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T1799\Documents\OOI\OOI Douments\CI\asset-management\deployment\"/>
    </mc:Choice>
  </mc:AlternateContent>
  <bookViews>
    <workbookView xWindow="0" yWindow="0" windowWidth="28800" windowHeight="12435" activeTab="1"/>
  </bookViews>
  <sheets>
    <sheet name="Moorings" sheetId="1" r:id="rId1"/>
    <sheet name="Asset_Cal_Info" sheetId="2" r:id="rId2"/>
    <sheet name="IntegrationEvents" sheetId="3" r:id="rId3"/>
    <sheet name="Verification" sheetId="4" r:id="rId4"/>
    <sheet name="ACS-141_CC_tcarray" sheetId="5" r:id="rId5"/>
    <sheet name="ACS-141_CC_taarray" sheetId="6" r:id="rId6"/>
    <sheet name="ACS-156_CC_tcarray" sheetId="7" r:id="rId7"/>
    <sheet name="ACS-156_CC_taarray" sheetId="8" r:id="rId8"/>
  </sheets>
  <calcPr calcId="152511"/>
</workbook>
</file>

<file path=xl/calcChain.xml><?xml version="1.0" encoding="utf-8"?>
<calcChain xmlns="http://schemas.openxmlformats.org/spreadsheetml/2006/main">
  <c r="E20" i="4" l="1"/>
  <c r="D20" i="4"/>
  <c r="C20" i="4"/>
  <c r="B20" i="4"/>
  <c r="F28" i="3"/>
  <c r="E28" i="3"/>
  <c r="D28" i="3"/>
  <c r="C28" i="3"/>
  <c r="B28" i="3"/>
  <c r="A28" i="3"/>
  <c r="E27" i="3"/>
  <c r="D27" i="3"/>
  <c r="F27" i="3" s="1"/>
  <c r="C27" i="3"/>
  <c r="A27" i="3"/>
  <c r="F26" i="3"/>
  <c r="E26" i="3"/>
  <c r="D26" i="3"/>
  <c r="C26" i="3"/>
  <c r="B26" i="3"/>
  <c r="A26" i="3"/>
  <c r="E25" i="3"/>
  <c r="D25" i="3"/>
  <c r="F25" i="3" s="1"/>
  <c r="C25" i="3"/>
  <c r="A25" i="3"/>
  <c r="F24" i="3"/>
  <c r="E24" i="3"/>
  <c r="D24" i="3"/>
  <c r="C24" i="3"/>
  <c r="B24" i="3"/>
  <c r="A24" i="3"/>
  <c r="E23" i="3"/>
  <c r="D23" i="3"/>
  <c r="F23" i="3" s="1"/>
  <c r="C23" i="3"/>
  <c r="A23" i="3"/>
  <c r="F22" i="3"/>
  <c r="E22" i="3"/>
  <c r="D22" i="3"/>
  <c r="C22" i="3"/>
  <c r="B22" i="3"/>
  <c r="A22" i="3"/>
  <c r="E21" i="3"/>
  <c r="D21" i="3"/>
  <c r="F21" i="3" s="1"/>
  <c r="C21" i="3"/>
  <c r="A21" i="3"/>
  <c r="F20" i="3"/>
  <c r="E20" i="3"/>
  <c r="D20" i="3"/>
  <c r="C20" i="3"/>
  <c r="B20" i="3"/>
  <c r="A20" i="3"/>
  <c r="E19" i="3"/>
  <c r="D19" i="3"/>
  <c r="F19" i="3" s="1"/>
  <c r="C19" i="3"/>
  <c r="A19" i="3"/>
  <c r="F18" i="3"/>
  <c r="E18" i="3"/>
  <c r="D18" i="3"/>
  <c r="C18" i="3"/>
  <c r="B18" i="3"/>
  <c r="A18" i="3"/>
  <c r="E17" i="3"/>
  <c r="D17" i="3"/>
  <c r="F17" i="3" s="1"/>
  <c r="C17" i="3"/>
  <c r="A17" i="3"/>
  <c r="F16" i="3"/>
  <c r="E16" i="3"/>
  <c r="D16" i="3"/>
  <c r="C16" i="3"/>
  <c r="B16" i="3"/>
  <c r="A16" i="3"/>
  <c r="E15" i="3"/>
  <c r="D15" i="3"/>
  <c r="F15" i="3" s="1"/>
  <c r="C15" i="3"/>
  <c r="A15" i="3"/>
  <c r="F14" i="3"/>
  <c r="E14" i="3"/>
  <c r="D14" i="3"/>
  <c r="C14" i="3"/>
  <c r="B14" i="3"/>
  <c r="A14" i="3"/>
  <c r="E13" i="3"/>
  <c r="D13" i="3"/>
  <c r="F13" i="3" s="1"/>
  <c r="C13" i="3"/>
  <c r="A13" i="3"/>
  <c r="F12" i="3"/>
  <c r="E12" i="3"/>
  <c r="D12" i="3"/>
  <c r="C12" i="3"/>
  <c r="B12" i="3"/>
  <c r="A12" i="3"/>
  <c r="E11" i="3"/>
  <c r="D11" i="3"/>
  <c r="F11" i="3" s="1"/>
  <c r="C11" i="3"/>
  <c r="A11" i="3"/>
  <c r="F10" i="3"/>
  <c r="E10" i="3"/>
  <c r="D10" i="3"/>
  <c r="C10" i="3"/>
  <c r="B10" i="3"/>
  <c r="A10" i="3"/>
  <c r="E9" i="3"/>
  <c r="D9" i="3"/>
  <c r="F9" i="3" s="1"/>
  <c r="C9" i="3"/>
  <c r="A9" i="3"/>
  <c r="F8" i="3"/>
  <c r="E8" i="3"/>
  <c r="D8" i="3"/>
  <c r="C8" i="3"/>
  <c r="B8" i="3"/>
  <c r="A8" i="3"/>
  <c r="E7" i="3"/>
  <c r="D7" i="3"/>
  <c r="F7" i="3" s="1"/>
  <c r="C7" i="3"/>
  <c r="A7" i="3"/>
  <c r="F6" i="3"/>
  <c r="E6" i="3"/>
  <c r="D6" i="3"/>
  <c r="C6" i="3"/>
  <c r="B6" i="3"/>
  <c r="A6" i="3"/>
  <c r="E5" i="3"/>
  <c r="D5" i="3"/>
  <c r="F5" i="3" s="1"/>
  <c r="C5" i="3"/>
  <c r="A5" i="3"/>
  <c r="E4" i="3"/>
  <c r="D4" i="3"/>
  <c r="F4" i="3" s="1"/>
  <c r="A4" i="3"/>
  <c r="E3" i="3"/>
  <c r="D3" i="3"/>
  <c r="F3" i="3" s="1"/>
  <c r="C3" i="3"/>
  <c r="A3" i="3"/>
  <c r="F2" i="3"/>
  <c r="E2" i="3"/>
  <c r="D2" i="3"/>
  <c r="C2" i="3"/>
  <c r="B2" i="3"/>
  <c r="A2" i="3"/>
  <c r="N22" i="1"/>
  <c r="M22" i="1"/>
  <c r="N21" i="1"/>
  <c r="M21" i="1"/>
  <c r="N20" i="1"/>
  <c r="M20" i="1"/>
  <c r="N19" i="1"/>
  <c r="M19" i="1"/>
  <c r="N18" i="1"/>
  <c r="M18" i="1"/>
  <c r="N17" i="1"/>
  <c r="M17" i="1"/>
  <c r="N16" i="1"/>
  <c r="M16" i="1"/>
  <c r="N14" i="1"/>
  <c r="M14" i="1"/>
  <c r="N13" i="1"/>
  <c r="M13" i="1"/>
  <c r="N12" i="1"/>
  <c r="M12" i="1"/>
  <c r="N11" i="1"/>
  <c r="M11" i="1"/>
  <c r="N10" i="1"/>
  <c r="M10" i="1"/>
  <c r="N9" i="1"/>
  <c r="M9" i="1"/>
  <c r="N8" i="1"/>
  <c r="M8" i="1"/>
  <c r="N6" i="1"/>
  <c r="M6" i="1"/>
  <c r="N5" i="1"/>
  <c r="M5" i="1"/>
  <c r="N4" i="1"/>
  <c r="M4" i="1"/>
  <c r="N3" i="1"/>
  <c r="M3" i="1"/>
  <c r="N2" i="1"/>
  <c r="M2" i="1"/>
  <c r="C4" i="3" l="1"/>
  <c r="B4" i="3"/>
  <c r="B3" i="3"/>
  <c r="B5" i="3"/>
  <c r="B7" i="3"/>
  <c r="B9" i="3"/>
  <c r="B11" i="3"/>
  <c r="B13" i="3"/>
  <c r="B15" i="3"/>
  <c r="B17" i="3"/>
  <c r="B19" i="3"/>
  <c r="B21" i="3"/>
  <c r="B23" i="3"/>
  <c r="B25" i="3"/>
  <c r="B27" i="3"/>
  <c r="E104" i="2"/>
  <c r="E100" i="2"/>
  <c r="E96" i="2"/>
  <c r="E92" i="2"/>
  <c r="E88" i="2"/>
  <c r="E84" i="2"/>
  <c r="E80" i="2"/>
  <c r="E76" i="2"/>
  <c r="E72" i="2"/>
  <c r="E68" i="2"/>
  <c r="E64" i="2"/>
  <c r="E60" i="2"/>
  <c r="E56" i="2"/>
  <c r="E52" i="2"/>
  <c r="E48" i="2"/>
  <c r="E44" i="2"/>
  <c r="E40" i="2"/>
  <c r="E35" i="2"/>
  <c r="E31" i="2"/>
  <c r="E27" i="2"/>
  <c r="C101" i="2"/>
  <c r="C97" i="2"/>
  <c r="C93" i="2"/>
  <c r="C89" i="2"/>
  <c r="C85" i="2"/>
  <c r="C81" i="2"/>
  <c r="C77" i="2"/>
  <c r="C73" i="2"/>
  <c r="C69" i="2"/>
  <c r="C65" i="2"/>
  <c r="C61" i="2"/>
  <c r="C57" i="2"/>
  <c r="C53" i="2"/>
  <c r="C49" i="2"/>
  <c r="C45" i="2"/>
  <c r="C41" i="2"/>
  <c r="C36" i="2"/>
  <c r="F103" i="2"/>
  <c r="F99" i="2"/>
  <c r="F95" i="2"/>
  <c r="F91" i="2"/>
  <c r="F87" i="2"/>
  <c r="F83" i="2"/>
  <c r="F79" i="2"/>
  <c r="F75" i="2"/>
  <c r="F71" i="2"/>
  <c r="F67" i="2"/>
  <c r="F63" i="2"/>
  <c r="F59" i="2"/>
  <c r="F55" i="2"/>
  <c r="F51" i="2"/>
  <c r="F47" i="2"/>
  <c r="F43" i="2"/>
  <c r="F39" i="2"/>
  <c r="F34" i="2"/>
  <c r="F30" i="2"/>
  <c r="F26" i="2"/>
  <c r="F22" i="2"/>
  <c r="F18" i="2"/>
  <c r="B100" i="2"/>
  <c r="B84" i="2"/>
  <c r="B68" i="2"/>
  <c r="B52" i="2"/>
  <c r="B35" i="2"/>
  <c r="E26" i="2"/>
  <c r="C21" i="2"/>
  <c r="B16" i="2"/>
  <c r="B12" i="2"/>
  <c r="B8" i="2"/>
  <c r="B4" i="2"/>
  <c r="B87" i="2"/>
  <c r="B51" i="2"/>
  <c r="C26" i="2"/>
  <c r="F15" i="2"/>
  <c r="F6" i="2"/>
  <c r="B74" i="2"/>
  <c r="B37" i="2"/>
  <c r="C23" i="2"/>
  <c r="E12" i="2"/>
  <c r="E4" i="2"/>
  <c r="B93" i="2"/>
  <c r="B77" i="2"/>
  <c r="B61" i="2"/>
  <c r="B45" i="2"/>
  <c r="B31" i="2"/>
  <c r="C24" i="2"/>
  <c r="B19" i="2"/>
  <c r="C14" i="2"/>
  <c r="C10" i="2"/>
  <c r="C6" i="2"/>
  <c r="C2" i="2"/>
  <c r="B83" i="2"/>
  <c r="B55" i="2"/>
  <c r="B28" i="2"/>
  <c r="B17" i="2"/>
  <c r="F9" i="2"/>
  <c r="B102" i="2"/>
  <c r="B58" i="2"/>
  <c r="E16" i="2"/>
  <c r="E62" i="2"/>
  <c r="E33" i="2"/>
  <c r="C95" i="2"/>
  <c r="C83" i="2"/>
  <c r="C75" i="2"/>
  <c r="C63" i="2"/>
  <c r="C47" i="2"/>
  <c r="C34" i="2"/>
  <c r="F93" i="2"/>
  <c r="F81" i="2"/>
  <c r="F69" i="2"/>
  <c r="F57" i="2"/>
  <c r="F49" i="2"/>
  <c r="F41" i="2"/>
  <c r="F32" i="2"/>
  <c r="F16" i="2"/>
  <c r="E103" i="2"/>
  <c r="E99" i="2"/>
  <c r="E95" i="2"/>
  <c r="E91" i="2"/>
  <c r="E87" i="2"/>
  <c r="E83" i="2"/>
  <c r="E79" i="2"/>
  <c r="E75" i="2"/>
  <c r="E71" i="2"/>
  <c r="E67" i="2"/>
  <c r="E63" i="2"/>
  <c r="E59" i="2"/>
  <c r="E55" i="2"/>
  <c r="E51" i="2"/>
  <c r="E47" i="2"/>
  <c r="E43" i="2"/>
  <c r="E39" i="2"/>
  <c r="E34" i="2"/>
  <c r="E30" i="2"/>
  <c r="C104" i="2"/>
  <c r="C100" i="2"/>
  <c r="C96" i="2"/>
  <c r="C92" i="2"/>
  <c r="C88" i="2"/>
  <c r="C84" i="2"/>
  <c r="C80" i="2"/>
  <c r="C76" i="2"/>
  <c r="C72" i="2"/>
  <c r="C68" i="2"/>
  <c r="C64" i="2"/>
  <c r="C60" i="2"/>
  <c r="C56" i="2"/>
  <c r="C52" i="2"/>
  <c r="C48" i="2"/>
  <c r="C44" i="2"/>
  <c r="C40" i="2"/>
  <c r="C35" i="2"/>
  <c r="F102" i="2"/>
  <c r="F98" i="2"/>
  <c r="F94" i="2"/>
  <c r="F90" i="2"/>
  <c r="F86" i="2"/>
  <c r="F82" i="2"/>
  <c r="F78" i="2"/>
  <c r="F74" i="2"/>
  <c r="F70" i="2"/>
  <c r="F66" i="2"/>
  <c r="F62" i="2"/>
  <c r="F58" i="2"/>
  <c r="F54" i="2"/>
  <c r="F50" i="2"/>
  <c r="F46" i="2"/>
  <c r="F42" i="2"/>
  <c r="F37" i="2"/>
  <c r="F33" i="2"/>
  <c r="F29" i="2"/>
  <c r="F25" i="2"/>
  <c r="F21" i="2"/>
  <c r="F17" i="2"/>
  <c r="B96" i="2"/>
  <c r="B80" i="2"/>
  <c r="B64" i="2"/>
  <c r="B48" i="2"/>
  <c r="C32" i="2"/>
  <c r="C25" i="2"/>
  <c r="B20" i="2"/>
  <c r="B15" i="2"/>
  <c r="B11" i="2"/>
  <c r="B7" i="2"/>
  <c r="B3" i="2"/>
  <c r="B79" i="2"/>
  <c r="B43" i="2"/>
  <c r="E23" i="2"/>
  <c r="F13" i="2"/>
  <c r="F4" i="2"/>
  <c r="B66" i="2"/>
  <c r="C31" i="2"/>
  <c r="E20" i="2"/>
  <c r="E9" i="2"/>
  <c r="E2" i="2"/>
  <c r="B89" i="2"/>
  <c r="B73" i="2"/>
  <c r="B57" i="2"/>
  <c r="B41" i="2"/>
  <c r="B29" i="2"/>
  <c r="B23" i="2"/>
  <c r="E17" i="2"/>
  <c r="C13" i="2"/>
  <c r="C9" i="2"/>
  <c r="C5" i="2"/>
  <c r="B103" i="2"/>
  <c r="B75" i="2"/>
  <c r="B47" i="2"/>
  <c r="B25" i="2"/>
  <c r="F14" i="2"/>
  <c r="F7" i="2"/>
  <c r="B94" i="2"/>
  <c r="B78" i="2"/>
  <c r="B50" i="2"/>
  <c r="B26" i="2"/>
  <c r="E15" i="2"/>
  <c r="E7" i="2"/>
  <c r="E98" i="2"/>
  <c r="E94" i="2"/>
  <c r="E86" i="2"/>
  <c r="E78" i="2"/>
  <c r="E70" i="2"/>
  <c r="E58" i="2"/>
  <c r="E50" i="2"/>
  <c r="E42" i="2"/>
  <c r="E29" i="2"/>
  <c r="C91" i="2"/>
  <c r="C79" i="2"/>
  <c r="C71" i="2"/>
  <c r="C59" i="2"/>
  <c r="C51" i="2"/>
  <c r="C39" i="2"/>
  <c r="F101" i="2"/>
  <c r="F89" i="2"/>
  <c r="F77" i="2"/>
  <c r="F61" i="2"/>
  <c r="F45" i="2"/>
  <c r="F28" i="2"/>
  <c r="F20" i="2"/>
  <c r="A1" i="4"/>
  <c r="E101" i="2"/>
  <c r="E97" i="2"/>
  <c r="E93" i="2"/>
  <c r="E89" i="2"/>
  <c r="E85" i="2"/>
  <c r="E81" i="2"/>
  <c r="E77" i="2"/>
  <c r="E73" i="2"/>
  <c r="E69" i="2"/>
  <c r="E65" i="2"/>
  <c r="E61" i="2"/>
  <c r="E57" i="2"/>
  <c r="E53" i="2"/>
  <c r="E49" i="2"/>
  <c r="E45" i="2"/>
  <c r="E41" i="2"/>
  <c r="E36" i="2"/>
  <c r="E32" i="2"/>
  <c r="E28" i="2"/>
  <c r="C102" i="2"/>
  <c r="C98" i="2"/>
  <c r="C94" i="2"/>
  <c r="C90" i="2"/>
  <c r="C86" i="2"/>
  <c r="C82" i="2"/>
  <c r="C78" i="2"/>
  <c r="C74" i="2"/>
  <c r="C70" i="2"/>
  <c r="C66" i="2"/>
  <c r="C62" i="2"/>
  <c r="C58" i="2"/>
  <c r="C54" i="2"/>
  <c r="C50" i="2"/>
  <c r="C46" i="2"/>
  <c r="C42" i="2"/>
  <c r="C37" i="2"/>
  <c r="F104" i="2"/>
  <c r="F100" i="2"/>
  <c r="F96" i="2"/>
  <c r="F92" i="2"/>
  <c r="F88" i="2"/>
  <c r="F84" i="2"/>
  <c r="F80" i="2"/>
  <c r="F76" i="2"/>
  <c r="F72" i="2"/>
  <c r="F68" i="2"/>
  <c r="F64" i="2"/>
  <c r="F60" i="2"/>
  <c r="F56" i="2"/>
  <c r="F52" i="2"/>
  <c r="F48" i="2"/>
  <c r="F44" i="2"/>
  <c r="F40" i="2"/>
  <c r="F35" i="2"/>
  <c r="F31" i="2"/>
  <c r="F27" i="2"/>
  <c r="F23" i="2"/>
  <c r="F19" i="2"/>
  <c r="B104" i="2"/>
  <c r="B88" i="2"/>
  <c r="B72" i="2"/>
  <c r="B56" i="2"/>
  <c r="B40" i="2"/>
  <c r="C28" i="2"/>
  <c r="E22" i="2"/>
  <c r="C17" i="2"/>
  <c r="B13" i="2"/>
  <c r="B9" i="2"/>
  <c r="B5" i="2"/>
  <c r="B99" i="2"/>
  <c r="B59" i="2"/>
  <c r="B32" i="2"/>
  <c r="C18" i="2"/>
  <c r="F8" i="2"/>
  <c r="B98" i="2"/>
  <c r="B46" i="2"/>
  <c r="E24" i="2"/>
  <c r="E14" i="2"/>
  <c r="E6" i="2"/>
  <c r="B97" i="2"/>
  <c r="B81" i="2"/>
  <c r="B65" i="2"/>
  <c r="B49" i="2"/>
  <c r="B33" i="2"/>
  <c r="E25" i="2"/>
  <c r="C20" i="2"/>
  <c r="C15" i="2"/>
  <c r="C11" i="2"/>
  <c r="C7" i="2"/>
  <c r="C3" i="2"/>
  <c r="B91" i="2"/>
  <c r="B63" i="2"/>
  <c r="B30" i="2"/>
  <c r="E19" i="2"/>
  <c r="F11" i="2"/>
  <c r="F3" i="2"/>
  <c r="B86" i="2"/>
  <c r="B62" i="2"/>
  <c r="C33" i="2"/>
  <c r="C19" i="2"/>
  <c r="E11" i="2"/>
  <c r="E3" i="2"/>
  <c r="B82" i="2"/>
  <c r="C29" i="2"/>
  <c r="E10" i="2"/>
  <c r="E102" i="2"/>
  <c r="E90" i="2"/>
  <c r="E82" i="2"/>
  <c r="E74" i="2"/>
  <c r="E66" i="2"/>
  <c r="E54" i="2"/>
  <c r="E46" i="2"/>
  <c r="E37" i="2"/>
  <c r="C103" i="2"/>
  <c r="C99" i="2"/>
  <c r="C87" i="2"/>
  <c r="C67" i="2"/>
  <c r="C55" i="2"/>
  <c r="C43" i="2"/>
  <c r="F97" i="2"/>
  <c r="F85" i="2"/>
  <c r="F73" i="2"/>
  <c r="F65" i="2"/>
  <c r="F53" i="2"/>
  <c r="F36" i="2"/>
  <c r="F24" i="2"/>
  <c r="B92" i="2"/>
  <c r="C30" i="2"/>
  <c r="B10" i="2"/>
  <c r="B39" i="2"/>
  <c r="B54" i="2"/>
  <c r="B101" i="2"/>
  <c r="B36" i="2"/>
  <c r="C12" i="2"/>
  <c r="B71" i="2"/>
  <c r="F5" i="2"/>
  <c r="B22" i="2"/>
  <c r="F10" i="2"/>
  <c r="B69" i="2"/>
  <c r="C4" i="2"/>
  <c r="E5" i="2"/>
  <c r="B76" i="2"/>
  <c r="B24" i="2"/>
  <c r="B6" i="2"/>
  <c r="B21" i="2"/>
  <c r="C27" i="2"/>
  <c r="B85" i="2"/>
  <c r="B27" i="2"/>
  <c r="C8" i="2"/>
  <c r="B34" i="2"/>
  <c r="B90" i="2"/>
  <c r="E13" i="2"/>
  <c r="B60" i="2"/>
  <c r="E18" i="2"/>
  <c r="B2" i="2"/>
  <c r="B18" i="2"/>
  <c r="E21" i="2"/>
  <c r="C22" i="2"/>
  <c r="B44" i="2"/>
  <c r="B14" i="2"/>
  <c r="B67" i="2"/>
  <c r="F2" i="2"/>
  <c r="E8" i="2"/>
  <c r="B53" i="2"/>
  <c r="C16" i="2"/>
  <c r="B95" i="2"/>
  <c r="F12" i="2"/>
  <c r="B42" i="2"/>
  <c r="B70" i="2"/>
</calcChain>
</file>

<file path=xl/comments1.xml><?xml version="1.0" encoding="utf-8"?>
<comments xmlns="http://schemas.openxmlformats.org/spreadsheetml/2006/main">
  <authors>
    <author/>
  </authors>
  <commentList>
    <comment ref="G2" authorId="0" shapeId="0">
      <text>
        <r>
          <rPr>
            <sz val="10"/>
            <color rgb="FF000000"/>
            <rFont val="Arial"/>
            <family val="2"/>
          </rPr>
          <t>there hasn't been a third deployment - why is this set?
	-Dan Mergens</t>
        </r>
      </text>
    </comment>
    <comment ref="H2" authorId="0" shapeId="0">
      <text>
        <r>
          <rPr>
            <sz val="10"/>
            <color rgb="FF000000"/>
            <rFont val="Arial"/>
            <family val="2"/>
          </rPr>
          <t>suspicious that none of the instruments are collocated with the junction box
	-Dan Mergens</t>
        </r>
      </text>
    </comment>
    <comment ref="E8" authorId="0" shapeId="0">
      <text>
        <r>
          <rPr>
            <sz val="10"/>
            <color rgb="FF000000"/>
            <rFont val="Arial"/>
            <family val="2"/>
          </rPr>
          <t>suspicious - doesn't match instruments
	-Dan Mergens</t>
        </r>
      </text>
    </comment>
  </commentList>
</comments>
</file>

<file path=xl/comments2.xml><?xml version="1.0" encoding="utf-8"?>
<comments xmlns="http://schemas.openxmlformats.org/spreadsheetml/2006/main">
  <authors>
    <author/>
  </authors>
  <commentList>
    <comment ref="A3" authorId="0" shapeId="0">
      <text>
        <r>
          <rPr>
            <sz val="10"/>
            <color rgb="FF000000"/>
            <rFont val="Arial"/>
            <family val="2"/>
          </rPr>
          <t>changed from OBSBBA303
	-Dan Mergens</t>
        </r>
      </text>
    </comment>
    <comment ref="F39" authorId="0" shapeId="0">
      <text>
        <r>
          <rPr>
            <sz val="10"/>
            <color rgb="FF000000"/>
            <rFont val="Arial"/>
            <family val="2"/>
          </rPr>
          <t>equipment list has 141
	-Dan Mergens</t>
        </r>
      </text>
    </comment>
  </commentList>
</comments>
</file>

<file path=xl/comments3.xml><?xml version="1.0" encoding="utf-8"?>
<comments xmlns="http://schemas.openxmlformats.org/spreadsheetml/2006/main">
  <authors>
    <author/>
  </authors>
  <commentList>
    <comment ref="C8" authorId="0" shapeId="0">
      <text>
        <r>
          <rPr>
            <sz val="10"/>
            <color rgb="FF000000"/>
            <rFont val="Arial"/>
            <family val="2"/>
          </rPr>
          <t>part of CTDPF
	-Dan Mergens</t>
        </r>
      </text>
    </comment>
    <comment ref="F13" authorId="0" shapeId="0">
      <text>
        <r>
          <rPr>
            <sz val="10"/>
            <color rgb="FF000000"/>
            <rFont val="Arial"/>
            <family val="2"/>
          </rPr>
          <t>missing live stream - only playback data
	-Dan Mergens</t>
        </r>
      </text>
    </comment>
  </commentList>
</comments>
</file>

<file path=xl/sharedStrings.xml><?xml version="1.0" encoding="utf-8"?>
<sst xmlns="http://schemas.openxmlformats.org/spreadsheetml/2006/main" count="400" uniqueCount="158">
  <si>
    <t>Mooring OOIBARCODE</t>
  </si>
  <si>
    <t>Ref Des</t>
  </si>
  <si>
    <t>Serial Number</t>
  </si>
  <si>
    <t>Deployment Number</t>
  </si>
  <si>
    <t>Anchor Launch Date</t>
  </si>
  <si>
    <t>Anchor Launch Time</t>
  </si>
  <si>
    <t>Recover Date</t>
  </si>
  <si>
    <t>Latitude</t>
  </si>
  <si>
    <t>Longitude</t>
  </si>
  <si>
    <t>Water Depth</t>
  </si>
  <si>
    <t>Cruise Number</t>
  </si>
  <si>
    <t>Notes</t>
  </si>
  <si>
    <t>ATAPL-65244-040-0026</t>
  </si>
  <si>
    <t>RS03AXBS-MJ03A</t>
  </si>
  <si>
    <t>SN0023</t>
  </si>
  <si>
    <t>45° 49.2102'N</t>
  </si>
  <si>
    <t>129° 44.1900'W</t>
  </si>
  <si>
    <t>TN-313</t>
  </si>
  <si>
    <t>ATAPL-58693-00001</t>
  </si>
  <si>
    <t>RS03AXBS-MJ03A-05-HYDLFA301</t>
  </si>
  <si>
    <t>45° 49.2108'N</t>
  </si>
  <si>
    <t>129° 44.2026'W</t>
  </si>
  <si>
    <t>ATAPL-58328-00001</t>
  </si>
  <si>
    <t>RS03AXBS-MJ03A-05-OBSBBA301</t>
  </si>
  <si>
    <t>T1076</t>
  </si>
  <si>
    <t>ATAPL-67639-00003</t>
  </si>
  <si>
    <t>RS03AXBS-MJ03A-06-PRESTA301</t>
  </si>
  <si>
    <t>5471540-0029</t>
  </si>
  <si>
    <t>45° 49.2138'N</t>
  </si>
  <si>
    <t>129° 44.1822'W</t>
  </si>
  <si>
    <t>8/2014 - Instrument sends reasonable data on 15 sec interval, but does not respond to commands, indicating that there may be an issue with the serial downlink between the JBox and the instrument (i.e JBox Tx/Instrument Rx).
The timestamp included in the XML data record from the instrument is not correct, but digi timestamping has been turned on to provide accurate timestamps for incoming data.</t>
  </si>
  <si>
    <t>ATAPL-67979-00005</t>
  </si>
  <si>
    <t>RS03AXBS-MJ03A-12-VEL3DB301</t>
  </si>
  <si>
    <t>45° 49.2120'N</t>
  </si>
  <si>
    <t>129° 44.1816'W</t>
  </si>
  <si>
    <t>5/2/2015 - No data, and has large groundfault.  Port powered off.</t>
  </si>
  <si>
    <t>ATAPL-65310-050-0007</t>
  </si>
  <si>
    <t>RS03AXBS-LJ03A</t>
  </si>
  <si>
    <t>SN0007</t>
  </si>
  <si>
    <t>45° 49.0074'N</t>
  </si>
  <si>
    <t>129° 45.2472'W</t>
  </si>
  <si>
    <t>ATAPL-58323-00001</t>
  </si>
  <si>
    <t>RS03AXBS-LJ03A-05-HPIESA301</t>
  </si>
  <si>
    <t>45° 49.4370'N</t>
  </si>
  <si>
    <t>129° 45.5868'W</t>
  </si>
  <si>
    <t>ATAPL-58324-00003</t>
  </si>
  <si>
    <t>RS03AXBS-LJ03A-09-HYDBBA302</t>
  </si>
  <si>
    <t>Initially, hydrophone did not transistion into "ready" mode, so no data could be recovered. Vendor determined that the battery chip status was not reporting properly when powered in cold temps and provided a firmware update that allows the system to go into "ready" mode despite battery chip error (a non-issue for cabled system). 
New firmware (release 28) was loaded on instrument, which is now fully operational.
The data format changed in the new firmware, so driver update is needed to retrieve and process data (JHU-APL is working on this).</t>
  </si>
  <si>
    <t>ATAPL-68073-00003</t>
  </si>
  <si>
    <t>RS03AXBS-LJ03A-10-ADCPTE303</t>
  </si>
  <si>
    <t>ATAPL-69943-00003</t>
  </si>
  <si>
    <t>RS03AXBS-LJ03A-11-OPTAAC303</t>
  </si>
  <si>
    <t>ACS-156</t>
  </si>
  <si>
    <t>45° 49.0104'N</t>
  </si>
  <si>
    <t>129° 45.2466'W</t>
  </si>
  <si>
    <t>3/4/15 - Instrument port current reporting about 825 mA, which implies that the pump may not be running
3/20/15 - Current restored to full after power cycle</t>
  </si>
  <si>
    <t>ATAPL-67627-00003</t>
  </si>
  <si>
    <t>RS03AXBS-LJ03A-12-CTDPFB301</t>
  </si>
  <si>
    <t>16-50031</t>
  </si>
  <si>
    <t>ATAPL-58320-00003</t>
  </si>
  <si>
    <t>RS03AXBS-LJ03A-12-DOSTAD301</t>
  </si>
  <si>
    <t>ATAPL-65310-840-0011</t>
  </si>
  <si>
    <t>SN0011</t>
  </si>
  <si>
    <t>45° 49.0087' N</t>
  </si>
  <si>
    <t>129° 45.2525' W</t>
  </si>
  <si>
    <t>TN-326</t>
  </si>
  <si>
    <t>ATAPL-58323-00004</t>
  </si>
  <si>
    <t>45° 49.4428' N</t>
  </si>
  <si>
    <t>129° 45.5972' W</t>
  </si>
  <si>
    <t>ATAPL-58324-00011</t>
  </si>
  <si>
    <t>ATAPL-68073-00005</t>
  </si>
  <si>
    <t>ATAPL-69943-00001</t>
  </si>
  <si>
    <t>45° 49.0127' N</t>
  </si>
  <si>
    <t>129° 45.2548' W</t>
  </si>
  <si>
    <t>GFD
Starting in Sep/Oct-2015, current draw dropped to ~800 mA, indicating that pump may not be running. Power cycle brings current back up temporarily.</t>
  </si>
  <si>
    <t>ATAPL-67627-00005</t>
  </si>
  <si>
    <t>16-50128</t>
  </si>
  <si>
    <t>1/6/2016 - fluctuating GFD since installation in July 2015</t>
  </si>
  <si>
    <t>ATAPL-58320-00014</t>
  </si>
  <si>
    <t>Mooring Serial Number</t>
  </si>
  <si>
    <t>Sensor OOIBARCODE</t>
  </si>
  <si>
    <t>Sensor Serial Number</t>
  </si>
  <si>
    <t>Calibration Cofficient Name</t>
  </si>
  <si>
    <t>Calibration Cofficient Value</t>
  </si>
  <si>
    <t>No calibration coefficients.</t>
  </si>
  <si>
    <t>CC_lat</t>
  </si>
  <si>
    <t>CC_lon</t>
  </si>
  <si>
    <t>CC_gain</t>
  </si>
  <si>
    <t>CC_scale_factor1</t>
  </si>
  <si>
    <t>CC_scale_factor2</t>
  </si>
  <si>
    <t>CC_scale_factor3</t>
  </si>
  <si>
    <t>CC_scale_factor4</t>
  </si>
  <si>
    <t>CC_cwlngth</t>
  </si>
  <si>
    <t>[398.40000000, 402.50000000, 406.20000000, 410.30000000, 413.90000000, 418.20000000, 422.60000000, 427.00000000, 431.50000000, 435.40000000, 440.00000000, 444.40000000, 449.00000000, 453.80000000, 458.70000000, 463.10000000, 467.80000000, 472.60000000, 477.50000000, 482.70000000, 487.40000000, 491.80000000, 496.00000000, 500.80000000, 505.50000000, 510.60000000, 515.60000000, 520.60000000, 525.10000000, 529.80000000, 534.20000000, 538.40000000, 543.00000000, 547.50000000, 552.10000000, 556.70000000, 561.30000000, 565.60000000, 569.80000000, 573.70000000, 577.30000000, 581.50000000, 585.60000000, 590.10000000, 594.50000000, 599.10000000, 604.10000000, 608.80000000, 613.50000000, 618.20000000, 622.70000000, 627.40000000, 631.70000000, 636.30000000, 640.70000000, 645.60000000, 650.10000000, 655.20000000, 660.00000000, 664.40000000, 669.10000000, 674.00000000, 678.60000000, 683.20000000, 687.40000000, 692.00000000, 696.00000000, 700.40000000, 704.60000000, 709.10000000, 713.10000000, 717.40000000, 721.70000000, 725.90000000, 730.00000000, 734.30000000, 737.70000000, 741.90000000, 746.20000000, 750.00000000]</t>
  </si>
  <si>
    <t>CC_ccwo</t>
  </si>
  <si>
    <t>[ -1.63883400, -1.48434700, -1.33898100, -1.20671600, -1.08121700, -0.96695500, -0.86920200, -0.77252200, -0.68227200, -0.59672600, -0.51005900, -0.43111200, -0.35825800, -0.29045900, -0.22819200, -0.17102800, -0.11424300, -0.05925500, -0.00504200,  0.04283400,  0.08905000,  0.13603100,  0.17811800,  0.21948100,  0.25973700,  0.29541300,  0.32957700,  0.36093400,  0.39201000,  0.41981500,  0.44615100,  0.47178800,  0.49835200,  0.52529100,  0.55238700,  0.57931800,  0.60152200,  0.62390500,  0.64320000,  0.66380800,  0.66740700,  0.67428100,  0.67974500,  0.67988000,  0.67525300,  0.66873800,  0.66431000,  0.66934700,  0.68232300,  0.69741100,  0.71165600,  0.72578700,  0.73764600,  0.74967500,  0.76049300,  0.76700000,  0.76998700,  0.76872400,  0.76626600,  0.76723300,  0.77060000,  0.77263200,  0.76908500,  0.76036700,  0.74051900,  0.71064800,  0.66605600,  0.60643600,  0.52811500,  0.43115400,  0.30350900,  0.14080500, -0.05338100, -0.28685800, -0.54939400, -0.80077300, -1.00590700, -1.13332900, -1.20556300, -1.23343300]</t>
  </si>
  <si>
    <t>CC_tcal</t>
  </si>
  <si>
    <t>CC_tbins</t>
  </si>
  <si>
    <t>[ 1.71866700,  2.42183500,  3.47294900,  4.47508200,  5.48304300,  6.48027000,  7.49312500,  8.48366700,  9.50272700, 10.48914300, 11.49600000, 12.49966700, 13.48214300, 14.48000000, 15.50846200, 16.50375000, 17.50280000, 18.49600000, 19.50413800, 20.52514300, 21.47122400, 22.47833300, 23.50026300, 24.50057100, 25.49972200, 26.48580600, 27.49343700, 28.49975000, 29.48425000, 30.50171400, 31.49333300, 32.48312500, 33.49454500, 34.50454500, 35.51615400, 36.49974400, 37.52886800, 38.11963000]</t>
  </si>
  <si>
    <t>CC_awlngth</t>
  </si>
  <si>
    <t>[399.40000000, 403.50000000, 407.30000000, 411.00000000, 414.80000000, 419.20000000, 423.70000000, 428.10000000, 432.40000000, 436.10000000, 440.50000000, 444.90000000, 450.20000000, 455.00000000, 459.20000000, 463.30000000, 467.80000000, 473.10000000, 478.00000000, 483.10000000, 487.60000000, 492.00000000, 496.30000000, 501.00000000, 505.90000000, 510.60000000, 515.80000000, 520.80000000, 525.40000000, 529.80000000, 534.10000000, 538.40000000, 543.00000000, 547.30000000, 552.10000000, 556.30000000, 561.10000000, 565.40000000, 569.60000000, 573.60000000, 577.10000000, 581.40000000, 585.40000000, 589.50000000, 594.00000000, 598.70000000, 603.50000000, 608.30000000, 613.00000000, 617.50000000, 622.20000000, 626.50000000, 631.20000000, 635.70000000, 640.20000000, 644.80000000, 649.60000000, 654.00000000, 659.00000000, 663.60000000, 668.50000000, 673.10000000, 677.60000000, 682.20000000, 686.60000000, 691.00000000, 695.20000000, 699.60000000, 703.80000000, 708.10000000, 712.10000000, 716.50000000, 720.80000000, 725.10000000, 728.90000000, 733.20000000, 736.90000000, 740.70000000, 745.00000000, 748.70000000]</t>
  </si>
  <si>
    <t>CC_acwo</t>
  </si>
  <si>
    <t>[ -4.64186900, -3.89325800, -3.33786000, -2.96110700, -2.71884100, -2.55393600, -2.42741900, -2.32353100, -2.22996300, -2.14168800, -2.05868500, -1.97892200, -1.89975600, -1.82312700, -1.74833500, -1.67491200, -1.60477900, -1.53780300, -1.47190200, -1.40726400, -1.34404600, -1.28382100, -1.22557200, -1.16988600, -1.11637700, -1.06459400, -1.01325100, -0.96190200, -0.91189200, -0.86278300, -0.81547900, -0.76997300, -0.72612500, -0.68421300, -0.64343500, -0.60424600, -0.56667600, -0.53100200, -0.49822000, -0.46907100, -0.44896700, -0.42740400, -0.41124300, -0.39978300, -0.39316300, -0.38695700, -0.37335700, -0.35167900, -0.32476700, -0.29710800, -0.26946200, -0.24199000, -0.21533700, -0.18939600, -0.16494600, -0.14350600, -0.12605900, -0.11212600, -0.09807300, -0.08124500, -0.06281600, -0.04638700, -0.03507700, -0.03146300, -0.03741800, -0.05606400, -0.08839700, -0.13702000, -0.20485100, -0.29748700, -0.41955100, -0.57470600, -0.76706500, -0.99755800, -1.25075800, -1.49142800, -1.67709200, -1.79549200, -1.86223300, -1.89795500]</t>
  </si>
  <si>
    <t>CC_tcarray</t>
  </si>
  <si>
    <t>SheetRef:ACS-156_CC_tcarray</t>
  </si>
  <si>
    <t>CC_taarray</t>
  </si>
  <si>
    <t>SheetRef:ACS-156_CC_taarray</t>
  </si>
  <si>
    <t>[401.20000000, 404.60000000, 408.20000000, 411.90000000, 415.70000000, 420.10000000, 424.40000000, 428.50000000, 432.50000000, 436.60000000, 440.70000000, 445.10000000, 449.90000000, 454.50000000, 458.90000000, 463.10000000, 467.30000000, 472.00000000, 476.80000000, 481.50000000, 485.90000000, 490.40000000, 494.60000000, 498.90000000, 503.50000000, 508.00000000, 512.80000000, 517.30000000, 522.00000000, 526.30000000, 530.40000000, 534.70000000, 538.90000000, 543.00000000, 547.30000000, 551.40000000, 555.70000000, 559.90000000, 564.00000000, 567.90000000, 571.70000000, 575.40000000, 579.30000000, 583.00000000, 587.10000000, 591.00000000, 595.00000000, 599.60000000, 603.80000000, 608.00000000, 612.30000000, 616.90000000, 621.00000000, 625.20000000, 629.50000000, 633.90000000, 637.80000000, 642.10000000, 646.40000000, 650.70000000, 655.20000000, 659.50000000, 663.90000000, 668.30000000, 672.60000000, 676.80000000, 680.90000000, 685.00000000, 688.90000000, 692.80000000, 696.50000000, 700.40000000, 704.10000000, 707.90000000, 711.50000000, 715.50000000, 718.90000000, 722.90000000, 726.20000000, 729.70000000, 732.60000000, 736.20000000, 739.70000000, 742.90000000, 745.90000000]</t>
  </si>
  <si>
    <t>[ -2.54064800,  -2.36686900,  -2.20649800,  -2.05701500,  -1.91716800,  -1.79409200,  -1.67454500,  -1.56177500,  -1.45443400,  -1.35636700,  -1.26487000,  -1.17570600,  -1.09375500,  -1.01942300,  -0.94606500,  -0.87818100,  -0.80830700,  -0.74454200,  -0.68640400,  -0.62866600,  -0.57615500,  -0.52522000,  -0.47553900,  -0.43115800,  -0.38869000,  -0.35047800,  -0.31373300,  -0.27880600,  -0.24430800,  -0.21100600,  -0.17862300,  -0.14783300,  -0.11762700,  -0.08740100,  -0.05734600,  -0.02946800,  -0.00264000,   0.02189300,   0.04635100,   0.07211500,   0.09799900,   0.09804500,   0.10842300,   0.11476800,   0.11668100,   0.11464200,   0.10575000,   0.09741800,   0.09549500,   0.10280300,   0.11642200,   0.13293000,   0.14808100,   0.16219800,   0.17739700,   0.19163300,   0.20323900,   0.21419800,   0.22170200,   0.22409700,   0.22400400,   0.22360900,   0.22574200,   0.23229600,   0.23880300,   0.24186800,   0.24022300,   0.23087400,   0.21454700,   0.18740200,   0.14965200,   0.09884900,   0.03396200,  -0.05070800,  -0.15706000,  -0.28679100,  -0.44372200,  -0.63033400,  -0.84668100,  -1.08342400,  -1.31817500,  -1.51928500,  -1.66431800,  -1.75582700,  -1.78664300]</t>
  </si>
  <si>
    <t>[  1.76398100,   2.44445300,   3.44370100,   4.45112500,   5.48224100,   6.49604700,   7.48861100,   8.49558800,   9.49468700,  10.51242400,  11.52785700,  12.51555600,  13.49880000,  14.48195700,  15.47950000,  16.49359000,  17.49861100,  18.48361100,  19.49151500,  20.48193500,  21.47633300,  22.49064500,  23.50483900,  24.50419400,  25.50756800,  26.52976200,  27.53323900,  28.48109400,  29.50000000,  30.49634600,  31.49787200,  32.49731700,  33.50365900,  34.50200000,  35.48693900,  36.50653800,  37.67708000,  38.00357100]</t>
  </si>
  <si>
    <t>[400.00000000, 403.90000000, 407.60000000, 410.70000000, 414.60000000, 418.30000000, 422.60000000, 426.90000000, 430.90000000, 434.80000000, 438.90000000, 443.20000000, 447.80000000, 452.20000000, 456.60000000, 460.80000000, 465.00000000, 469.80000000, 474.30000000, 479.00000000, 483.60000000, 487.80000000, 492.10000000, 496.50000000, 500.90000000, 505.20000000, 509.50000000, 514.20000000, 518.70000000, 523.20000000, 527.50000000, 531.70000000, 535.80000000, 540.10000000, 544.20000000, 548.30000000, 552.60000000, 556.90000000, 560.80000000, 565.00000000, 568.80000000, 572.70000000, 576.40000000, 580.50000000, 584.20000000, 588.30000000, 592.30000000, 596.20000000, 600.40000000, 604.80000000, 609.00000000, 613.50000000, 617.70000000, 622.00000000, 626.40000000, 630.50000000, 634.70000000, 638.70000000, 643.00000000, 647.30000000, 651.70000000, 656.00000000, 660.10000000, 664.60000000, 668.80000000, 673.10000000, 677.00000000, 681.40000000, 685.30000000, 689.40000000, 693.10000000, 697.00000000, 700.80000000, 704.40000000, 708.10000000, 711.80000000, 715.50000000, 719.30000000, 722.90000000, 726.40000000, 729.70000000, 733.10000000, 736.20000000, 739.70000000, 742.70000000]</t>
  </si>
  <si>
    <t>[ -5.61865200,  -4.86543800,  -4.28766100,  -3.87553600,  -3.59614500,  -3.39616000,  -3.24170400,  -3.11095300,  -2.99497300,  -2.88813900,  -2.78669700,  -2.68732300,  -2.59392300,  -2.50374700,  -2.41265300,  -2.32474200,  -2.23893500,  -2.15971000,  -2.08351400,  -2.01052800,  -1.93995900,  -1.87190900,  -1.80654900,  -1.74472100,  -1.68524200,  -1.62926000,  -1.57503200,  -1.52142300,  -1.46795300,  -1.41505200,  -1.36354500,  -1.31330300,  -1.26483600,  -1.21791600,  -1.17332800,  -1.13135300,  -1.09097100,  -1.05240100,  -1.01492500,  -0.97881200,  -0.94495100,  -0.92047800,  -0.89446200,  -0.87159300,  -0.85230900,  -0.83797700,  -0.82953500,  -0.82429600,  -0.81647600,  -0.80006700,  -0.77553100,  -0.74683700,  -0.71779600,  -0.68876800,  -0.66010400,  -0.63212400,  -0.60497400,  -0.57890500,  -0.55524400,  -0.53530900,  -0.51931800,  -0.50588800,  -0.49065400,  -0.47161500,  -0.45144300,  -0.43289500,  -0.41819800,  -0.40968000,  -0.40834200,  -0.41663800,  -0.43583300,  -0.46717900,  -0.51297300,  -0.57735200,  -0.66272300,  -0.77104700,  -0.90585800,  -1.06952600,  -1.26358400,  -1.48479000,  -1.71653900,  -1.93166300,  -2.10321000,  -2.22106000,  -2.29010900]</t>
  </si>
  <si>
    <t>SheetRef:ACS-141_CC_tcarray</t>
  </si>
  <si>
    <t>SheetRef:ACS-141_CC_taarray</t>
  </si>
  <si>
    <t>CC_a0</t>
  </si>
  <si>
    <t>CC_a1</t>
  </si>
  <si>
    <t>CC_a2</t>
  </si>
  <si>
    <t>CC_a3</t>
  </si>
  <si>
    <t>CC_cpcor</t>
  </si>
  <si>
    <t>CC_ctcor</t>
  </si>
  <si>
    <t>CC_g</t>
  </si>
  <si>
    <t>CC_h</t>
  </si>
  <si>
    <t>CC_i</t>
  </si>
  <si>
    <t>CC_j</t>
  </si>
  <si>
    <t>CC_pa0</t>
  </si>
  <si>
    <t>CC_pa1</t>
  </si>
  <si>
    <t>CC_pa2</t>
  </si>
  <si>
    <t>CC_ptempa0</t>
  </si>
  <si>
    <t>CC_ptempa1</t>
  </si>
  <si>
    <t>CC_ptempa2</t>
  </si>
  <si>
    <t>CC_ptca0</t>
  </si>
  <si>
    <t>CC_ptca1</t>
  </si>
  <si>
    <t>CC_ptca2</t>
  </si>
  <si>
    <t>CC_ptcb0</t>
  </si>
  <si>
    <t>CC_ptcb1</t>
  </si>
  <si>
    <t>CC_ptcb2</t>
  </si>
  <si>
    <t>OOIBARCODE</t>
  </si>
  <si>
    <t>Int_Asset</t>
  </si>
  <si>
    <t>DESCRIPTION</t>
  </si>
  <si>
    <t>Type</t>
  </si>
  <si>
    <t>serial_number</t>
  </si>
  <si>
    <t>Date</t>
  </si>
  <si>
    <t>comments</t>
  </si>
  <si>
    <t>uft21 load</t>
  </si>
  <si>
    <t>Science Map (name)</t>
  </si>
  <si>
    <t>Deployment</t>
  </si>
  <si>
    <t>Calibration</t>
  </si>
  <si>
    <t>Plot</t>
  </si>
  <si>
    <t>production load</t>
  </si>
  <si>
    <t>yes</t>
  </si>
  <si>
    <t>2/2</t>
  </si>
  <si>
    <t>-</t>
  </si>
  <si>
    <t>bad</t>
  </si>
  <si>
    <t>no</t>
  </si>
  <si>
    <t>n/a</t>
  </si>
  <si>
    <t>1/1</t>
  </si>
  <si>
    <t xml:space="preserve">   </t>
  </si>
  <si>
    <t>RS03AXBS-MJ03A-05-OBSBBA303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</si>
</sst>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m&quot;/&quot;d&quot;/&quot;yyyy"/>
  </numFmts>
  <fonts count="12" x14ac:knownFonts="1">
    <font>
      <sz val="10"/>
      <color rgb="FF000000"/>
      <name val="Arial"/>
    </font>
    <font>
      <sz val="11"/>
      <name val="Calibri"/>
      <family val="2"/>
    </font>
    <font>
      <sz val="11"/>
      <color rgb="FF999999"/>
      <name val="Calibri"/>
      <family val="2"/>
    </font>
    <font>
      <sz val="11"/>
      <color rgb="FFFF0000"/>
      <name val="Calibri"/>
      <family val="2"/>
    </font>
    <font>
      <sz val="11"/>
      <color rgb="FF000000"/>
      <name val="Calibri"/>
      <family val="2"/>
    </font>
    <font>
      <sz val="11"/>
      <color rgb="FF222222"/>
      <name val="Calibri"/>
      <family val="2"/>
    </font>
    <font>
      <b/>
      <sz val="11"/>
      <name val="Calibri"/>
      <family val="2"/>
    </font>
    <font>
      <sz val="10"/>
      <name val="Arial"/>
      <family val="2"/>
    </font>
    <font>
      <sz val="10"/>
      <name val="Arial"/>
      <family val="2"/>
    </font>
    <font>
      <sz val="10"/>
      <color rgb="FFFF0000"/>
      <name val="Arial"/>
      <family val="2"/>
    </font>
    <font>
      <sz val="11"/>
      <color theme="1"/>
      <name val="Calibri"/>
      <family val="2"/>
    </font>
    <font>
      <sz val="10"/>
      <color rgb="FF000000"/>
      <name val="Arial"/>
      <family val="2"/>
    </font>
  </fonts>
  <fills count="5">
    <fill>
      <patternFill patternType="none"/>
    </fill>
    <fill>
      <patternFill patternType="gray125"/>
    </fill>
    <fill>
      <patternFill patternType="solid">
        <fgColor rgb="FFCCECFF"/>
        <bgColor rgb="FFCCECFF"/>
      </patternFill>
    </fill>
    <fill>
      <patternFill patternType="solid">
        <fgColor rgb="FFFFFFFF"/>
        <bgColor rgb="FFFFFFFF"/>
      </patternFill>
    </fill>
    <fill>
      <patternFill patternType="solid">
        <fgColor rgb="FFCFE2F3"/>
        <bgColor rgb="FFCFE2F3"/>
      </patternFill>
    </fill>
  </fills>
  <borders count="4">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applyAlignment="1"/>
    <xf numFmtId="0" fontId="1" fillId="0" borderId="0" xfId="0" applyFont="1" applyAlignment="1">
      <alignment horizontal="center"/>
    </xf>
    <xf numFmtId="0" fontId="1" fillId="0" borderId="0" xfId="0" applyFont="1" applyAlignment="1">
      <alignment horizontal="center"/>
    </xf>
    <xf numFmtId="15" fontId="3" fillId="0" borderId="0" xfId="0" applyNumberFormat="1" applyFont="1" applyAlignment="1">
      <alignment horizontal="center"/>
    </xf>
    <xf numFmtId="20" fontId="3" fillId="0" borderId="0" xfId="0" applyNumberFormat="1" applyFont="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horizontal="center"/>
    </xf>
    <xf numFmtId="0" fontId="4" fillId="0" borderId="0" xfId="0" applyFont="1"/>
    <xf numFmtId="0" fontId="2" fillId="0" borderId="0" xfId="0" applyFont="1" applyAlignment="1">
      <alignment horizontal="center"/>
    </xf>
    <xf numFmtId="0" fontId="3" fillId="0" borderId="0" xfId="0" applyFont="1"/>
    <xf numFmtId="0" fontId="4" fillId="0" borderId="0" xfId="0" applyFont="1" applyAlignment="1"/>
    <xf numFmtId="0" fontId="2" fillId="0" borderId="0" xfId="0" applyFont="1"/>
    <xf numFmtId="0" fontId="1" fillId="0" borderId="0" xfId="0" applyFont="1"/>
    <xf numFmtId="0" fontId="4" fillId="0" borderId="0" xfId="0" applyFont="1" applyAlignment="1">
      <alignment horizontal="center"/>
    </xf>
    <xf numFmtId="0" fontId="4" fillId="0" borderId="0" xfId="0" applyFont="1"/>
    <xf numFmtId="0" fontId="2" fillId="0" borderId="0" xfId="0" applyFont="1" applyAlignment="1">
      <alignment horizontal="center"/>
    </xf>
    <xf numFmtId="164" fontId="2" fillId="0" borderId="0" xfId="0" applyNumberFormat="1" applyFont="1" applyAlignment="1">
      <alignment horizontal="center"/>
    </xf>
    <xf numFmtId="0" fontId="2" fillId="3" borderId="0" xfId="0" applyFont="1" applyFill="1" applyAlignment="1">
      <alignment horizontal="center"/>
    </xf>
    <xf numFmtId="0" fontId="1" fillId="0" borderId="0" xfId="0" applyFont="1"/>
    <xf numFmtId="0" fontId="2" fillId="0" borderId="0" xfId="0" applyFont="1" applyAlignment="1">
      <alignment horizontal="center"/>
    </xf>
    <xf numFmtId="0" fontId="1" fillId="0" borderId="0" xfId="0" applyFont="1" applyAlignment="1">
      <alignment horizontal="left"/>
    </xf>
    <xf numFmtId="0" fontId="1" fillId="0" borderId="0" xfId="0" applyFont="1" applyAlignment="1"/>
    <xf numFmtId="0" fontId="1" fillId="0" borderId="0" xfId="0" applyFont="1" applyAlignment="1">
      <alignment horizontal="left" vertical="center" wrapText="1"/>
    </xf>
    <xf numFmtId="0" fontId="4" fillId="0" borderId="0" xfId="0" applyFont="1" applyAlignment="1">
      <alignment horizontal="left" vertical="center"/>
    </xf>
    <xf numFmtId="0" fontId="3" fillId="0" borderId="0" xfId="0" applyFont="1" applyAlignment="1">
      <alignment horizontal="left"/>
    </xf>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left"/>
    </xf>
    <xf numFmtId="0" fontId="5" fillId="0" borderId="0" xfId="0" applyFont="1"/>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0" borderId="0" xfId="0" applyFont="1" applyAlignment="1"/>
    <xf numFmtId="0" fontId="2" fillId="0" borderId="0" xfId="0" applyFont="1" applyAlignment="1"/>
    <xf numFmtId="165" fontId="2" fillId="0" borderId="0" xfId="0" applyNumberFormat="1" applyFont="1" applyAlignment="1">
      <alignment horizontal="right"/>
    </xf>
    <xf numFmtId="0" fontId="6" fillId="4" borderId="0" xfId="0" applyFont="1" applyFill="1" applyAlignment="1">
      <alignment horizontal="left"/>
    </xf>
    <xf numFmtId="0" fontId="6" fillId="4" borderId="0" xfId="0" applyFont="1" applyFill="1" applyAlignment="1">
      <alignment horizontal="center"/>
    </xf>
    <xf numFmtId="0" fontId="6" fillId="4" borderId="0" xfId="0" applyFont="1" applyFill="1" applyAlignment="1">
      <alignment horizontal="center"/>
    </xf>
    <xf numFmtId="0" fontId="6" fillId="4" borderId="0" xfId="0" applyFont="1" applyFill="1" applyAlignment="1">
      <alignment horizontal="center"/>
    </xf>
    <xf numFmtId="0" fontId="7" fillId="0" borderId="0" xfId="0" applyFont="1" applyAlignment="1">
      <alignment horizontal="center"/>
    </xf>
    <xf numFmtId="0" fontId="7" fillId="0" borderId="0" xfId="0" applyFont="1" applyAlignment="1">
      <alignment horizontal="center"/>
    </xf>
    <xf numFmtId="0" fontId="7" fillId="0" borderId="0" xfId="0" applyFont="1" applyAlignment="1">
      <alignment horizontal="center"/>
    </xf>
    <xf numFmtId="0" fontId="7" fillId="0" borderId="0" xfId="0" applyFont="1" applyAlignment="1"/>
    <xf numFmtId="0" fontId="7" fillId="0" borderId="0" xfId="0" applyFont="1" applyAlignment="1"/>
    <xf numFmtId="0" fontId="7" fillId="0" borderId="0" xfId="0" applyFont="1" applyAlignment="1"/>
    <xf numFmtId="0" fontId="7" fillId="0" borderId="0" xfId="0" applyFont="1" applyAlignment="1"/>
    <xf numFmtId="0" fontId="8"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164" fontId="0" fillId="0" borderId="0" xfId="0" applyNumberFormat="1" applyFont="1"/>
    <xf numFmtId="0" fontId="0" fillId="0" borderId="0" xfId="0" applyFont="1"/>
    <xf numFmtId="0" fontId="0" fillId="0" borderId="0" xfId="0" applyFont="1"/>
    <xf numFmtId="164" fontId="9" fillId="0" borderId="0" xfId="0" applyNumberFormat="1" applyFont="1"/>
    <xf numFmtId="0" fontId="3" fillId="0" borderId="0" xfId="0" applyFont="1" applyFill="1" applyAlignment="1">
      <alignment horizontal="center"/>
    </xf>
    <xf numFmtId="0" fontId="3" fillId="0" borderId="0" xfId="0" applyFont="1" applyFill="1" applyAlignment="1"/>
    <xf numFmtId="0" fontId="1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1047750</xdr:colOff>
      <xdr:row>51</xdr:row>
      <xdr:rowOff>133350</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1047750</xdr:colOff>
      <xdr:row>51</xdr:row>
      <xdr:rowOff>133350</xdr:rowOff>
    </xdr:to>
    <xdr:sp macro="" textlink="">
      <xdr:nvSpPr>
        <xdr:cNvPr id="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1619250</xdr:colOff>
      <xdr:row>55</xdr:row>
      <xdr:rowOff>133350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1619250</xdr:colOff>
      <xdr:row>55</xdr:row>
      <xdr:rowOff>133350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657225</xdr:colOff>
      <xdr:row>50</xdr:row>
      <xdr:rowOff>0</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657225</xdr:colOff>
      <xdr:row>50</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6"/>
  <sheetViews>
    <sheetView workbookViewId="0">
      <selection activeCell="H29" sqref="H29"/>
    </sheetView>
  </sheetViews>
  <sheetFormatPr defaultColWidth="17.28515625" defaultRowHeight="15" customHeight="1" x14ac:dyDescent="0.2"/>
  <cols>
    <col min="1" max="1" width="21.28515625" customWidth="1"/>
    <col min="2" max="2" width="31" customWidth="1"/>
    <col min="3" max="3" width="13" customWidth="1"/>
    <col min="4" max="7" width="11.85546875" customWidth="1"/>
    <col min="8" max="8" width="14.42578125" customWidth="1"/>
    <col min="9" max="9" width="15.85546875" customWidth="1"/>
    <col min="10" max="11" width="14.42578125" customWidth="1"/>
    <col min="12" max="12" width="30.5703125" customWidth="1"/>
    <col min="13" max="14" width="14.42578125" customWidth="1"/>
  </cols>
  <sheetData>
    <row r="1" spans="1:14" ht="30" customHeight="1" x14ac:dyDescent="0.2">
      <c r="A1" s="1" t="s">
        <v>0</v>
      </c>
      <c r="B1" s="2" t="s">
        <v>1</v>
      </c>
      <c r="C1" s="2" t="s">
        <v>2</v>
      </c>
      <c r="D1" s="2" t="s">
        <v>3</v>
      </c>
      <c r="E1" s="2" t="s">
        <v>4</v>
      </c>
      <c r="F1" s="2" t="s">
        <v>5</v>
      </c>
      <c r="G1" s="2" t="s">
        <v>6</v>
      </c>
      <c r="H1" s="2" t="s">
        <v>7</v>
      </c>
      <c r="I1" s="2" t="s">
        <v>8</v>
      </c>
      <c r="J1" s="2" t="s">
        <v>9</v>
      </c>
      <c r="K1" s="2" t="s">
        <v>10</v>
      </c>
      <c r="L1" s="2" t="s">
        <v>11</v>
      </c>
      <c r="M1" s="3"/>
      <c r="N1" s="4"/>
    </row>
    <row r="2" spans="1:14" x14ac:dyDescent="0.25">
      <c r="A2" s="5" t="s">
        <v>12</v>
      </c>
      <c r="B2" s="6" t="s">
        <v>13</v>
      </c>
      <c r="C2" s="7" t="s">
        <v>14</v>
      </c>
      <c r="D2" s="7">
        <v>1</v>
      </c>
      <c r="E2" s="8">
        <v>41849</v>
      </c>
      <c r="F2" s="9">
        <v>0.58263888888888893</v>
      </c>
      <c r="G2" s="10"/>
      <c r="H2" s="11" t="s">
        <v>15</v>
      </c>
      <c r="I2" s="11" t="s">
        <v>16</v>
      </c>
      <c r="J2" s="11">
        <v>2608</v>
      </c>
      <c r="K2" s="12" t="s">
        <v>17</v>
      </c>
      <c r="L2" s="13"/>
      <c r="M2" s="14">
        <f t="shared" ref="M2:M6" si="0">((LEFT(H2,(FIND("°",H2,1)-1)))+(MID(H2,(FIND("°",H2,1)+1),(FIND("'",H2,1))-(FIND("°",H2,1)+1))/60))*(IF(RIGHT(H2,1)="N",1,-1))</f>
        <v>45.820169999999997</v>
      </c>
      <c r="N2" s="14">
        <f t="shared" ref="N2:N6" si="1">((LEFT(I2,(FIND("°",I2,1)-1)))+(MID(I2,(FIND("°",I2,1)+1),(FIND("'",I2,1))-(FIND("°",I2,1)+1))/60))*(IF(RIGHT(I2,1)="E",1,-1))</f>
        <v>-129.73650000000001</v>
      </c>
    </row>
    <row r="3" spans="1:14" x14ac:dyDescent="0.25">
      <c r="A3" s="15" t="s">
        <v>18</v>
      </c>
      <c r="B3" s="11" t="s">
        <v>19</v>
      </c>
      <c r="C3" s="11">
        <v>299463</v>
      </c>
      <c r="D3" s="12">
        <v>1</v>
      </c>
      <c r="E3" s="8">
        <v>41859</v>
      </c>
      <c r="F3" s="9">
        <v>0.46805555555555556</v>
      </c>
      <c r="G3" s="10"/>
      <c r="H3" s="11" t="s">
        <v>20</v>
      </c>
      <c r="I3" s="11" t="s">
        <v>21</v>
      </c>
      <c r="J3" s="11">
        <v>2607</v>
      </c>
      <c r="K3" s="12" t="s">
        <v>17</v>
      </c>
      <c r="L3" s="13"/>
      <c r="M3" s="14">
        <f t="shared" si="0"/>
        <v>45.820180000000001</v>
      </c>
      <c r="N3" s="14">
        <f t="shared" si="1"/>
        <v>-129.73670999999999</v>
      </c>
    </row>
    <row r="4" spans="1:14" x14ac:dyDescent="0.25">
      <c r="A4" s="15" t="s">
        <v>22</v>
      </c>
      <c r="B4" s="59" t="s">
        <v>157</v>
      </c>
      <c r="C4" s="11" t="s">
        <v>24</v>
      </c>
      <c r="D4" s="12">
        <v>1</v>
      </c>
      <c r="E4" s="8">
        <v>41859</v>
      </c>
      <c r="F4" s="9">
        <v>0.46805555555555556</v>
      </c>
      <c r="G4" s="10"/>
      <c r="H4" s="11" t="s">
        <v>20</v>
      </c>
      <c r="I4" s="11" t="s">
        <v>21</v>
      </c>
      <c r="J4" s="11">
        <v>2607</v>
      </c>
      <c r="K4" s="12" t="s">
        <v>17</v>
      </c>
      <c r="L4" s="13"/>
      <c r="M4" s="14">
        <f t="shared" si="0"/>
        <v>45.820180000000001</v>
      </c>
      <c r="N4" s="14">
        <f t="shared" si="1"/>
        <v>-129.73670999999999</v>
      </c>
    </row>
    <row r="5" spans="1:14" x14ac:dyDescent="0.25">
      <c r="A5" s="15" t="s">
        <v>25</v>
      </c>
      <c r="B5" s="11" t="s">
        <v>26</v>
      </c>
      <c r="C5" s="11" t="s">
        <v>27</v>
      </c>
      <c r="D5" s="12">
        <v>1</v>
      </c>
      <c r="E5" s="8">
        <v>41859</v>
      </c>
      <c r="F5" s="9">
        <v>0.69374999999999998</v>
      </c>
      <c r="G5" s="10"/>
      <c r="H5" s="11" t="s">
        <v>28</v>
      </c>
      <c r="I5" s="11" t="s">
        <v>29</v>
      </c>
      <c r="J5" s="11">
        <v>2606</v>
      </c>
      <c r="K5" s="12" t="s">
        <v>17</v>
      </c>
      <c r="L5" s="16" t="s">
        <v>30</v>
      </c>
      <c r="M5" s="14">
        <f t="shared" si="0"/>
        <v>45.820230000000002</v>
      </c>
      <c r="N5" s="14">
        <f t="shared" si="1"/>
        <v>-129.73636999999999</v>
      </c>
    </row>
    <row r="6" spans="1:14" x14ac:dyDescent="0.25">
      <c r="A6" s="15" t="s">
        <v>31</v>
      </c>
      <c r="B6" s="11" t="s">
        <v>32</v>
      </c>
      <c r="C6" s="11">
        <v>10314</v>
      </c>
      <c r="D6" s="12">
        <v>1</v>
      </c>
      <c r="E6" s="8">
        <v>41859</v>
      </c>
      <c r="F6" s="9">
        <v>0.71597222222222223</v>
      </c>
      <c r="G6" s="10"/>
      <c r="H6" s="11" t="s">
        <v>33</v>
      </c>
      <c r="I6" s="11" t="s">
        <v>34</v>
      </c>
      <c r="J6" s="11">
        <v>2608</v>
      </c>
      <c r="K6" s="12" t="s">
        <v>17</v>
      </c>
      <c r="L6" s="16" t="s">
        <v>35</v>
      </c>
      <c r="M6" s="14">
        <f t="shared" si="0"/>
        <v>45.8202</v>
      </c>
      <c r="N6" s="14">
        <f t="shared" si="1"/>
        <v>-129.73635999999999</v>
      </c>
    </row>
    <row r="7" spans="1:14" x14ac:dyDescent="0.25">
      <c r="A7" s="15"/>
      <c r="B7" s="11"/>
      <c r="C7" s="12"/>
      <c r="D7" s="12"/>
      <c r="E7" s="8"/>
      <c r="F7" s="9"/>
      <c r="G7" s="10"/>
      <c r="H7" s="11"/>
      <c r="I7" s="11"/>
      <c r="J7" s="11"/>
      <c r="K7" s="12"/>
      <c r="L7" s="16"/>
      <c r="M7" s="17"/>
      <c r="N7" s="17"/>
    </row>
    <row r="8" spans="1:14" ht="12.75" customHeight="1" x14ac:dyDescent="0.25">
      <c r="A8" s="15" t="s">
        <v>36</v>
      </c>
      <c r="B8" s="6" t="s">
        <v>37</v>
      </c>
      <c r="C8" s="6" t="s">
        <v>38</v>
      </c>
      <c r="D8" s="7">
        <v>1</v>
      </c>
      <c r="E8" s="8">
        <v>41856</v>
      </c>
      <c r="F8" s="9">
        <v>0.26250000000000001</v>
      </c>
      <c r="G8" s="8">
        <v>42168</v>
      </c>
      <c r="H8" s="11" t="s">
        <v>39</v>
      </c>
      <c r="I8" s="11" t="s">
        <v>40</v>
      </c>
      <c r="J8" s="11">
        <v>2610</v>
      </c>
      <c r="K8" s="12" t="s">
        <v>17</v>
      </c>
      <c r="L8" s="10"/>
      <c r="M8" s="14">
        <f t="shared" ref="M8:M14" si="2">((LEFT(H8,(FIND("°",H8,1)-1)))+(MID(H8,(FIND("°",H8,1)+1),(FIND("'",H8,1))-(FIND("°",H8,1)+1))/60))*(IF(RIGHT(H8,1)="N",1,-1))</f>
        <v>45.816789999999997</v>
      </c>
      <c r="N8" s="14">
        <f t="shared" ref="N8:N14" si="3">((LEFT(I8,(FIND("°",I8,1)-1)))+(MID(I8,(FIND("°",I8,1)+1),(FIND("'",I8,1))-(FIND("°",I8,1)+1))/60))*(IF(RIGHT(I8,1)="E",1,-1))</f>
        <v>-129.75412</v>
      </c>
    </row>
    <row r="9" spans="1:14" ht="12.75" customHeight="1" x14ac:dyDescent="0.25">
      <c r="A9" s="15" t="s">
        <v>41</v>
      </c>
      <c r="B9" s="11" t="s">
        <v>42</v>
      </c>
      <c r="C9" s="11">
        <v>1</v>
      </c>
      <c r="D9" s="11">
        <v>1</v>
      </c>
      <c r="E9" s="8">
        <v>41858</v>
      </c>
      <c r="F9" s="9">
        <v>0.83263888888888893</v>
      </c>
      <c r="G9" s="8">
        <v>42168</v>
      </c>
      <c r="H9" s="11" t="s">
        <v>43</v>
      </c>
      <c r="I9" s="11" t="s">
        <v>44</v>
      </c>
      <c r="J9" s="11">
        <v>2610</v>
      </c>
      <c r="K9" s="12" t="s">
        <v>17</v>
      </c>
      <c r="L9" s="10"/>
      <c r="M9" s="14">
        <f t="shared" si="2"/>
        <v>45.823949999999996</v>
      </c>
      <c r="N9" s="14">
        <f t="shared" si="3"/>
        <v>-129.75978000000001</v>
      </c>
    </row>
    <row r="10" spans="1:14" ht="12.75" customHeight="1" x14ac:dyDescent="0.25">
      <c r="A10" s="15" t="s">
        <v>45</v>
      </c>
      <c r="B10" s="11" t="s">
        <v>46</v>
      </c>
      <c r="C10" s="11">
        <v>1271</v>
      </c>
      <c r="D10" s="11">
        <v>1</v>
      </c>
      <c r="E10" s="8">
        <v>41856</v>
      </c>
      <c r="F10" s="9">
        <v>0.26250000000000001</v>
      </c>
      <c r="G10" s="8">
        <v>42168</v>
      </c>
      <c r="H10" s="11" t="s">
        <v>39</v>
      </c>
      <c r="I10" s="11" t="s">
        <v>40</v>
      </c>
      <c r="J10" s="11">
        <v>2610</v>
      </c>
      <c r="K10" s="12" t="s">
        <v>17</v>
      </c>
      <c r="L10" s="10" t="s">
        <v>47</v>
      </c>
      <c r="M10" s="14">
        <f t="shared" si="2"/>
        <v>45.816789999999997</v>
      </c>
      <c r="N10" s="14">
        <f t="shared" si="3"/>
        <v>-129.75412</v>
      </c>
    </row>
    <row r="11" spans="1:14" ht="12.75" customHeight="1" x14ac:dyDescent="0.25">
      <c r="A11" s="15" t="s">
        <v>48</v>
      </c>
      <c r="B11" s="11" t="s">
        <v>49</v>
      </c>
      <c r="C11" s="11">
        <v>19224</v>
      </c>
      <c r="D11" s="11">
        <v>1</v>
      </c>
      <c r="E11" s="8">
        <v>41856</v>
      </c>
      <c r="F11" s="9">
        <v>0.26250000000000001</v>
      </c>
      <c r="G11" s="8">
        <v>42168</v>
      </c>
      <c r="H11" s="11" t="s">
        <v>39</v>
      </c>
      <c r="I11" s="11" t="s">
        <v>40</v>
      </c>
      <c r="J11" s="11">
        <v>2610</v>
      </c>
      <c r="K11" s="12" t="s">
        <v>17</v>
      </c>
      <c r="L11" s="10"/>
      <c r="M11" s="14">
        <f t="shared" si="2"/>
        <v>45.816789999999997</v>
      </c>
      <c r="N11" s="14">
        <f t="shared" si="3"/>
        <v>-129.75412</v>
      </c>
    </row>
    <row r="12" spans="1:14" ht="12.75" customHeight="1" x14ac:dyDescent="0.25">
      <c r="A12" s="15" t="s">
        <v>50</v>
      </c>
      <c r="B12" s="11" t="s">
        <v>51</v>
      </c>
      <c r="C12" s="11" t="s">
        <v>52</v>
      </c>
      <c r="D12" s="11">
        <v>1</v>
      </c>
      <c r="E12" s="8">
        <v>41858</v>
      </c>
      <c r="F12" s="9">
        <v>0.73958333333333337</v>
      </c>
      <c r="G12" s="8">
        <v>42168</v>
      </c>
      <c r="H12" s="11" t="s">
        <v>53</v>
      </c>
      <c r="I12" s="11" t="s">
        <v>54</v>
      </c>
      <c r="J12" s="11">
        <v>2607</v>
      </c>
      <c r="K12" s="12" t="s">
        <v>17</v>
      </c>
      <c r="L12" s="10" t="s">
        <v>55</v>
      </c>
      <c r="M12" s="14">
        <f t="shared" si="2"/>
        <v>45.816839999999999</v>
      </c>
      <c r="N12" s="14">
        <f t="shared" si="3"/>
        <v>-129.75411</v>
      </c>
    </row>
    <row r="13" spans="1:14" ht="12.75" customHeight="1" x14ac:dyDescent="0.25">
      <c r="A13" s="15" t="s">
        <v>56</v>
      </c>
      <c r="B13" s="11" t="s">
        <v>57</v>
      </c>
      <c r="C13" s="11" t="s">
        <v>58</v>
      </c>
      <c r="D13" s="11">
        <v>1</v>
      </c>
      <c r="E13" s="8">
        <v>41858</v>
      </c>
      <c r="F13" s="9">
        <v>0.73958333333333337</v>
      </c>
      <c r="G13" s="8">
        <v>42168</v>
      </c>
      <c r="H13" s="11" t="s">
        <v>53</v>
      </c>
      <c r="I13" s="11" t="s">
        <v>54</v>
      </c>
      <c r="J13" s="11">
        <v>2607</v>
      </c>
      <c r="K13" s="12" t="s">
        <v>17</v>
      </c>
      <c r="L13" s="10"/>
      <c r="M13" s="14">
        <f t="shared" si="2"/>
        <v>45.816839999999999</v>
      </c>
      <c r="N13" s="14">
        <f t="shared" si="3"/>
        <v>-129.75411</v>
      </c>
    </row>
    <row r="14" spans="1:14" ht="12.75" customHeight="1" x14ac:dyDescent="0.25">
      <c r="A14" s="15" t="s">
        <v>59</v>
      </c>
      <c r="B14" s="11" t="s">
        <v>60</v>
      </c>
      <c r="C14" s="11">
        <v>273</v>
      </c>
      <c r="D14" s="11">
        <v>1</v>
      </c>
      <c r="E14" s="8">
        <v>41858</v>
      </c>
      <c r="F14" s="9">
        <v>0.73958333333333337</v>
      </c>
      <c r="G14" s="8">
        <v>42168</v>
      </c>
      <c r="H14" s="11" t="s">
        <v>53</v>
      </c>
      <c r="I14" s="11" t="s">
        <v>54</v>
      </c>
      <c r="J14" s="11">
        <v>2607</v>
      </c>
      <c r="K14" s="12" t="s">
        <v>17</v>
      </c>
      <c r="L14" s="10"/>
      <c r="M14" s="14">
        <f t="shared" si="2"/>
        <v>45.816839999999999</v>
      </c>
      <c r="N14" s="14">
        <f t="shared" si="3"/>
        <v>-129.75411</v>
      </c>
    </row>
    <row r="15" spans="1:14" x14ac:dyDescent="0.25">
      <c r="A15" s="18"/>
      <c r="B15" s="13"/>
      <c r="C15" s="13"/>
      <c r="D15" s="13"/>
      <c r="E15" s="13"/>
      <c r="F15" s="13"/>
      <c r="G15" s="13"/>
      <c r="H15" s="19"/>
      <c r="I15" s="19"/>
      <c r="J15" s="13"/>
      <c r="K15" s="13"/>
      <c r="L15" s="13"/>
      <c r="M15" s="17"/>
      <c r="N15" s="17"/>
    </row>
    <row r="16" spans="1:14" ht="12.75" customHeight="1" x14ac:dyDescent="0.25">
      <c r="A16" s="15" t="s">
        <v>61</v>
      </c>
      <c r="B16" s="6" t="s">
        <v>37</v>
      </c>
      <c r="C16" s="7" t="s">
        <v>62</v>
      </c>
      <c r="D16" s="6">
        <v>2</v>
      </c>
      <c r="E16" s="8">
        <v>42198</v>
      </c>
      <c r="F16" s="9">
        <v>0.22500000000000001</v>
      </c>
      <c r="G16" s="8"/>
      <c r="H16" s="11" t="s">
        <v>63</v>
      </c>
      <c r="I16" s="11" t="s">
        <v>64</v>
      </c>
      <c r="J16" s="11">
        <v>2607</v>
      </c>
      <c r="K16" s="12" t="s">
        <v>65</v>
      </c>
      <c r="L16" s="10"/>
      <c r="M16" s="14">
        <f t="shared" ref="M16:M22" si="4">((LEFT(H16,(FIND("°",H16,1)-1)))+(MID(H16,(FIND("°",H16,1)+1),(FIND("'",H16,1))-(FIND("°",H16,1)+1))/60))*(IF(RIGHT(H16,1)="N",1,-1))</f>
        <v>45.816811666666666</v>
      </c>
      <c r="N16" s="14">
        <f t="shared" ref="N16:N22" si="5">((LEFT(I16,(FIND("°",I16,1)-1)))+(MID(I16,(FIND("°",I16,1)+1),(FIND("'",I16,1))-(FIND("°",I16,1)+1))/60))*(IF(RIGHT(I16,1)="E",1,-1))</f>
        <v>-129.75420833333334</v>
      </c>
    </row>
    <row r="17" spans="1:14" ht="12.75" customHeight="1" x14ac:dyDescent="0.25">
      <c r="A17" s="5" t="s">
        <v>66</v>
      </c>
      <c r="B17" s="11" t="s">
        <v>42</v>
      </c>
      <c r="C17" s="12">
        <v>4</v>
      </c>
      <c r="D17" s="11">
        <v>2</v>
      </c>
      <c r="E17" s="8">
        <v>42211</v>
      </c>
      <c r="F17" s="9">
        <v>0.10833333333333334</v>
      </c>
      <c r="G17" s="10"/>
      <c r="H17" s="11" t="s">
        <v>67</v>
      </c>
      <c r="I17" s="11" t="s">
        <v>68</v>
      </c>
      <c r="J17" s="11">
        <v>2609</v>
      </c>
      <c r="K17" s="12" t="s">
        <v>65</v>
      </c>
      <c r="L17" s="10"/>
      <c r="M17" s="14">
        <f t="shared" si="4"/>
        <v>45.824046666666668</v>
      </c>
      <c r="N17" s="14">
        <f t="shared" si="5"/>
        <v>-129.75995333333333</v>
      </c>
    </row>
    <row r="18" spans="1:14" ht="12.75" customHeight="1" x14ac:dyDescent="0.25">
      <c r="A18" s="5" t="s">
        <v>69</v>
      </c>
      <c r="B18" s="11" t="s">
        <v>46</v>
      </c>
      <c r="C18" s="12">
        <v>1389</v>
      </c>
      <c r="D18" s="11">
        <v>2</v>
      </c>
      <c r="E18" s="8">
        <v>42198</v>
      </c>
      <c r="F18" s="9">
        <v>0.22500000000000001</v>
      </c>
      <c r="G18" s="10"/>
      <c r="H18" s="11" t="s">
        <v>63</v>
      </c>
      <c r="I18" s="11" t="s">
        <v>64</v>
      </c>
      <c r="J18" s="11">
        <v>2607</v>
      </c>
      <c r="K18" s="12" t="s">
        <v>65</v>
      </c>
      <c r="L18" s="10"/>
      <c r="M18" s="14">
        <f t="shared" si="4"/>
        <v>45.816811666666666</v>
      </c>
      <c r="N18" s="14">
        <f t="shared" si="5"/>
        <v>-129.75420833333334</v>
      </c>
    </row>
    <row r="19" spans="1:14" ht="12.75" customHeight="1" x14ac:dyDescent="0.25">
      <c r="A19" s="5" t="s">
        <v>70</v>
      </c>
      <c r="B19" s="11" t="s">
        <v>49</v>
      </c>
      <c r="C19" s="12">
        <v>23443</v>
      </c>
      <c r="D19" s="11">
        <v>2</v>
      </c>
      <c r="E19" s="8">
        <v>42198</v>
      </c>
      <c r="F19" s="9">
        <v>0.22500000000000001</v>
      </c>
      <c r="G19" s="10"/>
      <c r="H19" s="11" t="s">
        <v>63</v>
      </c>
      <c r="I19" s="11" t="s">
        <v>64</v>
      </c>
      <c r="J19" s="11">
        <v>2607</v>
      </c>
      <c r="K19" s="12" t="s">
        <v>65</v>
      </c>
      <c r="L19" s="10"/>
      <c r="M19" s="14">
        <f t="shared" si="4"/>
        <v>45.816811666666666</v>
      </c>
      <c r="N19" s="14">
        <f t="shared" si="5"/>
        <v>-129.75420833333334</v>
      </c>
    </row>
    <row r="20" spans="1:14" ht="12.75" customHeight="1" x14ac:dyDescent="0.25">
      <c r="A20" s="60" t="s">
        <v>71</v>
      </c>
      <c r="B20" s="11" t="s">
        <v>51</v>
      </c>
      <c r="C20" s="12">
        <v>141</v>
      </c>
      <c r="D20" s="11">
        <v>2</v>
      </c>
      <c r="E20" s="8">
        <v>42198</v>
      </c>
      <c r="F20" s="9">
        <v>0.23819444444444443</v>
      </c>
      <c r="G20" s="10"/>
      <c r="H20" s="11" t="s">
        <v>72</v>
      </c>
      <c r="I20" s="11" t="s">
        <v>73</v>
      </c>
      <c r="J20" s="11">
        <v>2606</v>
      </c>
      <c r="K20" s="12" t="s">
        <v>65</v>
      </c>
      <c r="L20" s="10" t="s">
        <v>74</v>
      </c>
      <c r="M20" s="14">
        <f t="shared" si="4"/>
        <v>45.816878333333335</v>
      </c>
      <c r="N20" s="14">
        <f t="shared" si="5"/>
        <v>-129.75424666666666</v>
      </c>
    </row>
    <row r="21" spans="1:14" ht="12.75" customHeight="1" x14ac:dyDescent="0.25">
      <c r="A21" s="5" t="s">
        <v>75</v>
      </c>
      <c r="B21" s="11" t="s">
        <v>57</v>
      </c>
      <c r="C21" s="12" t="s">
        <v>76</v>
      </c>
      <c r="D21" s="11">
        <v>2</v>
      </c>
      <c r="E21" s="8">
        <v>42198</v>
      </c>
      <c r="F21" s="9">
        <v>0.23819444444444443</v>
      </c>
      <c r="G21" s="10"/>
      <c r="H21" s="11" t="s">
        <v>72</v>
      </c>
      <c r="I21" s="11" t="s">
        <v>73</v>
      </c>
      <c r="J21" s="11">
        <v>2606</v>
      </c>
      <c r="K21" s="12" t="s">
        <v>65</v>
      </c>
      <c r="L21" s="10" t="s">
        <v>77</v>
      </c>
      <c r="M21" s="14">
        <f t="shared" si="4"/>
        <v>45.816878333333335</v>
      </c>
      <c r="N21" s="14">
        <f t="shared" si="5"/>
        <v>-129.75424666666666</v>
      </c>
    </row>
    <row r="22" spans="1:14" ht="12.75" customHeight="1" x14ac:dyDescent="0.25">
      <c r="A22" s="5" t="s">
        <v>78</v>
      </c>
      <c r="B22" s="11" t="s">
        <v>60</v>
      </c>
      <c r="C22" s="12">
        <v>475</v>
      </c>
      <c r="D22" s="11">
        <v>2</v>
      </c>
      <c r="E22" s="8">
        <v>42198</v>
      </c>
      <c r="F22" s="9">
        <v>0.23819444444444443</v>
      </c>
      <c r="G22" s="10"/>
      <c r="H22" s="11" t="s">
        <v>72</v>
      </c>
      <c r="I22" s="11" t="s">
        <v>73</v>
      </c>
      <c r="J22" s="11">
        <v>2606</v>
      </c>
      <c r="K22" s="12" t="s">
        <v>65</v>
      </c>
      <c r="L22" s="10"/>
      <c r="M22" s="14">
        <f t="shared" si="4"/>
        <v>45.816878333333335</v>
      </c>
      <c r="N22" s="14">
        <f t="shared" si="5"/>
        <v>-129.75424666666666</v>
      </c>
    </row>
    <row r="23" spans="1:14" ht="12.75" customHeight="1" x14ac:dyDescent="0.25">
      <c r="A23" s="15"/>
      <c r="B23" s="11"/>
      <c r="C23" s="12"/>
      <c r="D23" s="11"/>
      <c r="E23" s="8"/>
      <c r="F23" s="9"/>
      <c r="G23" s="10"/>
      <c r="H23" s="11"/>
      <c r="I23" s="11"/>
      <c r="J23" s="11"/>
      <c r="K23" s="12"/>
      <c r="L23" s="10"/>
      <c r="M23" s="14"/>
      <c r="N23" s="14"/>
    </row>
    <row r="24" spans="1:14" ht="12.75" customHeight="1" x14ac:dyDescent="0.25">
      <c r="A24" s="15"/>
      <c r="B24" s="11"/>
      <c r="C24" s="12"/>
      <c r="D24" s="11"/>
      <c r="E24" s="8"/>
      <c r="F24" s="9"/>
      <c r="G24" s="10"/>
      <c r="H24" s="11"/>
      <c r="I24" s="11"/>
      <c r="J24" s="11"/>
      <c r="K24" s="12"/>
      <c r="L24" s="10"/>
      <c r="M24" s="14"/>
      <c r="N24" s="14"/>
    </row>
    <row r="25" spans="1:14" ht="12.75" customHeight="1" x14ac:dyDescent="0.25">
      <c r="A25" s="15"/>
      <c r="B25" s="11"/>
      <c r="C25" s="12"/>
      <c r="D25" s="11"/>
      <c r="E25" s="8"/>
      <c r="F25" s="9"/>
      <c r="G25" s="10"/>
      <c r="H25" s="11"/>
      <c r="I25" s="11"/>
      <c r="J25" s="11"/>
      <c r="K25" s="12"/>
      <c r="L25" s="10"/>
      <c r="M25" s="14"/>
      <c r="N25" s="14"/>
    </row>
    <row r="26" spans="1:14" ht="12.75" customHeight="1" x14ac:dyDescent="0.25">
      <c r="A26" s="15"/>
      <c r="B26" s="11"/>
      <c r="C26" s="12"/>
      <c r="D26" s="11"/>
      <c r="E26" s="8"/>
      <c r="F26" s="9"/>
      <c r="G26" s="10"/>
      <c r="H26" s="11"/>
      <c r="I26" s="11"/>
      <c r="J26" s="11"/>
      <c r="K26" s="12"/>
      <c r="L26" s="10"/>
      <c r="M26" s="14"/>
      <c r="N26" s="1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
  <sheetViews>
    <sheetView tabSelected="1" workbookViewId="0">
      <pane ySplit="1" topLeftCell="A77" activePane="bottomLeft" state="frozen"/>
      <selection pane="bottomLeft" activeCell="D77" sqref="D77"/>
    </sheetView>
  </sheetViews>
  <sheetFormatPr defaultColWidth="17.28515625" defaultRowHeight="15" customHeight="1" x14ac:dyDescent="0.2"/>
  <cols>
    <col min="1" max="1" width="31.42578125" customWidth="1"/>
    <col min="2" max="2" width="21" customWidth="1"/>
    <col min="3" max="4" width="14.42578125" customWidth="1"/>
    <col min="5" max="5" width="19.42578125" customWidth="1"/>
    <col min="6" max="6" width="17.85546875" customWidth="1"/>
    <col min="7" max="7" width="28.140625" customWidth="1"/>
    <col min="8" max="8" width="29.140625" customWidth="1"/>
    <col min="9" max="9" width="27.85546875" customWidth="1"/>
    <col min="10" max="11" width="14.42578125" customWidth="1"/>
    <col min="12" max="19" width="8.7109375" customWidth="1"/>
  </cols>
  <sheetData>
    <row r="1" spans="1:26" ht="30" customHeight="1" x14ac:dyDescent="0.25">
      <c r="A1" s="2" t="s">
        <v>1</v>
      </c>
      <c r="B1" s="2" t="s">
        <v>0</v>
      </c>
      <c r="C1" s="2" t="s">
        <v>79</v>
      </c>
      <c r="D1" s="2" t="s">
        <v>3</v>
      </c>
      <c r="E1" s="2" t="s">
        <v>80</v>
      </c>
      <c r="F1" s="2" t="s">
        <v>81</v>
      </c>
      <c r="G1" s="2" t="s">
        <v>82</v>
      </c>
      <c r="H1" s="2" t="s">
        <v>83</v>
      </c>
      <c r="I1" s="2" t="s">
        <v>11</v>
      </c>
      <c r="J1" s="20"/>
      <c r="K1" s="20"/>
      <c r="L1" s="20"/>
      <c r="M1" s="20"/>
      <c r="N1" s="13"/>
      <c r="O1" s="13"/>
      <c r="P1" s="13"/>
      <c r="Q1" s="13"/>
      <c r="R1" s="13"/>
      <c r="S1" s="13"/>
      <c r="T1" s="18"/>
      <c r="U1" s="18"/>
      <c r="V1" s="18"/>
      <c r="W1" s="18"/>
      <c r="X1" s="18"/>
      <c r="Y1" s="18"/>
      <c r="Z1" s="18"/>
    </row>
    <row r="2" spans="1:26" ht="15.75" customHeight="1" x14ac:dyDescent="0.25">
      <c r="A2" s="21"/>
      <c r="B2" s="21" t="str">
        <f ca="1">IFERROR(__xludf.DUMMYFUNCTION("if(isblank(A2),"""",filter(Moorings!A:A,Moorings!B:B=left(A2,14),Moorings!D:D=D2))"),"")</f>
        <v/>
      </c>
      <c r="C2" s="21" t="str">
        <f ca="1">IFERROR(__xludf.DUMMYFUNCTION("if(isblank(A2),"""",filter(Moorings!C:C,Moorings!B:B=left(A2,14),Moorings!D:D=D2))"),"")</f>
        <v/>
      </c>
      <c r="D2" s="21"/>
      <c r="E2" s="21" t="str">
        <f ca="1">IFERROR(__xludf.DUMMYFUNCTION("if(isblank(A2),"""",filter(Moorings!A:A,Moorings!B:B=A2,Moorings!D:D=D2))"),"")</f>
        <v/>
      </c>
      <c r="F2" s="21" t="str">
        <f ca="1">IFERROR(__xludf.DUMMYFUNCTION("if(isblank(A2),"""",filter(Moorings!C:C,Moorings!B:B=A2,Moorings!D:D=D2))"),"")</f>
        <v/>
      </c>
      <c r="G2" s="21"/>
      <c r="H2" s="22"/>
      <c r="I2" s="23"/>
      <c r="J2" s="24"/>
      <c r="K2" s="24"/>
      <c r="L2" s="20"/>
      <c r="M2" s="20"/>
      <c r="N2" s="13"/>
      <c r="O2" s="13"/>
      <c r="P2" s="13"/>
      <c r="Q2" s="13"/>
      <c r="R2" s="13"/>
      <c r="S2" s="13"/>
      <c r="T2" s="18"/>
      <c r="U2" s="18"/>
      <c r="V2" s="18"/>
      <c r="W2" s="18"/>
      <c r="X2" s="18"/>
      <c r="Y2" s="18"/>
      <c r="Z2" s="18"/>
    </row>
    <row r="3" spans="1:26" ht="15.75" customHeight="1" x14ac:dyDescent="0.25">
      <c r="A3" s="61" t="s">
        <v>157</v>
      </c>
      <c r="B3" s="25" t="str">
        <f ca="1">IFERROR(__xludf.DUMMYFUNCTION("if(isblank(A3),"""",filter(Moorings!A:A,Moorings!B:B=left(A3,14),Moorings!D:D=D3))"),"ATAPL-65244-040-0026")</f>
        <v>ATAPL-65244-040-0026</v>
      </c>
      <c r="C3" s="25" t="str">
        <f ca="1">IFERROR(__xludf.DUMMYFUNCTION("if(isblank(A3),"""",filter(Moorings!C:C,Moorings!B:B=left(A3,14),Moorings!D:D=D3))"),"SN0023")</f>
        <v>SN0023</v>
      </c>
      <c r="D3" s="11">
        <v>1</v>
      </c>
      <c r="E3" s="25" t="str">
        <f ca="1">IFERROR(__xludf.DUMMYFUNCTION("if(isblank(A3),"""",filter(Moorings!A:A,Moorings!B:B=A3,Moorings!D:D=D3))"),"ATAPL-58328-00001")</f>
        <v>ATAPL-58328-00001</v>
      </c>
      <c r="F3" s="25" t="str">
        <f ca="1">IFERROR(__xludf.DUMMYFUNCTION("if(isblank(A3),"""",filter(Moorings!C:C,Moorings!B:B=A3,Moorings!D:D=D3))"),"T1076")</f>
        <v>T1076</v>
      </c>
      <c r="G3" s="24"/>
      <c r="H3" s="26"/>
      <c r="I3" s="27" t="s">
        <v>84</v>
      </c>
      <c r="J3" s="24"/>
      <c r="K3" s="24"/>
      <c r="L3" s="20"/>
      <c r="M3" s="20"/>
      <c r="N3" s="13"/>
      <c r="O3" s="13"/>
      <c r="P3" s="13"/>
      <c r="Q3" s="13"/>
      <c r="R3" s="13"/>
      <c r="S3" s="13"/>
      <c r="T3" s="18"/>
      <c r="U3" s="18"/>
      <c r="V3" s="18"/>
      <c r="W3" s="18"/>
      <c r="X3" s="18"/>
      <c r="Y3" s="18"/>
      <c r="Z3" s="18"/>
    </row>
    <row r="4" spans="1:26" ht="15.75" customHeight="1" x14ac:dyDescent="0.25">
      <c r="A4" s="28" t="s">
        <v>19</v>
      </c>
      <c r="B4" s="25" t="str">
        <f ca="1">IFERROR(__xludf.DUMMYFUNCTION("if(isblank(A4),"""",filter(Moorings!A:A,Moorings!B:B=left(A4,14),Moorings!D:D=D4))"),"ATAPL-65244-040-0026")</f>
        <v>ATAPL-65244-040-0026</v>
      </c>
      <c r="C4" s="25" t="str">
        <f ca="1">IFERROR(__xludf.DUMMYFUNCTION("if(isblank(A4),"""",filter(Moorings!C:C,Moorings!B:B=left(A4,14),Moorings!D:D=D4))"),"SN0023")</f>
        <v>SN0023</v>
      </c>
      <c r="D4" s="11">
        <v>1</v>
      </c>
      <c r="E4" s="25" t="str">
        <f ca="1">IFERROR(__xludf.DUMMYFUNCTION("if(isblank(A4),"""",filter(Moorings!A:A,Moorings!B:B=A4,Moorings!D:D=D4))"),"ATAPL-58693-00001")</f>
        <v>ATAPL-58693-00001</v>
      </c>
      <c r="F4" s="25" t="str">
        <f ca="1">IFERROR(__xludf.DUMMYFUNCTION("if(isblank(A4),"""",filter(Moorings!C:C,Moorings!B:B=A4,Moorings!D:D=D4))"),"299463")</f>
        <v>299463</v>
      </c>
      <c r="G4" s="24"/>
      <c r="H4" s="29"/>
      <c r="I4" s="27" t="s">
        <v>84</v>
      </c>
      <c r="J4" s="24"/>
      <c r="K4" s="24"/>
      <c r="L4" s="20"/>
      <c r="M4" s="20"/>
      <c r="N4" s="13"/>
      <c r="O4" s="13"/>
      <c r="P4" s="13"/>
      <c r="Q4" s="13"/>
      <c r="R4" s="13"/>
      <c r="S4" s="13"/>
      <c r="T4" s="18"/>
      <c r="U4" s="18"/>
      <c r="V4" s="18"/>
      <c r="W4" s="18"/>
      <c r="X4" s="18"/>
      <c r="Y4" s="18"/>
      <c r="Z4" s="18"/>
    </row>
    <row r="5" spans="1:26" ht="15.75" customHeight="1" x14ac:dyDescent="0.25">
      <c r="A5" s="26" t="s">
        <v>26</v>
      </c>
      <c r="B5" s="25" t="str">
        <f ca="1">IFERROR(__xludf.DUMMYFUNCTION("if(isblank(A5),"""",filter(Moorings!A:A,Moorings!B:B=left(A5,14),Moorings!D:D=D5))"),"ATAPL-65244-040-0026")</f>
        <v>ATAPL-65244-040-0026</v>
      </c>
      <c r="C5" s="25" t="str">
        <f ca="1">IFERROR(__xludf.DUMMYFUNCTION("if(isblank(A5),"""",filter(Moorings!C:C,Moorings!B:B=left(A5,14),Moorings!D:D=D5))"),"SN0023")</f>
        <v>SN0023</v>
      </c>
      <c r="D5" s="11">
        <v>1</v>
      </c>
      <c r="E5" s="25" t="str">
        <f ca="1">IFERROR(__xludf.DUMMYFUNCTION("if(isblank(A5),"""",filter(Moorings!A:A,Moorings!B:B=A5,Moorings!D:D=D5))"),"ATAPL-67639-00003")</f>
        <v>ATAPL-67639-00003</v>
      </c>
      <c r="F5" s="25" t="str">
        <f ca="1">IFERROR(__xludf.DUMMYFUNCTION("if(isblank(A5),"""",filter(Moorings!C:C,Moorings!B:B=A5,Moorings!D:D=D5))"),"5471540-0029")</f>
        <v>5471540-0029</v>
      </c>
      <c r="G5" s="24"/>
      <c r="H5" s="29"/>
      <c r="I5" s="27" t="s">
        <v>84</v>
      </c>
      <c r="J5" s="24"/>
      <c r="K5" s="24"/>
      <c r="L5" s="20"/>
      <c r="M5" s="20"/>
      <c r="N5" s="13"/>
      <c r="O5" s="13"/>
      <c r="P5" s="13"/>
      <c r="Q5" s="13"/>
      <c r="R5" s="13"/>
      <c r="S5" s="13"/>
      <c r="T5" s="18"/>
      <c r="U5" s="18"/>
      <c r="V5" s="18"/>
      <c r="W5" s="18"/>
      <c r="X5" s="18"/>
      <c r="Y5" s="18"/>
      <c r="Z5" s="18"/>
    </row>
    <row r="6" spans="1:26" ht="15.75" customHeight="1" x14ac:dyDescent="0.25">
      <c r="A6" s="26"/>
      <c r="B6" s="21" t="str">
        <f ca="1">IFERROR(__xludf.DUMMYFUNCTION("if(isblank(A6),"""",filter(Moorings!A:A,Moorings!B:B=left(A6,14),Moorings!D:D=D6))"),"")</f>
        <v/>
      </c>
      <c r="C6" s="21" t="str">
        <f ca="1">IFERROR(__xludf.DUMMYFUNCTION("if(isblank(A6),"""",filter(Moorings!C:C,Moorings!B:B=left(A6,14),Moorings!D:D=D6))"),"")</f>
        <v/>
      </c>
      <c r="D6" s="7"/>
      <c r="E6" s="21" t="str">
        <f ca="1">IFERROR(__xludf.DUMMYFUNCTION("if(isblank(A6),"""",filter(Moorings!A:A,Moorings!B:B=A6,Moorings!D:D=D6))"),"")</f>
        <v/>
      </c>
      <c r="F6" s="21" t="str">
        <f ca="1">IFERROR(__xludf.DUMMYFUNCTION("if(isblank(A6),"""",filter(Moorings!C:C,Moorings!B:B=A6,Moorings!D:D=D6))"),"")</f>
        <v/>
      </c>
      <c r="G6" s="24"/>
      <c r="H6" s="26"/>
      <c r="I6" s="24"/>
      <c r="J6" s="24"/>
      <c r="K6" s="24"/>
      <c r="L6" s="20"/>
      <c r="M6" s="20"/>
      <c r="N6" s="13"/>
      <c r="O6" s="13"/>
      <c r="P6" s="13"/>
      <c r="Q6" s="13"/>
      <c r="R6" s="13"/>
      <c r="S6" s="13"/>
      <c r="T6" s="18"/>
      <c r="U6" s="18"/>
      <c r="V6" s="18"/>
      <c r="W6" s="18"/>
      <c r="X6" s="18"/>
      <c r="Y6" s="18"/>
      <c r="Z6" s="18"/>
    </row>
    <row r="7" spans="1:26" ht="15.75" customHeight="1" x14ac:dyDescent="0.25">
      <c r="A7" s="26" t="s">
        <v>32</v>
      </c>
      <c r="B7" s="25" t="str">
        <f ca="1">IFERROR(__xludf.DUMMYFUNCTION("if(isblank(A7),"""",filter(Moorings!A:A,Moorings!B:B=left(A7,14),Moorings!D:D=D7))"),"ATAPL-65244-040-0026")</f>
        <v>ATAPL-65244-040-0026</v>
      </c>
      <c r="C7" s="25" t="str">
        <f ca="1">IFERROR(__xludf.DUMMYFUNCTION("if(isblank(A7),"""",filter(Moorings!C:C,Moorings!B:B=left(A7,14),Moorings!D:D=D7))"),"SN0023")</f>
        <v>SN0023</v>
      </c>
      <c r="D7" s="11">
        <v>1</v>
      </c>
      <c r="E7" s="25" t="str">
        <f ca="1">IFERROR(__xludf.DUMMYFUNCTION("if(isblank(A7),"""",filter(Moorings!A:A,Moorings!B:B=A7,Moorings!D:D=D7))"),"ATAPL-67979-00005")</f>
        <v>ATAPL-67979-00005</v>
      </c>
      <c r="F7" s="25" t="str">
        <f ca="1">IFERROR(__xludf.DUMMYFUNCTION("if(isblank(A7),"""",filter(Moorings!C:C,Moorings!B:B=A7,Moorings!D:D=D7))"),"10314")</f>
        <v>10314</v>
      </c>
      <c r="G7" s="24" t="s">
        <v>85</v>
      </c>
      <c r="H7" s="26">
        <v>45.820166666666701</v>
      </c>
      <c r="I7" s="24"/>
      <c r="J7" s="24"/>
      <c r="K7" s="24"/>
      <c r="L7" s="20"/>
      <c r="M7" s="20"/>
      <c r="N7" s="13"/>
      <c r="O7" s="13"/>
      <c r="P7" s="13"/>
      <c r="Q7" s="13"/>
      <c r="R7" s="13"/>
      <c r="S7" s="13"/>
      <c r="T7" s="18"/>
      <c r="U7" s="18"/>
      <c r="V7" s="18"/>
      <c r="W7" s="18"/>
      <c r="X7" s="18"/>
      <c r="Y7" s="18"/>
      <c r="Z7" s="18"/>
    </row>
    <row r="8" spans="1:26" ht="15.75" customHeight="1" x14ac:dyDescent="0.25">
      <c r="A8" s="26" t="s">
        <v>32</v>
      </c>
      <c r="B8" s="25" t="str">
        <f ca="1">IFERROR(__xludf.DUMMYFUNCTION("if(isblank(A8),"""",filter(Moorings!A:A,Moorings!B:B=left(A8,14),Moorings!D:D=D8))"),"ATAPL-65244-040-0026")</f>
        <v>ATAPL-65244-040-0026</v>
      </c>
      <c r="C8" s="25" t="str">
        <f ca="1">IFERROR(__xludf.DUMMYFUNCTION("if(isblank(A8),"""",filter(Moorings!C:C,Moorings!B:B=left(A8,14),Moorings!D:D=D8))"),"SN0023")</f>
        <v>SN0023</v>
      </c>
      <c r="D8" s="11">
        <v>1</v>
      </c>
      <c r="E8" s="25" t="str">
        <f ca="1">IFERROR(__xludf.DUMMYFUNCTION("if(isblank(A8),"""",filter(Moorings!A:A,Moorings!B:B=A8,Moorings!D:D=D8))"),"ATAPL-67979-00005")</f>
        <v>ATAPL-67979-00005</v>
      </c>
      <c r="F8" s="25" t="str">
        <f ca="1">IFERROR(__xludf.DUMMYFUNCTION("if(isblank(A8),"""",filter(Moorings!C:C,Moorings!B:B=A8,Moorings!D:D=D8))"),"10314")</f>
        <v>10314</v>
      </c>
      <c r="G8" s="24" t="s">
        <v>86</v>
      </c>
      <c r="H8" s="26">
        <v>-129.73658333333299</v>
      </c>
      <c r="I8" s="24"/>
      <c r="J8" s="24"/>
      <c r="K8" s="24"/>
      <c r="L8" s="20"/>
      <c r="M8" s="20"/>
      <c r="N8" s="13"/>
      <c r="O8" s="13"/>
      <c r="P8" s="13"/>
      <c r="Q8" s="13"/>
      <c r="R8" s="13"/>
      <c r="S8" s="13"/>
      <c r="T8" s="18"/>
      <c r="U8" s="18"/>
      <c r="V8" s="18"/>
      <c r="W8" s="18"/>
      <c r="X8" s="18"/>
      <c r="Y8" s="18"/>
      <c r="Z8" s="18"/>
    </row>
    <row r="9" spans="1:26" ht="12.75" customHeight="1" x14ac:dyDescent="0.25">
      <c r="A9" s="26"/>
      <c r="B9" s="21" t="str">
        <f ca="1">IFERROR(__xludf.DUMMYFUNCTION("if(isblank(A9),"""",filter(Moorings!A:A,Moorings!B:B=left(A9,14),Moorings!D:D=D9))"),"")</f>
        <v/>
      </c>
      <c r="C9" s="21" t="str">
        <f ca="1">IFERROR(__xludf.DUMMYFUNCTION("if(isblank(A9),"""",filter(Moorings!C:C,Moorings!B:B=left(A9,14),Moorings!D:D=D9))"),"")</f>
        <v/>
      </c>
      <c r="D9" s="7"/>
      <c r="E9" s="21" t="str">
        <f ca="1">IFERROR(__xludf.DUMMYFUNCTION("if(isblank(A9),"""",filter(Moorings!A:A,Moorings!B:B=A9,Moorings!D:D=D9))"),"")</f>
        <v/>
      </c>
      <c r="F9" s="21" t="str">
        <f ca="1">IFERROR(__xludf.DUMMYFUNCTION("if(isblank(A9),"""",filter(Moorings!C:C,Moorings!B:B=A9,Moorings!D:D=D9))"),"")</f>
        <v/>
      </c>
      <c r="G9" s="24"/>
      <c r="H9" s="29"/>
      <c r="I9" s="24"/>
      <c r="J9" s="24"/>
      <c r="K9" s="24"/>
      <c r="L9" s="20"/>
      <c r="M9" s="20"/>
      <c r="N9" s="13"/>
      <c r="O9" s="13"/>
      <c r="P9" s="13"/>
      <c r="Q9" s="13"/>
      <c r="R9" s="13"/>
      <c r="S9" s="13"/>
      <c r="T9" s="18"/>
      <c r="U9" s="18"/>
      <c r="V9" s="18"/>
      <c r="W9" s="18"/>
      <c r="X9" s="18"/>
      <c r="Y9" s="18"/>
      <c r="Z9" s="18"/>
    </row>
    <row r="10" spans="1:26" ht="12.75" customHeight="1" x14ac:dyDescent="0.25">
      <c r="A10" s="24" t="s">
        <v>42</v>
      </c>
      <c r="B10" s="25" t="str">
        <f ca="1">IFERROR(__xludf.DUMMYFUNCTION("if(isblank(A10),"""",filter(Moorings!A:A,Moorings!B:B=left(A10,14),Moorings!D:D=D10))"),"ATAPL-65310-050-0007")</f>
        <v>ATAPL-65310-050-0007</v>
      </c>
      <c r="C10" s="25" t="str">
        <f ca="1">IFERROR(__xludf.DUMMYFUNCTION("if(isblank(A10),"""",filter(Moorings!C:C,Moorings!B:B=left(A10,14),Moorings!D:D=D10))"),"SN0007")</f>
        <v>SN0007</v>
      </c>
      <c r="D10" s="11">
        <v>1</v>
      </c>
      <c r="E10" s="25" t="str">
        <f ca="1">IFERROR(__xludf.DUMMYFUNCTION("if(isblank(A10),"""",filter(Moorings!A:A,Moorings!B:B=A10,Moorings!D:D=D10))"),"ATAPL-58323-00001")</f>
        <v>ATAPL-58323-00001</v>
      </c>
      <c r="F10" s="25" t="str">
        <f ca="1">IFERROR(__xludf.DUMMYFUNCTION("if(isblank(A10),"""",filter(Moorings!C:C,Moorings!B:B=A10,Moorings!D:D=D10))"),"1")</f>
        <v>1</v>
      </c>
      <c r="G10" s="24"/>
      <c r="H10" s="26"/>
      <c r="I10" s="27" t="s">
        <v>84</v>
      </c>
      <c r="J10" s="24"/>
      <c r="K10" s="24"/>
      <c r="L10" s="20"/>
      <c r="M10" s="20"/>
      <c r="N10" s="13"/>
      <c r="O10" s="13"/>
      <c r="P10" s="13"/>
      <c r="Q10" s="13"/>
      <c r="R10" s="13"/>
      <c r="S10" s="13"/>
      <c r="T10" s="18"/>
      <c r="U10" s="18"/>
      <c r="V10" s="18"/>
      <c r="W10" s="18"/>
      <c r="X10" s="18"/>
      <c r="Y10" s="18"/>
      <c r="Z10" s="18"/>
    </row>
    <row r="11" spans="1:26" ht="12.75" customHeight="1" x14ac:dyDescent="0.25">
      <c r="A11" s="24" t="s">
        <v>42</v>
      </c>
      <c r="B11" s="25" t="str">
        <f ca="1">IFERROR(__xludf.DUMMYFUNCTION("if(isblank(A11),"""",filter(Moorings!A:A,Moorings!B:B=left(A11,14),Moorings!D:D=D11))"),"ATAPL-65310-840-0011")</f>
        <v>ATAPL-65310-840-0011</v>
      </c>
      <c r="C11" s="25" t="str">
        <f ca="1">IFERROR(__xludf.DUMMYFUNCTION("if(isblank(A11),"""",filter(Moorings!C:C,Moorings!B:B=left(A11,14),Moorings!D:D=D11))"),"SN0011")</f>
        <v>SN0011</v>
      </c>
      <c r="D11" s="11">
        <v>2</v>
      </c>
      <c r="E11" s="25" t="str">
        <f ca="1">IFERROR(__xludf.DUMMYFUNCTION("if(isblank(A11),"""",filter(Moorings!A:A,Moorings!B:B=A11,Moorings!D:D=D11))"),"ATAPL-58323-00004")</f>
        <v>ATAPL-58323-00004</v>
      </c>
      <c r="F11" s="25" t="str">
        <f ca="1">IFERROR(__xludf.DUMMYFUNCTION("if(isblank(A11),"""",filter(Moorings!C:C,Moorings!B:B=A11,Moorings!D:D=D11))"),"4")</f>
        <v>4</v>
      </c>
      <c r="G11" s="24"/>
      <c r="H11" s="26"/>
      <c r="I11" s="24"/>
      <c r="J11" s="24"/>
      <c r="K11" s="24"/>
      <c r="L11" s="20"/>
      <c r="M11" s="20"/>
      <c r="N11" s="13"/>
      <c r="O11" s="13"/>
      <c r="P11" s="13"/>
      <c r="Q11" s="13"/>
      <c r="R11" s="13"/>
      <c r="S11" s="13"/>
      <c r="T11" s="18"/>
      <c r="U11" s="18"/>
      <c r="V11" s="18"/>
      <c r="W11" s="18"/>
      <c r="X11" s="18"/>
      <c r="Y11" s="18"/>
      <c r="Z11" s="18"/>
    </row>
    <row r="12" spans="1:26" ht="12.75" customHeight="1" x14ac:dyDescent="0.25">
      <c r="A12" s="24"/>
      <c r="B12" s="21" t="str">
        <f ca="1">IFERROR(__xludf.DUMMYFUNCTION("if(isblank(A12),"""",filter(Moorings!A:A,Moorings!B:B=left(A12,14),Moorings!D:D=D12))"),"")</f>
        <v/>
      </c>
      <c r="C12" s="21" t="str">
        <f ca="1">IFERROR(__xludf.DUMMYFUNCTION("if(isblank(A12),"""",filter(Moorings!C:C,Moorings!B:B=left(A12,14),Moorings!D:D=D12))"),"")</f>
        <v/>
      </c>
      <c r="D12" s="7"/>
      <c r="E12" s="21" t="str">
        <f ca="1">IFERROR(__xludf.DUMMYFUNCTION("if(isblank(A12),"""",filter(Moorings!A:A,Moorings!B:B=A12,Moorings!D:D=D12))"),"")</f>
        <v/>
      </c>
      <c r="F12" s="21" t="str">
        <f ca="1">IFERROR(__xludf.DUMMYFUNCTION("if(isblank(A12),"""",filter(Moorings!C:C,Moorings!B:B=A12,Moorings!D:D=D12))"),"")</f>
        <v/>
      </c>
      <c r="G12" s="24"/>
      <c r="H12" s="26"/>
      <c r="I12" s="24"/>
      <c r="J12" s="24"/>
      <c r="K12" s="24"/>
      <c r="L12" s="20"/>
      <c r="M12" s="20"/>
      <c r="N12" s="13"/>
      <c r="O12" s="13"/>
      <c r="P12" s="13"/>
      <c r="Q12" s="13"/>
      <c r="R12" s="13"/>
      <c r="S12" s="13"/>
      <c r="T12" s="18"/>
      <c r="U12" s="18"/>
      <c r="V12" s="18"/>
      <c r="W12" s="18"/>
      <c r="X12" s="18"/>
      <c r="Y12" s="18"/>
      <c r="Z12" s="18"/>
    </row>
    <row r="13" spans="1:26" ht="12.75" customHeight="1" x14ac:dyDescent="0.25">
      <c r="A13" s="24" t="s">
        <v>46</v>
      </c>
      <c r="B13" s="25" t="str">
        <f ca="1">IFERROR(__xludf.DUMMYFUNCTION("if(isblank(A13),"""",filter(Moorings!A:A,Moorings!B:B=left(A13,14),Moorings!D:D=D13))"),"ATAPL-65310-050-0007")</f>
        <v>ATAPL-65310-050-0007</v>
      </c>
      <c r="C13" s="25" t="str">
        <f ca="1">IFERROR(__xludf.DUMMYFUNCTION("if(isblank(A13),"""",filter(Moorings!C:C,Moorings!B:B=left(A13,14),Moorings!D:D=D13))"),"SN0007")</f>
        <v>SN0007</v>
      </c>
      <c r="D13" s="11">
        <v>1</v>
      </c>
      <c r="E13" s="25" t="str">
        <f ca="1">IFERROR(__xludf.DUMMYFUNCTION("if(isblank(A13),"""",filter(Moorings!A:A,Moorings!B:B=A13,Moorings!D:D=D13))"),"ATAPL-58324-00003")</f>
        <v>ATAPL-58324-00003</v>
      </c>
      <c r="F13" s="25" t="str">
        <f ca="1">IFERROR(__xludf.DUMMYFUNCTION("if(isblank(A13),"""",filter(Moorings!C:C,Moorings!B:B=A13,Moorings!D:D=D13))"),"1271")</f>
        <v>1271</v>
      </c>
      <c r="G13" s="24" t="s">
        <v>87</v>
      </c>
      <c r="H13" s="30">
        <v>6</v>
      </c>
      <c r="I13" s="24"/>
      <c r="J13" s="24"/>
      <c r="K13" s="24"/>
      <c r="L13" s="20"/>
      <c r="M13" s="20"/>
      <c r="N13" s="13"/>
      <c r="O13" s="13"/>
      <c r="P13" s="13"/>
      <c r="Q13" s="13"/>
      <c r="R13" s="13"/>
      <c r="S13" s="13"/>
      <c r="T13" s="18"/>
      <c r="U13" s="18"/>
      <c r="V13" s="18"/>
      <c r="W13" s="18"/>
      <c r="X13" s="18"/>
      <c r="Y13" s="18"/>
      <c r="Z13" s="18"/>
    </row>
    <row r="14" spans="1:26" ht="12.75" customHeight="1" x14ac:dyDescent="0.25">
      <c r="A14" s="24" t="s">
        <v>46</v>
      </c>
      <c r="B14" s="25" t="str">
        <f ca="1">IFERROR(__xludf.DUMMYFUNCTION("if(isblank(A14),"""",filter(Moorings!A:A,Moorings!B:B=left(A14,14),Moorings!D:D=D14))"),"ATAPL-65310-840-0011")</f>
        <v>ATAPL-65310-840-0011</v>
      </c>
      <c r="C14" s="25" t="str">
        <f ca="1">IFERROR(__xludf.DUMMYFUNCTION("if(isblank(A14),"""",filter(Moorings!C:C,Moorings!B:B=left(A14,14),Moorings!D:D=D14))"),"SN0011")</f>
        <v>SN0011</v>
      </c>
      <c r="D14" s="12">
        <v>2</v>
      </c>
      <c r="E14" s="25" t="str">
        <f ca="1">IFERROR(__xludf.DUMMYFUNCTION("if(isblank(A14),"""",filter(Moorings!A:A,Moorings!B:B=A14,Moorings!D:D=D14))"),"ATAPL-58324-00011")</f>
        <v>ATAPL-58324-00011</v>
      </c>
      <c r="F14" s="25" t="str">
        <f ca="1">IFERROR(__xludf.DUMMYFUNCTION("if(isblank(A14),"""",filter(Moorings!C:C,Moorings!B:B=A14,Moorings!D:D=D14))"),"1389")</f>
        <v>1389</v>
      </c>
      <c r="G14" s="24" t="s">
        <v>87</v>
      </c>
      <c r="H14" s="31">
        <v>0</v>
      </c>
      <c r="I14" s="24"/>
      <c r="J14" s="24"/>
      <c r="K14" s="24"/>
      <c r="L14" s="20"/>
      <c r="M14" s="20"/>
      <c r="N14" s="13"/>
      <c r="O14" s="13"/>
      <c r="P14" s="13"/>
      <c r="Q14" s="13"/>
      <c r="R14" s="13"/>
      <c r="S14" s="13"/>
      <c r="T14" s="18"/>
      <c r="U14" s="18"/>
      <c r="V14" s="18"/>
      <c r="W14" s="18"/>
      <c r="X14" s="18"/>
      <c r="Y14" s="18"/>
      <c r="Z14" s="18"/>
    </row>
    <row r="15" spans="1:26" ht="12.75" customHeight="1" x14ac:dyDescent="0.25">
      <c r="A15" s="24"/>
      <c r="B15" s="21" t="str">
        <f ca="1">IFERROR(__xludf.DUMMYFUNCTION("if(isblank(A15),"""",filter(Moorings!A:A,Moorings!B:B=left(A15,14),Moorings!D:D=D15))"),"")</f>
        <v/>
      </c>
      <c r="C15" s="21" t="str">
        <f ca="1">IFERROR(__xludf.DUMMYFUNCTION("if(isblank(A15),"""",filter(Moorings!C:C,Moorings!B:B=left(A15,14),Moorings!D:D=D15))"),"")</f>
        <v/>
      </c>
      <c r="D15" s="24"/>
      <c r="E15" s="21" t="str">
        <f ca="1">IFERROR(__xludf.DUMMYFUNCTION("if(isblank(A15),"""",filter(Moorings!A:A,Moorings!B:B=A15,Moorings!D:D=D15))"),"")</f>
        <v/>
      </c>
      <c r="F15" s="21" t="str">
        <f ca="1">IFERROR(__xludf.DUMMYFUNCTION("if(isblank(A15),"""",filter(Moorings!C:C,Moorings!B:B=A15,Moorings!D:D=D15))"),"")</f>
        <v/>
      </c>
      <c r="G15" s="24"/>
      <c r="H15" s="26"/>
      <c r="I15" s="24"/>
      <c r="J15" s="24"/>
      <c r="K15" s="24"/>
      <c r="L15" s="20"/>
      <c r="M15" s="20"/>
      <c r="N15" s="13"/>
      <c r="O15" s="13"/>
      <c r="P15" s="13"/>
      <c r="Q15" s="13"/>
      <c r="R15" s="13"/>
      <c r="S15" s="13"/>
      <c r="T15" s="18"/>
      <c r="U15" s="18"/>
      <c r="V15" s="18"/>
      <c r="W15" s="18"/>
      <c r="X15" s="18"/>
      <c r="Y15" s="18"/>
      <c r="Z15" s="18"/>
    </row>
    <row r="16" spans="1:26" ht="12.75" customHeight="1" x14ac:dyDescent="0.25">
      <c r="A16" s="26" t="s">
        <v>49</v>
      </c>
      <c r="B16" s="25" t="str">
        <f ca="1">IFERROR(__xludf.DUMMYFUNCTION("if(isblank(A16),"""",filter(Moorings!A:A,Moorings!B:B=left(A16,14),Moorings!D:D=D16))"),"ATAPL-65310-050-0007")</f>
        <v>ATAPL-65310-050-0007</v>
      </c>
      <c r="C16" s="25" t="str">
        <f ca="1">IFERROR(__xludf.DUMMYFUNCTION("if(isblank(A16),"""",filter(Moorings!C:C,Moorings!B:B=left(A16,14),Moorings!D:D=D16))"),"SN0007")</f>
        <v>SN0007</v>
      </c>
      <c r="D16" s="11">
        <v>1</v>
      </c>
      <c r="E16" s="25" t="str">
        <f ca="1">IFERROR(__xludf.DUMMYFUNCTION("if(isblank(A16),"""",filter(Moorings!A:A,Moorings!B:B=A16,Moorings!D:D=D16))"),"ATAPL-68073-00003")</f>
        <v>ATAPL-68073-00003</v>
      </c>
      <c r="F16" s="25" t="str">
        <f ca="1">IFERROR(__xludf.DUMMYFUNCTION("if(isblank(A16),"""",filter(Moorings!C:C,Moorings!B:B=A16,Moorings!D:D=D16))"),"19224")</f>
        <v>19224</v>
      </c>
      <c r="G16" s="24" t="s">
        <v>85</v>
      </c>
      <c r="H16" s="26">
        <v>45.816800000000001</v>
      </c>
      <c r="I16" s="24"/>
      <c r="J16" s="24"/>
      <c r="K16" s="24"/>
      <c r="L16" s="20"/>
      <c r="M16" s="20"/>
      <c r="N16" s="13"/>
      <c r="O16" s="13"/>
      <c r="P16" s="13"/>
      <c r="Q16" s="13"/>
      <c r="R16" s="13"/>
      <c r="S16" s="13"/>
      <c r="T16" s="18"/>
      <c r="U16" s="18"/>
      <c r="V16" s="18"/>
      <c r="W16" s="18"/>
      <c r="X16" s="18"/>
      <c r="Y16" s="18"/>
      <c r="Z16" s="18"/>
    </row>
    <row r="17" spans="1:26" ht="12.75" customHeight="1" x14ac:dyDescent="0.25">
      <c r="A17" s="26" t="s">
        <v>49</v>
      </c>
      <c r="B17" s="25" t="str">
        <f ca="1">IFERROR(__xludf.DUMMYFUNCTION("if(isblank(A17),"""",filter(Moorings!A:A,Moorings!B:B=left(A17,14),Moorings!D:D=D17))"),"ATAPL-65310-050-0007")</f>
        <v>ATAPL-65310-050-0007</v>
      </c>
      <c r="C17" s="25" t="str">
        <f ca="1">IFERROR(__xludf.DUMMYFUNCTION("if(isblank(A17),"""",filter(Moorings!C:C,Moorings!B:B=left(A17,14),Moorings!D:D=D17))"),"SN0007")</f>
        <v>SN0007</v>
      </c>
      <c r="D17" s="11">
        <v>1</v>
      </c>
      <c r="E17" s="25" t="str">
        <f ca="1">IFERROR(__xludf.DUMMYFUNCTION("if(isblank(A17),"""",filter(Moorings!A:A,Moorings!B:B=A17,Moorings!D:D=D17))"),"ATAPL-68073-00003")</f>
        <v>ATAPL-68073-00003</v>
      </c>
      <c r="F17" s="25" t="str">
        <f ca="1">IFERROR(__xludf.DUMMYFUNCTION("if(isblank(A17),"""",filter(Moorings!C:C,Moorings!B:B=A17,Moorings!D:D=D17))"),"19224")</f>
        <v>19224</v>
      </c>
      <c r="G17" s="24" t="s">
        <v>86</v>
      </c>
      <c r="H17" s="26">
        <v>-129.75409999999999</v>
      </c>
      <c r="I17" s="24"/>
      <c r="J17" s="24"/>
      <c r="K17" s="24"/>
      <c r="L17" s="20"/>
      <c r="M17" s="20"/>
      <c r="N17" s="13"/>
      <c r="O17" s="13"/>
      <c r="P17" s="13"/>
      <c r="Q17" s="13"/>
      <c r="R17" s="13"/>
      <c r="S17" s="13"/>
      <c r="T17" s="18"/>
      <c r="U17" s="18"/>
      <c r="V17" s="18"/>
      <c r="W17" s="18"/>
      <c r="X17" s="18"/>
      <c r="Y17" s="18"/>
      <c r="Z17" s="18"/>
    </row>
    <row r="18" spans="1:26" ht="12.75" customHeight="1" x14ac:dyDescent="0.25">
      <c r="A18" s="26" t="s">
        <v>49</v>
      </c>
      <c r="B18" s="25" t="str">
        <f ca="1">IFERROR(__xludf.DUMMYFUNCTION("if(isblank(A18),"""",filter(Moorings!A:A,Moorings!B:B=left(A18,14),Moorings!D:D=D18))"),"ATAPL-65310-050-0007")</f>
        <v>ATAPL-65310-050-0007</v>
      </c>
      <c r="C18" s="25" t="str">
        <f ca="1">IFERROR(__xludf.DUMMYFUNCTION("if(isblank(A18),"""",filter(Moorings!C:C,Moorings!B:B=left(A18,14),Moorings!D:D=D18))"),"SN0007")</f>
        <v>SN0007</v>
      </c>
      <c r="D18" s="11">
        <v>1</v>
      </c>
      <c r="E18" s="25" t="str">
        <f ca="1">IFERROR(__xludf.DUMMYFUNCTION("if(isblank(A18),"""",filter(Moorings!A:A,Moorings!B:B=A18,Moorings!D:D=D18))"),"ATAPL-68073-00003")</f>
        <v>ATAPL-68073-00003</v>
      </c>
      <c r="F18" s="25" t="str">
        <f ca="1">IFERROR(__xludf.DUMMYFUNCTION("if(isblank(A18),"""",filter(Moorings!C:C,Moorings!B:B=A18,Moorings!D:D=D18))"),"19224")</f>
        <v>19224</v>
      </c>
      <c r="G18" s="24" t="s">
        <v>88</v>
      </c>
      <c r="H18" s="26">
        <v>0.45</v>
      </c>
      <c r="I18" s="24"/>
      <c r="J18" s="24"/>
      <c r="K18" s="24"/>
      <c r="L18" s="20"/>
      <c r="M18" s="20"/>
      <c r="N18" s="13"/>
      <c r="O18" s="13"/>
      <c r="P18" s="13"/>
      <c r="Q18" s="13"/>
      <c r="R18" s="13"/>
      <c r="S18" s="13"/>
      <c r="T18" s="18"/>
      <c r="U18" s="18"/>
      <c r="V18" s="18"/>
      <c r="W18" s="18"/>
      <c r="X18" s="18"/>
      <c r="Y18" s="18"/>
      <c r="Z18" s="18"/>
    </row>
    <row r="19" spans="1:26" ht="12.75" customHeight="1" x14ac:dyDescent="0.25">
      <c r="A19" s="26" t="s">
        <v>49</v>
      </c>
      <c r="B19" s="25" t="str">
        <f ca="1">IFERROR(__xludf.DUMMYFUNCTION("if(isblank(A19),"""",filter(Moorings!A:A,Moorings!B:B=left(A19,14),Moorings!D:D=D19))"),"ATAPL-65310-050-0007")</f>
        <v>ATAPL-65310-050-0007</v>
      </c>
      <c r="C19" s="25" t="str">
        <f ca="1">IFERROR(__xludf.DUMMYFUNCTION("if(isblank(A19),"""",filter(Moorings!C:C,Moorings!B:B=left(A19,14),Moorings!D:D=D19))"),"SN0007")</f>
        <v>SN0007</v>
      </c>
      <c r="D19" s="11">
        <v>1</v>
      </c>
      <c r="E19" s="25" t="str">
        <f ca="1">IFERROR(__xludf.DUMMYFUNCTION("if(isblank(A19),"""",filter(Moorings!A:A,Moorings!B:B=A19,Moorings!D:D=D19))"),"ATAPL-68073-00003")</f>
        <v>ATAPL-68073-00003</v>
      </c>
      <c r="F19" s="25" t="str">
        <f ca="1">IFERROR(__xludf.DUMMYFUNCTION("if(isblank(A19),"""",filter(Moorings!C:C,Moorings!B:B=A19,Moorings!D:D=D19))"),"19224")</f>
        <v>19224</v>
      </c>
      <c r="G19" s="24" t="s">
        <v>89</v>
      </c>
      <c r="H19" s="26">
        <v>0.45</v>
      </c>
      <c r="I19" s="24"/>
      <c r="J19" s="24"/>
      <c r="K19" s="24"/>
      <c r="L19" s="20"/>
      <c r="M19" s="20"/>
      <c r="N19" s="13"/>
      <c r="O19" s="13"/>
      <c r="P19" s="13"/>
      <c r="Q19" s="13"/>
      <c r="R19" s="13"/>
      <c r="S19" s="13"/>
      <c r="T19" s="18"/>
      <c r="U19" s="18"/>
      <c r="V19" s="18"/>
      <c r="W19" s="18"/>
      <c r="X19" s="18"/>
      <c r="Y19" s="18"/>
      <c r="Z19" s="18"/>
    </row>
    <row r="20" spans="1:26" ht="12.75" customHeight="1" x14ac:dyDescent="0.25">
      <c r="A20" s="26" t="s">
        <v>49</v>
      </c>
      <c r="B20" s="25" t="str">
        <f ca="1">IFERROR(__xludf.DUMMYFUNCTION("if(isblank(A20),"""",filter(Moorings!A:A,Moorings!B:B=left(A20,14),Moorings!D:D=D20))"),"ATAPL-65310-050-0007")</f>
        <v>ATAPL-65310-050-0007</v>
      </c>
      <c r="C20" s="25" t="str">
        <f ca="1">IFERROR(__xludf.DUMMYFUNCTION("if(isblank(A20),"""",filter(Moorings!C:C,Moorings!B:B=left(A20,14),Moorings!D:D=D20))"),"SN0007")</f>
        <v>SN0007</v>
      </c>
      <c r="D20" s="11">
        <v>1</v>
      </c>
      <c r="E20" s="25" t="str">
        <f ca="1">IFERROR(__xludf.DUMMYFUNCTION("if(isblank(A20),"""",filter(Moorings!A:A,Moorings!B:B=A20,Moorings!D:D=D20))"),"ATAPL-68073-00003")</f>
        <v>ATAPL-68073-00003</v>
      </c>
      <c r="F20" s="25" t="str">
        <f ca="1">IFERROR(__xludf.DUMMYFUNCTION("if(isblank(A20),"""",filter(Moorings!C:C,Moorings!B:B=A20,Moorings!D:D=D20))"),"19224")</f>
        <v>19224</v>
      </c>
      <c r="G20" s="24" t="s">
        <v>90</v>
      </c>
      <c r="H20" s="26">
        <v>0.45</v>
      </c>
      <c r="I20" s="24"/>
      <c r="J20" s="24"/>
      <c r="K20" s="24"/>
      <c r="L20" s="20"/>
      <c r="M20" s="20"/>
      <c r="N20" s="13"/>
      <c r="O20" s="13"/>
      <c r="P20" s="13"/>
      <c r="Q20" s="13"/>
      <c r="R20" s="13"/>
      <c r="S20" s="13"/>
      <c r="T20" s="18"/>
      <c r="U20" s="18"/>
      <c r="V20" s="18"/>
      <c r="W20" s="18"/>
      <c r="X20" s="18"/>
      <c r="Y20" s="18"/>
      <c r="Z20" s="18"/>
    </row>
    <row r="21" spans="1:26" ht="12.75" customHeight="1" x14ac:dyDescent="0.25">
      <c r="A21" s="26" t="s">
        <v>49</v>
      </c>
      <c r="B21" s="25" t="str">
        <f ca="1">IFERROR(__xludf.DUMMYFUNCTION("if(isblank(A21),"""",filter(Moorings!A:A,Moorings!B:B=left(A21,14),Moorings!D:D=D21))"),"ATAPL-65310-050-0007")</f>
        <v>ATAPL-65310-050-0007</v>
      </c>
      <c r="C21" s="25" t="str">
        <f ca="1">IFERROR(__xludf.DUMMYFUNCTION("if(isblank(A21),"""",filter(Moorings!C:C,Moorings!B:B=left(A21,14),Moorings!D:D=D21))"),"SN0007")</f>
        <v>SN0007</v>
      </c>
      <c r="D21" s="11">
        <v>1</v>
      </c>
      <c r="E21" s="25" t="str">
        <f ca="1">IFERROR(__xludf.DUMMYFUNCTION("if(isblank(A21),"""",filter(Moorings!A:A,Moorings!B:B=A21,Moorings!D:D=D21))"),"ATAPL-68073-00003")</f>
        <v>ATAPL-68073-00003</v>
      </c>
      <c r="F21" s="25" t="str">
        <f ca="1">IFERROR(__xludf.DUMMYFUNCTION("if(isblank(A21),"""",filter(Moorings!C:C,Moorings!B:B=A21,Moorings!D:D=D21))"),"19224")</f>
        <v>19224</v>
      </c>
      <c r="G21" s="24" t="s">
        <v>91</v>
      </c>
      <c r="H21" s="26">
        <v>0.45</v>
      </c>
      <c r="I21" s="24"/>
      <c r="J21" s="24"/>
      <c r="K21" s="24"/>
      <c r="L21" s="20"/>
      <c r="M21" s="20"/>
      <c r="N21" s="13"/>
      <c r="O21" s="13"/>
      <c r="P21" s="13"/>
      <c r="Q21" s="13"/>
      <c r="R21" s="13"/>
      <c r="S21" s="13"/>
      <c r="T21" s="18"/>
      <c r="U21" s="18"/>
      <c r="V21" s="18"/>
      <c r="W21" s="18"/>
      <c r="X21" s="18"/>
      <c r="Y21" s="18"/>
      <c r="Z21" s="18"/>
    </row>
    <row r="22" spans="1:26" ht="12.75" customHeight="1" x14ac:dyDescent="0.25">
      <c r="A22" s="26"/>
      <c r="B22" s="21" t="str">
        <f ca="1">IFERROR(__xludf.DUMMYFUNCTION("if(isblank(A22),"""",filter(Moorings!A:A,Moorings!B:B=left(A22,14),Moorings!D:D=D22))"),"")</f>
        <v/>
      </c>
      <c r="C22" s="21" t="str">
        <f ca="1">IFERROR(__xludf.DUMMYFUNCTION("if(isblank(A22),"""",filter(Moorings!C:C,Moorings!B:B=left(A22,14),Moorings!D:D=D22))"),"")</f>
        <v/>
      </c>
      <c r="D22" s="12"/>
      <c r="E22" s="21" t="str">
        <f ca="1">IFERROR(__xludf.DUMMYFUNCTION("if(isblank(A22),"""",filter(Moorings!A:A,Moorings!B:B=A22,Moorings!D:D=D22))"),"")</f>
        <v/>
      </c>
      <c r="F22" s="21" t="str">
        <f ca="1">IFERROR(__xludf.DUMMYFUNCTION("if(isblank(A22),"""",filter(Moorings!C:C,Moorings!B:B=A22,Moorings!D:D=D22))"),"")</f>
        <v/>
      </c>
      <c r="G22" s="24"/>
      <c r="H22" s="26"/>
      <c r="I22" s="24"/>
      <c r="J22" s="24"/>
      <c r="K22" s="24"/>
      <c r="L22" s="20"/>
      <c r="M22" s="20"/>
      <c r="N22" s="13"/>
      <c r="O22" s="13"/>
      <c r="P22" s="13"/>
      <c r="Q22" s="13"/>
      <c r="R22" s="13"/>
      <c r="S22" s="13"/>
      <c r="T22" s="18"/>
      <c r="U22" s="18"/>
      <c r="V22" s="18"/>
      <c r="W22" s="18"/>
      <c r="X22" s="18"/>
      <c r="Y22" s="18"/>
      <c r="Z22" s="18"/>
    </row>
    <row r="23" spans="1:26" ht="12.75" customHeight="1" x14ac:dyDescent="0.25">
      <c r="A23" s="26" t="s">
        <v>49</v>
      </c>
      <c r="B23" s="25" t="str">
        <f ca="1">IFERROR(__xludf.DUMMYFUNCTION("if(isblank(A23),"""",filter(Moorings!A:A,Moorings!B:B=left(A23,14),Moorings!D:D=D23))"),"ATAPL-65310-840-0011")</f>
        <v>ATAPL-65310-840-0011</v>
      </c>
      <c r="C23" s="25" t="str">
        <f ca="1">IFERROR(__xludf.DUMMYFUNCTION("if(isblank(A23),"""",filter(Moorings!C:C,Moorings!B:B=left(A23,14),Moorings!D:D=D23))"),"SN0011")</f>
        <v>SN0011</v>
      </c>
      <c r="D23" s="12">
        <v>2</v>
      </c>
      <c r="E23" s="25" t="str">
        <f ca="1">IFERROR(__xludf.DUMMYFUNCTION("if(isblank(A23),"""",filter(Moorings!A:A,Moorings!B:B=A23,Moorings!D:D=D23))"),"ATAPL-68073-00005")</f>
        <v>ATAPL-68073-00005</v>
      </c>
      <c r="F23" s="25" t="str">
        <f ca="1">IFERROR(__xludf.DUMMYFUNCTION("if(isblank(A23),"""",filter(Moorings!C:C,Moorings!B:B=A23,Moorings!D:D=D23))"),"23443")</f>
        <v>23443</v>
      </c>
      <c r="G23" s="24" t="s">
        <v>85</v>
      </c>
      <c r="H23" s="26">
        <v>45.816800000000001</v>
      </c>
      <c r="I23" s="24"/>
      <c r="J23" s="24"/>
      <c r="K23" s="24"/>
      <c r="L23" s="20"/>
      <c r="M23" s="20"/>
      <c r="N23" s="13"/>
      <c r="O23" s="13"/>
      <c r="P23" s="13"/>
      <c r="Q23" s="13"/>
      <c r="R23" s="13"/>
      <c r="S23" s="13"/>
      <c r="T23" s="18"/>
      <c r="U23" s="18"/>
      <c r="V23" s="18"/>
      <c r="W23" s="18"/>
      <c r="X23" s="18"/>
      <c r="Y23" s="18"/>
      <c r="Z23" s="18"/>
    </row>
    <row r="24" spans="1:26" ht="12.75" customHeight="1" x14ac:dyDescent="0.25">
      <c r="A24" s="26" t="s">
        <v>49</v>
      </c>
      <c r="B24" s="25" t="str">
        <f ca="1">IFERROR(__xludf.DUMMYFUNCTION("if(isblank(A24),"""",filter(Moorings!A:A,Moorings!B:B=left(A24,14),Moorings!D:D=D24))"),"ATAPL-65310-840-0011")</f>
        <v>ATAPL-65310-840-0011</v>
      </c>
      <c r="C24" s="25" t="str">
        <f ca="1">IFERROR(__xludf.DUMMYFUNCTION("if(isblank(A24),"""",filter(Moorings!C:C,Moorings!B:B=left(A24,14),Moorings!D:D=D24))"),"SN0011")</f>
        <v>SN0011</v>
      </c>
      <c r="D24" s="12">
        <v>2</v>
      </c>
      <c r="E24" s="25" t="str">
        <f ca="1">IFERROR(__xludf.DUMMYFUNCTION("if(isblank(A24),"""",filter(Moorings!A:A,Moorings!B:B=A24,Moorings!D:D=D24))"),"ATAPL-68073-00005")</f>
        <v>ATAPL-68073-00005</v>
      </c>
      <c r="F24" s="25" t="str">
        <f ca="1">IFERROR(__xludf.DUMMYFUNCTION("if(isblank(A24),"""",filter(Moorings!C:C,Moorings!B:B=A24,Moorings!D:D=D24))"),"23443")</f>
        <v>23443</v>
      </c>
      <c r="G24" s="24" t="s">
        <v>86</v>
      </c>
      <c r="H24" s="26">
        <v>-129.75409999999999</v>
      </c>
      <c r="I24" s="24"/>
      <c r="J24" s="24"/>
      <c r="K24" s="24"/>
      <c r="L24" s="20"/>
      <c r="M24" s="20"/>
      <c r="N24" s="13"/>
      <c r="O24" s="13"/>
      <c r="P24" s="13"/>
      <c r="Q24" s="13"/>
      <c r="R24" s="13"/>
      <c r="S24" s="13"/>
      <c r="T24" s="18"/>
      <c r="U24" s="18"/>
      <c r="V24" s="18"/>
      <c r="W24" s="18"/>
      <c r="X24" s="18"/>
      <c r="Y24" s="18"/>
      <c r="Z24" s="18"/>
    </row>
    <row r="25" spans="1:26" ht="12.75" customHeight="1" x14ac:dyDescent="0.25">
      <c r="A25" s="26" t="s">
        <v>49</v>
      </c>
      <c r="B25" s="25" t="str">
        <f ca="1">IFERROR(__xludf.DUMMYFUNCTION("if(isblank(A25),"""",filter(Moorings!A:A,Moorings!B:B=left(A25,14),Moorings!D:D=D25))"),"ATAPL-65310-840-0011")</f>
        <v>ATAPL-65310-840-0011</v>
      </c>
      <c r="C25" s="25" t="str">
        <f ca="1">IFERROR(__xludf.DUMMYFUNCTION("if(isblank(A25),"""",filter(Moorings!C:C,Moorings!B:B=left(A25,14),Moorings!D:D=D25))"),"SN0011")</f>
        <v>SN0011</v>
      </c>
      <c r="D25" s="12">
        <v>2</v>
      </c>
      <c r="E25" s="25" t="str">
        <f ca="1">IFERROR(__xludf.DUMMYFUNCTION("if(isblank(A25),"""",filter(Moorings!A:A,Moorings!B:B=A25,Moorings!D:D=D25))"),"ATAPL-68073-00005")</f>
        <v>ATAPL-68073-00005</v>
      </c>
      <c r="F25" s="25" t="str">
        <f ca="1">IFERROR(__xludf.DUMMYFUNCTION("if(isblank(A25),"""",filter(Moorings!C:C,Moorings!B:B=A25,Moorings!D:D=D25))"),"23443")</f>
        <v>23443</v>
      </c>
      <c r="G25" s="24" t="s">
        <v>88</v>
      </c>
      <c r="H25" s="26">
        <v>0.45</v>
      </c>
      <c r="I25" s="24"/>
      <c r="J25" s="24"/>
      <c r="K25" s="24"/>
      <c r="L25" s="20"/>
      <c r="M25" s="20"/>
      <c r="N25" s="13"/>
      <c r="O25" s="13"/>
      <c r="P25" s="13"/>
      <c r="Q25" s="13"/>
      <c r="R25" s="13"/>
      <c r="S25" s="13"/>
      <c r="T25" s="18"/>
      <c r="U25" s="18"/>
      <c r="V25" s="18"/>
      <c r="W25" s="18"/>
      <c r="X25" s="18"/>
      <c r="Y25" s="18"/>
      <c r="Z25" s="18"/>
    </row>
    <row r="26" spans="1:26" ht="12.75" customHeight="1" x14ac:dyDescent="0.25">
      <c r="A26" s="26" t="s">
        <v>49</v>
      </c>
      <c r="B26" s="25" t="str">
        <f ca="1">IFERROR(__xludf.DUMMYFUNCTION("if(isblank(A26),"""",filter(Moorings!A:A,Moorings!B:B=left(A26,14),Moorings!D:D=D26))"),"ATAPL-65310-840-0011")</f>
        <v>ATAPL-65310-840-0011</v>
      </c>
      <c r="C26" s="25" t="str">
        <f ca="1">IFERROR(__xludf.DUMMYFUNCTION("if(isblank(A26),"""",filter(Moorings!C:C,Moorings!B:B=left(A26,14),Moorings!D:D=D26))"),"SN0011")</f>
        <v>SN0011</v>
      </c>
      <c r="D26" s="12">
        <v>2</v>
      </c>
      <c r="E26" s="25" t="str">
        <f ca="1">IFERROR(__xludf.DUMMYFUNCTION("if(isblank(A26),"""",filter(Moorings!A:A,Moorings!B:B=A26,Moorings!D:D=D26))"),"ATAPL-68073-00005")</f>
        <v>ATAPL-68073-00005</v>
      </c>
      <c r="F26" s="25" t="str">
        <f ca="1">IFERROR(__xludf.DUMMYFUNCTION("if(isblank(A26),"""",filter(Moorings!C:C,Moorings!B:B=A26,Moorings!D:D=D26))"),"23443")</f>
        <v>23443</v>
      </c>
      <c r="G26" s="24" t="s">
        <v>89</v>
      </c>
      <c r="H26" s="26">
        <v>0.45</v>
      </c>
      <c r="I26" s="24"/>
      <c r="J26" s="24"/>
      <c r="K26" s="24"/>
      <c r="L26" s="20"/>
      <c r="M26" s="20"/>
      <c r="N26" s="13"/>
      <c r="O26" s="13"/>
      <c r="P26" s="13"/>
      <c r="Q26" s="13"/>
      <c r="R26" s="13"/>
      <c r="S26" s="13"/>
      <c r="T26" s="18"/>
      <c r="U26" s="18"/>
      <c r="V26" s="18"/>
      <c r="W26" s="18"/>
      <c r="X26" s="18"/>
      <c r="Y26" s="18"/>
      <c r="Z26" s="18"/>
    </row>
    <row r="27" spans="1:26" ht="12.75" customHeight="1" x14ac:dyDescent="0.25">
      <c r="A27" s="26" t="s">
        <v>49</v>
      </c>
      <c r="B27" s="25" t="str">
        <f ca="1">IFERROR(__xludf.DUMMYFUNCTION("if(isblank(A27),"""",filter(Moorings!A:A,Moorings!B:B=left(A27,14),Moorings!D:D=D27))"),"ATAPL-65310-840-0011")</f>
        <v>ATAPL-65310-840-0011</v>
      </c>
      <c r="C27" s="25" t="str">
        <f ca="1">IFERROR(__xludf.DUMMYFUNCTION("if(isblank(A27),"""",filter(Moorings!C:C,Moorings!B:B=left(A27,14),Moorings!D:D=D27))"),"SN0011")</f>
        <v>SN0011</v>
      </c>
      <c r="D27" s="12">
        <v>2</v>
      </c>
      <c r="E27" s="25" t="str">
        <f ca="1">IFERROR(__xludf.DUMMYFUNCTION("if(isblank(A27),"""",filter(Moorings!A:A,Moorings!B:B=A27,Moorings!D:D=D27))"),"ATAPL-68073-00005")</f>
        <v>ATAPL-68073-00005</v>
      </c>
      <c r="F27" s="25" t="str">
        <f ca="1">IFERROR(__xludf.DUMMYFUNCTION("if(isblank(A27),"""",filter(Moorings!C:C,Moorings!B:B=A27,Moorings!D:D=D27))"),"23443")</f>
        <v>23443</v>
      </c>
      <c r="G27" s="24" t="s">
        <v>90</v>
      </c>
      <c r="H27" s="26">
        <v>0.45</v>
      </c>
      <c r="I27" s="24"/>
      <c r="J27" s="24"/>
      <c r="K27" s="24"/>
      <c r="L27" s="20"/>
      <c r="M27" s="20"/>
      <c r="N27" s="13"/>
      <c r="O27" s="13"/>
      <c r="P27" s="13"/>
      <c r="Q27" s="13"/>
      <c r="R27" s="13"/>
      <c r="S27" s="13"/>
      <c r="T27" s="18"/>
      <c r="U27" s="18"/>
      <c r="V27" s="18"/>
      <c r="W27" s="18"/>
      <c r="X27" s="18"/>
      <c r="Y27" s="18"/>
      <c r="Z27" s="18"/>
    </row>
    <row r="28" spans="1:26" ht="12.75" customHeight="1" x14ac:dyDescent="0.25">
      <c r="A28" s="26" t="s">
        <v>49</v>
      </c>
      <c r="B28" s="25" t="str">
        <f ca="1">IFERROR(__xludf.DUMMYFUNCTION("if(isblank(A28),"""",filter(Moorings!A:A,Moorings!B:B=left(A28,14),Moorings!D:D=D28))"),"ATAPL-65310-840-0011")</f>
        <v>ATAPL-65310-840-0011</v>
      </c>
      <c r="C28" s="25" t="str">
        <f ca="1">IFERROR(__xludf.DUMMYFUNCTION("if(isblank(A28),"""",filter(Moorings!C:C,Moorings!B:B=left(A28,14),Moorings!D:D=D28))"),"SN0011")</f>
        <v>SN0011</v>
      </c>
      <c r="D28" s="12">
        <v>2</v>
      </c>
      <c r="E28" s="25" t="str">
        <f ca="1">IFERROR(__xludf.DUMMYFUNCTION("if(isblank(A28),"""",filter(Moorings!A:A,Moorings!B:B=A28,Moorings!D:D=D28))"),"ATAPL-68073-00005")</f>
        <v>ATAPL-68073-00005</v>
      </c>
      <c r="F28" s="25" t="str">
        <f ca="1">IFERROR(__xludf.DUMMYFUNCTION("if(isblank(A28),"""",filter(Moorings!C:C,Moorings!B:B=A28,Moorings!D:D=D28))"),"23443")</f>
        <v>23443</v>
      </c>
      <c r="G28" s="24" t="s">
        <v>91</v>
      </c>
      <c r="H28" s="26">
        <v>0.45</v>
      </c>
      <c r="I28" s="24"/>
      <c r="J28" s="24"/>
      <c r="K28" s="24"/>
      <c r="L28" s="20"/>
      <c r="M28" s="20"/>
      <c r="N28" s="13"/>
      <c r="O28" s="13"/>
      <c r="P28" s="13"/>
      <c r="Q28" s="13"/>
      <c r="R28" s="13"/>
      <c r="S28" s="13"/>
      <c r="T28" s="18"/>
      <c r="U28" s="18"/>
      <c r="V28" s="18"/>
      <c r="W28" s="18"/>
      <c r="X28" s="18"/>
      <c r="Y28" s="18"/>
      <c r="Z28" s="18"/>
    </row>
    <row r="29" spans="1:26" ht="12.75" customHeight="1" x14ac:dyDescent="0.25">
      <c r="A29" s="24"/>
      <c r="B29" s="21" t="str">
        <f ca="1">IFERROR(__xludf.DUMMYFUNCTION("if(isblank(A29),"""",filter(Moorings!A:A,Moorings!B:B=left(A29,14),Moorings!D:D=D29))"),"")</f>
        <v/>
      </c>
      <c r="C29" s="21" t="str">
        <f ca="1">IFERROR(__xludf.DUMMYFUNCTION("if(isblank(A29),"""",filter(Moorings!C:C,Moorings!B:B=left(A29,14),Moorings!D:D=D29))"),"")</f>
        <v/>
      </c>
      <c r="D29" s="24"/>
      <c r="E29" s="21" t="str">
        <f ca="1">IFERROR(__xludf.DUMMYFUNCTION("if(isblank(A29),"""",filter(Moorings!A:A,Moorings!B:B=A29,Moorings!D:D=D29))"),"")</f>
        <v/>
      </c>
      <c r="F29" s="21" t="str">
        <f ca="1">IFERROR(__xludf.DUMMYFUNCTION("if(isblank(A29),"""",filter(Moorings!C:C,Moorings!B:B=A29,Moorings!D:D=D29))"),"")</f>
        <v/>
      </c>
      <c r="G29" s="24"/>
      <c r="H29" s="26"/>
      <c r="I29" s="24"/>
      <c r="J29" s="24"/>
      <c r="K29" s="24"/>
      <c r="L29" s="20"/>
      <c r="M29" s="20"/>
      <c r="N29" s="13"/>
      <c r="O29" s="13"/>
      <c r="P29" s="13"/>
      <c r="Q29" s="13"/>
      <c r="R29" s="13"/>
      <c r="S29" s="13"/>
      <c r="T29" s="18"/>
      <c r="U29" s="18"/>
      <c r="V29" s="18"/>
      <c r="W29" s="18"/>
      <c r="X29" s="18"/>
      <c r="Y29" s="18"/>
      <c r="Z29" s="18"/>
    </row>
    <row r="30" spans="1:26" ht="12.75" customHeight="1" x14ac:dyDescent="0.25">
      <c r="A30" s="24" t="s">
        <v>51</v>
      </c>
      <c r="B30" s="25" t="str">
        <f ca="1">IFERROR(__xludf.DUMMYFUNCTION("if(isblank(A30),"""",filter(Moorings!A:A,Moorings!B:B=left(A30,14),Moorings!D:D=D30))"),"ATAPL-65310-050-0007")</f>
        <v>ATAPL-65310-050-0007</v>
      </c>
      <c r="C30" s="25" t="str">
        <f ca="1">IFERROR(__xludf.DUMMYFUNCTION("if(isblank(A30),"""",filter(Moorings!C:C,Moorings!B:B=left(A30,14),Moorings!D:D=D30))"),"SN0007")</f>
        <v>SN0007</v>
      </c>
      <c r="D30" s="11">
        <v>1</v>
      </c>
      <c r="E30" s="25" t="str">
        <f ca="1">IFERROR(__xludf.DUMMYFUNCTION("if(isblank(A30),"""",filter(Moorings!A:A,Moorings!B:B=A30,Moorings!D:D=D30))"),"ATAPL-69943-00003")</f>
        <v>ATAPL-69943-00003</v>
      </c>
      <c r="F30" s="25" t="str">
        <f ca="1">IFERROR(__xludf.DUMMYFUNCTION("if(isblank(A30),"""",filter(Moorings!C:C,Moorings!B:B=A30,Moorings!D:D=D30))"),"ACS-156")</f>
        <v>ACS-156</v>
      </c>
      <c r="G30" s="24" t="s">
        <v>92</v>
      </c>
      <c r="H30" s="30" t="s">
        <v>93</v>
      </c>
      <c r="I30" s="24"/>
      <c r="J30" s="24"/>
      <c r="K30" s="24"/>
      <c r="L30" s="20"/>
      <c r="M30" s="20"/>
      <c r="N30" s="13"/>
      <c r="O30" s="13"/>
      <c r="P30" s="13"/>
      <c r="Q30" s="13"/>
      <c r="R30" s="13"/>
      <c r="S30" s="13"/>
      <c r="T30" s="18"/>
      <c r="U30" s="18"/>
      <c r="V30" s="18"/>
      <c r="W30" s="18"/>
      <c r="X30" s="18"/>
      <c r="Y30" s="18"/>
      <c r="Z30" s="18"/>
    </row>
    <row r="31" spans="1:26" ht="12.75" customHeight="1" x14ac:dyDescent="0.25">
      <c r="A31" s="24" t="s">
        <v>51</v>
      </c>
      <c r="B31" s="25" t="str">
        <f ca="1">IFERROR(__xludf.DUMMYFUNCTION("if(isblank(A31),"""",filter(Moorings!A:A,Moorings!B:B=left(A31,14),Moorings!D:D=D31))"),"ATAPL-65310-050-0007")</f>
        <v>ATAPL-65310-050-0007</v>
      </c>
      <c r="C31" s="25" t="str">
        <f ca="1">IFERROR(__xludf.DUMMYFUNCTION("if(isblank(A31),"""",filter(Moorings!C:C,Moorings!B:B=left(A31,14),Moorings!D:D=D31))"),"SN0007")</f>
        <v>SN0007</v>
      </c>
      <c r="D31" s="11">
        <v>1</v>
      </c>
      <c r="E31" s="25" t="str">
        <f ca="1">IFERROR(__xludf.DUMMYFUNCTION("if(isblank(A31),"""",filter(Moorings!A:A,Moorings!B:B=A31,Moorings!D:D=D31))"),"ATAPL-69943-00003")</f>
        <v>ATAPL-69943-00003</v>
      </c>
      <c r="F31" s="25" t="str">
        <f ca="1">IFERROR(__xludf.DUMMYFUNCTION("if(isblank(A31),"""",filter(Moorings!C:C,Moorings!B:B=A31,Moorings!D:D=D31))"),"ACS-156")</f>
        <v>ACS-156</v>
      </c>
      <c r="G31" s="24" t="s">
        <v>94</v>
      </c>
      <c r="H31" s="30" t="s">
        <v>95</v>
      </c>
      <c r="I31" s="24"/>
      <c r="J31" s="24"/>
      <c r="K31" s="24"/>
      <c r="L31" s="20"/>
      <c r="M31" s="20"/>
      <c r="N31" s="13"/>
      <c r="O31" s="13"/>
      <c r="P31" s="13"/>
      <c r="Q31" s="13"/>
      <c r="R31" s="13"/>
      <c r="S31" s="13"/>
      <c r="T31" s="18"/>
      <c r="U31" s="18"/>
      <c r="V31" s="18"/>
      <c r="W31" s="18"/>
      <c r="X31" s="18"/>
      <c r="Y31" s="18"/>
      <c r="Z31" s="18"/>
    </row>
    <row r="32" spans="1:26" ht="12.75" customHeight="1" x14ac:dyDescent="0.25">
      <c r="A32" s="24" t="s">
        <v>51</v>
      </c>
      <c r="B32" s="25" t="str">
        <f ca="1">IFERROR(__xludf.DUMMYFUNCTION("if(isblank(A32),"""",filter(Moorings!A:A,Moorings!B:B=left(A32,14),Moorings!D:D=D32))"),"ATAPL-65310-050-0007")</f>
        <v>ATAPL-65310-050-0007</v>
      </c>
      <c r="C32" s="25" t="str">
        <f ca="1">IFERROR(__xludf.DUMMYFUNCTION("if(isblank(A32),"""",filter(Moorings!C:C,Moorings!B:B=left(A32,14),Moorings!D:D=D32))"),"SN0007")</f>
        <v>SN0007</v>
      </c>
      <c r="D32" s="11">
        <v>1</v>
      </c>
      <c r="E32" s="25" t="str">
        <f ca="1">IFERROR(__xludf.DUMMYFUNCTION("if(isblank(A32),"""",filter(Moorings!A:A,Moorings!B:B=A32,Moorings!D:D=D32))"),"ATAPL-69943-00003")</f>
        <v>ATAPL-69943-00003</v>
      </c>
      <c r="F32" s="25" t="str">
        <f ca="1">IFERROR(__xludf.DUMMYFUNCTION("if(isblank(A32),"""",filter(Moorings!C:C,Moorings!B:B=A32,Moorings!D:D=D32))"),"ACS-156")</f>
        <v>ACS-156</v>
      </c>
      <c r="G32" s="24" t="s">
        <v>96</v>
      </c>
      <c r="H32" s="30">
        <v>14.7</v>
      </c>
      <c r="I32" s="24"/>
      <c r="J32" s="24"/>
      <c r="K32" s="24"/>
      <c r="L32" s="20"/>
      <c r="M32" s="20"/>
      <c r="N32" s="13"/>
      <c r="O32" s="13"/>
      <c r="P32" s="13"/>
      <c r="Q32" s="13"/>
      <c r="R32" s="13"/>
      <c r="S32" s="13"/>
      <c r="T32" s="18"/>
      <c r="U32" s="18"/>
      <c r="V32" s="18"/>
      <c r="W32" s="18"/>
      <c r="X32" s="18"/>
      <c r="Y32" s="18"/>
      <c r="Z32" s="18"/>
    </row>
    <row r="33" spans="1:26" ht="12.75" customHeight="1" x14ac:dyDescent="0.25">
      <c r="A33" s="24" t="s">
        <v>51</v>
      </c>
      <c r="B33" s="25" t="str">
        <f ca="1">IFERROR(__xludf.DUMMYFUNCTION("if(isblank(A33),"""",filter(Moorings!A:A,Moorings!B:B=left(A33,14),Moorings!D:D=D33))"),"ATAPL-65310-050-0007")</f>
        <v>ATAPL-65310-050-0007</v>
      </c>
      <c r="C33" s="25" t="str">
        <f ca="1">IFERROR(__xludf.DUMMYFUNCTION("if(isblank(A33),"""",filter(Moorings!C:C,Moorings!B:B=left(A33,14),Moorings!D:D=D33))"),"SN0007")</f>
        <v>SN0007</v>
      </c>
      <c r="D33" s="11">
        <v>1</v>
      </c>
      <c r="E33" s="25" t="str">
        <f ca="1">IFERROR(__xludf.DUMMYFUNCTION("if(isblank(A33),"""",filter(Moorings!A:A,Moorings!B:B=A33,Moorings!D:D=D33))"),"ATAPL-69943-00003")</f>
        <v>ATAPL-69943-00003</v>
      </c>
      <c r="F33" s="25" t="str">
        <f ca="1">IFERROR(__xludf.DUMMYFUNCTION("if(isblank(A33),"""",filter(Moorings!C:C,Moorings!B:B=A33,Moorings!D:D=D33))"),"ACS-156")</f>
        <v>ACS-156</v>
      </c>
      <c r="G33" s="24" t="s">
        <v>97</v>
      </c>
      <c r="H33" s="30" t="s">
        <v>98</v>
      </c>
      <c r="I33" s="24"/>
      <c r="J33" s="24"/>
      <c r="K33" s="24"/>
      <c r="L33" s="20"/>
      <c r="M33" s="20"/>
      <c r="N33" s="13"/>
      <c r="O33" s="13"/>
      <c r="P33" s="13"/>
      <c r="Q33" s="13"/>
      <c r="R33" s="13"/>
      <c r="S33" s="13"/>
      <c r="T33" s="18"/>
      <c r="U33" s="18"/>
      <c r="V33" s="18"/>
      <c r="W33" s="18"/>
      <c r="X33" s="18"/>
      <c r="Y33" s="18"/>
      <c r="Z33" s="18"/>
    </row>
    <row r="34" spans="1:26" ht="12.75" customHeight="1" x14ac:dyDescent="0.25">
      <c r="A34" s="24" t="s">
        <v>51</v>
      </c>
      <c r="B34" s="25" t="str">
        <f ca="1">IFERROR(__xludf.DUMMYFUNCTION("if(isblank(A34),"""",filter(Moorings!A:A,Moorings!B:B=left(A34,14),Moorings!D:D=D34))"),"ATAPL-65310-050-0007")</f>
        <v>ATAPL-65310-050-0007</v>
      </c>
      <c r="C34" s="25" t="str">
        <f ca="1">IFERROR(__xludf.DUMMYFUNCTION("if(isblank(A34),"""",filter(Moorings!C:C,Moorings!B:B=left(A34,14),Moorings!D:D=D34))"),"SN0007")</f>
        <v>SN0007</v>
      </c>
      <c r="D34" s="11">
        <v>1</v>
      </c>
      <c r="E34" s="25" t="str">
        <f ca="1">IFERROR(__xludf.DUMMYFUNCTION("if(isblank(A34),"""",filter(Moorings!A:A,Moorings!B:B=A34,Moorings!D:D=D34))"),"ATAPL-69943-00003")</f>
        <v>ATAPL-69943-00003</v>
      </c>
      <c r="F34" s="25" t="str">
        <f ca="1">IFERROR(__xludf.DUMMYFUNCTION("if(isblank(A34),"""",filter(Moorings!C:C,Moorings!B:B=A34,Moorings!D:D=D34))"),"ACS-156")</f>
        <v>ACS-156</v>
      </c>
      <c r="G34" s="26" t="s">
        <v>99</v>
      </c>
      <c r="H34" s="30" t="s">
        <v>100</v>
      </c>
      <c r="I34" s="24"/>
      <c r="J34" s="24"/>
      <c r="K34" s="24"/>
      <c r="L34" s="20"/>
      <c r="M34" s="20"/>
      <c r="N34" s="13"/>
      <c r="O34" s="13"/>
      <c r="P34" s="13"/>
      <c r="Q34" s="13"/>
      <c r="R34" s="13"/>
      <c r="S34" s="13"/>
      <c r="T34" s="18"/>
      <c r="U34" s="18"/>
      <c r="V34" s="18"/>
      <c r="W34" s="18"/>
      <c r="X34" s="18"/>
      <c r="Y34" s="18"/>
      <c r="Z34" s="18"/>
    </row>
    <row r="35" spans="1:26" ht="12.75" customHeight="1" x14ac:dyDescent="0.25">
      <c r="A35" s="24" t="s">
        <v>51</v>
      </c>
      <c r="B35" s="25" t="str">
        <f ca="1">IFERROR(__xludf.DUMMYFUNCTION("if(isblank(A35),"""",filter(Moorings!A:A,Moorings!B:B=left(A35,14),Moorings!D:D=D35))"),"ATAPL-65310-050-0007")</f>
        <v>ATAPL-65310-050-0007</v>
      </c>
      <c r="C35" s="25" t="str">
        <f ca="1">IFERROR(__xludf.DUMMYFUNCTION("if(isblank(A35),"""",filter(Moorings!C:C,Moorings!B:B=left(A35,14),Moorings!D:D=D35))"),"SN0007")</f>
        <v>SN0007</v>
      </c>
      <c r="D35" s="11">
        <v>1</v>
      </c>
      <c r="E35" s="25" t="str">
        <f ca="1">IFERROR(__xludf.DUMMYFUNCTION("if(isblank(A35),"""",filter(Moorings!A:A,Moorings!B:B=A35,Moorings!D:D=D35))"),"ATAPL-69943-00003")</f>
        <v>ATAPL-69943-00003</v>
      </c>
      <c r="F35" s="25" t="str">
        <f ca="1">IFERROR(__xludf.DUMMYFUNCTION("if(isblank(A35),"""",filter(Moorings!C:C,Moorings!B:B=A35,Moorings!D:D=D35))"),"ACS-156")</f>
        <v>ACS-156</v>
      </c>
      <c r="G35" s="24" t="s">
        <v>101</v>
      </c>
      <c r="H35" s="30" t="s">
        <v>102</v>
      </c>
      <c r="I35" s="24"/>
      <c r="J35" s="24"/>
      <c r="K35" s="24"/>
      <c r="L35" s="20"/>
      <c r="M35" s="20"/>
      <c r="N35" s="13"/>
      <c r="O35" s="13"/>
      <c r="P35" s="13"/>
      <c r="Q35" s="13"/>
      <c r="R35" s="13"/>
      <c r="S35" s="13"/>
      <c r="T35" s="18"/>
      <c r="U35" s="18"/>
      <c r="V35" s="18"/>
      <c r="W35" s="18"/>
      <c r="X35" s="18"/>
      <c r="Y35" s="18"/>
      <c r="Z35" s="18"/>
    </row>
    <row r="36" spans="1:26" ht="12.75" customHeight="1" x14ac:dyDescent="0.25">
      <c r="A36" s="24" t="s">
        <v>51</v>
      </c>
      <c r="B36" s="25" t="str">
        <f ca="1">IFERROR(__xludf.DUMMYFUNCTION("if(isblank(A36),"""",filter(Moorings!A:A,Moorings!B:B=left(A36,14),Moorings!D:D=D36))"),"ATAPL-65310-050-0007")</f>
        <v>ATAPL-65310-050-0007</v>
      </c>
      <c r="C36" s="25" t="str">
        <f ca="1">IFERROR(__xludf.DUMMYFUNCTION("if(isblank(A36),"""",filter(Moorings!C:C,Moorings!B:B=left(A36,14),Moorings!D:D=D36))"),"SN0007")</f>
        <v>SN0007</v>
      </c>
      <c r="D36" s="11">
        <v>1</v>
      </c>
      <c r="E36" s="25" t="str">
        <f ca="1">IFERROR(__xludf.DUMMYFUNCTION("if(isblank(A36),"""",filter(Moorings!A:A,Moorings!B:B=A36,Moorings!D:D=D36))"),"ATAPL-69943-00003")</f>
        <v>ATAPL-69943-00003</v>
      </c>
      <c r="F36" s="25" t="str">
        <f ca="1">IFERROR(__xludf.DUMMYFUNCTION("if(isblank(A36),"""",filter(Moorings!C:C,Moorings!B:B=A36,Moorings!D:D=D36))"),"ACS-156")</f>
        <v>ACS-156</v>
      </c>
      <c r="G36" s="24" t="s">
        <v>103</v>
      </c>
      <c r="H36" s="32" t="s">
        <v>104</v>
      </c>
      <c r="I36" s="24"/>
      <c r="J36" s="24"/>
      <c r="K36" s="24"/>
      <c r="L36" s="20"/>
      <c r="M36" s="20"/>
      <c r="N36" s="13"/>
      <c r="O36" s="13"/>
      <c r="P36" s="13"/>
      <c r="Q36" s="13"/>
      <c r="R36" s="13"/>
      <c r="S36" s="13"/>
      <c r="T36" s="18"/>
      <c r="U36" s="18"/>
      <c r="V36" s="18"/>
      <c r="W36" s="18"/>
      <c r="X36" s="18"/>
      <c r="Y36" s="18"/>
      <c r="Z36" s="18"/>
    </row>
    <row r="37" spans="1:26" ht="12.75" customHeight="1" x14ac:dyDescent="0.25">
      <c r="A37" s="24" t="s">
        <v>51</v>
      </c>
      <c r="B37" s="25" t="str">
        <f ca="1">IFERROR(__xludf.DUMMYFUNCTION("if(isblank(A37),"""",filter(Moorings!A:A,Moorings!B:B=left(A37,14),Moorings!D:D=D37))"),"ATAPL-65310-050-0007")</f>
        <v>ATAPL-65310-050-0007</v>
      </c>
      <c r="C37" s="25" t="str">
        <f ca="1">IFERROR(__xludf.DUMMYFUNCTION("if(isblank(A37),"""",filter(Moorings!C:C,Moorings!B:B=left(A37,14),Moorings!D:D=D37))"),"SN0007")</f>
        <v>SN0007</v>
      </c>
      <c r="D37" s="11">
        <v>1</v>
      </c>
      <c r="E37" s="25" t="str">
        <f ca="1">IFERROR(__xludf.DUMMYFUNCTION("if(isblank(A37),"""",filter(Moorings!A:A,Moorings!B:B=A37,Moorings!D:D=D37))"),"ATAPL-69943-00003")</f>
        <v>ATAPL-69943-00003</v>
      </c>
      <c r="F37" s="25" t="str">
        <f ca="1">IFERROR(__xludf.DUMMYFUNCTION("if(isblank(A37),"""",filter(Moorings!C:C,Moorings!B:B=A37,Moorings!D:D=D37))"),"ACS-156")</f>
        <v>ACS-156</v>
      </c>
      <c r="G37" s="24" t="s">
        <v>105</v>
      </c>
      <c r="H37" s="32" t="s">
        <v>106</v>
      </c>
      <c r="I37" s="24"/>
      <c r="J37" s="24"/>
      <c r="K37" s="24"/>
      <c r="L37" s="20"/>
      <c r="M37" s="20"/>
      <c r="N37" s="13"/>
      <c r="O37" s="13"/>
      <c r="P37" s="13"/>
      <c r="Q37" s="13"/>
      <c r="R37" s="13"/>
      <c r="S37" s="13"/>
      <c r="T37" s="18"/>
      <c r="U37" s="18"/>
      <c r="V37" s="18"/>
      <c r="W37" s="18"/>
      <c r="X37" s="18"/>
      <c r="Y37" s="18"/>
      <c r="Z37" s="18"/>
    </row>
    <row r="38" spans="1:26" ht="12.75" customHeight="1" x14ac:dyDescent="0.25">
      <c r="A38" s="24"/>
      <c r="B38" s="21"/>
      <c r="C38" s="21"/>
      <c r="D38" s="12"/>
      <c r="E38" s="21"/>
      <c r="F38" s="21"/>
      <c r="G38" s="24"/>
      <c r="H38" s="31"/>
      <c r="I38" s="24"/>
      <c r="J38" s="24"/>
      <c r="K38" s="24"/>
      <c r="L38" s="20"/>
      <c r="M38" s="20"/>
      <c r="N38" s="13"/>
      <c r="O38" s="13"/>
      <c r="P38" s="13"/>
      <c r="Q38" s="13"/>
      <c r="R38" s="13"/>
      <c r="S38" s="13"/>
      <c r="T38" s="18"/>
      <c r="U38" s="18"/>
      <c r="V38" s="18"/>
      <c r="W38" s="18"/>
      <c r="X38" s="18"/>
      <c r="Y38" s="18"/>
      <c r="Z38" s="18"/>
    </row>
    <row r="39" spans="1:26" ht="12.75" customHeight="1" x14ac:dyDescent="0.25">
      <c r="A39" s="24" t="s">
        <v>51</v>
      </c>
      <c r="B39" s="25" t="str">
        <f ca="1">IFERROR(__xludf.DUMMYFUNCTION("if(isblank(A39),"""",filter(Moorings!A:A,Moorings!B:B=left(A39,14),Moorings!D:D=D39))"),"ATAPL-65310-840-0011")</f>
        <v>ATAPL-65310-840-0011</v>
      </c>
      <c r="C39" s="25" t="str">
        <f ca="1">IFERROR(__xludf.DUMMYFUNCTION("if(isblank(A39),"""",filter(Moorings!C:C,Moorings!B:B=left(A39,14),Moorings!D:D=D39))"),"SN0011")</f>
        <v>SN0011</v>
      </c>
      <c r="D39" s="12">
        <v>2</v>
      </c>
      <c r="E39" s="25" t="str">
        <f ca="1">IFERROR(__xludf.DUMMYFUNCTION("if(isblank(A39),"""",filter(Moorings!A:A,Moorings!B:B=A39,Moorings!D:D=D39))"),"ATAPL-69943-00001")</f>
        <v>ATAPL-69943-00001</v>
      </c>
      <c r="F39" s="25" t="str">
        <f ca="1">IFERROR(__xludf.DUMMYFUNCTION("if(isblank(A39),"""",filter(Moorings!C:C,Moorings!B:B=A39,Moorings!D:D=D39))"),"141")</f>
        <v>141</v>
      </c>
      <c r="G39" s="24" t="s">
        <v>92</v>
      </c>
      <c r="H39" s="31" t="s">
        <v>107</v>
      </c>
      <c r="I39" s="24"/>
      <c r="J39" s="24"/>
      <c r="K39" s="24"/>
      <c r="L39" s="20"/>
      <c r="M39" s="20"/>
      <c r="N39" s="13"/>
      <c r="O39" s="13"/>
      <c r="P39" s="13"/>
      <c r="Q39" s="13"/>
      <c r="R39" s="13"/>
      <c r="S39" s="13"/>
      <c r="T39" s="18"/>
      <c r="U39" s="18"/>
      <c r="V39" s="18"/>
      <c r="W39" s="18"/>
      <c r="X39" s="18"/>
      <c r="Y39" s="18"/>
      <c r="Z39" s="18"/>
    </row>
    <row r="40" spans="1:26" ht="12.75" customHeight="1" x14ac:dyDescent="0.25">
      <c r="A40" s="24" t="s">
        <v>51</v>
      </c>
      <c r="B40" s="25" t="str">
        <f ca="1">IFERROR(__xludf.DUMMYFUNCTION("if(isblank(A40),"""",filter(Moorings!A:A,Moorings!B:B=left(A40,14),Moorings!D:D=D40))"),"ATAPL-65310-840-0011")</f>
        <v>ATAPL-65310-840-0011</v>
      </c>
      <c r="C40" s="25" t="str">
        <f ca="1">IFERROR(__xludf.DUMMYFUNCTION("if(isblank(A40),"""",filter(Moorings!C:C,Moorings!B:B=left(A40,14),Moorings!D:D=D40))"),"SN0011")</f>
        <v>SN0011</v>
      </c>
      <c r="D40" s="12">
        <v>2</v>
      </c>
      <c r="E40" s="25" t="str">
        <f ca="1">IFERROR(__xludf.DUMMYFUNCTION("if(isblank(A40),"""",filter(Moorings!A:A,Moorings!B:B=A40,Moorings!D:D=D40))"),"ATAPL-69943-00001")</f>
        <v>ATAPL-69943-00001</v>
      </c>
      <c r="F40" s="25" t="str">
        <f ca="1">IFERROR(__xludf.DUMMYFUNCTION("if(isblank(A40),"""",filter(Moorings!C:C,Moorings!B:B=A40,Moorings!D:D=D40))"),"141")</f>
        <v>141</v>
      </c>
      <c r="G40" s="24" t="s">
        <v>94</v>
      </c>
      <c r="H40" s="31" t="s">
        <v>108</v>
      </c>
      <c r="I40" s="24"/>
      <c r="J40" s="24"/>
      <c r="K40" s="24"/>
      <c r="L40" s="20"/>
      <c r="M40" s="20"/>
      <c r="N40" s="13"/>
      <c r="O40" s="13"/>
      <c r="P40" s="13"/>
      <c r="Q40" s="13"/>
      <c r="R40" s="13"/>
      <c r="S40" s="13"/>
      <c r="T40" s="18"/>
      <c r="U40" s="18"/>
      <c r="V40" s="18"/>
      <c r="W40" s="18"/>
      <c r="X40" s="18"/>
      <c r="Y40" s="18"/>
      <c r="Z40" s="18"/>
    </row>
    <row r="41" spans="1:26" ht="12.75" customHeight="1" x14ac:dyDescent="0.25">
      <c r="A41" s="24" t="s">
        <v>51</v>
      </c>
      <c r="B41" s="25" t="str">
        <f ca="1">IFERROR(__xludf.DUMMYFUNCTION("if(isblank(A41),"""",filter(Moorings!A:A,Moorings!B:B=left(A41,14),Moorings!D:D=D41))"),"ATAPL-65310-840-0011")</f>
        <v>ATAPL-65310-840-0011</v>
      </c>
      <c r="C41" s="25" t="str">
        <f ca="1">IFERROR(__xludf.DUMMYFUNCTION("if(isblank(A41),"""",filter(Moorings!C:C,Moorings!B:B=left(A41,14),Moorings!D:D=D41))"),"SN0011")</f>
        <v>SN0011</v>
      </c>
      <c r="D41" s="12">
        <v>2</v>
      </c>
      <c r="E41" s="25" t="str">
        <f ca="1">IFERROR(__xludf.DUMMYFUNCTION("if(isblank(A41),"""",filter(Moorings!A:A,Moorings!B:B=A41,Moorings!D:D=D41))"),"ATAPL-69943-00001")</f>
        <v>ATAPL-69943-00001</v>
      </c>
      <c r="F41" s="25" t="str">
        <f ca="1">IFERROR(__xludf.DUMMYFUNCTION("if(isblank(A41),"""",filter(Moorings!C:C,Moorings!B:B=A41,Moorings!D:D=D41))"),"141")</f>
        <v>141</v>
      </c>
      <c r="G41" s="24" t="s">
        <v>96</v>
      </c>
      <c r="H41" s="31">
        <v>21.3</v>
      </c>
      <c r="I41" s="24"/>
      <c r="J41" s="24"/>
      <c r="K41" s="24"/>
      <c r="L41" s="20"/>
      <c r="M41" s="20"/>
      <c r="N41" s="13"/>
      <c r="O41" s="13"/>
      <c r="P41" s="13"/>
      <c r="Q41" s="13"/>
      <c r="R41" s="13"/>
      <c r="S41" s="13"/>
      <c r="T41" s="18"/>
      <c r="U41" s="18"/>
      <c r="V41" s="18"/>
      <c r="W41" s="18"/>
      <c r="X41" s="18"/>
      <c r="Y41" s="18"/>
      <c r="Z41" s="18"/>
    </row>
    <row r="42" spans="1:26" ht="12.75" customHeight="1" x14ac:dyDescent="0.25">
      <c r="A42" s="24" t="s">
        <v>51</v>
      </c>
      <c r="B42" s="25" t="str">
        <f ca="1">IFERROR(__xludf.DUMMYFUNCTION("if(isblank(A42),"""",filter(Moorings!A:A,Moorings!B:B=left(A42,14),Moorings!D:D=D42))"),"ATAPL-65310-840-0011")</f>
        <v>ATAPL-65310-840-0011</v>
      </c>
      <c r="C42" s="25" t="str">
        <f ca="1">IFERROR(__xludf.DUMMYFUNCTION("if(isblank(A42),"""",filter(Moorings!C:C,Moorings!B:B=left(A42,14),Moorings!D:D=D42))"),"SN0011")</f>
        <v>SN0011</v>
      </c>
      <c r="D42" s="12">
        <v>2</v>
      </c>
      <c r="E42" s="25" t="str">
        <f ca="1">IFERROR(__xludf.DUMMYFUNCTION("if(isblank(A42),"""",filter(Moorings!A:A,Moorings!B:B=A42,Moorings!D:D=D42))"),"ATAPL-69943-00001")</f>
        <v>ATAPL-69943-00001</v>
      </c>
      <c r="F42" s="25" t="str">
        <f ca="1">IFERROR(__xludf.DUMMYFUNCTION("if(isblank(A42),"""",filter(Moorings!C:C,Moorings!B:B=A42,Moorings!D:D=D42))"),"141")</f>
        <v>141</v>
      </c>
      <c r="G42" s="24" t="s">
        <v>97</v>
      </c>
      <c r="H42" s="31" t="s">
        <v>109</v>
      </c>
      <c r="I42" s="24"/>
      <c r="J42" s="24"/>
      <c r="K42" s="24"/>
      <c r="L42" s="20"/>
      <c r="M42" s="20"/>
      <c r="N42" s="13"/>
      <c r="O42" s="13"/>
      <c r="P42" s="13"/>
      <c r="Q42" s="13"/>
      <c r="R42" s="13"/>
      <c r="S42" s="13"/>
      <c r="T42" s="18"/>
      <c r="U42" s="18"/>
      <c r="V42" s="18"/>
      <c r="W42" s="18"/>
      <c r="X42" s="18"/>
      <c r="Y42" s="18"/>
      <c r="Z42" s="18"/>
    </row>
    <row r="43" spans="1:26" ht="12.75" customHeight="1" x14ac:dyDescent="0.25">
      <c r="A43" s="24" t="s">
        <v>51</v>
      </c>
      <c r="B43" s="25" t="str">
        <f ca="1">IFERROR(__xludf.DUMMYFUNCTION("if(isblank(A43),"""",filter(Moorings!A:A,Moorings!B:B=left(A43,14),Moorings!D:D=D43))"),"ATAPL-65310-840-0011")</f>
        <v>ATAPL-65310-840-0011</v>
      </c>
      <c r="C43" s="25" t="str">
        <f ca="1">IFERROR(__xludf.DUMMYFUNCTION("if(isblank(A43),"""",filter(Moorings!C:C,Moorings!B:B=left(A43,14),Moorings!D:D=D43))"),"SN0011")</f>
        <v>SN0011</v>
      </c>
      <c r="D43" s="12">
        <v>2</v>
      </c>
      <c r="E43" s="25" t="str">
        <f ca="1">IFERROR(__xludf.DUMMYFUNCTION("if(isblank(A43),"""",filter(Moorings!A:A,Moorings!B:B=A43,Moorings!D:D=D43))"),"ATAPL-69943-00001")</f>
        <v>ATAPL-69943-00001</v>
      </c>
      <c r="F43" s="25" t="str">
        <f ca="1">IFERROR(__xludf.DUMMYFUNCTION("if(isblank(A43),"""",filter(Moorings!C:C,Moorings!B:B=A43,Moorings!D:D=D43))"),"141")</f>
        <v>141</v>
      </c>
      <c r="G43" s="26" t="s">
        <v>99</v>
      </c>
      <c r="H43" s="31" t="s">
        <v>110</v>
      </c>
      <c r="I43" s="24"/>
      <c r="J43" s="24"/>
      <c r="K43" s="24"/>
      <c r="L43" s="20"/>
      <c r="M43" s="20"/>
      <c r="N43" s="13"/>
      <c r="O43" s="13"/>
      <c r="P43" s="13"/>
      <c r="Q43" s="13"/>
      <c r="R43" s="13"/>
      <c r="S43" s="13"/>
      <c r="T43" s="18"/>
      <c r="U43" s="18"/>
      <c r="V43" s="18"/>
      <c r="W43" s="18"/>
      <c r="X43" s="18"/>
      <c r="Y43" s="18"/>
      <c r="Z43" s="18"/>
    </row>
    <row r="44" spans="1:26" ht="12.75" customHeight="1" x14ac:dyDescent="0.25">
      <c r="A44" s="24" t="s">
        <v>51</v>
      </c>
      <c r="B44" s="25" t="str">
        <f ca="1">IFERROR(__xludf.DUMMYFUNCTION("if(isblank(A44),"""",filter(Moorings!A:A,Moorings!B:B=left(A44,14),Moorings!D:D=D44))"),"ATAPL-65310-840-0011")</f>
        <v>ATAPL-65310-840-0011</v>
      </c>
      <c r="C44" s="25" t="str">
        <f ca="1">IFERROR(__xludf.DUMMYFUNCTION("if(isblank(A44),"""",filter(Moorings!C:C,Moorings!B:B=left(A44,14),Moorings!D:D=D44))"),"SN0011")</f>
        <v>SN0011</v>
      </c>
      <c r="D44" s="12">
        <v>2</v>
      </c>
      <c r="E44" s="25" t="str">
        <f ca="1">IFERROR(__xludf.DUMMYFUNCTION("if(isblank(A44),"""",filter(Moorings!A:A,Moorings!B:B=A44,Moorings!D:D=D44))"),"ATAPL-69943-00001")</f>
        <v>ATAPL-69943-00001</v>
      </c>
      <c r="F44" s="25" t="str">
        <f ca="1">IFERROR(__xludf.DUMMYFUNCTION("if(isblank(A44),"""",filter(Moorings!C:C,Moorings!B:B=A44,Moorings!D:D=D44))"),"141")</f>
        <v>141</v>
      </c>
      <c r="G44" s="24" t="s">
        <v>101</v>
      </c>
      <c r="H44" s="31" t="s">
        <v>111</v>
      </c>
      <c r="I44" s="24"/>
      <c r="J44" s="24"/>
      <c r="K44" s="24"/>
      <c r="L44" s="20"/>
      <c r="M44" s="20"/>
      <c r="N44" s="13"/>
      <c r="O44" s="13"/>
      <c r="P44" s="13"/>
      <c r="Q44" s="13"/>
      <c r="R44" s="13"/>
      <c r="S44" s="13"/>
      <c r="T44" s="18"/>
      <c r="U44" s="18"/>
      <c r="V44" s="18"/>
      <c r="W44" s="18"/>
      <c r="X44" s="18"/>
      <c r="Y44" s="18"/>
      <c r="Z44" s="18"/>
    </row>
    <row r="45" spans="1:26" ht="12.75" customHeight="1" x14ac:dyDescent="0.25">
      <c r="A45" s="24" t="s">
        <v>51</v>
      </c>
      <c r="B45" s="25" t="str">
        <f ca="1">IFERROR(__xludf.DUMMYFUNCTION("if(isblank(A45),"""",filter(Moorings!A:A,Moorings!B:B=left(A45,14),Moorings!D:D=D45))"),"ATAPL-65310-840-0011")</f>
        <v>ATAPL-65310-840-0011</v>
      </c>
      <c r="C45" s="25" t="str">
        <f ca="1">IFERROR(__xludf.DUMMYFUNCTION("if(isblank(A45),"""",filter(Moorings!C:C,Moorings!B:B=left(A45,14),Moorings!D:D=D45))"),"SN0011")</f>
        <v>SN0011</v>
      </c>
      <c r="D45" s="12">
        <v>2</v>
      </c>
      <c r="E45" s="25" t="str">
        <f ca="1">IFERROR(__xludf.DUMMYFUNCTION("if(isblank(A45),"""",filter(Moorings!A:A,Moorings!B:B=A45,Moorings!D:D=D45))"),"ATAPL-69943-00001")</f>
        <v>ATAPL-69943-00001</v>
      </c>
      <c r="F45" s="25" t="str">
        <f ca="1">IFERROR(__xludf.DUMMYFUNCTION("if(isblank(A45),"""",filter(Moorings!C:C,Moorings!B:B=A45,Moorings!D:D=D45))"),"141")</f>
        <v>141</v>
      </c>
      <c r="G45" s="24" t="s">
        <v>103</v>
      </c>
      <c r="H45" s="33" t="s">
        <v>112</v>
      </c>
      <c r="I45" s="24"/>
      <c r="J45" s="24"/>
      <c r="K45" s="24"/>
      <c r="L45" s="20"/>
      <c r="M45" s="20"/>
      <c r="N45" s="13"/>
      <c r="O45" s="13"/>
      <c r="P45" s="13"/>
      <c r="Q45" s="13"/>
      <c r="R45" s="13"/>
      <c r="S45" s="13"/>
      <c r="T45" s="18"/>
      <c r="U45" s="18"/>
      <c r="V45" s="18"/>
      <c r="W45" s="18"/>
      <c r="X45" s="18"/>
      <c r="Y45" s="18"/>
      <c r="Z45" s="18"/>
    </row>
    <row r="46" spans="1:26" ht="12.75" customHeight="1" x14ac:dyDescent="0.25">
      <c r="A46" s="24" t="s">
        <v>51</v>
      </c>
      <c r="B46" s="25" t="str">
        <f ca="1">IFERROR(__xludf.DUMMYFUNCTION("if(isblank(A46),"""",filter(Moorings!A:A,Moorings!B:B=left(A46,14),Moorings!D:D=D46))"),"ATAPL-65310-840-0011")</f>
        <v>ATAPL-65310-840-0011</v>
      </c>
      <c r="C46" s="25" t="str">
        <f ca="1">IFERROR(__xludf.DUMMYFUNCTION("if(isblank(A46),"""",filter(Moorings!C:C,Moorings!B:B=left(A46,14),Moorings!D:D=D46))"),"SN0011")</f>
        <v>SN0011</v>
      </c>
      <c r="D46" s="12">
        <v>2</v>
      </c>
      <c r="E46" s="25" t="str">
        <f ca="1">IFERROR(__xludf.DUMMYFUNCTION("if(isblank(A46),"""",filter(Moorings!A:A,Moorings!B:B=A46,Moorings!D:D=D46))"),"ATAPL-69943-00001")</f>
        <v>ATAPL-69943-00001</v>
      </c>
      <c r="F46" s="25" t="str">
        <f ca="1">IFERROR(__xludf.DUMMYFUNCTION("if(isblank(A46),"""",filter(Moorings!C:C,Moorings!B:B=A46,Moorings!D:D=D46))"),"141")</f>
        <v>141</v>
      </c>
      <c r="G46" s="24" t="s">
        <v>105</v>
      </c>
      <c r="H46" s="33" t="s">
        <v>113</v>
      </c>
      <c r="I46" s="24"/>
      <c r="J46" s="24"/>
      <c r="K46" s="24"/>
      <c r="L46" s="20"/>
      <c r="M46" s="20"/>
      <c r="N46" s="13"/>
      <c r="O46" s="13"/>
      <c r="P46" s="13"/>
      <c r="Q46" s="13"/>
      <c r="R46" s="13"/>
      <c r="S46" s="13"/>
      <c r="T46" s="18"/>
      <c r="U46" s="18"/>
      <c r="V46" s="18"/>
      <c r="W46" s="18"/>
      <c r="X46" s="18"/>
      <c r="Y46" s="18"/>
      <c r="Z46" s="18"/>
    </row>
    <row r="47" spans="1:26" ht="12.75" customHeight="1" x14ac:dyDescent="0.25">
      <c r="A47" s="26"/>
      <c r="B47" s="21" t="str">
        <f ca="1">IFERROR(__xludf.DUMMYFUNCTION("if(isblank(A47),"""",filter(Moorings!A:A,Moorings!B:B=left(A47,14),Moorings!D:D=D47))"),"")</f>
        <v/>
      </c>
      <c r="C47" s="21" t="str">
        <f ca="1">IFERROR(__xludf.DUMMYFUNCTION("if(isblank(A47),"""",filter(Moorings!C:C,Moorings!B:B=left(A47,14),Moorings!D:D=D47))"),"")</f>
        <v/>
      </c>
      <c r="D47" s="7"/>
      <c r="E47" s="21" t="str">
        <f ca="1">IFERROR(__xludf.DUMMYFUNCTION("if(isblank(A47),"""",filter(Moorings!A:A,Moorings!B:B=A47,Moorings!D:D=D47))"),"")</f>
        <v/>
      </c>
      <c r="F47" s="21" t="str">
        <f ca="1">IFERROR(__xludf.DUMMYFUNCTION("if(isblank(A47),"""",filter(Moorings!C:C,Moorings!B:B=A47,Moorings!D:D=D47))"),"")</f>
        <v/>
      </c>
      <c r="G47" s="24"/>
      <c r="H47" s="26"/>
      <c r="I47" s="24"/>
      <c r="J47" s="24"/>
      <c r="K47" s="24"/>
      <c r="L47" s="20"/>
      <c r="M47" s="20"/>
      <c r="N47" s="13"/>
      <c r="O47" s="13"/>
      <c r="P47" s="13"/>
      <c r="Q47" s="13"/>
      <c r="R47" s="13"/>
      <c r="S47" s="13"/>
      <c r="T47" s="18"/>
      <c r="U47" s="18"/>
      <c r="V47" s="18"/>
      <c r="W47" s="18"/>
      <c r="X47" s="18"/>
      <c r="Y47" s="18"/>
      <c r="Z47" s="18"/>
    </row>
    <row r="48" spans="1:26" ht="12.75" customHeight="1" x14ac:dyDescent="0.25">
      <c r="A48" s="27" t="s">
        <v>57</v>
      </c>
      <c r="B48" s="25" t="str">
        <f ca="1">IFERROR(__xludf.DUMMYFUNCTION("if(isblank(A48),"""",filter(Moorings!A:A,Moorings!B:B=left(A48,14),Moorings!D:D=D48))"),"ATAPL-65310-050-0007")</f>
        <v>ATAPL-65310-050-0007</v>
      </c>
      <c r="C48" s="25" t="str">
        <f ca="1">IFERROR(__xludf.DUMMYFUNCTION("if(isblank(A48),"""",filter(Moorings!C:C,Moorings!B:B=left(A48,14),Moorings!D:D=D48))"),"SN0007")</f>
        <v>SN0007</v>
      </c>
      <c r="D48" s="11">
        <v>1</v>
      </c>
      <c r="E48" s="25" t="str">
        <f ca="1">IFERROR(__xludf.DUMMYFUNCTION("if(isblank(A48),"""",filter(Moorings!A:A,Moorings!B:B=A48,Moorings!D:D=D48))"),"ATAPL-67627-00003")</f>
        <v>ATAPL-67627-00003</v>
      </c>
      <c r="F48" s="25" t="str">
        <f ca="1">IFERROR(__xludf.DUMMYFUNCTION("if(isblank(A48),"""",filter(Moorings!C:C,Moorings!B:B=A48,Moorings!D:D=D48))"),"16-50031")</f>
        <v>16-50031</v>
      </c>
      <c r="G48" s="27" t="s">
        <v>85</v>
      </c>
      <c r="H48" s="34">
        <v>45.816800000000001</v>
      </c>
      <c r="I48" s="24"/>
      <c r="J48" s="24"/>
      <c r="K48" s="24"/>
      <c r="L48" s="20"/>
      <c r="M48" s="20"/>
      <c r="N48" s="13"/>
      <c r="O48" s="13"/>
      <c r="P48" s="13"/>
      <c r="Q48" s="13"/>
      <c r="R48" s="13"/>
      <c r="S48" s="13"/>
      <c r="T48" s="18"/>
      <c r="U48" s="18"/>
      <c r="V48" s="18"/>
      <c r="W48" s="18"/>
      <c r="X48" s="18"/>
      <c r="Y48" s="18"/>
      <c r="Z48" s="18"/>
    </row>
    <row r="49" spans="1:26" ht="12.75" customHeight="1" x14ac:dyDescent="0.25">
      <c r="A49" s="27" t="s">
        <v>57</v>
      </c>
      <c r="B49" s="25" t="str">
        <f ca="1">IFERROR(__xludf.DUMMYFUNCTION("if(isblank(A49),"""",filter(Moorings!A:A,Moorings!B:B=left(A49,14),Moorings!D:D=D49))"),"ATAPL-65310-050-0007")</f>
        <v>ATAPL-65310-050-0007</v>
      </c>
      <c r="C49" s="25" t="str">
        <f ca="1">IFERROR(__xludf.DUMMYFUNCTION("if(isblank(A49),"""",filter(Moorings!C:C,Moorings!B:B=left(A49,14),Moorings!D:D=D49))"),"SN0007")</f>
        <v>SN0007</v>
      </c>
      <c r="D49" s="11">
        <v>1</v>
      </c>
      <c r="E49" s="25" t="str">
        <f ca="1">IFERROR(__xludf.DUMMYFUNCTION("if(isblank(A49),"""",filter(Moorings!A:A,Moorings!B:B=A49,Moorings!D:D=D49))"),"ATAPL-67627-00003")</f>
        <v>ATAPL-67627-00003</v>
      </c>
      <c r="F49" s="25" t="str">
        <f ca="1">IFERROR(__xludf.DUMMYFUNCTION("if(isblank(A49),"""",filter(Moorings!C:C,Moorings!B:B=A49,Moorings!D:D=D49))"),"16-50031")</f>
        <v>16-50031</v>
      </c>
      <c r="G49" s="27" t="s">
        <v>86</v>
      </c>
      <c r="H49" s="34">
        <v>-129.75409999999999</v>
      </c>
      <c r="I49" s="24"/>
      <c r="J49" s="24"/>
      <c r="K49" s="24"/>
      <c r="L49" s="20"/>
      <c r="M49" s="20"/>
      <c r="N49" s="13"/>
      <c r="O49" s="13"/>
      <c r="P49" s="13"/>
      <c r="Q49" s="13"/>
      <c r="R49" s="13"/>
      <c r="S49" s="13"/>
      <c r="T49" s="18"/>
      <c r="U49" s="18"/>
      <c r="V49" s="18"/>
      <c r="W49" s="18"/>
      <c r="X49" s="18"/>
      <c r="Y49" s="18"/>
      <c r="Z49" s="18"/>
    </row>
    <row r="50" spans="1:26" ht="12.75" customHeight="1" x14ac:dyDescent="0.25">
      <c r="A50" s="27" t="s">
        <v>57</v>
      </c>
      <c r="B50" s="25" t="str">
        <f ca="1">IFERROR(__xludf.DUMMYFUNCTION("if(isblank(A50),"""",filter(Moorings!A:A,Moorings!B:B=left(A50,14),Moorings!D:D=D50))"),"ATAPL-65310-050-0007")</f>
        <v>ATAPL-65310-050-0007</v>
      </c>
      <c r="C50" s="25" t="str">
        <f ca="1">IFERROR(__xludf.DUMMYFUNCTION("if(isblank(A50),"""",filter(Moorings!C:C,Moorings!B:B=left(A50,14),Moorings!D:D=D50))"),"SN0007")</f>
        <v>SN0007</v>
      </c>
      <c r="D50" s="11">
        <v>1</v>
      </c>
      <c r="E50" s="25" t="str">
        <f ca="1">IFERROR(__xludf.DUMMYFUNCTION("if(isblank(A50),"""",filter(Moorings!A:A,Moorings!B:B=A50,Moorings!D:D=D50))"),"ATAPL-67627-00003")</f>
        <v>ATAPL-67627-00003</v>
      </c>
      <c r="F50" s="25" t="str">
        <f ca="1">IFERROR(__xludf.DUMMYFUNCTION("if(isblank(A50),"""",filter(Moorings!C:C,Moorings!B:B=A50,Moorings!D:D=D50))"),"16-50031")</f>
        <v>16-50031</v>
      </c>
      <c r="G50" s="27" t="s">
        <v>114</v>
      </c>
      <c r="H50" s="34">
        <v>1.3058239999999999E-3</v>
      </c>
      <c r="I50" s="24"/>
      <c r="J50" s="24"/>
      <c r="K50" s="24"/>
      <c r="L50" s="20"/>
      <c r="M50" s="20"/>
      <c r="N50" s="13"/>
      <c r="O50" s="13"/>
      <c r="P50" s="13"/>
      <c r="Q50" s="13"/>
      <c r="R50" s="13"/>
      <c r="S50" s="13"/>
      <c r="T50" s="18"/>
      <c r="U50" s="18"/>
      <c r="V50" s="18"/>
      <c r="W50" s="18"/>
      <c r="X50" s="18"/>
      <c r="Y50" s="18"/>
      <c r="Z50" s="18"/>
    </row>
    <row r="51" spans="1:26" ht="12.75" customHeight="1" x14ac:dyDescent="0.25">
      <c r="A51" s="27" t="s">
        <v>57</v>
      </c>
      <c r="B51" s="25" t="str">
        <f ca="1">IFERROR(__xludf.DUMMYFUNCTION("if(isblank(A51),"""",filter(Moorings!A:A,Moorings!B:B=left(A51,14),Moorings!D:D=D51))"),"ATAPL-65310-050-0007")</f>
        <v>ATAPL-65310-050-0007</v>
      </c>
      <c r="C51" s="25" t="str">
        <f ca="1">IFERROR(__xludf.DUMMYFUNCTION("if(isblank(A51),"""",filter(Moorings!C:C,Moorings!B:B=left(A51,14),Moorings!D:D=D51))"),"SN0007")</f>
        <v>SN0007</v>
      </c>
      <c r="D51" s="11">
        <v>1</v>
      </c>
      <c r="E51" s="25" t="str">
        <f ca="1">IFERROR(__xludf.DUMMYFUNCTION("if(isblank(A51),"""",filter(Moorings!A:A,Moorings!B:B=A51,Moorings!D:D=D51))"),"ATAPL-67627-00003")</f>
        <v>ATAPL-67627-00003</v>
      </c>
      <c r="F51" s="25" t="str">
        <f ca="1">IFERROR(__xludf.DUMMYFUNCTION("if(isblank(A51),"""",filter(Moorings!C:C,Moorings!B:B=A51,Moorings!D:D=D51))"),"16-50031")</f>
        <v>16-50031</v>
      </c>
      <c r="G51" s="27" t="s">
        <v>115</v>
      </c>
      <c r="H51" s="34">
        <v>2.632108E-4</v>
      </c>
      <c r="I51" s="24"/>
      <c r="J51" s="24"/>
      <c r="K51" s="24"/>
      <c r="L51" s="20"/>
      <c r="M51" s="20"/>
      <c r="N51" s="13"/>
      <c r="O51" s="13"/>
      <c r="P51" s="13"/>
      <c r="Q51" s="13"/>
      <c r="R51" s="13"/>
      <c r="S51" s="13"/>
      <c r="T51" s="18"/>
      <c r="U51" s="18"/>
      <c r="V51" s="18"/>
      <c r="W51" s="18"/>
      <c r="X51" s="18"/>
      <c r="Y51" s="18"/>
      <c r="Z51" s="18"/>
    </row>
    <row r="52" spans="1:26" ht="12.75" customHeight="1" x14ac:dyDescent="0.25">
      <c r="A52" s="27" t="s">
        <v>57</v>
      </c>
      <c r="B52" s="25" t="str">
        <f ca="1">IFERROR(__xludf.DUMMYFUNCTION("if(isblank(A52),"""",filter(Moorings!A:A,Moorings!B:B=left(A52,14),Moorings!D:D=D52))"),"ATAPL-65310-050-0007")</f>
        <v>ATAPL-65310-050-0007</v>
      </c>
      <c r="C52" s="25" t="str">
        <f ca="1">IFERROR(__xludf.DUMMYFUNCTION("if(isblank(A52),"""",filter(Moorings!C:C,Moorings!B:B=left(A52,14),Moorings!D:D=D52))"),"SN0007")</f>
        <v>SN0007</v>
      </c>
      <c r="D52" s="11">
        <v>1</v>
      </c>
      <c r="E52" s="25" t="str">
        <f ca="1">IFERROR(__xludf.DUMMYFUNCTION("if(isblank(A52),"""",filter(Moorings!A:A,Moorings!B:B=A52,Moorings!D:D=D52))"),"ATAPL-67627-00003")</f>
        <v>ATAPL-67627-00003</v>
      </c>
      <c r="F52" s="25" t="str">
        <f ca="1">IFERROR(__xludf.DUMMYFUNCTION("if(isblank(A52),"""",filter(Moorings!C:C,Moorings!B:B=A52,Moorings!D:D=D52))"),"16-50031")</f>
        <v>16-50031</v>
      </c>
      <c r="G52" s="27" t="s">
        <v>116</v>
      </c>
      <c r="H52" s="34">
        <v>-2.236076E-7</v>
      </c>
      <c r="I52" s="24"/>
      <c r="J52" s="24"/>
      <c r="K52" s="24"/>
      <c r="L52" s="20"/>
      <c r="M52" s="20"/>
      <c r="N52" s="13"/>
      <c r="O52" s="13"/>
      <c r="P52" s="13"/>
      <c r="Q52" s="13"/>
      <c r="R52" s="13"/>
      <c r="S52" s="13"/>
      <c r="T52" s="18"/>
      <c r="U52" s="18"/>
      <c r="V52" s="18"/>
      <c r="W52" s="18"/>
      <c r="X52" s="18"/>
      <c r="Y52" s="18"/>
      <c r="Z52" s="18"/>
    </row>
    <row r="53" spans="1:26" ht="12.75" customHeight="1" x14ac:dyDescent="0.25">
      <c r="A53" s="27" t="s">
        <v>57</v>
      </c>
      <c r="B53" s="25" t="str">
        <f ca="1">IFERROR(__xludf.DUMMYFUNCTION("if(isblank(A53),"""",filter(Moorings!A:A,Moorings!B:B=left(A53,14),Moorings!D:D=D53))"),"ATAPL-65310-050-0007")</f>
        <v>ATAPL-65310-050-0007</v>
      </c>
      <c r="C53" s="25" t="str">
        <f ca="1">IFERROR(__xludf.DUMMYFUNCTION("if(isblank(A53),"""",filter(Moorings!C:C,Moorings!B:B=left(A53,14),Moorings!D:D=D53))"),"SN0007")</f>
        <v>SN0007</v>
      </c>
      <c r="D53" s="11">
        <v>1</v>
      </c>
      <c r="E53" s="25" t="str">
        <f ca="1">IFERROR(__xludf.DUMMYFUNCTION("if(isblank(A53),"""",filter(Moorings!A:A,Moorings!B:B=A53,Moorings!D:D=D53))"),"ATAPL-67627-00003")</f>
        <v>ATAPL-67627-00003</v>
      </c>
      <c r="F53" s="25" t="str">
        <f ca="1">IFERROR(__xludf.DUMMYFUNCTION("if(isblank(A53),"""",filter(Moorings!C:C,Moorings!B:B=A53,Moorings!D:D=D53))"),"16-50031")</f>
        <v>16-50031</v>
      </c>
      <c r="G53" s="27" t="s">
        <v>117</v>
      </c>
      <c r="H53" s="34">
        <v>1.4382149999999999E-7</v>
      </c>
      <c r="I53" s="24"/>
      <c r="J53" s="24"/>
      <c r="K53" s="24"/>
      <c r="L53" s="20"/>
      <c r="M53" s="20"/>
      <c r="N53" s="13"/>
      <c r="O53" s="13"/>
      <c r="P53" s="13"/>
      <c r="Q53" s="13"/>
      <c r="R53" s="13"/>
      <c r="S53" s="13"/>
      <c r="T53" s="18"/>
      <c r="U53" s="18"/>
      <c r="V53" s="18"/>
      <c r="W53" s="18"/>
      <c r="X53" s="18"/>
      <c r="Y53" s="18"/>
      <c r="Z53" s="18"/>
    </row>
    <row r="54" spans="1:26" ht="12.75" customHeight="1" x14ac:dyDescent="0.25">
      <c r="A54" s="27" t="s">
        <v>57</v>
      </c>
      <c r="B54" s="25" t="str">
        <f ca="1">IFERROR(__xludf.DUMMYFUNCTION("if(isblank(A54),"""",filter(Moorings!A:A,Moorings!B:B=left(A54,14),Moorings!D:D=D54))"),"ATAPL-65310-050-0007")</f>
        <v>ATAPL-65310-050-0007</v>
      </c>
      <c r="C54" s="25" t="str">
        <f ca="1">IFERROR(__xludf.DUMMYFUNCTION("if(isblank(A54),"""",filter(Moorings!C:C,Moorings!B:B=left(A54,14),Moorings!D:D=D54))"),"SN0007")</f>
        <v>SN0007</v>
      </c>
      <c r="D54" s="11">
        <v>1</v>
      </c>
      <c r="E54" s="25" t="str">
        <f ca="1">IFERROR(__xludf.DUMMYFUNCTION("if(isblank(A54),"""",filter(Moorings!A:A,Moorings!B:B=A54,Moorings!D:D=D54))"),"ATAPL-67627-00003")</f>
        <v>ATAPL-67627-00003</v>
      </c>
      <c r="F54" s="25" t="str">
        <f ca="1">IFERROR(__xludf.DUMMYFUNCTION("if(isblank(A54),"""",filter(Moorings!C:C,Moorings!B:B=A54,Moorings!D:D=D54))"),"16-50031")</f>
        <v>16-50031</v>
      </c>
      <c r="G54" s="27" t="s">
        <v>118</v>
      </c>
      <c r="H54" s="34">
        <v>-9.5700000000000003E-8</v>
      </c>
      <c r="I54" s="24"/>
      <c r="J54" s="24"/>
      <c r="K54" s="24"/>
      <c r="L54" s="20"/>
      <c r="M54" s="20"/>
      <c r="N54" s="13"/>
      <c r="O54" s="13"/>
      <c r="P54" s="13"/>
      <c r="Q54" s="13"/>
      <c r="R54" s="13"/>
      <c r="S54" s="13"/>
      <c r="T54" s="18"/>
      <c r="U54" s="18"/>
      <c r="V54" s="18"/>
      <c r="W54" s="18"/>
      <c r="X54" s="18"/>
      <c r="Y54" s="18"/>
      <c r="Z54" s="18"/>
    </row>
    <row r="55" spans="1:26" ht="12.75" customHeight="1" x14ac:dyDescent="0.25">
      <c r="A55" s="27" t="s">
        <v>57</v>
      </c>
      <c r="B55" s="25" t="str">
        <f ca="1">IFERROR(__xludf.DUMMYFUNCTION("if(isblank(A55),"""",filter(Moorings!A:A,Moorings!B:B=left(A55,14),Moorings!D:D=D55))"),"ATAPL-65310-050-0007")</f>
        <v>ATAPL-65310-050-0007</v>
      </c>
      <c r="C55" s="25" t="str">
        <f ca="1">IFERROR(__xludf.DUMMYFUNCTION("if(isblank(A55),"""",filter(Moorings!C:C,Moorings!B:B=left(A55,14),Moorings!D:D=D55))"),"SN0007")</f>
        <v>SN0007</v>
      </c>
      <c r="D55" s="11">
        <v>1</v>
      </c>
      <c r="E55" s="25" t="str">
        <f ca="1">IFERROR(__xludf.DUMMYFUNCTION("if(isblank(A55),"""",filter(Moorings!A:A,Moorings!B:B=A55,Moorings!D:D=D55))"),"ATAPL-67627-00003")</f>
        <v>ATAPL-67627-00003</v>
      </c>
      <c r="F55" s="25" t="str">
        <f ca="1">IFERROR(__xludf.DUMMYFUNCTION("if(isblank(A55),"""",filter(Moorings!C:C,Moorings!B:B=A55,Moorings!D:D=D55))"),"16-50031")</f>
        <v>16-50031</v>
      </c>
      <c r="G55" s="27" t="s">
        <v>119</v>
      </c>
      <c r="H55" s="34">
        <v>3.2499999999999998E-6</v>
      </c>
      <c r="I55" s="24"/>
      <c r="J55" s="24"/>
      <c r="K55" s="24"/>
      <c r="L55" s="20"/>
      <c r="M55" s="20"/>
      <c r="N55" s="13"/>
      <c r="O55" s="13"/>
      <c r="P55" s="13"/>
      <c r="Q55" s="13"/>
      <c r="R55" s="13"/>
      <c r="S55" s="13"/>
      <c r="T55" s="18"/>
      <c r="U55" s="18"/>
      <c r="V55" s="18"/>
      <c r="W55" s="18"/>
      <c r="X55" s="18"/>
      <c r="Y55" s="18"/>
      <c r="Z55" s="18"/>
    </row>
    <row r="56" spans="1:26" ht="12.75" customHeight="1" x14ac:dyDescent="0.25">
      <c r="A56" s="27" t="s">
        <v>57</v>
      </c>
      <c r="B56" s="25" t="str">
        <f ca="1">IFERROR(__xludf.DUMMYFUNCTION("if(isblank(A56),"""",filter(Moorings!A:A,Moorings!B:B=left(A56,14),Moorings!D:D=D56))"),"ATAPL-65310-050-0007")</f>
        <v>ATAPL-65310-050-0007</v>
      </c>
      <c r="C56" s="25" t="str">
        <f ca="1">IFERROR(__xludf.DUMMYFUNCTION("if(isblank(A56),"""",filter(Moorings!C:C,Moorings!B:B=left(A56,14),Moorings!D:D=D56))"),"SN0007")</f>
        <v>SN0007</v>
      </c>
      <c r="D56" s="11">
        <v>1</v>
      </c>
      <c r="E56" s="25" t="str">
        <f ca="1">IFERROR(__xludf.DUMMYFUNCTION("if(isblank(A56),"""",filter(Moorings!A:A,Moorings!B:B=A56,Moorings!D:D=D56))"),"ATAPL-67627-00003")</f>
        <v>ATAPL-67627-00003</v>
      </c>
      <c r="F56" s="25" t="str">
        <f ca="1">IFERROR(__xludf.DUMMYFUNCTION("if(isblank(A56),"""",filter(Moorings!C:C,Moorings!B:B=A56,Moorings!D:D=D56))"),"16-50031")</f>
        <v>16-50031</v>
      </c>
      <c r="G56" s="27" t="s">
        <v>120</v>
      </c>
      <c r="H56" s="34">
        <v>-0.97410969999999997</v>
      </c>
      <c r="I56" s="24"/>
      <c r="J56" s="24"/>
      <c r="K56" s="24"/>
      <c r="L56" s="20"/>
      <c r="M56" s="20"/>
      <c r="N56" s="13"/>
      <c r="O56" s="13"/>
      <c r="P56" s="13"/>
      <c r="Q56" s="13"/>
      <c r="R56" s="13"/>
      <c r="S56" s="13"/>
      <c r="T56" s="18"/>
      <c r="U56" s="18"/>
      <c r="V56" s="18"/>
      <c r="W56" s="18"/>
      <c r="X56" s="18"/>
      <c r="Y56" s="18"/>
      <c r="Z56" s="18"/>
    </row>
    <row r="57" spans="1:26" ht="12.75" customHeight="1" x14ac:dyDescent="0.25">
      <c r="A57" s="27" t="s">
        <v>57</v>
      </c>
      <c r="B57" s="25" t="str">
        <f ca="1">IFERROR(__xludf.DUMMYFUNCTION("if(isblank(A57),"""",filter(Moorings!A:A,Moorings!B:B=left(A57,14),Moorings!D:D=D57))"),"ATAPL-65310-050-0007")</f>
        <v>ATAPL-65310-050-0007</v>
      </c>
      <c r="C57" s="25" t="str">
        <f ca="1">IFERROR(__xludf.DUMMYFUNCTION("if(isblank(A57),"""",filter(Moorings!C:C,Moorings!B:B=left(A57,14),Moorings!D:D=D57))"),"SN0007")</f>
        <v>SN0007</v>
      </c>
      <c r="D57" s="11">
        <v>1</v>
      </c>
      <c r="E57" s="25" t="str">
        <f ca="1">IFERROR(__xludf.DUMMYFUNCTION("if(isblank(A57),"""",filter(Moorings!A:A,Moorings!B:B=A57,Moorings!D:D=D57))"),"ATAPL-67627-00003")</f>
        <v>ATAPL-67627-00003</v>
      </c>
      <c r="F57" s="25" t="str">
        <f ca="1">IFERROR(__xludf.DUMMYFUNCTION("if(isblank(A57),"""",filter(Moorings!C:C,Moorings!B:B=A57,Moorings!D:D=D57))"),"16-50031")</f>
        <v>16-50031</v>
      </c>
      <c r="G57" s="27" t="s">
        <v>121</v>
      </c>
      <c r="H57" s="34">
        <v>0.1359033</v>
      </c>
      <c r="I57" s="24"/>
      <c r="J57" s="24"/>
      <c r="K57" s="24"/>
      <c r="L57" s="20"/>
      <c r="M57" s="20"/>
      <c r="N57" s="13"/>
      <c r="O57" s="13"/>
      <c r="P57" s="13"/>
      <c r="Q57" s="13"/>
      <c r="R57" s="13"/>
      <c r="S57" s="13"/>
      <c r="T57" s="18"/>
      <c r="U57" s="18"/>
      <c r="V57" s="18"/>
      <c r="W57" s="18"/>
      <c r="X57" s="18"/>
      <c r="Y57" s="18"/>
      <c r="Z57" s="18"/>
    </row>
    <row r="58" spans="1:26" ht="12.75" customHeight="1" x14ac:dyDescent="0.25">
      <c r="A58" s="27" t="s">
        <v>57</v>
      </c>
      <c r="B58" s="25" t="str">
        <f ca="1">IFERROR(__xludf.DUMMYFUNCTION("if(isblank(A58),"""",filter(Moorings!A:A,Moorings!B:B=left(A58,14),Moorings!D:D=D58))"),"ATAPL-65310-050-0007")</f>
        <v>ATAPL-65310-050-0007</v>
      </c>
      <c r="C58" s="25" t="str">
        <f ca="1">IFERROR(__xludf.DUMMYFUNCTION("if(isblank(A58),"""",filter(Moorings!C:C,Moorings!B:B=left(A58,14),Moorings!D:D=D58))"),"SN0007")</f>
        <v>SN0007</v>
      </c>
      <c r="D58" s="11">
        <v>1</v>
      </c>
      <c r="E58" s="25" t="str">
        <f ca="1">IFERROR(__xludf.DUMMYFUNCTION("if(isblank(A58),"""",filter(Moorings!A:A,Moorings!B:B=A58,Moorings!D:D=D58))"),"ATAPL-67627-00003")</f>
        <v>ATAPL-67627-00003</v>
      </c>
      <c r="F58" s="25" t="str">
        <f ca="1">IFERROR(__xludf.DUMMYFUNCTION("if(isblank(A58),"""",filter(Moorings!C:C,Moorings!B:B=A58,Moorings!D:D=D58))"),"16-50031")</f>
        <v>16-50031</v>
      </c>
      <c r="G58" s="27" t="s">
        <v>122</v>
      </c>
      <c r="H58" s="34">
        <v>-1.468517E-4</v>
      </c>
      <c r="I58" s="24"/>
      <c r="J58" s="24"/>
      <c r="K58" s="24"/>
      <c r="L58" s="20"/>
      <c r="M58" s="20"/>
      <c r="N58" s="13"/>
      <c r="O58" s="13"/>
      <c r="P58" s="13"/>
      <c r="Q58" s="13"/>
      <c r="R58" s="13"/>
      <c r="S58" s="13"/>
      <c r="T58" s="18"/>
      <c r="U58" s="18"/>
      <c r="V58" s="18"/>
      <c r="W58" s="18"/>
      <c r="X58" s="18"/>
      <c r="Y58" s="18"/>
      <c r="Z58" s="18"/>
    </row>
    <row r="59" spans="1:26" ht="12.75" customHeight="1" x14ac:dyDescent="0.25">
      <c r="A59" s="27" t="s">
        <v>57</v>
      </c>
      <c r="B59" s="25" t="str">
        <f ca="1">IFERROR(__xludf.DUMMYFUNCTION("if(isblank(A59),"""",filter(Moorings!A:A,Moorings!B:B=left(A59,14),Moorings!D:D=D59))"),"ATAPL-65310-050-0007")</f>
        <v>ATAPL-65310-050-0007</v>
      </c>
      <c r="C59" s="25" t="str">
        <f ca="1">IFERROR(__xludf.DUMMYFUNCTION("if(isblank(A59),"""",filter(Moorings!C:C,Moorings!B:B=left(A59,14),Moorings!D:D=D59))"),"SN0007")</f>
        <v>SN0007</v>
      </c>
      <c r="D59" s="11">
        <v>1</v>
      </c>
      <c r="E59" s="25" t="str">
        <f ca="1">IFERROR(__xludf.DUMMYFUNCTION("if(isblank(A59),"""",filter(Moorings!A:A,Moorings!B:B=A59,Moorings!D:D=D59))"),"ATAPL-67627-00003")</f>
        <v>ATAPL-67627-00003</v>
      </c>
      <c r="F59" s="25" t="str">
        <f ca="1">IFERROR(__xludf.DUMMYFUNCTION("if(isblank(A59),"""",filter(Moorings!C:C,Moorings!B:B=A59,Moorings!D:D=D59))"),"16-50031")</f>
        <v>16-50031</v>
      </c>
      <c r="G59" s="27" t="s">
        <v>123</v>
      </c>
      <c r="H59" s="34">
        <v>2.867985E-5</v>
      </c>
      <c r="I59" s="24"/>
      <c r="J59" s="24"/>
      <c r="K59" s="24"/>
      <c r="L59" s="20"/>
      <c r="M59" s="20"/>
      <c r="N59" s="13"/>
      <c r="O59" s="13"/>
      <c r="P59" s="13"/>
      <c r="Q59" s="13"/>
      <c r="R59" s="13"/>
      <c r="S59" s="13"/>
      <c r="T59" s="18"/>
      <c r="U59" s="18"/>
      <c r="V59" s="18"/>
      <c r="W59" s="18"/>
      <c r="X59" s="18"/>
      <c r="Y59" s="18"/>
      <c r="Z59" s="18"/>
    </row>
    <row r="60" spans="1:26" ht="12.75" customHeight="1" x14ac:dyDescent="0.25">
      <c r="A60" s="27" t="s">
        <v>57</v>
      </c>
      <c r="B60" s="25" t="str">
        <f ca="1">IFERROR(__xludf.DUMMYFUNCTION("if(isblank(A60),"""",filter(Moorings!A:A,Moorings!B:B=left(A60,14),Moorings!D:D=D60))"),"ATAPL-65310-050-0007")</f>
        <v>ATAPL-65310-050-0007</v>
      </c>
      <c r="C60" s="25" t="str">
        <f ca="1">IFERROR(__xludf.DUMMYFUNCTION("if(isblank(A60),"""",filter(Moorings!C:C,Moorings!B:B=left(A60,14),Moorings!D:D=D60))"),"SN0007")</f>
        <v>SN0007</v>
      </c>
      <c r="D60" s="11">
        <v>1</v>
      </c>
      <c r="E60" s="25" t="str">
        <f ca="1">IFERROR(__xludf.DUMMYFUNCTION("if(isblank(A60),"""",filter(Moorings!A:A,Moorings!B:B=A60,Moorings!D:D=D60))"),"ATAPL-67627-00003")</f>
        <v>ATAPL-67627-00003</v>
      </c>
      <c r="F60" s="25" t="str">
        <f ca="1">IFERROR(__xludf.DUMMYFUNCTION("if(isblank(A60),"""",filter(Moorings!C:C,Moorings!B:B=A60,Moorings!D:D=D60))"),"16-50031")</f>
        <v>16-50031</v>
      </c>
      <c r="G60" s="27" t="s">
        <v>124</v>
      </c>
      <c r="H60" s="34">
        <v>0.5466934</v>
      </c>
      <c r="I60" s="24"/>
      <c r="J60" s="24"/>
      <c r="K60" s="24"/>
      <c r="L60" s="20"/>
      <c r="M60" s="20"/>
      <c r="N60" s="13"/>
      <c r="O60" s="13"/>
      <c r="P60" s="13"/>
      <c r="Q60" s="13"/>
      <c r="R60" s="13"/>
      <c r="S60" s="13"/>
      <c r="T60" s="18"/>
      <c r="U60" s="18"/>
      <c r="V60" s="18"/>
      <c r="W60" s="18"/>
      <c r="X60" s="18"/>
      <c r="Y60" s="18"/>
      <c r="Z60" s="18"/>
    </row>
    <row r="61" spans="1:26" ht="12.75" customHeight="1" x14ac:dyDescent="0.25">
      <c r="A61" s="27" t="s">
        <v>57</v>
      </c>
      <c r="B61" s="25" t="str">
        <f ca="1">IFERROR(__xludf.DUMMYFUNCTION("if(isblank(A61),"""",filter(Moorings!A:A,Moorings!B:B=left(A61,14),Moorings!D:D=D61))"),"ATAPL-65310-050-0007")</f>
        <v>ATAPL-65310-050-0007</v>
      </c>
      <c r="C61" s="25" t="str">
        <f ca="1">IFERROR(__xludf.DUMMYFUNCTION("if(isblank(A61),"""",filter(Moorings!C:C,Moorings!B:B=left(A61,14),Moorings!D:D=D61))"),"SN0007")</f>
        <v>SN0007</v>
      </c>
      <c r="D61" s="11">
        <v>1</v>
      </c>
      <c r="E61" s="25" t="str">
        <f ca="1">IFERROR(__xludf.DUMMYFUNCTION("if(isblank(A61),"""",filter(Moorings!A:A,Moorings!B:B=A61,Moorings!D:D=D61))"),"ATAPL-67627-00003")</f>
        <v>ATAPL-67627-00003</v>
      </c>
      <c r="F61" s="25" t="str">
        <f ca="1">IFERROR(__xludf.DUMMYFUNCTION("if(isblank(A61),"""",filter(Moorings!C:C,Moorings!B:B=A61,Moorings!D:D=D61))"),"16-50031")</f>
        <v>16-50031</v>
      </c>
      <c r="G61" s="27" t="s">
        <v>125</v>
      </c>
      <c r="H61" s="34">
        <v>1.5665200000000001E-2</v>
      </c>
      <c r="I61" s="24"/>
      <c r="J61" s="24"/>
      <c r="K61" s="24"/>
      <c r="L61" s="20"/>
      <c r="M61" s="20"/>
      <c r="N61" s="13"/>
      <c r="O61" s="13"/>
      <c r="P61" s="13"/>
      <c r="Q61" s="13"/>
      <c r="R61" s="13"/>
      <c r="S61" s="13"/>
      <c r="T61" s="18"/>
      <c r="U61" s="18"/>
      <c r="V61" s="18"/>
      <c r="W61" s="18"/>
      <c r="X61" s="18"/>
      <c r="Y61" s="18"/>
      <c r="Z61" s="18"/>
    </row>
    <row r="62" spans="1:26" ht="12.75" customHeight="1" x14ac:dyDescent="0.25">
      <c r="A62" s="27" t="s">
        <v>57</v>
      </c>
      <c r="B62" s="25" t="str">
        <f ca="1">IFERROR(__xludf.DUMMYFUNCTION("if(isblank(A62),"""",filter(Moorings!A:A,Moorings!B:B=left(A62,14),Moorings!D:D=D62))"),"ATAPL-65310-050-0007")</f>
        <v>ATAPL-65310-050-0007</v>
      </c>
      <c r="C62" s="25" t="str">
        <f ca="1">IFERROR(__xludf.DUMMYFUNCTION("if(isblank(A62),"""",filter(Moorings!C:C,Moorings!B:B=left(A62,14),Moorings!D:D=D62))"),"SN0007")</f>
        <v>SN0007</v>
      </c>
      <c r="D62" s="11">
        <v>1</v>
      </c>
      <c r="E62" s="25" t="str">
        <f ca="1">IFERROR(__xludf.DUMMYFUNCTION("if(isblank(A62),"""",filter(Moorings!A:A,Moorings!B:B=A62,Moorings!D:D=D62))"),"ATAPL-67627-00003")</f>
        <v>ATAPL-67627-00003</v>
      </c>
      <c r="F62" s="25" t="str">
        <f ca="1">IFERROR(__xludf.DUMMYFUNCTION("if(isblank(A62),"""",filter(Moorings!C:C,Moorings!B:B=A62,Moorings!D:D=D62))"),"16-50031")</f>
        <v>16-50031</v>
      </c>
      <c r="G62" s="27" t="s">
        <v>126</v>
      </c>
      <c r="H62" s="34">
        <v>-6.4282220000000004E-10</v>
      </c>
      <c r="I62" s="24"/>
      <c r="J62" s="24"/>
      <c r="K62" s="24"/>
      <c r="L62" s="20"/>
      <c r="M62" s="20"/>
      <c r="N62" s="13"/>
      <c r="O62" s="13"/>
      <c r="P62" s="13"/>
      <c r="Q62" s="13"/>
      <c r="R62" s="13"/>
      <c r="S62" s="13"/>
      <c r="T62" s="18"/>
      <c r="U62" s="18"/>
      <c r="V62" s="18"/>
      <c r="W62" s="18"/>
      <c r="X62" s="18"/>
      <c r="Y62" s="18"/>
      <c r="Z62" s="18"/>
    </row>
    <row r="63" spans="1:26" ht="12.75" customHeight="1" x14ac:dyDescent="0.25">
      <c r="A63" s="27" t="s">
        <v>57</v>
      </c>
      <c r="B63" s="25" t="str">
        <f ca="1">IFERROR(__xludf.DUMMYFUNCTION("if(isblank(A63),"""",filter(Moorings!A:A,Moorings!B:B=left(A63,14),Moorings!D:D=D63))"),"ATAPL-65310-050-0007")</f>
        <v>ATAPL-65310-050-0007</v>
      </c>
      <c r="C63" s="25" t="str">
        <f ca="1">IFERROR(__xludf.DUMMYFUNCTION("if(isblank(A63),"""",filter(Moorings!C:C,Moorings!B:B=left(A63,14),Moorings!D:D=D63))"),"SN0007")</f>
        <v>SN0007</v>
      </c>
      <c r="D63" s="11">
        <v>1</v>
      </c>
      <c r="E63" s="25" t="str">
        <f ca="1">IFERROR(__xludf.DUMMYFUNCTION("if(isblank(A63),"""",filter(Moorings!A:A,Moorings!B:B=A63,Moorings!D:D=D63))"),"ATAPL-67627-00003")</f>
        <v>ATAPL-67627-00003</v>
      </c>
      <c r="F63" s="25" t="str">
        <f ca="1">IFERROR(__xludf.DUMMYFUNCTION("if(isblank(A63),"""",filter(Moorings!C:C,Moorings!B:B=A63,Moorings!D:D=D63))"),"16-50031")</f>
        <v>16-50031</v>
      </c>
      <c r="G63" s="27" t="s">
        <v>127</v>
      </c>
      <c r="H63" s="34">
        <v>-65.606740000000002</v>
      </c>
      <c r="I63" s="24"/>
      <c r="J63" s="24"/>
      <c r="K63" s="24"/>
      <c r="L63" s="20"/>
      <c r="M63" s="20"/>
      <c r="N63" s="13"/>
      <c r="O63" s="13"/>
      <c r="P63" s="13"/>
      <c r="Q63" s="13"/>
      <c r="R63" s="13"/>
      <c r="S63" s="13"/>
      <c r="T63" s="18"/>
      <c r="U63" s="18"/>
      <c r="V63" s="18"/>
      <c r="W63" s="18"/>
      <c r="X63" s="18"/>
      <c r="Y63" s="18"/>
      <c r="Z63" s="18"/>
    </row>
    <row r="64" spans="1:26" ht="12.75" customHeight="1" x14ac:dyDescent="0.25">
      <c r="A64" s="27" t="s">
        <v>57</v>
      </c>
      <c r="B64" s="25" t="str">
        <f ca="1">IFERROR(__xludf.DUMMYFUNCTION("if(isblank(A64),"""",filter(Moorings!A:A,Moorings!B:B=left(A64,14),Moorings!D:D=D64))"),"ATAPL-65310-050-0007")</f>
        <v>ATAPL-65310-050-0007</v>
      </c>
      <c r="C64" s="25" t="str">
        <f ca="1">IFERROR(__xludf.DUMMYFUNCTION("if(isblank(A64),"""",filter(Moorings!C:C,Moorings!B:B=left(A64,14),Moorings!D:D=D64))"),"SN0007")</f>
        <v>SN0007</v>
      </c>
      <c r="D64" s="11">
        <v>1</v>
      </c>
      <c r="E64" s="25" t="str">
        <f ca="1">IFERROR(__xludf.DUMMYFUNCTION("if(isblank(A64),"""",filter(Moorings!A:A,Moorings!B:B=A64,Moorings!D:D=D64))"),"ATAPL-67627-00003")</f>
        <v>ATAPL-67627-00003</v>
      </c>
      <c r="F64" s="25" t="str">
        <f ca="1">IFERROR(__xludf.DUMMYFUNCTION("if(isblank(A64),"""",filter(Moorings!C:C,Moorings!B:B=A64,Moorings!D:D=D64))"),"16-50031")</f>
        <v>16-50031</v>
      </c>
      <c r="G64" s="27" t="s">
        <v>128</v>
      </c>
      <c r="H64" s="34">
        <v>52.57837</v>
      </c>
      <c r="I64" s="24"/>
      <c r="J64" s="24"/>
      <c r="K64" s="24"/>
      <c r="L64" s="20"/>
      <c r="M64" s="20"/>
      <c r="N64" s="13"/>
      <c r="O64" s="13"/>
      <c r="P64" s="13"/>
      <c r="Q64" s="13"/>
      <c r="R64" s="13"/>
      <c r="S64" s="13"/>
      <c r="T64" s="18"/>
      <c r="U64" s="18"/>
      <c r="V64" s="18"/>
      <c r="W64" s="18"/>
      <c r="X64" s="18"/>
      <c r="Y64" s="18"/>
      <c r="Z64" s="18"/>
    </row>
    <row r="65" spans="1:26" ht="12.75" customHeight="1" x14ac:dyDescent="0.25">
      <c r="A65" s="27" t="s">
        <v>57</v>
      </c>
      <c r="B65" s="25" t="str">
        <f ca="1">IFERROR(__xludf.DUMMYFUNCTION("if(isblank(A65),"""",filter(Moorings!A:A,Moorings!B:B=left(A65,14),Moorings!D:D=D65))"),"ATAPL-65310-050-0007")</f>
        <v>ATAPL-65310-050-0007</v>
      </c>
      <c r="C65" s="25" t="str">
        <f ca="1">IFERROR(__xludf.DUMMYFUNCTION("if(isblank(A65),"""",filter(Moorings!C:C,Moorings!B:B=left(A65,14),Moorings!D:D=D65))"),"SN0007")</f>
        <v>SN0007</v>
      </c>
      <c r="D65" s="11">
        <v>1</v>
      </c>
      <c r="E65" s="25" t="str">
        <f ca="1">IFERROR(__xludf.DUMMYFUNCTION("if(isblank(A65),"""",filter(Moorings!A:A,Moorings!B:B=A65,Moorings!D:D=D65))"),"ATAPL-67627-00003")</f>
        <v>ATAPL-67627-00003</v>
      </c>
      <c r="F65" s="25" t="str">
        <f ca="1">IFERROR(__xludf.DUMMYFUNCTION("if(isblank(A65),"""",filter(Moorings!C:C,Moorings!B:B=A65,Moorings!D:D=D65))"),"16-50031")</f>
        <v>16-50031</v>
      </c>
      <c r="G65" s="27" t="s">
        <v>129</v>
      </c>
      <c r="H65" s="34">
        <v>-0.25863550000000002</v>
      </c>
      <c r="I65" s="24"/>
      <c r="J65" s="24"/>
      <c r="K65" s="24"/>
      <c r="L65" s="20"/>
      <c r="M65" s="20"/>
      <c r="N65" s="13"/>
      <c r="O65" s="13"/>
      <c r="P65" s="13"/>
      <c r="Q65" s="13"/>
      <c r="R65" s="13"/>
      <c r="S65" s="13"/>
      <c r="T65" s="18"/>
      <c r="U65" s="18"/>
      <c r="V65" s="18"/>
      <c r="W65" s="18"/>
      <c r="X65" s="18"/>
      <c r="Y65" s="18"/>
      <c r="Z65" s="18"/>
    </row>
    <row r="66" spans="1:26" ht="12.75" customHeight="1" x14ac:dyDescent="0.25">
      <c r="A66" s="27" t="s">
        <v>57</v>
      </c>
      <c r="B66" s="25" t="str">
        <f ca="1">IFERROR(__xludf.DUMMYFUNCTION("if(isblank(A66),"""",filter(Moorings!A:A,Moorings!B:B=left(A66,14),Moorings!D:D=D66))"),"ATAPL-65310-050-0007")</f>
        <v>ATAPL-65310-050-0007</v>
      </c>
      <c r="C66" s="25" t="str">
        <f ca="1">IFERROR(__xludf.DUMMYFUNCTION("if(isblank(A66),"""",filter(Moorings!C:C,Moorings!B:B=left(A66,14),Moorings!D:D=D66))"),"SN0007")</f>
        <v>SN0007</v>
      </c>
      <c r="D66" s="11">
        <v>1</v>
      </c>
      <c r="E66" s="25" t="str">
        <f ca="1">IFERROR(__xludf.DUMMYFUNCTION("if(isblank(A66),"""",filter(Moorings!A:A,Moorings!B:B=A66,Moorings!D:D=D66))"),"ATAPL-67627-00003")</f>
        <v>ATAPL-67627-00003</v>
      </c>
      <c r="F66" s="25" t="str">
        <f ca="1">IFERROR(__xludf.DUMMYFUNCTION("if(isblank(A66),"""",filter(Moorings!C:C,Moorings!B:B=A66,Moorings!D:D=D66))"),"16-50031")</f>
        <v>16-50031</v>
      </c>
      <c r="G66" s="27" t="s">
        <v>130</v>
      </c>
      <c r="H66" s="34">
        <v>524477.19999999995</v>
      </c>
      <c r="I66" s="24"/>
      <c r="J66" s="24"/>
      <c r="K66" s="24"/>
      <c r="L66" s="20"/>
      <c r="M66" s="20"/>
      <c r="N66" s="13"/>
      <c r="O66" s="13"/>
      <c r="P66" s="13"/>
      <c r="Q66" s="13"/>
      <c r="R66" s="13"/>
      <c r="S66" s="13"/>
      <c r="T66" s="18"/>
      <c r="U66" s="18"/>
      <c r="V66" s="18"/>
      <c r="W66" s="18"/>
      <c r="X66" s="18"/>
      <c r="Y66" s="18"/>
      <c r="Z66" s="18"/>
    </row>
    <row r="67" spans="1:26" ht="12.75" customHeight="1" x14ac:dyDescent="0.25">
      <c r="A67" s="27" t="s">
        <v>57</v>
      </c>
      <c r="B67" s="25" t="str">
        <f ca="1">IFERROR(__xludf.DUMMYFUNCTION("if(isblank(A67),"""",filter(Moorings!A:A,Moorings!B:B=left(A67,14),Moorings!D:D=D67))"),"ATAPL-65310-050-0007")</f>
        <v>ATAPL-65310-050-0007</v>
      </c>
      <c r="C67" s="25" t="str">
        <f ca="1">IFERROR(__xludf.DUMMYFUNCTION("if(isblank(A67),"""",filter(Moorings!C:C,Moorings!B:B=left(A67,14),Moorings!D:D=D67))"),"SN0007")</f>
        <v>SN0007</v>
      </c>
      <c r="D67" s="11">
        <v>1</v>
      </c>
      <c r="E67" s="25" t="str">
        <f ca="1">IFERROR(__xludf.DUMMYFUNCTION("if(isblank(A67),"""",filter(Moorings!A:A,Moorings!B:B=A67,Moorings!D:D=D67))"),"ATAPL-67627-00003")</f>
        <v>ATAPL-67627-00003</v>
      </c>
      <c r="F67" s="25" t="str">
        <f ca="1">IFERROR(__xludf.DUMMYFUNCTION("if(isblank(A67),"""",filter(Moorings!C:C,Moorings!B:B=A67,Moorings!D:D=D67))"),"16-50031")</f>
        <v>16-50031</v>
      </c>
      <c r="G67" s="27" t="s">
        <v>131</v>
      </c>
      <c r="H67" s="34">
        <v>2.1728369999999999</v>
      </c>
      <c r="I67" s="24"/>
      <c r="J67" s="24"/>
      <c r="K67" s="24"/>
      <c r="L67" s="20"/>
      <c r="M67" s="20"/>
      <c r="N67" s="13"/>
      <c r="O67" s="13"/>
      <c r="P67" s="13"/>
      <c r="Q67" s="13"/>
      <c r="R67" s="13"/>
      <c r="S67" s="13"/>
      <c r="T67" s="18"/>
      <c r="U67" s="18"/>
      <c r="V67" s="18"/>
      <c r="W67" s="18"/>
      <c r="X67" s="18"/>
      <c r="Y67" s="18"/>
      <c r="Z67" s="18"/>
    </row>
    <row r="68" spans="1:26" ht="12.75" customHeight="1" x14ac:dyDescent="0.25">
      <c r="A68" s="27" t="s">
        <v>57</v>
      </c>
      <c r="B68" s="25" t="str">
        <f ca="1">IFERROR(__xludf.DUMMYFUNCTION("if(isblank(A68),"""",filter(Moorings!A:A,Moorings!B:B=left(A68,14),Moorings!D:D=D68))"),"ATAPL-65310-050-0007")</f>
        <v>ATAPL-65310-050-0007</v>
      </c>
      <c r="C68" s="25" t="str">
        <f ca="1">IFERROR(__xludf.DUMMYFUNCTION("if(isblank(A68),"""",filter(Moorings!C:C,Moorings!B:B=left(A68,14),Moorings!D:D=D68))"),"SN0007")</f>
        <v>SN0007</v>
      </c>
      <c r="D68" s="11">
        <v>1</v>
      </c>
      <c r="E68" s="25" t="str">
        <f ca="1">IFERROR(__xludf.DUMMYFUNCTION("if(isblank(A68),"""",filter(Moorings!A:A,Moorings!B:B=A68,Moorings!D:D=D68))"),"ATAPL-67627-00003")</f>
        <v>ATAPL-67627-00003</v>
      </c>
      <c r="F68" s="25" t="str">
        <f ca="1">IFERROR(__xludf.DUMMYFUNCTION("if(isblank(A68),"""",filter(Moorings!C:C,Moorings!B:B=A68,Moorings!D:D=D68))"),"16-50031")</f>
        <v>16-50031</v>
      </c>
      <c r="G68" s="27" t="s">
        <v>132</v>
      </c>
      <c r="H68" s="34">
        <v>-2.4162010000000001E-2</v>
      </c>
      <c r="I68" s="24"/>
      <c r="J68" s="24"/>
      <c r="K68" s="24"/>
      <c r="L68" s="20"/>
      <c r="M68" s="20"/>
      <c r="N68" s="13"/>
      <c r="O68" s="13"/>
      <c r="P68" s="13"/>
      <c r="Q68" s="13"/>
      <c r="R68" s="13"/>
      <c r="S68" s="13"/>
      <c r="T68" s="18"/>
      <c r="U68" s="18"/>
      <c r="V68" s="18"/>
      <c r="W68" s="18"/>
      <c r="X68" s="18"/>
      <c r="Y68" s="18"/>
      <c r="Z68" s="18"/>
    </row>
    <row r="69" spans="1:26" ht="12.75" customHeight="1" x14ac:dyDescent="0.25">
      <c r="A69" s="27" t="s">
        <v>57</v>
      </c>
      <c r="B69" s="25" t="str">
        <f ca="1">IFERROR(__xludf.DUMMYFUNCTION("if(isblank(A69),"""",filter(Moorings!A:A,Moorings!B:B=left(A69,14),Moorings!D:D=D69))"),"ATAPL-65310-050-0007")</f>
        <v>ATAPL-65310-050-0007</v>
      </c>
      <c r="C69" s="25" t="str">
        <f ca="1">IFERROR(__xludf.DUMMYFUNCTION("if(isblank(A69),"""",filter(Moorings!C:C,Moorings!B:B=left(A69,14),Moorings!D:D=D69))"),"SN0007")</f>
        <v>SN0007</v>
      </c>
      <c r="D69" s="11">
        <v>1</v>
      </c>
      <c r="E69" s="25" t="str">
        <f ca="1">IFERROR(__xludf.DUMMYFUNCTION("if(isblank(A69),"""",filter(Moorings!A:A,Moorings!B:B=A69,Moorings!D:D=D69))"),"ATAPL-67627-00003")</f>
        <v>ATAPL-67627-00003</v>
      </c>
      <c r="F69" s="25" t="str">
        <f ca="1">IFERROR(__xludf.DUMMYFUNCTION("if(isblank(A69),"""",filter(Moorings!C:C,Moorings!B:B=A69,Moorings!D:D=D69))"),"16-50031")</f>
        <v>16-50031</v>
      </c>
      <c r="G69" s="27" t="s">
        <v>133</v>
      </c>
      <c r="H69" s="34">
        <v>25.045120000000001</v>
      </c>
      <c r="I69" s="24"/>
      <c r="J69" s="24"/>
      <c r="K69" s="24"/>
      <c r="L69" s="20"/>
      <c r="M69" s="20"/>
      <c r="N69" s="13"/>
      <c r="O69" s="13"/>
      <c r="P69" s="13"/>
      <c r="Q69" s="13"/>
      <c r="R69" s="13"/>
      <c r="S69" s="13"/>
      <c r="T69" s="18"/>
      <c r="U69" s="18"/>
      <c r="V69" s="18"/>
      <c r="W69" s="18"/>
      <c r="X69" s="18"/>
      <c r="Y69" s="18"/>
      <c r="Z69" s="18"/>
    </row>
    <row r="70" spans="1:26" ht="12.75" customHeight="1" x14ac:dyDescent="0.25">
      <c r="A70" s="27" t="s">
        <v>57</v>
      </c>
      <c r="B70" s="25" t="str">
        <f ca="1">IFERROR(__xludf.DUMMYFUNCTION("if(isblank(A70),"""",filter(Moorings!A:A,Moorings!B:B=left(A70,14),Moorings!D:D=D70))"),"ATAPL-65310-050-0007")</f>
        <v>ATAPL-65310-050-0007</v>
      </c>
      <c r="C70" s="25" t="str">
        <f ca="1">IFERROR(__xludf.DUMMYFUNCTION("if(isblank(A70),"""",filter(Moorings!C:C,Moorings!B:B=left(A70,14),Moorings!D:D=D70))"),"SN0007")</f>
        <v>SN0007</v>
      </c>
      <c r="D70" s="11">
        <v>1</v>
      </c>
      <c r="E70" s="25" t="str">
        <f ca="1">IFERROR(__xludf.DUMMYFUNCTION("if(isblank(A70),"""",filter(Moorings!A:A,Moorings!B:B=A70,Moorings!D:D=D70))"),"ATAPL-67627-00003")</f>
        <v>ATAPL-67627-00003</v>
      </c>
      <c r="F70" s="25" t="str">
        <f ca="1">IFERROR(__xludf.DUMMYFUNCTION("if(isblank(A70),"""",filter(Moorings!C:C,Moorings!B:B=A70,Moorings!D:D=D70))"),"16-50031")</f>
        <v>16-50031</v>
      </c>
      <c r="G70" s="27" t="s">
        <v>134</v>
      </c>
      <c r="H70" s="34">
        <v>4.2499999999999998E-4</v>
      </c>
      <c r="I70" s="24"/>
      <c r="J70" s="24"/>
      <c r="K70" s="24"/>
      <c r="L70" s="20"/>
      <c r="M70" s="20"/>
      <c r="N70" s="13"/>
      <c r="O70" s="13"/>
      <c r="P70" s="13"/>
      <c r="Q70" s="13"/>
      <c r="R70" s="13"/>
      <c r="S70" s="13"/>
      <c r="T70" s="18"/>
      <c r="U70" s="18"/>
      <c r="V70" s="18"/>
      <c r="W70" s="18"/>
      <c r="X70" s="18"/>
      <c r="Y70" s="18"/>
      <c r="Z70" s="18"/>
    </row>
    <row r="71" spans="1:26" ht="12.75" customHeight="1" x14ac:dyDescent="0.25">
      <c r="A71" s="27" t="s">
        <v>57</v>
      </c>
      <c r="B71" s="25" t="str">
        <f ca="1">IFERROR(__xludf.DUMMYFUNCTION("if(isblank(A71),"""",filter(Moorings!A:A,Moorings!B:B=left(A71,14),Moorings!D:D=D71))"),"ATAPL-65310-050-0007")</f>
        <v>ATAPL-65310-050-0007</v>
      </c>
      <c r="C71" s="25" t="str">
        <f ca="1">IFERROR(__xludf.DUMMYFUNCTION("if(isblank(A71),"""",filter(Moorings!C:C,Moorings!B:B=left(A71,14),Moorings!D:D=D71))"),"SN0007")</f>
        <v>SN0007</v>
      </c>
      <c r="D71" s="11">
        <v>1</v>
      </c>
      <c r="E71" s="25" t="str">
        <f ca="1">IFERROR(__xludf.DUMMYFUNCTION("if(isblank(A71),"""",filter(Moorings!A:A,Moorings!B:B=A71,Moorings!D:D=D71))"),"ATAPL-67627-00003")</f>
        <v>ATAPL-67627-00003</v>
      </c>
      <c r="F71" s="25" t="str">
        <f ca="1">IFERROR(__xludf.DUMMYFUNCTION("if(isblank(A71),"""",filter(Moorings!C:C,Moorings!B:B=A71,Moorings!D:D=D71))"),"16-50031")</f>
        <v>16-50031</v>
      </c>
      <c r="G71" s="27" t="s">
        <v>135</v>
      </c>
      <c r="H71" s="34">
        <v>0</v>
      </c>
      <c r="I71" s="24"/>
      <c r="J71" s="24"/>
      <c r="K71" s="24"/>
      <c r="L71" s="20"/>
      <c r="M71" s="20"/>
      <c r="N71" s="13"/>
      <c r="O71" s="13"/>
      <c r="P71" s="13"/>
      <c r="Q71" s="13"/>
      <c r="R71" s="13"/>
      <c r="S71" s="13"/>
      <c r="T71" s="18"/>
      <c r="U71" s="18"/>
      <c r="V71" s="18"/>
      <c r="W71" s="18"/>
      <c r="X71" s="18"/>
      <c r="Y71" s="18"/>
      <c r="Z71" s="18"/>
    </row>
    <row r="72" spans="1:26" ht="12.75" customHeight="1" x14ac:dyDescent="0.25">
      <c r="A72" s="24"/>
      <c r="B72" s="21" t="str">
        <f ca="1">IFERROR(__xludf.DUMMYFUNCTION("if(isblank(A72),"""",filter(Moorings!A:A,Moorings!B:B=left(A72,14),Moorings!D:D=D72))"),"")</f>
        <v/>
      </c>
      <c r="C72" s="21" t="str">
        <f ca="1">IFERROR(__xludf.DUMMYFUNCTION("if(isblank(A72),"""",filter(Moorings!C:C,Moorings!B:B=left(A72,14),Moorings!D:D=D72))"),"")</f>
        <v/>
      </c>
      <c r="D72" s="12"/>
      <c r="E72" s="21" t="str">
        <f ca="1">IFERROR(__xludf.DUMMYFUNCTION("if(isblank(A72),"""",filter(Moorings!A:A,Moorings!B:B=A72,Moorings!D:D=D72))"),"")</f>
        <v/>
      </c>
      <c r="F72" s="21" t="str">
        <f ca="1">IFERROR(__xludf.DUMMYFUNCTION("if(isblank(A72),"""",filter(Moorings!C:C,Moorings!B:B=A72,Moorings!D:D=D72))"),"")</f>
        <v/>
      </c>
      <c r="G72" s="24"/>
      <c r="H72" s="26"/>
      <c r="I72" s="24"/>
      <c r="J72" s="24"/>
      <c r="K72" s="24"/>
      <c r="L72" s="20"/>
      <c r="M72" s="20"/>
      <c r="N72" s="13"/>
      <c r="O72" s="13"/>
      <c r="P72" s="13"/>
      <c r="Q72" s="13"/>
      <c r="R72" s="13"/>
      <c r="S72" s="13"/>
      <c r="T72" s="18"/>
      <c r="U72" s="18"/>
      <c r="V72" s="18"/>
      <c r="W72" s="18"/>
      <c r="X72" s="18"/>
      <c r="Y72" s="18"/>
      <c r="Z72" s="18"/>
    </row>
    <row r="73" spans="1:26" ht="12.75" customHeight="1" x14ac:dyDescent="0.25">
      <c r="A73" s="24" t="s">
        <v>57</v>
      </c>
      <c r="B73" s="25" t="str">
        <f ca="1">IFERROR(__xludf.DUMMYFUNCTION("if(isblank(A73),"""",filter(Moorings!A:A,Moorings!B:B=left(A73,14),Moorings!D:D=D73))"),"ATAPL-65310-840-0011")</f>
        <v>ATAPL-65310-840-0011</v>
      </c>
      <c r="C73" s="25" t="str">
        <f ca="1">IFERROR(__xludf.DUMMYFUNCTION("if(isblank(A73),"""",filter(Moorings!C:C,Moorings!B:B=left(A73,14),Moorings!D:D=D73))"),"SN0011")</f>
        <v>SN0011</v>
      </c>
      <c r="D73" s="12">
        <v>2</v>
      </c>
      <c r="E73" s="25" t="str">
        <f ca="1">IFERROR(__xludf.DUMMYFUNCTION("if(isblank(A73),"""",filter(Moorings!A:A,Moorings!B:B=A73,Moorings!D:D=D73))"),"ATAPL-67627-00005")</f>
        <v>ATAPL-67627-00005</v>
      </c>
      <c r="F73" s="25" t="str">
        <f ca="1">IFERROR(__xludf.DUMMYFUNCTION("if(isblank(A73),"""",filter(Moorings!C:C,Moorings!B:B=A73,Moorings!D:D=D73))"),"16-50128")</f>
        <v>16-50128</v>
      </c>
      <c r="G73" s="24" t="s">
        <v>85</v>
      </c>
      <c r="H73" s="26">
        <v>45.816800000000001</v>
      </c>
      <c r="I73" s="24"/>
      <c r="J73" s="24"/>
      <c r="K73" s="24"/>
      <c r="L73" s="20"/>
      <c r="M73" s="20"/>
      <c r="N73" s="13"/>
      <c r="O73" s="13"/>
      <c r="P73" s="13"/>
      <c r="Q73" s="13"/>
      <c r="R73" s="13"/>
      <c r="S73" s="13"/>
      <c r="T73" s="18"/>
      <c r="U73" s="18"/>
      <c r="V73" s="18"/>
      <c r="W73" s="18"/>
      <c r="X73" s="18"/>
      <c r="Y73" s="18"/>
      <c r="Z73" s="18"/>
    </row>
    <row r="74" spans="1:26" ht="12.75" customHeight="1" x14ac:dyDescent="0.25">
      <c r="A74" s="24" t="s">
        <v>57</v>
      </c>
      <c r="B74" s="25" t="str">
        <f ca="1">IFERROR(__xludf.DUMMYFUNCTION("if(isblank(A74),"""",filter(Moorings!A:A,Moorings!B:B=left(A74,14),Moorings!D:D=D74))"),"ATAPL-65310-840-0011")</f>
        <v>ATAPL-65310-840-0011</v>
      </c>
      <c r="C74" s="25" t="str">
        <f ca="1">IFERROR(__xludf.DUMMYFUNCTION("if(isblank(A74),"""",filter(Moorings!C:C,Moorings!B:B=left(A74,14),Moorings!D:D=D74))"),"SN0011")</f>
        <v>SN0011</v>
      </c>
      <c r="D74" s="12">
        <v>2</v>
      </c>
      <c r="E74" s="25" t="str">
        <f ca="1">IFERROR(__xludf.DUMMYFUNCTION("if(isblank(A74),"""",filter(Moorings!A:A,Moorings!B:B=A74,Moorings!D:D=D74))"),"ATAPL-67627-00005")</f>
        <v>ATAPL-67627-00005</v>
      </c>
      <c r="F74" s="25" t="str">
        <f ca="1">IFERROR(__xludf.DUMMYFUNCTION("if(isblank(A74),"""",filter(Moorings!C:C,Moorings!B:B=A74,Moorings!D:D=D74))"),"16-50128")</f>
        <v>16-50128</v>
      </c>
      <c r="G74" s="24" t="s">
        <v>86</v>
      </c>
      <c r="H74" s="26">
        <v>-129.75409999999999</v>
      </c>
      <c r="I74" s="24"/>
      <c r="J74" s="24"/>
      <c r="K74" s="24"/>
      <c r="L74" s="20"/>
      <c r="M74" s="20"/>
      <c r="N74" s="13"/>
      <c r="O74" s="13"/>
      <c r="P74" s="13"/>
      <c r="Q74" s="13"/>
      <c r="R74" s="13"/>
      <c r="S74" s="13"/>
      <c r="T74" s="18"/>
      <c r="U74" s="18"/>
      <c r="V74" s="18"/>
      <c r="W74" s="18"/>
      <c r="X74" s="18"/>
      <c r="Y74" s="18"/>
      <c r="Z74" s="18"/>
    </row>
    <row r="75" spans="1:26" ht="12.75" customHeight="1" x14ac:dyDescent="0.25">
      <c r="A75" s="24" t="s">
        <v>57</v>
      </c>
      <c r="B75" s="25" t="str">
        <f ca="1">IFERROR(__xludf.DUMMYFUNCTION("if(isblank(A75),"""",filter(Moorings!A:A,Moorings!B:B=left(A75,14),Moorings!D:D=D75))"),"ATAPL-65310-840-0011")</f>
        <v>ATAPL-65310-840-0011</v>
      </c>
      <c r="C75" s="25" t="str">
        <f ca="1">IFERROR(__xludf.DUMMYFUNCTION("if(isblank(A75),"""",filter(Moorings!C:C,Moorings!B:B=left(A75,14),Moorings!D:D=D75))"),"SN0011")</f>
        <v>SN0011</v>
      </c>
      <c r="D75" s="12">
        <v>2</v>
      </c>
      <c r="E75" s="25" t="str">
        <f ca="1">IFERROR(__xludf.DUMMYFUNCTION("if(isblank(A75),"""",filter(Moorings!A:A,Moorings!B:B=A75,Moorings!D:D=D75))"),"ATAPL-67627-00005")</f>
        <v>ATAPL-67627-00005</v>
      </c>
      <c r="F75" s="25" t="str">
        <f ca="1">IFERROR(__xludf.DUMMYFUNCTION("if(isblank(A75),"""",filter(Moorings!C:C,Moorings!B:B=A75,Moorings!D:D=D75))"),"16-50128")</f>
        <v>16-50128</v>
      </c>
      <c r="G75" s="24" t="s">
        <v>114</v>
      </c>
      <c r="H75" s="26">
        <v>1.1966870000000001E-3</v>
      </c>
      <c r="I75" s="24"/>
      <c r="J75" s="24"/>
      <c r="K75" s="24"/>
      <c r="L75" s="20"/>
      <c r="M75" s="20"/>
      <c r="N75" s="13"/>
      <c r="O75" s="13"/>
      <c r="P75" s="13"/>
      <c r="Q75" s="13"/>
      <c r="R75" s="13"/>
      <c r="S75" s="13"/>
      <c r="T75" s="18"/>
      <c r="U75" s="18"/>
      <c r="V75" s="18"/>
      <c r="W75" s="18"/>
      <c r="X75" s="18"/>
      <c r="Y75" s="18"/>
      <c r="Z75" s="18"/>
    </row>
    <row r="76" spans="1:26" ht="12.75" customHeight="1" x14ac:dyDescent="0.25">
      <c r="A76" s="24" t="s">
        <v>57</v>
      </c>
      <c r="B76" s="25" t="str">
        <f ca="1">IFERROR(__xludf.DUMMYFUNCTION("if(isblank(A76),"""",filter(Moorings!A:A,Moorings!B:B=left(A76,14),Moorings!D:D=D76))"),"ATAPL-65310-840-0011")</f>
        <v>ATAPL-65310-840-0011</v>
      </c>
      <c r="C76" s="25" t="str">
        <f ca="1">IFERROR(__xludf.DUMMYFUNCTION("if(isblank(A76),"""",filter(Moorings!C:C,Moorings!B:B=left(A76,14),Moorings!D:D=D76))"),"SN0011")</f>
        <v>SN0011</v>
      </c>
      <c r="D76" s="12">
        <v>2</v>
      </c>
      <c r="E76" s="25" t="str">
        <f ca="1">IFERROR(__xludf.DUMMYFUNCTION("if(isblank(A76),"""",filter(Moorings!A:A,Moorings!B:B=A76,Moorings!D:D=D76))"),"ATAPL-67627-00005")</f>
        <v>ATAPL-67627-00005</v>
      </c>
      <c r="F76" s="25" t="str">
        <f ca="1">IFERROR(__xludf.DUMMYFUNCTION("if(isblank(A76),"""",filter(Moorings!C:C,Moorings!B:B=A76,Moorings!D:D=D76))"),"16-50128")</f>
        <v>16-50128</v>
      </c>
      <c r="G76" s="24" t="s">
        <v>115</v>
      </c>
      <c r="H76" s="26">
        <v>2.8233019999999998E-4</v>
      </c>
      <c r="I76" s="24"/>
      <c r="J76" s="24"/>
      <c r="K76" s="24"/>
      <c r="L76" s="20"/>
      <c r="M76" s="20"/>
      <c r="N76" s="13"/>
      <c r="O76" s="13"/>
      <c r="P76" s="13"/>
      <c r="Q76" s="13"/>
      <c r="R76" s="13"/>
      <c r="S76" s="13"/>
      <c r="T76" s="18"/>
      <c r="U76" s="18"/>
      <c r="V76" s="18"/>
      <c r="W76" s="18"/>
      <c r="X76" s="18"/>
      <c r="Y76" s="18"/>
      <c r="Z76" s="18"/>
    </row>
    <row r="77" spans="1:26" ht="12.75" customHeight="1" x14ac:dyDescent="0.25">
      <c r="A77" s="24" t="s">
        <v>57</v>
      </c>
      <c r="B77" s="25" t="str">
        <f ca="1">IFERROR(__xludf.DUMMYFUNCTION("if(isblank(A77),"""",filter(Moorings!A:A,Moorings!B:B=left(A77,14),Moorings!D:D=D77))"),"ATAPL-65310-840-0011")</f>
        <v>ATAPL-65310-840-0011</v>
      </c>
      <c r="C77" s="25" t="str">
        <f ca="1">IFERROR(__xludf.DUMMYFUNCTION("if(isblank(A77),"""",filter(Moorings!C:C,Moorings!B:B=left(A77,14),Moorings!D:D=D77))"),"SN0011")</f>
        <v>SN0011</v>
      </c>
      <c r="D77" s="12">
        <v>2</v>
      </c>
      <c r="E77" s="25" t="str">
        <f ca="1">IFERROR(__xludf.DUMMYFUNCTION("if(isblank(A77),"""",filter(Moorings!A:A,Moorings!B:B=A77,Moorings!D:D=D77))"),"ATAPL-67627-00005")</f>
        <v>ATAPL-67627-00005</v>
      </c>
      <c r="F77" s="25" t="str">
        <f ca="1">IFERROR(__xludf.DUMMYFUNCTION("if(isblank(A77),"""",filter(Moorings!C:C,Moorings!B:B=A77,Moorings!D:D=D77))"),"16-50128")</f>
        <v>16-50128</v>
      </c>
      <c r="G77" s="24" t="s">
        <v>116</v>
      </c>
      <c r="H77" s="26">
        <v>-1.321631E-6</v>
      </c>
      <c r="I77" s="24"/>
      <c r="J77" s="24"/>
      <c r="K77" s="24"/>
      <c r="L77" s="20"/>
      <c r="M77" s="20"/>
      <c r="N77" s="13"/>
      <c r="O77" s="13"/>
      <c r="P77" s="13"/>
      <c r="Q77" s="13"/>
      <c r="R77" s="13"/>
      <c r="S77" s="13"/>
      <c r="T77" s="18"/>
      <c r="U77" s="18"/>
      <c r="V77" s="18"/>
      <c r="W77" s="18"/>
      <c r="X77" s="18"/>
      <c r="Y77" s="18"/>
      <c r="Z77" s="18"/>
    </row>
    <row r="78" spans="1:26" ht="12.75" customHeight="1" x14ac:dyDescent="0.25">
      <c r="A78" s="24" t="s">
        <v>57</v>
      </c>
      <c r="B78" s="25" t="str">
        <f ca="1">IFERROR(__xludf.DUMMYFUNCTION("if(isblank(A78),"""",filter(Moorings!A:A,Moorings!B:B=left(A78,14),Moorings!D:D=D78))"),"ATAPL-65310-840-0011")</f>
        <v>ATAPL-65310-840-0011</v>
      </c>
      <c r="C78" s="25" t="str">
        <f ca="1">IFERROR(__xludf.DUMMYFUNCTION("if(isblank(A78),"""",filter(Moorings!C:C,Moorings!B:B=left(A78,14),Moorings!D:D=D78))"),"SN0011")</f>
        <v>SN0011</v>
      </c>
      <c r="D78" s="12">
        <v>2</v>
      </c>
      <c r="E78" s="25" t="str">
        <f ca="1">IFERROR(__xludf.DUMMYFUNCTION("if(isblank(A78),"""",filter(Moorings!A:A,Moorings!B:B=A78,Moorings!D:D=D78))"),"ATAPL-67627-00005")</f>
        <v>ATAPL-67627-00005</v>
      </c>
      <c r="F78" s="25" t="str">
        <f ca="1">IFERROR(__xludf.DUMMYFUNCTION("if(isblank(A78),"""",filter(Moorings!C:C,Moorings!B:B=A78,Moorings!D:D=D78))"),"16-50128")</f>
        <v>16-50128</v>
      </c>
      <c r="G78" s="24" t="s">
        <v>117</v>
      </c>
      <c r="H78" s="26">
        <v>1.958649E-7</v>
      </c>
      <c r="I78" s="24"/>
      <c r="J78" s="24"/>
      <c r="K78" s="24"/>
      <c r="L78" s="20"/>
      <c r="M78" s="20"/>
      <c r="N78" s="13"/>
      <c r="O78" s="13"/>
      <c r="P78" s="13"/>
      <c r="Q78" s="13"/>
      <c r="R78" s="13"/>
      <c r="S78" s="13"/>
      <c r="T78" s="18"/>
      <c r="U78" s="18"/>
      <c r="V78" s="18"/>
      <c r="W78" s="18"/>
      <c r="X78" s="18"/>
      <c r="Y78" s="18"/>
      <c r="Z78" s="18"/>
    </row>
    <row r="79" spans="1:26" ht="12.75" customHeight="1" x14ac:dyDescent="0.25">
      <c r="A79" s="24" t="s">
        <v>57</v>
      </c>
      <c r="B79" s="25" t="str">
        <f ca="1">IFERROR(__xludf.DUMMYFUNCTION("if(isblank(A79),"""",filter(Moorings!A:A,Moorings!B:B=left(A79,14),Moorings!D:D=D79))"),"ATAPL-65310-840-0011")</f>
        <v>ATAPL-65310-840-0011</v>
      </c>
      <c r="C79" s="25" t="str">
        <f ca="1">IFERROR(__xludf.DUMMYFUNCTION("if(isblank(A79),"""",filter(Moorings!C:C,Moorings!B:B=left(A79,14),Moorings!D:D=D79))"),"SN0011")</f>
        <v>SN0011</v>
      </c>
      <c r="D79" s="12">
        <v>2</v>
      </c>
      <c r="E79" s="25" t="str">
        <f ca="1">IFERROR(__xludf.DUMMYFUNCTION("if(isblank(A79),"""",filter(Moorings!A:A,Moorings!B:B=A79,Moorings!D:D=D79))"),"ATAPL-67627-00005")</f>
        <v>ATAPL-67627-00005</v>
      </c>
      <c r="F79" s="25" t="str">
        <f ca="1">IFERROR(__xludf.DUMMYFUNCTION("if(isblank(A79),"""",filter(Moorings!C:C,Moorings!B:B=A79,Moorings!D:D=D79))"),"16-50128")</f>
        <v>16-50128</v>
      </c>
      <c r="G79" s="24" t="s">
        <v>118</v>
      </c>
      <c r="H79" s="26">
        <v>-9.5700000000000003E-8</v>
      </c>
      <c r="I79" s="24"/>
      <c r="J79" s="24"/>
      <c r="K79" s="24"/>
      <c r="L79" s="20"/>
      <c r="M79" s="20"/>
      <c r="N79" s="13"/>
      <c r="O79" s="13"/>
      <c r="P79" s="13"/>
      <c r="Q79" s="13"/>
      <c r="R79" s="13"/>
      <c r="S79" s="13"/>
      <c r="T79" s="18"/>
      <c r="U79" s="18"/>
      <c r="V79" s="18"/>
      <c r="W79" s="18"/>
      <c r="X79" s="18"/>
      <c r="Y79" s="18"/>
      <c r="Z79" s="18"/>
    </row>
    <row r="80" spans="1:26" ht="12.75" customHeight="1" x14ac:dyDescent="0.25">
      <c r="A80" s="24" t="s">
        <v>57</v>
      </c>
      <c r="B80" s="25" t="str">
        <f ca="1">IFERROR(__xludf.DUMMYFUNCTION("if(isblank(A80),"""",filter(Moorings!A:A,Moorings!B:B=left(A80,14),Moorings!D:D=D80))"),"ATAPL-65310-840-0011")</f>
        <v>ATAPL-65310-840-0011</v>
      </c>
      <c r="C80" s="25" t="str">
        <f ca="1">IFERROR(__xludf.DUMMYFUNCTION("if(isblank(A80),"""",filter(Moorings!C:C,Moorings!B:B=left(A80,14),Moorings!D:D=D80))"),"SN0011")</f>
        <v>SN0011</v>
      </c>
      <c r="D80" s="12">
        <v>2</v>
      </c>
      <c r="E80" s="25" t="str">
        <f ca="1">IFERROR(__xludf.DUMMYFUNCTION("if(isblank(A80),"""",filter(Moorings!A:A,Moorings!B:B=A80,Moorings!D:D=D80))"),"ATAPL-67627-00005")</f>
        <v>ATAPL-67627-00005</v>
      </c>
      <c r="F80" s="25" t="str">
        <f ca="1">IFERROR(__xludf.DUMMYFUNCTION("if(isblank(A80),"""",filter(Moorings!C:C,Moorings!B:B=A80,Moorings!D:D=D80))"),"16-50128")</f>
        <v>16-50128</v>
      </c>
      <c r="G80" s="24" t="s">
        <v>119</v>
      </c>
      <c r="H80" s="26">
        <v>3.2499999999999998E-6</v>
      </c>
      <c r="I80" s="24"/>
      <c r="J80" s="24"/>
      <c r="K80" s="24"/>
      <c r="L80" s="20"/>
      <c r="M80" s="20"/>
      <c r="N80" s="13"/>
      <c r="O80" s="13"/>
      <c r="P80" s="13"/>
      <c r="Q80" s="13"/>
      <c r="R80" s="13"/>
      <c r="S80" s="13"/>
      <c r="T80" s="18"/>
      <c r="U80" s="18"/>
      <c r="V80" s="18"/>
      <c r="W80" s="18"/>
      <c r="X80" s="18"/>
      <c r="Y80" s="18"/>
      <c r="Z80" s="18"/>
    </row>
    <row r="81" spans="1:26" ht="12.75" customHeight="1" x14ac:dyDescent="0.25">
      <c r="A81" s="24" t="s">
        <v>57</v>
      </c>
      <c r="B81" s="25" t="str">
        <f ca="1">IFERROR(__xludf.DUMMYFUNCTION("if(isblank(A81),"""",filter(Moorings!A:A,Moorings!B:B=left(A81,14),Moorings!D:D=D81))"),"ATAPL-65310-840-0011")</f>
        <v>ATAPL-65310-840-0011</v>
      </c>
      <c r="C81" s="25" t="str">
        <f ca="1">IFERROR(__xludf.DUMMYFUNCTION("if(isblank(A81),"""",filter(Moorings!C:C,Moorings!B:B=left(A81,14),Moorings!D:D=D81))"),"SN0011")</f>
        <v>SN0011</v>
      </c>
      <c r="D81" s="12">
        <v>2</v>
      </c>
      <c r="E81" s="25" t="str">
        <f ca="1">IFERROR(__xludf.DUMMYFUNCTION("if(isblank(A81),"""",filter(Moorings!A:A,Moorings!B:B=A81,Moorings!D:D=D81))"),"ATAPL-67627-00005")</f>
        <v>ATAPL-67627-00005</v>
      </c>
      <c r="F81" s="25" t="str">
        <f ca="1">IFERROR(__xludf.DUMMYFUNCTION("if(isblank(A81),"""",filter(Moorings!C:C,Moorings!B:B=A81,Moorings!D:D=D81))"),"16-50128")</f>
        <v>16-50128</v>
      </c>
      <c r="G81" s="24" t="s">
        <v>120</v>
      </c>
      <c r="H81" s="26">
        <v>-0.98897089999999999</v>
      </c>
      <c r="I81" s="24"/>
      <c r="J81" s="24"/>
      <c r="K81" s="24"/>
      <c r="L81" s="20"/>
      <c r="M81" s="20"/>
      <c r="N81" s="13"/>
      <c r="O81" s="13"/>
      <c r="P81" s="13"/>
      <c r="Q81" s="13"/>
      <c r="R81" s="13"/>
      <c r="S81" s="13"/>
      <c r="T81" s="18"/>
      <c r="U81" s="18"/>
      <c r="V81" s="18"/>
      <c r="W81" s="18"/>
      <c r="X81" s="18"/>
      <c r="Y81" s="18"/>
      <c r="Z81" s="18"/>
    </row>
    <row r="82" spans="1:26" ht="12.75" customHeight="1" x14ac:dyDescent="0.25">
      <c r="A82" s="24" t="s">
        <v>57</v>
      </c>
      <c r="B82" s="25" t="str">
        <f ca="1">IFERROR(__xludf.DUMMYFUNCTION("if(isblank(A82),"""",filter(Moorings!A:A,Moorings!B:B=left(A82,14),Moorings!D:D=D82))"),"ATAPL-65310-840-0011")</f>
        <v>ATAPL-65310-840-0011</v>
      </c>
      <c r="C82" s="25" t="str">
        <f ca="1">IFERROR(__xludf.DUMMYFUNCTION("if(isblank(A82),"""",filter(Moorings!C:C,Moorings!B:B=left(A82,14),Moorings!D:D=D82))"),"SN0011")</f>
        <v>SN0011</v>
      </c>
      <c r="D82" s="12">
        <v>2</v>
      </c>
      <c r="E82" s="25" t="str">
        <f ca="1">IFERROR(__xludf.DUMMYFUNCTION("if(isblank(A82),"""",filter(Moorings!A:A,Moorings!B:B=A82,Moorings!D:D=D82))"),"ATAPL-67627-00005")</f>
        <v>ATAPL-67627-00005</v>
      </c>
      <c r="F82" s="25" t="str">
        <f ca="1">IFERROR(__xludf.DUMMYFUNCTION("if(isblank(A82),"""",filter(Moorings!C:C,Moorings!B:B=A82,Moorings!D:D=D82))"),"16-50128")</f>
        <v>16-50128</v>
      </c>
      <c r="G82" s="24" t="s">
        <v>121</v>
      </c>
      <c r="H82" s="26">
        <v>0.15262819999999999</v>
      </c>
      <c r="I82" s="24"/>
      <c r="J82" s="24"/>
      <c r="K82" s="24"/>
      <c r="L82" s="20"/>
      <c r="M82" s="20"/>
      <c r="N82" s="13"/>
      <c r="O82" s="13"/>
      <c r="P82" s="13"/>
      <c r="Q82" s="13"/>
      <c r="R82" s="13"/>
      <c r="S82" s="13"/>
      <c r="T82" s="18"/>
      <c r="U82" s="18"/>
      <c r="V82" s="18"/>
      <c r="W82" s="18"/>
      <c r="X82" s="18"/>
      <c r="Y82" s="18"/>
      <c r="Z82" s="18"/>
    </row>
    <row r="83" spans="1:26" ht="12.75" customHeight="1" x14ac:dyDescent="0.25">
      <c r="A83" s="24" t="s">
        <v>57</v>
      </c>
      <c r="B83" s="25" t="str">
        <f ca="1">IFERROR(__xludf.DUMMYFUNCTION("if(isblank(A83),"""",filter(Moorings!A:A,Moorings!B:B=left(A83,14),Moorings!D:D=D83))"),"ATAPL-65310-840-0011")</f>
        <v>ATAPL-65310-840-0011</v>
      </c>
      <c r="C83" s="25" t="str">
        <f ca="1">IFERROR(__xludf.DUMMYFUNCTION("if(isblank(A83),"""",filter(Moorings!C:C,Moorings!B:B=left(A83,14),Moorings!D:D=D83))"),"SN0011")</f>
        <v>SN0011</v>
      </c>
      <c r="D83" s="12">
        <v>2</v>
      </c>
      <c r="E83" s="25" t="str">
        <f ca="1">IFERROR(__xludf.DUMMYFUNCTION("if(isblank(A83),"""",filter(Moorings!A:A,Moorings!B:B=A83,Moorings!D:D=D83))"),"ATAPL-67627-00005")</f>
        <v>ATAPL-67627-00005</v>
      </c>
      <c r="F83" s="25" t="str">
        <f ca="1">IFERROR(__xludf.DUMMYFUNCTION("if(isblank(A83),"""",filter(Moorings!C:C,Moorings!B:B=A83,Moorings!D:D=D83))"),"16-50128")</f>
        <v>16-50128</v>
      </c>
      <c r="G83" s="24" t="s">
        <v>122</v>
      </c>
      <c r="H83" s="26">
        <v>-1.706139E-4</v>
      </c>
      <c r="I83" s="24"/>
      <c r="J83" s="24"/>
      <c r="K83" s="24"/>
      <c r="L83" s="20"/>
      <c r="M83" s="20"/>
      <c r="N83" s="13"/>
      <c r="O83" s="13"/>
      <c r="P83" s="13"/>
      <c r="Q83" s="13"/>
      <c r="R83" s="13"/>
      <c r="S83" s="13"/>
      <c r="T83" s="18"/>
      <c r="U83" s="18"/>
      <c r="V83" s="18"/>
      <c r="W83" s="18"/>
      <c r="X83" s="18"/>
      <c r="Y83" s="18"/>
      <c r="Z83" s="18"/>
    </row>
    <row r="84" spans="1:26" ht="12.75" customHeight="1" x14ac:dyDescent="0.25">
      <c r="A84" s="24" t="s">
        <v>57</v>
      </c>
      <c r="B84" s="25" t="str">
        <f ca="1">IFERROR(__xludf.DUMMYFUNCTION("if(isblank(A84),"""",filter(Moorings!A:A,Moorings!B:B=left(A84,14),Moorings!D:D=D84))"),"ATAPL-65310-840-0011")</f>
        <v>ATAPL-65310-840-0011</v>
      </c>
      <c r="C84" s="25" t="str">
        <f ca="1">IFERROR(__xludf.DUMMYFUNCTION("if(isblank(A84),"""",filter(Moorings!C:C,Moorings!B:B=left(A84,14),Moorings!D:D=D84))"),"SN0011")</f>
        <v>SN0011</v>
      </c>
      <c r="D84" s="12">
        <v>2</v>
      </c>
      <c r="E84" s="25" t="str">
        <f ca="1">IFERROR(__xludf.DUMMYFUNCTION("if(isblank(A84),"""",filter(Moorings!A:A,Moorings!B:B=A84,Moorings!D:D=D84))"),"ATAPL-67627-00005")</f>
        <v>ATAPL-67627-00005</v>
      </c>
      <c r="F84" s="25" t="str">
        <f ca="1">IFERROR(__xludf.DUMMYFUNCTION("if(isblank(A84),"""",filter(Moorings!C:C,Moorings!B:B=A84,Moorings!D:D=D84))"),"16-50128")</f>
        <v>16-50128</v>
      </c>
      <c r="G84" s="24" t="s">
        <v>123</v>
      </c>
      <c r="H84" s="26">
        <v>3.5339159999999999E-5</v>
      </c>
      <c r="I84" s="24"/>
      <c r="J84" s="24"/>
      <c r="K84" s="24"/>
      <c r="L84" s="20"/>
      <c r="M84" s="20"/>
      <c r="N84" s="13"/>
      <c r="O84" s="13"/>
      <c r="P84" s="13"/>
      <c r="Q84" s="13"/>
      <c r="R84" s="13"/>
      <c r="S84" s="13"/>
      <c r="T84" s="18"/>
      <c r="U84" s="18"/>
      <c r="V84" s="18"/>
      <c r="W84" s="18"/>
      <c r="X84" s="18"/>
      <c r="Y84" s="18"/>
      <c r="Z84" s="18"/>
    </row>
    <row r="85" spans="1:26" ht="12.75" customHeight="1" x14ac:dyDescent="0.25">
      <c r="A85" s="24" t="s">
        <v>57</v>
      </c>
      <c r="B85" s="25" t="str">
        <f ca="1">IFERROR(__xludf.DUMMYFUNCTION("if(isblank(A85),"""",filter(Moorings!A:A,Moorings!B:B=left(A85,14),Moorings!D:D=D85))"),"ATAPL-65310-840-0011")</f>
        <v>ATAPL-65310-840-0011</v>
      </c>
      <c r="C85" s="25" t="str">
        <f ca="1">IFERROR(__xludf.DUMMYFUNCTION("if(isblank(A85),"""",filter(Moorings!C:C,Moorings!B:B=left(A85,14),Moorings!D:D=D85))"),"SN0011")</f>
        <v>SN0011</v>
      </c>
      <c r="D85" s="12">
        <v>2</v>
      </c>
      <c r="E85" s="25" t="str">
        <f ca="1">IFERROR(__xludf.DUMMYFUNCTION("if(isblank(A85),"""",filter(Moorings!A:A,Moorings!B:B=A85,Moorings!D:D=D85))"),"ATAPL-67627-00005")</f>
        <v>ATAPL-67627-00005</v>
      </c>
      <c r="F85" s="25" t="str">
        <f ca="1">IFERROR(__xludf.DUMMYFUNCTION("if(isblank(A85),"""",filter(Moorings!C:C,Moorings!B:B=A85,Moorings!D:D=D85))"),"16-50128")</f>
        <v>16-50128</v>
      </c>
      <c r="G85" s="24" t="s">
        <v>124</v>
      </c>
      <c r="H85" s="26">
        <v>-6.4197100000000002</v>
      </c>
      <c r="I85" s="24"/>
      <c r="J85" s="24"/>
      <c r="K85" s="24"/>
      <c r="L85" s="20"/>
      <c r="M85" s="20"/>
      <c r="N85" s="13"/>
      <c r="O85" s="13"/>
      <c r="P85" s="13"/>
      <c r="Q85" s="13"/>
      <c r="R85" s="13"/>
      <c r="S85" s="13"/>
      <c r="T85" s="18"/>
      <c r="U85" s="18"/>
      <c r="V85" s="18"/>
      <c r="W85" s="18"/>
      <c r="X85" s="18"/>
      <c r="Y85" s="18"/>
      <c r="Z85" s="18"/>
    </row>
    <row r="86" spans="1:26" ht="12.75" customHeight="1" x14ac:dyDescent="0.25">
      <c r="A86" s="24" t="s">
        <v>57</v>
      </c>
      <c r="B86" s="25" t="str">
        <f ca="1">IFERROR(__xludf.DUMMYFUNCTION("if(isblank(A86),"""",filter(Moorings!A:A,Moorings!B:B=left(A86,14),Moorings!D:D=D86))"),"ATAPL-65310-840-0011")</f>
        <v>ATAPL-65310-840-0011</v>
      </c>
      <c r="C86" s="25" t="str">
        <f ca="1">IFERROR(__xludf.DUMMYFUNCTION("if(isblank(A86),"""",filter(Moorings!C:C,Moorings!B:B=left(A86,14),Moorings!D:D=D86))"),"SN0011")</f>
        <v>SN0011</v>
      </c>
      <c r="D86" s="12">
        <v>2</v>
      </c>
      <c r="E86" s="25" t="str">
        <f ca="1">IFERROR(__xludf.DUMMYFUNCTION("if(isblank(A86),"""",filter(Moorings!A:A,Moorings!B:B=A86,Moorings!D:D=D86))"),"ATAPL-67627-00005")</f>
        <v>ATAPL-67627-00005</v>
      </c>
      <c r="F86" s="25" t="str">
        <f ca="1">IFERROR(__xludf.DUMMYFUNCTION("if(isblank(A86),"""",filter(Moorings!C:C,Moorings!B:B=A86,Moorings!D:D=D86))"),"16-50128")</f>
        <v>16-50128</v>
      </c>
      <c r="G86" s="24" t="s">
        <v>125</v>
      </c>
      <c r="H86" s="26">
        <v>1.7592549999999998E-2</v>
      </c>
      <c r="I86" s="24"/>
      <c r="J86" s="24"/>
      <c r="K86" s="24"/>
      <c r="L86" s="20"/>
      <c r="M86" s="20"/>
      <c r="N86" s="13"/>
      <c r="O86" s="13"/>
      <c r="P86" s="13"/>
      <c r="Q86" s="13"/>
      <c r="R86" s="13"/>
      <c r="S86" s="13"/>
      <c r="T86" s="18"/>
      <c r="U86" s="18"/>
      <c r="V86" s="18"/>
      <c r="W86" s="18"/>
      <c r="X86" s="18"/>
      <c r="Y86" s="18"/>
      <c r="Z86" s="18"/>
    </row>
    <row r="87" spans="1:26" ht="12.75" customHeight="1" x14ac:dyDescent="0.25">
      <c r="A87" s="24" t="s">
        <v>57</v>
      </c>
      <c r="B87" s="25" t="str">
        <f ca="1">IFERROR(__xludf.DUMMYFUNCTION("if(isblank(A87),"""",filter(Moorings!A:A,Moorings!B:B=left(A87,14),Moorings!D:D=D87))"),"ATAPL-65310-840-0011")</f>
        <v>ATAPL-65310-840-0011</v>
      </c>
      <c r="C87" s="25" t="str">
        <f ca="1">IFERROR(__xludf.DUMMYFUNCTION("if(isblank(A87),"""",filter(Moorings!C:C,Moorings!B:B=left(A87,14),Moorings!D:D=D87))"),"SN0011")</f>
        <v>SN0011</v>
      </c>
      <c r="D87" s="12">
        <v>2</v>
      </c>
      <c r="E87" s="25" t="str">
        <f ca="1">IFERROR(__xludf.DUMMYFUNCTION("if(isblank(A87),"""",filter(Moorings!A:A,Moorings!B:B=A87,Moorings!D:D=D87))"),"ATAPL-67627-00005")</f>
        <v>ATAPL-67627-00005</v>
      </c>
      <c r="F87" s="25" t="str">
        <f ca="1">IFERROR(__xludf.DUMMYFUNCTION("if(isblank(A87),"""",filter(Moorings!C:C,Moorings!B:B=A87,Moorings!D:D=D87))"),"16-50128")</f>
        <v>16-50128</v>
      </c>
      <c r="G87" s="24" t="s">
        <v>126</v>
      </c>
      <c r="H87" s="26">
        <v>-8.6944150000000001E-10</v>
      </c>
      <c r="I87" s="24"/>
      <c r="J87" s="24"/>
      <c r="K87" s="24"/>
      <c r="L87" s="20"/>
      <c r="M87" s="20"/>
      <c r="N87" s="13"/>
      <c r="O87" s="13"/>
      <c r="P87" s="13"/>
      <c r="Q87" s="13"/>
      <c r="R87" s="13"/>
      <c r="S87" s="13"/>
      <c r="T87" s="18"/>
      <c r="U87" s="18"/>
      <c r="V87" s="18"/>
      <c r="W87" s="18"/>
      <c r="X87" s="18"/>
      <c r="Y87" s="18"/>
      <c r="Z87" s="18"/>
    </row>
    <row r="88" spans="1:26" ht="12.75" customHeight="1" x14ac:dyDescent="0.25">
      <c r="A88" s="24" t="s">
        <v>57</v>
      </c>
      <c r="B88" s="25" t="str">
        <f ca="1">IFERROR(__xludf.DUMMYFUNCTION("if(isblank(A88),"""",filter(Moorings!A:A,Moorings!B:B=left(A88,14),Moorings!D:D=D88))"),"ATAPL-65310-840-0011")</f>
        <v>ATAPL-65310-840-0011</v>
      </c>
      <c r="C88" s="25" t="str">
        <f ca="1">IFERROR(__xludf.DUMMYFUNCTION("if(isblank(A88),"""",filter(Moorings!C:C,Moorings!B:B=left(A88,14),Moorings!D:D=D88))"),"SN0011")</f>
        <v>SN0011</v>
      </c>
      <c r="D88" s="12">
        <v>2</v>
      </c>
      <c r="E88" s="25" t="str">
        <f ca="1">IFERROR(__xludf.DUMMYFUNCTION("if(isblank(A88),"""",filter(Moorings!A:A,Moorings!B:B=A88,Moorings!D:D=D88))"),"ATAPL-67627-00005")</f>
        <v>ATAPL-67627-00005</v>
      </c>
      <c r="F88" s="25" t="str">
        <f ca="1">IFERROR(__xludf.DUMMYFUNCTION("if(isblank(A88),"""",filter(Moorings!C:C,Moorings!B:B=A88,Moorings!D:D=D88))"),"16-50128")</f>
        <v>16-50128</v>
      </c>
      <c r="G88" s="24" t="s">
        <v>127</v>
      </c>
      <c r="H88" s="26">
        <v>194.13239999999999</v>
      </c>
      <c r="I88" s="24"/>
      <c r="J88" s="24"/>
      <c r="K88" s="24"/>
      <c r="L88" s="20"/>
      <c r="M88" s="20"/>
      <c r="N88" s="13"/>
      <c r="O88" s="13"/>
      <c r="P88" s="13"/>
      <c r="Q88" s="13"/>
      <c r="R88" s="13"/>
      <c r="S88" s="13"/>
      <c r="T88" s="18"/>
      <c r="U88" s="18"/>
      <c r="V88" s="18"/>
      <c r="W88" s="18"/>
      <c r="X88" s="18"/>
      <c r="Y88" s="18"/>
      <c r="Z88" s="18"/>
    </row>
    <row r="89" spans="1:26" ht="12.75" customHeight="1" x14ac:dyDescent="0.25">
      <c r="A89" s="24" t="s">
        <v>57</v>
      </c>
      <c r="B89" s="25" t="str">
        <f ca="1">IFERROR(__xludf.DUMMYFUNCTION("if(isblank(A89),"""",filter(Moorings!A:A,Moorings!B:B=left(A89,14),Moorings!D:D=D89))"),"ATAPL-65310-840-0011")</f>
        <v>ATAPL-65310-840-0011</v>
      </c>
      <c r="C89" s="25" t="str">
        <f ca="1">IFERROR(__xludf.DUMMYFUNCTION("if(isblank(A89),"""",filter(Moorings!C:C,Moorings!B:B=left(A89,14),Moorings!D:D=D89))"),"SN0011")</f>
        <v>SN0011</v>
      </c>
      <c r="D89" s="12">
        <v>2</v>
      </c>
      <c r="E89" s="25" t="str">
        <f ca="1">IFERROR(__xludf.DUMMYFUNCTION("if(isblank(A89),"""",filter(Moorings!A:A,Moorings!B:B=A89,Moorings!D:D=D89))"),"ATAPL-67627-00005")</f>
        <v>ATAPL-67627-00005</v>
      </c>
      <c r="F89" s="25" t="str">
        <f ca="1">IFERROR(__xludf.DUMMYFUNCTION("if(isblank(A89),"""",filter(Moorings!C:C,Moorings!B:B=A89,Moorings!D:D=D89))"),"16-50128")</f>
        <v>16-50128</v>
      </c>
      <c r="G89" s="24" t="s">
        <v>128</v>
      </c>
      <c r="H89" s="26">
        <v>-62.824979999999996</v>
      </c>
      <c r="I89" s="24"/>
      <c r="J89" s="24"/>
      <c r="K89" s="24"/>
      <c r="L89" s="20"/>
      <c r="M89" s="20"/>
      <c r="N89" s="13"/>
      <c r="O89" s="13"/>
      <c r="P89" s="13"/>
      <c r="Q89" s="13"/>
      <c r="R89" s="13"/>
      <c r="S89" s="13"/>
      <c r="T89" s="18"/>
      <c r="U89" s="18"/>
      <c r="V89" s="18"/>
      <c r="W89" s="18"/>
      <c r="X89" s="18"/>
      <c r="Y89" s="18"/>
      <c r="Z89" s="18"/>
    </row>
    <row r="90" spans="1:26" ht="12.75" customHeight="1" x14ac:dyDescent="0.25">
      <c r="A90" s="24" t="s">
        <v>57</v>
      </c>
      <c r="B90" s="25" t="str">
        <f ca="1">IFERROR(__xludf.DUMMYFUNCTION("if(isblank(A90),"""",filter(Moorings!A:A,Moorings!B:B=left(A90,14),Moorings!D:D=D90))"),"ATAPL-65310-840-0011")</f>
        <v>ATAPL-65310-840-0011</v>
      </c>
      <c r="C90" s="25" t="str">
        <f ca="1">IFERROR(__xludf.DUMMYFUNCTION("if(isblank(A90),"""",filter(Moorings!C:C,Moorings!B:B=left(A90,14),Moorings!D:D=D90))"),"SN0011")</f>
        <v>SN0011</v>
      </c>
      <c r="D90" s="12">
        <v>2</v>
      </c>
      <c r="E90" s="25" t="str">
        <f ca="1">IFERROR(__xludf.DUMMYFUNCTION("if(isblank(A90),"""",filter(Moorings!A:A,Moorings!B:B=A90,Moorings!D:D=D90))"),"ATAPL-67627-00005")</f>
        <v>ATAPL-67627-00005</v>
      </c>
      <c r="F90" s="25" t="str">
        <f ca="1">IFERROR(__xludf.DUMMYFUNCTION("if(isblank(A90),"""",filter(Moorings!C:C,Moorings!B:B=A90,Moorings!D:D=D90))"),"16-50128")</f>
        <v>16-50128</v>
      </c>
      <c r="G90" s="24" t="s">
        <v>129</v>
      </c>
      <c r="H90" s="26">
        <v>-0.1084601</v>
      </c>
      <c r="I90" s="24"/>
      <c r="J90" s="24"/>
      <c r="K90" s="24"/>
      <c r="L90" s="20"/>
      <c r="M90" s="20"/>
      <c r="N90" s="13"/>
      <c r="O90" s="13"/>
      <c r="P90" s="13"/>
      <c r="Q90" s="13"/>
      <c r="R90" s="13"/>
      <c r="S90" s="13"/>
      <c r="T90" s="18"/>
      <c r="U90" s="18"/>
      <c r="V90" s="18"/>
      <c r="W90" s="18"/>
      <c r="X90" s="18"/>
      <c r="Y90" s="18"/>
      <c r="Z90" s="18"/>
    </row>
    <row r="91" spans="1:26" ht="12.75" customHeight="1" x14ac:dyDescent="0.25">
      <c r="A91" s="24" t="s">
        <v>57</v>
      </c>
      <c r="B91" s="25" t="str">
        <f ca="1">IFERROR(__xludf.DUMMYFUNCTION("if(isblank(A91),"""",filter(Moorings!A:A,Moorings!B:B=left(A91,14),Moorings!D:D=D91))"),"ATAPL-65310-840-0011")</f>
        <v>ATAPL-65310-840-0011</v>
      </c>
      <c r="C91" s="25" t="str">
        <f ca="1">IFERROR(__xludf.DUMMYFUNCTION("if(isblank(A91),"""",filter(Moorings!C:C,Moorings!B:B=left(A91,14),Moorings!D:D=D91))"),"SN0011")</f>
        <v>SN0011</v>
      </c>
      <c r="D91" s="12">
        <v>2</v>
      </c>
      <c r="E91" s="25" t="str">
        <f ca="1">IFERROR(__xludf.DUMMYFUNCTION("if(isblank(A91),"""",filter(Moorings!A:A,Moorings!B:B=A91,Moorings!D:D=D91))"),"ATAPL-67627-00005")</f>
        <v>ATAPL-67627-00005</v>
      </c>
      <c r="F91" s="25" t="str">
        <f ca="1">IFERROR(__xludf.DUMMYFUNCTION("if(isblank(A91),"""",filter(Moorings!C:C,Moorings!B:B=A91,Moorings!D:D=D91))"),"16-50128")</f>
        <v>16-50128</v>
      </c>
      <c r="G91" s="24" t="s">
        <v>130</v>
      </c>
      <c r="H91" s="26">
        <v>523981.7</v>
      </c>
      <c r="I91" s="24"/>
      <c r="J91" s="24"/>
      <c r="K91" s="24"/>
      <c r="L91" s="20"/>
      <c r="M91" s="20"/>
      <c r="N91" s="13"/>
      <c r="O91" s="13"/>
      <c r="P91" s="13"/>
      <c r="Q91" s="13"/>
      <c r="R91" s="13"/>
      <c r="S91" s="13"/>
      <c r="T91" s="18"/>
      <c r="U91" s="18"/>
      <c r="V91" s="18"/>
      <c r="W91" s="18"/>
      <c r="X91" s="18"/>
      <c r="Y91" s="18"/>
      <c r="Z91" s="18"/>
    </row>
    <row r="92" spans="1:26" ht="12.75" customHeight="1" x14ac:dyDescent="0.25">
      <c r="A92" s="24" t="s">
        <v>57</v>
      </c>
      <c r="B92" s="25" t="str">
        <f ca="1">IFERROR(__xludf.DUMMYFUNCTION("if(isblank(A92),"""",filter(Moorings!A:A,Moorings!B:B=left(A92,14),Moorings!D:D=D92))"),"ATAPL-65310-840-0011")</f>
        <v>ATAPL-65310-840-0011</v>
      </c>
      <c r="C92" s="25" t="str">
        <f ca="1">IFERROR(__xludf.DUMMYFUNCTION("if(isblank(A92),"""",filter(Moorings!C:C,Moorings!B:B=left(A92,14),Moorings!D:D=D92))"),"SN0011")</f>
        <v>SN0011</v>
      </c>
      <c r="D92" s="12">
        <v>2</v>
      </c>
      <c r="E92" s="25" t="str">
        <f ca="1">IFERROR(__xludf.DUMMYFUNCTION("if(isblank(A92),"""",filter(Moorings!A:A,Moorings!B:B=A92,Moorings!D:D=D92))"),"ATAPL-67627-00005")</f>
        <v>ATAPL-67627-00005</v>
      </c>
      <c r="F92" s="25" t="str">
        <f ca="1">IFERROR(__xludf.DUMMYFUNCTION("if(isblank(A92),"""",filter(Moorings!C:C,Moorings!B:B=A92,Moorings!D:D=D92))"),"16-50128")</f>
        <v>16-50128</v>
      </c>
      <c r="G92" s="24" t="s">
        <v>131</v>
      </c>
      <c r="H92" s="26">
        <v>-6.8706719999999999</v>
      </c>
      <c r="I92" s="24"/>
      <c r="J92" s="24"/>
      <c r="K92" s="24"/>
      <c r="L92" s="20"/>
      <c r="M92" s="20"/>
      <c r="N92" s="13"/>
      <c r="O92" s="13"/>
      <c r="P92" s="13"/>
      <c r="Q92" s="13"/>
      <c r="R92" s="13"/>
      <c r="S92" s="13"/>
      <c r="T92" s="18"/>
      <c r="U92" s="18"/>
      <c r="V92" s="18"/>
      <c r="W92" s="18"/>
      <c r="X92" s="18"/>
      <c r="Y92" s="18"/>
      <c r="Z92" s="18"/>
    </row>
    <row r="93" spans="1:26" ht="12.75" customHeight="1" x14ac:dyDescent="0.25">
      <c r="A93" s="24" t="s">
        <v>57</v>
      </c>
      <c r="B93" s="25" t="str">
        <f ca="1">IFERROR(__xludf.DUMMYFUNCTION("if(isblank(A93),"""",filter(Moorings!A:A,Moorings!B:B=left(A93,14),Moorings!D:D=D93))"),"ATAPL-65310-840-0011")</f>
        <v>ATAPL-65310-840-0011</v>
      </c>
      <c r="C93" s="25" t="str">
        <f ca="1">IFERROR(__xludf.DUMMYFUNCTION("if(isblank(A93),"""",filter(Moorings!C:C,Moorings!B:B=left(A93,14),Moorings!D:D=D93))"),"SN0011")</f>
        <v>SN0011</v>
      </c>
      <c r="D93" s="12">
        <v>2</v>
      </c>
      <c r="E93" s="25" t="str">
        <f ca="1">IFERROR(__xludf.DUMMYFUNCTION("if(isblank(A93),"""",filter(Moorings!A:A,Moorings!B:B=A93,Moorings!D:D=D93))"),"ATAPL-67627-00005")</f>
        <v>ATAPL-67627-00005</v>
      </c>
      <c r="F93" s="25" t="str">
        <f ca="1">IFERROR(__xludf.DUMMYFUNCTION("if(isblank(A93),"""",filter(Moorings!C:C,Moorings!B:B=A93,Moorings!D:D=D93))"),"16-50128")</f>
        <v>16-50128</v>
      </c>
      <c r="G93" s="24" t="s">
        <v>132</v>
      </c>
      <c r="H93" s="26">
        <v>-0.41910609999999998</v>
      </c>
      <c r="I93" s="24"/>
      <c r="J93" s="24"/>
      <c r="K93" s="24"/>
      <c r="L93" s="20"/>
      <c r="M93" s="20"/>
      <c r="N93" s="13"/>
      <c r="O93" s="13"/>
      <c r="P93" s="13"/>
      <c r="Q93" s="13"/>
      <c r="R93" s="13"/>
      <c r="S93" s="13"/>
      <c r="T93" s="18"/>
      <c r="U93" s="18"/>
      <c r="V93" s="18"/>
      <c r="W93" s="18"/>
      <c r="X93" s="18"/>
      <c r="Y93" s="18"/>
      <c r="Z93" s="18"/>
    </row>
    <row r="94" spans="1:26" ht="12.75" customHeight="1" x14ac:dyDescent="0.25">
      <c r="A94" s="24" t="s">
        <v>57</v>
      </c>
      <c r="B94" s="25" t="str">
        <f ca="1">IFERROR(__xludf.DUMMYFUNCTION("if(isblank(A94),"""",filter(Moorings!A:A,Moorings!B:B=left(A94,14),Moorings!D:D=D94))"),"ATAPL-65310-840-0011")</f>
        <v>ATAPL-65310-840-0011</v>
      </c>
      <c r="C94" s="25" t="str">
        <f ca="1">IFERROR(__xludf.DUMMYFUNCTION("if(isblank(A94),"""",filter(Moorings!C:C,Moorings!B:B=left(A94,14),Moorings!D:D=D94))"),"SN0011")</f>
        <v>SN0011</v>
      </c>
      <c r="D94" s="12">
        <v>2</v>
      </c>
      <c r="E94" s="25" t="str">
        <f ca="1">IFERROR(__xludf.DUMMYFUNCTION("if(isblank(A94),"""",filter(Moorings!A:A,Moorings!B:B=A94,Moorings!D:D=D94))"),"ATAPL-67627-00005")</f>
        <v>ATAPL-67627-00005</v>
      </c>
      <c r="F94" s="25" t="str">
        <f ca="1">IFERROR(__xludf.DUMMYFUNCTION("if(isblank(A94),"""",filter(Moorings!C:C,Moorings!B:B=A94,Moorings!D:D=D94))"),"16-50128")</f>
        <v>16-50128</v>
      </c>
      <c r="G94" s="24" t="s">
        <v>133</v>
      </c>
      <c r="H94" s="26">
        <v>25.12388</v>
      </c>
      <c r="I94" s="24"/>
      <c r="J94" s="24"/>
      <c r="K94" s="24"/>
      <c r="L94" s="20"/>
      <c r="M94" s="20"/>
      <c r="N94" s="13"/>
      <c r="O94" s="13"/>
      <c r="P94" s="13"/>
      <c r="Q94" s="13"/>
      <c r="R94" s="13"/>
      <c r="S94" s="13"/>
      <c r="T94" s="18"/>
      <c r="U94" s="18"/>
      <c r="V94" s="18"/>
      <c r="W94" s="18"/>
      <c r="X94" s="18"/>
      <c r="Y94" s="18"/>
      <c r="Z94" s="18"/>
    </row>
    <row r="95" spans="1:26" ht="12.75" customHeight="1" x14ac:dyDescent="0.25">
      <c r="A95" s="24" t="s">
        <v>57</v>
      </c>
      <c r="B95" s="25" t="str">
        <f ca="1">IFERROR(__xludf.DUMMYFUNCTION("if(isblank(A95),"""",filter(Moorings!A:A,Moorings!B:B=left(A95,14),Moorings!D:D=D95))"),"ATAPL-65310-840-0011")</f>
        <v>ATAPL-65310-840-0011</v>
      </c>
      <c r="C95" s="25" t="str">
        <f ca="1">IFERROR(__xludf.DUMMYFUNCTION("if(isblank(A95),"""",filter(Moorings!C:C,Moorings!B:B=left(A95,14),Moorings!D:D=D95))"),"SN0011")</f>
        <v>SN0011</v>
      </c>
      <c r="D95" s="12">
        <v>2</v>
      </c>
      <c r="E95" s="25" t="str">
        <f ca="1">IFERROR(__xludf.DUMMYFUNCTION("if(isblank(A95),"""",filter(Moorings!A:A,Moorings!B:B=A95,Moorings!D:D=D95))"),"ATAPL-67627-00005")</f>
        <v>ATAPL-67627-00005</v>
      </c>
      <c r="F95" s="25" t="str">
        <f ca="1">IFERROR(__xludf.DUMMYFUNCTION("if(isblank(A95),"""",filter(Moorings!C:C,Moorings!B:B=A95,Moorings!D:D=D95))"),"16-50128")</f>
        <v>16-50128</v>
      </c>
      <c r="G95" s="24" t="s">
        <v>134</v>
      </c>
      <c r="H95" s="26">
        <v>-4.2499999999999998E-4</v>
      </c>
      <c r="I95" s="24"/>
      <c r="J95" s="24"/>
      <c r="K95" s="24"/>
      <c r="L95" s="20"/>
      <c r="M95" s="20"/>
      <c r="N95" s="13"/>
      <c r="O95" s="13"/>
      <c r="P95" s="13"/>
      <c r="Q95" s="13"/>
      <c r="R95" s="13"/>
      <c r="S95" s="13"/>
      <c r="T95" s="18"/>
      <c r="U95" s="18"/>
      <c r="V95" s="18"/>
      <c r="W95" s="18"/>
      <c r="X95" s="18"/>
      <c r="Y95" s="18"/>
      <c r="Z95" s="18"/>
    </row>
    <row r="96" spans="1:26" ht="12.75" customHeight="1" x14ac:dyDescent="0.25">
      <c r="A96" s="24" t="s">
        <v>57</v>
      </c>
      <c r="B96" s="25" t="str">
        <f ca="1">IFERROR(__xludf.DUMMYFUNCTION("if(isblank(A96),"""",filter(Moorings!A:A,Moorings!B:B=left(A96,14),Moorings!D:D=D96))"),"ATAPL-65310-840-0011")</f>
        <v>ATAPL-65310-840-0011</v>
      </c>
      <c r="C96" s="25" t="str">
        <f ca="1">IFERROR(__xludf.DUMMYFUNCTION("if(isblank(A96),"""",filter(Moorings!C:C,Moorings!B:B=left(A96,14),Moorings!D:D=D96))"),"SN0011")</f>
        <v>SN0011</v>
      </c>
      <c r="D96" s="12">
        <v>2</v>
      </c>
      <c r="E96" s="25" t="str">
        <f ca="1">IFERROR(__xludf.DUMMYFUNCTION("if(isblank(A96),"""",filter(Moorings!A:A,Moorings!B:B=A96,Moorings!D:D=D96))"),"ATAPL-67627-00005")</f>
        <v>ATAPL-67627-00005</v>
      </c>
      <c r="F96" s="25" t="str">
        <f ca="1">IFERROR(__xludf.DUMMYFUNCTION("if(isblank(A96),"""",filter(Moorings!C:C,Moorings!B:B=A96,Moorings!D:D=D96))"),"16-50128")</f>
        <v>16-50128</v>
      </c>
      <c r="G96" s="24" t="s">
        <v>135</v>
      </c>
      <c r="H96" s="26">
        <v>0</v>
      </c>
      <c r="I96" s="24"/>
      <c r="J96" s="24"/>
      <c r="K96" s="24"/>
      <c r="L96" s="20"/>
      <c r="M96" s="20"/>
      <c r="N96" s="13"/>
      <c r="O96" s="13"/>
      <c r="P96" s="13"/>
      <c r="Q96" s="13"/>
      <c r="R96" s="13"/>
      <c r="S96" s="13"/>
      <c r="T96" s="18"/>
      <c r="U96" s="18"/>
      <c r="V96" s="18"/>
      <c r="W96" s="18"/>
      <c r="X96" s="18"/>
      <c r="Y96" s="18"/>
      <c r="Z96" s="18"/>
    </row>
    <row r="97" spans="1:26" ht="12.75" customHeight="1" x14ac:dyDescent="0.25">
      <c r="A97" s="24"/>
      <c r="B97" s="21" t="str">
        <f ca="1">IFERROR(__xludf.DUMMYFUNCTION("if(isblank(A97),"""",filter(Moorings!A:A,Moorings!B:B=left(A97,14),Moorings!D:D=D97))"),"")</f>
        <v/>
      </c>
      <c r="C97" s="21" t="str">
        <f ca="1">IFERROR(__xludf.DUMMYFUNCTION("if(isblank(A97),"""",filter(Moorings!C:C,Moorings!B:B=left(A97,14),Moorings!D:D=D97))"),"")</f>
        <v/>
      </c>
      <c r="D97" s="24"/>
      <c r="E97" s="21" t="str">
        <f ca="1">IFERROR(__xludf.DUMMYFUNCTION("if(isblank(A97),"""",filter(Moorings!A:A,Moorings!B:B=A97,Moorings!D:D=D97))"),"")</f>
        <v/>
      </c>
      <c r="F97" s="21" t="str">
        <f ca="1">IFERROR(__xludf.DUMMYFUNCTION("if(isblank(A97),"""",filter(Moorings!C:C,Moorings!B:B=A97,Moorings!D:D=D97))"),"")</f>
        <v/>
      </c>
      <c r="G97" s="24"/>
      <c r="H97" s="26"/>
      <c r="I97" s="24"/>
      <c r="J97" s="24"/>
      <c r="K97" s="24"/>
      <c r="L97" s="20"/>
      <c r="M97" s="20"/>
      <c r="N97" s="13"/>
      <c r="O97" s="13"/>
      <c r="P97" s="13"/>
      <c r="Q97" s="13"/>
      <c r="R97" s="13"/>
      <c r="S97" s="13"/>
      <c r="T97" s="18"/>
      <c r="U97" s="18"/>
      <c r="V97" s="18"/>
      <c r="W97" s="18"/>
      <c r="X97" s="18"/>
      <c r="Y97" s="18"/>
      <c r="Z97" s="18"/>
    </row>
    <row r="98" spans="1:26" ht="12.75" customHeight="1" x14ac:dyDescent="0.25">
      <c r="A98" s="27" t="s">
        <v>60</v>
      </c>
      <c r="B98" s="25" t="str">
        <f ca="1">IFERROR(__xludf.DUMMYFUNCTION("if(isblank(A98),"""",filter(Moorings!A:A,Moorings!B:B=left(A98,14),Moorings!D:D=D98))"),"ATAPL-65310-050-0007")</f>
        <v>ATAPL-65310-050-0007</v>
      </c>
      <c r="C98" s="25" t="str">
        <f ca="1">IFERROR(__xludf.DUMMYFUNCTION("if(isblank(A98),"""",filter(Moorings!C:C,Moorings!B:B=left(A98,14),Moorings!D:D=D98))"),"SN0007")</f>
        <v>SN0007</v>
      </c>
      <c r="D98" s="12">
        <v>1</v>
      </c>
      <c r="E98" s="25" t="str">
        <f ca="1">IFERROR(__xludf.DUMMYFUNCTION("if(isblank(A98),"""",filter(Moorings!A:A,Moorings!B:B=A98,Moorings!D:D=D98))"),"ATAPL-58320-00003")</f>
        <v>ATAPL-58320-00003</v>
      </c>
      <c r="F98" s="25" t="str">
        <f ca="1">IFERROR(__xludf.DUMMYFUNCTION("if(isblank(A98),"""",filter(Moorings!C:C,Moorings!B:B=A98,Moorings!D:D=D98))"),"273")</f>
        <v>273</v>
      </c>
      <c r="G98" s="27" t="s">
        <v>85</v>
      </c>
      <c r="H98" s="34">
        <v>45.816800000000001</v>
      </c>
      <c r="I98" s="24"/>
      <c r="J98" s="24"/>
      <c r="K98" s="24"/>
      <c r="L98" s="20"/>
      <c r="M98" s="20"/>
      <c r="N98" s="13"/>
      <c r="O98" s="13"/>
      <c r="P98" s="13"/>
      <c r="Q98" s="13"/>
      <c r="R98" s="13"/>
      <c r="S98" s="13"/>
      <c r="T98" s="18"/>
      <c r="U98" s="18"/>
      <c r="V98" s="18"/>
      <c r="W98" s="18"/>
      <c r="X98" s="18"/>
      <c r="Y98" s="18"/>
      <c r="Z98" s="18"/>
    </row>
    <row r="99" spans="1:26" ht="12.75" customHeight="1" x14ac:dyDescent="0.25">
      <c r="A99" s="27" t="s">
        <v>60</v>
      </c>
      <c r="B99" s="25" t="str">
        <f ca="1">IFERROR(__xludf.DUMMYFUNCTION("if(isblank(A99),"""",filter(Moorings!A:A,Moorings!B:B=left(A99,14),Moorings!D:D=D99))"),"ATAPL-65310-050-0007")</f>
        <v>ATAPL-65310-050-0007</v>
      </c>
      <c r="C99" s="25" t="str">
        <f ca="1">IFERROR(__xludf.DUMMYFUNCTION("if(isblank(A99),"""",filter(Moorings!C:C,Moorings!B:B=left(A99,14),Moorings!D:D=D99))"),"SN0007")</f>
        <v>SN0007</v>
      </c>
      <c r="D99" s="12">
        <v>1</v>
      </c>
      <c r="E99" s="25" t="str">
        <f ca="1">IFERROR(__xludf.DUMMYFUNCTION("if(isblank(A99),"""",filter(Moorings!A:A,Moorings!B:B=A99,Moorings!D:D=D99))"),"ATAPL-58320-00003")</f>
        <v>ATAPL-58320-00003</v>
      </c>
      <c r="F99" s="25" t="str">
        <f ca="1">IFERROR(__xludf.DUMMYFUNCTION("if(isblank(A99),"""",filter(Moorings!C:C,Moorings!B:B=A99,Moorings!D:D=D99))"),"273")</f>
        <v>273</v>
      </c>
      <c r="G99" s="27" t="s">
        <v>86</v>
      </c>
      <c r="H99" s="34">
        <v>-129.75409999999999</v>
      </c>
      <c r="I99" s="24"/>
      <c r="J99" s="24"/>
      <c r="K99" s="24"/>
      <c r="L99" s="20"/>
      <c r="M99" s="20"/>
      <c r="N99" s="13"/>
      <c r="O99" s="13"/>
      <c r="P99" s="13"/>
      <c r="Q99" s="13"/>
      <c r="R99" s="13"/>
      <c r="S99" s="13"/>
      <c r="T99" s="18"/>
      <c r="U99" s="18"/>
      <c r="V99" s="18"/>
      <c r="W99" s="18"/>
      <c r="X99" s="18"/>
      <c r="Y99" s="18"/>
      <c r="Z99" s="18"/>
    </row>
    <row r="100" spans="1:26" ht="12.75" customHeight="1" x14ac:dyDescent="0.25">
      <c r="A100" s="24"/>
      <c r="B100" s="21" t="str">
        <f ca="1">IFERROR(__xludf.DUMMYFUNCTION("if(isblank(A100),"""",filter(Moorings!A:A,Moorings!B:B=left(A100,14),Moorings!D:D=D100))"),"")</f>
        <v/>
      </c>
      <c r="C100" s="21" t="str">
        <f ca="1">IFERROR(__xludf.DUMMYFUNCTION("if(isblank(A100),"""",filter(Moorings!C:C,Moorings!B:B=left(A100,14),Moorings!D:D=D100))"),"")</f>
        <v/>
      </c>
      <c r="D100" s="12"/>
      <c r="E100" s="21" t="str">
        <f ca="1">IFERROR(__xludf.DUMMYFUNCTION("if(isblank(A100),"""",filter(Moorings!A:A,Moorings!B:B=A100,Moorings!D:D=D100))"),"")</f>
        <v/>
      </c>
      <c r="F100" s="21" t="str">
        <f ca="1">IFERROR(__xludf.DUMMYFUNCTION("if(isblank(A100),"""",filter(Moorings!C:C,Moorings!B:B=A100,Moorings!D:D=D100))"),"")</f>
        <v/>
      </c>
      <c r="G100" s="24"/>
      <c r="H100" s="26"/>
      <c r="I100" s="24"/>
      <c r="J100" s="24"/>
      <c r="K100" s="24"/>
      <c r="L100" s="20"/>
      <c r="M100" s="20"/>
      <c r="N100" s="13"/>
      <c r="O100" s="13"/>
      <c r="P100" s="13"/>
      <c r="Q100" s="13"/>
      <c r="R100" s="13"/>
      <c r="S100" s="13"/>
      <c r="T100" s="18"/>
      <c r="U100" s="18"/>
      <c r="V100" s="18"/>
      <c r="W100" s="18"/>
      <c r="X100" s="18"/>
      <c r="Y100" s="18"/>
      <c r="Z100" s="18"/>
    </row>
    <row r="101" spans="1:26" ht="12.75" customHeight="1" x14ac:dyDescent="0.25">
      <c r="A101" s="35" t="s">
        <v>60</v>
      </c>
      <c r="B101" s="25" t="str">
        <f ca="1">IFERROR(__xludf.DUMMYFUNCTION("if(isblank(A101),"""",filter(Moorings!A:A,Moorings!B:B=left(A101,14),Moorings!D:D=D101))"),"ATAPL-65310-840-0011")</f>
        <v>ATAPL-65310-840-0011</v>
      </c>
      <c r="C101" s="25" t="str">
        <f ca="1">IFERROR(__xludf.DUMMYFUNCTION("if(isblank(A101),"""",filter(Moorings!C:C,Moorings!B:B=left(A101,14),Moorings!D:D=D101))"),"SN0011")</f>
        <v>SN0011</v>
      </c>
      <c r="D101" s="12">
        <v>2</v>
      </c>
      <c r="E101" s="25" t="str">
        <f ca="1">IFERROR(__xludf.DUMMYFUNCTION("if(isblank(A101),"""",filter(Moorings!A:A,Moorings!B:B=A101,Moorings!D:D=D101))"),"ATAPL-58320-00014")</f>
        <v>ATAPL-58320-00014</v>
      </c>
      <c r="F101" s="25" t="str">
        <f ca="1">IFERROR(__xludf.DUMMYFUNCTION("if(isblank(A101),"""",filter(Moorings!C:C,Moorings!B:B=A101,Moorings!D:D=D101))"),"475")</f>
        <v>475</v>
      </c>
      <c r="G101" s="24" t="s">
        <v>85</v>
      </c>
      <c r="H101" s="26">
        <v>45.816800000000001</v>
      </c>
      <c r="I101" s="24"/>
      <c r="J101" s="24"/>
      <c r="K101" s="24"/>
      <c r="L101" s="20"/>
      <c r="M101" s="20"/>
      <c r="N101" s="13"/>
      <c r="O101" s="13"/>
      <c r="P101" s="13"/>
      <c r="Q101" s="13"/>
      <c r="R101" s="13"/>
      <c r="S101" s="13"/>
      <c r="T101" s="18"/>
      <c r="U101" s="18"/>
      <c r="V101" s="18"/>
      <c r="W101" s="18"/>
      <c r="X101" s="18"/>
      <c r="Y101" s="18"/>
      <c r="Z101" s="18"/>
    </row>
    <row r="102" spans="1:26" ht="12.75" customHeight="1" x14ac:dyDescent="0.25">
      <c r="A102" s="35" t="s">
        <v>60</v>
      </c>
      <c r="B102" s="25" t="str">
        <f ca="1">IFERROR(__xludf.DUMMYFUNCTION("if(isblank(A102),"""",filter(Moorings!A:A,Moorings!B:B=left(A102,14),Moorings!D:D=D102))"),"ATAPL-65310-840-0011")</f>
        <v>ATAPL-65310-840-0011</v>
      </c>
      <c r="C102" s="25" t="str">
        <f ca="1">IFERROR(__xludf.DUMMYFUNCTION("if(isblank(A102),"""",filter(Moorings!C:C,Moorings!B:B=left(A102,14),Moorings!D:D=D102))"),"SN0011")</f>
        <v>SN0011</v>
      </c>
      <c r="D102" s="12">
        <v>2</v>
      </c>
      <c r="E102" s="25" t="str">
        <f ca="1">IFERROR(__xludf.DUMMYFUNCTION("if(isblank(A102),"""",filter(Moorings!A:A,Moorings!B:B=A102,Moorings!D:D=D102))"),"ATAPL-58320-00014")</f>
        <v>ATAPL-58320-00014</v>
      </c>
      <c r="F102" s="25" t="str">
        <f ca="1">IFERROR(__xludf.DUMMYFUNCTION("if(isblank(A102),"""",filter(Moorings!C:C,Moorings!B:B=A102,Moorings!D:D=D102))"),"475")</f>
        <v>475</v>
      </c>
      <c r="G102" s="24" t="s">
        <v>86</v>
      </c>
      <c r="H102" s="26">
        <v>-129.75409999999999</v>
      </c>
      <c r="I102" s="24"/>
      <c r="J102" s="24"/>
      <c r="K102" s="24"/>
      <c r="L102" s="20"/>
      <c r="M102" s="20"/>
      <c r="N102" s="13"/>
      <c r="O102" s="13"/>
      <c r="P102" s="13"/>
      <c r="Q102" s="13"/>
      <c r="R102" s="13"/>
      <c r="S102" s="13"/>
      <c r="T102" s="18"/>
      <c r="U102" s="18"/>
      <c r="V102" s="18"/>
      <c r="W102" s="18"/>
      <c r="X102" s="18"/>
      <c r="Y102" s="18"/>
      <c r="Z102" s="18"/>
    </row>
    <row r="103" spans="1:26" ht="12.75" customHeight="1" x14ac:dyDescent="0.25">
      <c r="A103" s="20"/>
      <c r="B103" s="21" t="str">
        <f ca="1">IFERROR(__xludf.DUMMYFUNCTION("if(isblank(A103),"""",filter(Moorings!A:A,Moorings!B:B=left(A103,14),Moorings!D:D=D103))"),"")</f>
        <v/>
      </c>
      <c r="C103" s="21" t="str">
        <f ca="1">IFERROR(__xludf.DUMMYFUNCTION("if(isblank(A103),"""",filter(Moorings!C:C,Moorings!B:B=left(A103,14),Moorings!D:D=D103))"),"")</f>
        <v/>
      </c>
      <c r="D103" s="12"/>
      <c r="E103" s="21" t="str">
        <f ca="1">IFERROR(__xludf.DUMMYFUNCTION("if(isblank(A103),"""",filter(Moorings!A:A,Moorings!B:B=A103,Moorings!D:D=D103))"),"")</f>
        <v/>
      </c>
      <c r="F103" s="21" t="str">
        <f ca="1">IFERROR(__xludf.DUMMYFUNCTION("if(isblank(A103),"""",filter(Moorings!C:C,Moorings!B:B=A103,Moorings!D:D=D103))"),"")</f>
        <v/>
      </c>
      <c r="G103" s="20"/>
      <c r="H103" s="20"/>
      <c r="I103" s="20"/>
      <c r="J103" s="20"/>
      <c r="K103" s="20"/>
      <c r="L103" s="20"/>
      <c r="M103" s="20"/>
      <c r="N103" s="13"/>
      <c r="O103" s="13"/>
      <c r="P103" s="13"/>
      <c r="Q103" s="13"/>
      <c r="R103" s="13"/>
      <c r="S103" s="13"/>
      <c r="T103" s="18"/>
      <c r="U103" s="18"/>
      <c r="V103" s="18"/>
      <c r="W103" s="18"/>
      <c r="X103" s="18"/>
      <c r="Y103" s="18"/>
      <c r="Z103" s="18"/>
    </row>
    <row r="104" spans="1:26" ht="12.75" customHeight="1" x14ac:dyDescent="0.25">
      <c r="A104" s="20"/>
      <c r="B104" s="21" t="str">
        <f ca="1">IFERROR(__xludf.DUMMYFUNCTION("if(isblank(A104),"""",filter(Moorings!A:A,Moorings!B:B=left(A104,14),Moorings!D:D=D104))"),"")</f>
        <v/>
      </c>
      <c r="C104" s="21" t="str">
        <f ca="1">IFERROR(__xludf.DUMMYFUNCTION("if(isblank(A104),"""",filter(Moorings!C:C,Moorings!B:B=left(A104,14),Moorings!D:D=D104))"),"")</f>
        <v/>
      </c>
      <c r="D104" s="12"/>
      <c r="E104" s="21" t="str">
        <f ca="1">IFERROR(__xludf.DUMMYFUNCTION("if(isblank(A104),"""",filter(Moorings!A:A,Moorings!B:B=A104,Moorings!D:D=D104))"),"")</f>
        <v/>
      </c>
      <c r="F104" s="21" t="str">
        <f ca="1">IFERROR(__xludf.DUMMYFUNCTION("if(isblank(A104),"""",filter(Moorings!C:C,Moorings!B:B=A104,Moorings!D:D=D104))"),"")</f>
        <v/>
      </c>
      <c r="G104" s="20"/>
      <c r="H104" s="20"/>
      <c r="I104" s="20"/>
      <c r="J104" s="20"/>
      <c r="K104" s="20"/>
      <c r="L104" s="20"/>
      <c r="M104" s="20"/>
      <c r="N104" s="13"/>
      <c r="O104" s="13"/>
      <c r="P104" s="13"/>
      <c r="Q104" s="13"/>
      <c r="R104" s="13"/>
      <c r="S104" s="13"/>
      <c r="T104" s="18"/>
      <c r="U104" s="18"/>
      <c r="V104" s="18"/>
      <c r="W104" s="18"/>
      <c r="X104" s="18"/>
      <c r="Y104" s="18"/>
      <c r="Z104" s="18"/>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pane ySplit="1" topLeftCell="A2" activePane="bottomLeft" state="frozen"/>
      <selection pane="bottomLeft" activeCell="B3" sqref="B3"/>
    </sheetView>
  </sheetViews>
  <sheetFormatPr defaultColWidth="17.28515625" defaultRowHeight="15" customHeight="1" x14ac:dyDescent="0.2"/>
  <cols>
    <col min="1" max="1" width="21.85546875" customWidth="1"/>
    <col min="2" max="2" width="17.140625" customWidth="1"/>
    <col min="3" max="3" width="31.5703125" customWidth="1"/>
    <col min="4" max="4" width="7.7109375" customWidth="1"/>
    <col min="5" max="5" width="21.7109375" customWidth="1"/>
    <col min="6" max="6" width="9.85546875" customWidth="1"/>
    <col min="7" max="7" width="11.42578125" customWidth="1"/>
  </cols>
  <sheetData>
    <row r="1" spans="1:7" x14ac:dyDescent="0.25">
      <c r="A1" s="36" t="s">
        <v>136</v>
      </c>
      <c r="B1" s="37" t="s">
        <v>137</v>
      </c>
      <c r="C1" s="37" t="s">
        <v>138</v>
      </c>
      <c r="D1" s="37" t="s">
        <v>139</v>
      </c>
      <c r="E1" s="37" t="s">
        <v>140</v>
      </c>
      <c r="F1" s="37" t="s">
        <v>141</v>
      </c>
      <c r="G1" s="37" t="s">
        <v>142</v>
      </c>
    </row>
    <row r="2" spans="1:7" x14ac:dyDescent="0.25">
      <c r="A2" s="38" t="str">
        <f>Moorings!A2</f>
        <v>ATAPL-65244-040-0026</v>
      </c>
      <c r="B2" s="38" t="str">
        <f>IF(D2="Mooring",Moorings!B2,"")</f>
        <v>RS03AXBS-MJ03A</v>
      </c>
      <c r="C2" s="39" t="str">
        <f>IF(D2="Sensor",Moorings!B2,"")</f>
        <v/>
      </c>
      <c r="D2" s="21" t="str">
        <f>IF(ISBLANK(Moorings!B2),"",IF(LEN(Moorings!B2)&gt;14,"Sensor","Mooring"))</f>
        <v>Mooring</v>
      </c>
      <c r="E2" s="25" t="str">
        <f>Moorings!C2</f>
        <v>SN0023</v>
      </c>
      <c r="F2" s="40">
        <f>IF(D2="Mooring",Moorings!E2,"")</f>
        <v>41849</v>
      </c>
      <c r="G2" s="39"/>
    </row>
    <row r="3" spans="1:7" x14ac:dyDescent="0.25">
      <c r="A3" s="38" t="str">
        <f>Moorings!A3</f>
        <v>ATAPL-58693-00001</v>
      </c>
      <c r="B3" s="38" t="str">
        <f>IF(D3="Mooring",Moorings!B3,"")</f>
        <v/>
      </c>
      <c r="C3" s="38" t="str">
        <f>IF(D3="Sensor",Moorings!B3,"")</f>
        <v>RS03AXBS-MJ03A-05-HYDLFA301</v>
      </c>
      <c r="D3" s="21" t="str">
        <f>IF(ISBLANK(Moorings!B3),"",IF(LEN(Moorings!B3)&gt;14,"Sensor","Mooring"))</f>
        <v>Sensor</v>
      </c>
      <c r="E3" s="25">
        <f>Moorings!C3</f>
        <v>299463</v>
      </c>
      <c r="F3" s="40" t="str">
        <f>IF(D3="Mooring",Moorings!E3,"")</f>
        <v/>
      </c>
      <c r="G3" s="39"/>
    </row>
    <row r="4" spans="1:7" x14ac:dyDescent="0.25">
      <c r="A4" s="38" t="str">
        <f>Moorings!A4</f>
        <v>ATAPL-58328-00001</v>
      </c>
      <c r="B4" s="38" t="str">
        <f>IF(D4="Mooring",Moorings!B4,"")</f>
        <v/>
      </c>
      <c r="C4" s="38" t="str">
        <f>IF(D4="Sensor",Moorings!B4,"")</f>
        <v>RS03AXBS-MJ03A-05-OBSBBA303</v>
      </c>
      <c r="D4" s="21" t="str">
        <f>IF(ISBLANK(Moorings!B4),"",IF(LEN(Moorings!B4)&gt;14,"Sensor","Mooring"))</f>
        <v>Sensor</v>
      </c>
      <c r="E4" s="25" t="str">
        <f>Moorings!C4</f>
        <v>T1076</v>
      </c>
      <c r="F4" s="40" t="str">
        <f>IF(D4="Mooring",Moorings!E4,"")</f>
        <v/>
      </c>
      <c r="G4" s="39"/>
    </row>
    <row r="5" spans="1:7" x14ac:dyDescent="0.25">
      <c r="A5" s="38" t="str">
        <f>Moorings!A5</f>
        <v>ATAPL-67639-00003</v>
      </c>
      <c r="B5" s="38" t="str">
        <f>IF(D5="Mooring",Moorings!B5,"")</f>
        <v/>
      </c>
      <c r="C5" s="38" t="str">
        <f>IF(D5="Sensor",Moorings!B5,"")</f>
        <v>RS03AXBS-MJ03A-06-PRESTA301</v>
      </c>
      <c r="D5" s="21" t="str">
        <f>IF(ISBLANK(Moorings!B5),"",IF(LEN(Moorings!B5)&gt;14,"Sensor","Mooring"))</f>
        <v>Sensor</v>
      </c>
      <c r="E5" s="25" t="str">
        <f>Moorings!C5</f>
        <v>5471540-0029</v>
      </c>
      <c r="F5" s="40" t="str">
        <f>IF(D5="Mooring",Moorings!E5,"")</f>
        <v/>
      </c>
      <c r="G5" s="39"/>
    </row>
    <row r="6" spans="1:7" x14ac:dyDescent="0.25">
      <c r="A6" s="38" t="str">
        <f>Moorings!A6</f>
        <v>ATAPL-67979-00005</v>
      </c>
      <c r="B6" s="38" t="str">
        <f>IF(D6="Mooring",Moorings!B6,"")</f>
        <v/>
      </c>
      <c r="C6" s="38" t="str">
        <f>IF(D6="Sensor",Moorings!B6,"")</f>
        <v>RS03AXBS-MJ03A-12-VEL3DB301</v>
      </c>
      <c r="D6" s="21" t="str">
        <f>IF(ISBLANK(Moorings!B6),"",IF(LEN(Moorings!B6)&gt;14,"Sensor","Mooring"))</f>
        <v>Sensor</v>
      </c>
      <c r="E6" s="25">
        <f>Moorings!C6</f>
        <v>10314</v>
      </c>
      <c r="F6" s="40" t="str">
        <f>IF(D6="Mooring",Moorings!E6,"")</f>
        <v/>
      </c>
      <c r="G6" s="39"/>
    </row>
    <row r="7" spans="1:7" x14ac:dyDescent="0.25">
      <c r="A7" s="38">
        <f>Moorings!A7</f>
        <v>0</v>
      </c>
      <c r="B7" s="38" t="str">
        <f>IF(D7="Mooring",Moorings!B7,"")</f>
        <v/>
      </c>
      <c r="C7" s="39" t="str">
        <f>IF(D7="Sensor",Moorings!B7,"")</f>
        <v/>
      </c>
      <c r="D7" s="21" t="str">
        <f>IF(ISBLANK(Moorings!B7),"",IF(LEN(Moorings!B7)&gt;14,"Sensor","Mooring"))</f>
        <v/>
      </c>
      <c r="E7" s="25">
        <f>Moorings!C7</f>
        <v>0</v>
      </c>
      <c r="F7" s="40" t="str">
        <f>IF(D7="Mooring",Moorings!E7,"")</f>
        <v/>
      </c>
      <c r="G7" s="39"/>
    </row>
    <row r="8" spans="1:7" x14ac:dyDescent="0.25">
      <c r="A8" s="38" t="str">
        <f>Moorings!A8</f>
        <v>ATAPL-65310-050-0007</v>
      </c>
      <c r="B8" s="38" t="str">
        <f>IF(D8="Mooring",Moorings!B8,"")</f>
        <v>RS03AXBS-LJ03A</v>
      </c>
      <c r="C8" s="39" t="str">
        <f>IF(D8="Sensor",Moorings!B8,"")</f>
        <v/>
      </c>
      <c r="D8" s="21" t="str">
        <f>IF(ISBLANK(Moorings!B8),"",IF(LEN(Moorings!B8)&gt;14,"Sensor","Mooring"))</f>
        <v>Mooring</v>
      </c>
      <c r="E8" s="25" t="str">
        <f>Moorings!C8</f>
        <v>SN0007</v>
      </c>
      <c r="F8" s="40">
        <f>IF(D8="Mooring",Moorings!E8,"")</f>
        <v>41856</v>
      </c>
      <c r="G8" s="39"/>
    </row>
    <row r="9" spans="1:7" x14ac:dyDescent="0.25">
      <c r="A9" s="38" t="str">
        <f>Moorings!A9</f>
        <v>ATAPL-58323-00001</v>
      </c>
      <c r="B9" s="38" t="str">
        <f>IF(D9="Mooring",Moorings!B9,"")</f>
        <v/>
      </c>
      <c r="C9" s="38" t="str">
        <f>IF(D9="Sensor",Moorings!B9,"")</f>
        <v>RS03AXBS-LJ03A-05-HPIESA301</v>
      </c>
      <c r="D9" s="21" t="str">
        <f>IF(ISBLANK(Moorings!B9),"",IF(LEN(Moorings!B9)&gt;14,"Sensor","Mooring"))</f>
        <v>Sensor</v>
      </c>
      <c r="E9" s="25">
        <f>Moorings!C9</f>
        <v>1</v>
      </c>
      <c r="F9" s="40" t="str">
        <f>IF(D9="Mooring",Moorings!E9,"")</f>
        <v/>
      </c>
      <c r="G9" s="39"/>
    </row>
    <row r="10" spans="1:7" x14ac:dyDescent="0.25">
      <c r="A10" s="38" t="str">
        <f>Moorings!A10</f>
        <v>ATAPL-58324-00003</v>
      </c>
      <c r="B10" s="38" t="str">
        <f>IF(D10="Mooring",Moorings!B10,"")</f>
        <v/>
      </c>
      <c r="C10" s="38" t="str">
        <f>IF(D10="Sensor",Moorings!B10,"")</f>
        <v>RS03AXBS-LJ03A-09-HYDBBA302</v>
      </c>
      <c r="D10" s="21" t="str">
        <f>IF(ISBLANK(Moorings!B10),"",IF(LEN(Moorings!B10)&gt;14,"Sensor","Mooring"))</f>
        <v>Sensor</v>
      </c>
      <c r="E10" s="25">
        <f>Moorings!C10</f>
        <v>1271</v>
      </c>
      <c r="F10" s="40" t="str">
        <f>IF(D10="Mooring",Moorings!E10,"")</f>
        <v/>
      </c>
      <c r="G10" s="39"/>
    </row>
    <row r="11" spans="1:7" x14ac:dyDescent="0.25">
      <c r="A11" s="38" t="str">
        <f>Moorings!A11</f>
        <v>ATAPL-68073-00003</v>
      </c>
      <c r="B11" s="38" t="str">
        <f>IF(D11="Mooring",Moorings!B11,"")</f>
        <v/>
      </c>
      <c r="C11" s="38" t="str">
        <f>IF(D11="Sensor",Moorings!B11,"")</f>
        <v>RS03AXBS-LJ03A-10-ADCPTE303</v>
      </c>
      <c r="D11" s="21" t="str">
        <f>IF(ISBLANK(Moorings!B11),"",IF(LEN(Moorings!B11)&gt;14,"Sensor","Mooring"))</f>
        <v>Sensor</v>
      </c>
      <c r="E11" s="25">
        <f>Moorings!C11</f>
        <v>19224</v>
      </c>
      <c r="F11" s="40" t="str">
        <f>IF(D11="Mooring",Moorings!E11,"")</f>
        <v/>
      </c>
      <c r="G11" s="39"/>
    </row>
    <row r="12" spans="1:7" x14ac:dyDescent="0.25">
      <c r="A12" s="38" t="str">
        <f>Moorings!A12</f>
        <v>ATAPL-69943-00003</v>
      </c>
      <c r="B12" s="38" t="str">
        <f>IF(D12="Mooring",Moorings!B12,"")</f>
        <v/>
      </c>
      <c r="C12" s="38" t="str">
        <f>IF(D12="Sensor",Moorings!B12,"")</f>
        <v>RS03AXBS-LJ03A-11-OPTAAC303</v>
      </c>
      <c r="D12" s="21" t="str">
        <f>IF(ISBLANK(Moorings!B12),"",IF(LEN(Moorings!B12)&gt;14,"Sensor","Mooring"))</f>
        <v>Sensor</v>
      </c>
      <c r="E12" s="25" t="str">
        <f>Moorings!C12</f>
        <v>ACS-156</v>
      </c>
      <c r="F12" s="40" t="str">
        <f>IF(D12="Mooring",Moorings!E12,"")</f>
        <v/>
      </c>
      <c r="G12" s="39"/>
    </row>
    <row r="13" spans="1:7" x14ac:dyDescent="0.25">
      <c r="A13" s="38" t="str">
        <f>Moorings!A13</f>
        <v>ATAPL-67627-00003</v>
      </c>
      <c r="B13" s="38" t="str">
        <f>IF(D13="Mooring",Moorings!B13,"")</f>
        <v/>
      </c>
      <c r="C13" s="38" t="str">
        <f>IF(D13="Sensor",Moorings!B13,"")</f>
        <v>RS03AXBS-LJ03A-12-CTDPFB301</v>
      </c>
      <c r="D13" s="21" t="str">
        <f>IF(ISBLANK(Moorings!B13),"",IF(LEN(Moorings!B13)&gt;14,"Sensor","Mooring"))</f>
        <v>Sensor</v>
      </c>
      <c r="E13" s="25" t="str">
        <f>Moorings!C13</f>
        <v>16-50031</v>
      </c>
      <c r="F13" s="40" t="str">
        <f>IF(D13="Mooring",Moorings!E13,"")</f>
        <v/>
      </c>
      <c r="G13" s="39"/>
    </row>
    <row r="14" spans="1:7" x14ac:dyDescent="0.25">
      <c r="A14" s="38" t="str">
        <f>Moorings!A14</f>
        <v>ATAPL-58320-00003</v>
      </c>
      <c r="B14" s="38" t="str">
        <f>IF(D14="Mooring",Moorings!B14,"")</f>
        <v/>
      </c>
      <c r="C14" s="38" t="str">
        <f>IF(D14="Sensor",Moorings!B14,"")</f>
        <v>RS03AXBS-LJ03A-12-DOSTAD301</v>
      </c>
      <c r="D14" s="21" t="str">
        <f>IF(ISBLANK(Moorings!B14),"",IF(LEN(Moorings!B14)&gt;14,"Sensor","Mooring"))</f>
        <v>Sensor</v>
      </c>
      <c r="E14" s="25">
        <f>Moorings!C14</f>
        <v>273</v>
      </c>
      <c r="F14" s="40" t="str">
        <f>IF(D14="Mooring",Moorings!E14,"")</f>
        <v/>
      </c>
      <c r="G14" s="39"/>
    </row>
    <row r="15" spans="1:7" x14ac:dyDescent="0.25">
      <c r="A15" s="38">
        <f>Moorings!A15</f>
        <v>0</v>
      </c>
      <c r="B15" s="38" t="str">
        <f>IF(D15="Mooring",Moorings!B15,"")</f>
        <v/>
      </c>
      <c r="C15" s="39" t="str">
        <f>IF(D15="Sensor",Moorings!B15,"")</f>
        <v/>
      </c>
      <c r="D15" s="21" t="str">
        <f>IF(ISBLANK(Moorings!B15),"",IF(LEN(Moorings!B15)&gt;14,"Sensor","Mooring"))</f>
        <v/>
      </c>
      <c r="E15" s="25">
        <f>Moorings!C15</f>
        <v>0</v>
      </c>
      <c r="F15" s="40" t="str">
        <f>IF(D15="Mooring",Moorings!E15,"")</f>
        <v/>
      </c>
      <c r="G15" s="39"/>
    </row>
    <row r="16" spans="1:7" x14ac:dyDescent="0.25">
      <c r="A16" s="38" t="str">
        <f>Moorings!A16</f>
        <v>ATAPL-65310-840-0011</v>
      </c>
      <c r="B16" s="38" t="str">
        <f>IF(D16="Mooring",Moorings!B16,"")</f>
        <v>RS03AXBS-LJ03A</v>
      </c>
      <c r="C16" s="39" t="str">
        <f>IF(D16="Sensor",Moorings!B16,"")</f>
        <v/>
      </c>
      <c r="D16" s="21" t="str">
        <f>IF(ISBLANK(Moorings!B16),"",IF(LEN(Moorings!B16)&gt;14,"Sensor","Mooring"))</f>
        <v>Mooring</v>
      </c>
      <c r="E16" s="25" t="str">
        <f>Moorings!C16</f>
        <v>SN0011</v>
      </c>
      <c r="F16" s="40">
        <f>IF(D16="Mooring",Moorings!E16,"")</f>
        <v>42198</v>
      </c>
      <c r="G16" s="39"/>
    </row>
    <row r="17" spans="1:7" x14ac:dyDescent="0.25">
      <c r="A17" s="38" t="str">
        <f>Moorings!A17</f>
        <v>ATAPL-58323-00004</v>
      </c>
      <c r="B17" s="38" t="str">
        <f>IF(D17="Mooring",Moorings!B17,"")</f>
        <v/>
      </c>
      <c r="C17" s="38" t="str">
        <f>IF(D17="Sensor",Moorings!B17,"")</f>
        <v>RS03AXBS-LJ03A-05-HPIESA301</v>
      </c>
      <c r="D17" s="21" t="str">
        <f>IF(ISBLANK(Moorings!B17),"",IF(LEN(Moorings!B17)&gt;14,"Sensor","Mooring"))</f>
        <v>Sensor</v>
      </c>
      <c r="E17" s="25">
        <f>Moorings!C17</f>
        <v>4</v>
      </c>
      <c r="F17" s="40" t="str">
        <f>IF(D17="Mooring",Moorings!E17,"")</f>
        <v/>
      </c>
      <c r="G17" s="39"/>
    </row>
    <row r="18" spans="1:7" x14ac:dyDescent="0.25">
      <c r="A18" s="38" t="str">
        <f>Moorings!A18</f>
        <v>ATAPL-58324-00011</v>
      </c>
      <c r="B18" s="38" t="str">
        <f>IF(D18="Mooring",Moorings!B18,"")</f>
        <v/>
      </c>
      <c r="C18" s="38" t="str">
        <f>IF(D18="Sensor",Moorings!B18,"")</f>
        <v>RS03AXBS-LJ03A-09-HYDBBA302</v>
      </c>
      <c r="D18" s="21" t="str">
        <f>IF(ISBLANK(Moorings!B18),"",IF(LEN(Moorings!B18)&gt;14,"Sensor","Mooring"))</f>
        <v>Sensor</v>
      </c>
      <c r="E18" s="25">
        <f>Moorings!C18</f>
        <v>1389</v>
      </c>
      <c r="F18" s="40" t="str">
        <f>IF(D18="Mooring",Moorings!E18,"")</f>
        <v/>
      </c>
      <c r="G18" s="39"/>
    </row>
    <row r="19" spans="1:7" x14ac:dyDescent="0.25">
      <c r="A19" s="38" t="str">
        <f>Moorings!A19</f>
        <v>ATAPL-68073-00005</v>
      </c>
      <c r="B19" s="38" t="str">
        <f>IF(D19="Mooring",Moorings!B19,"")</f>
        <v/>
      </c>
      <c r="C19" s="38" t="str">
        <f>IF(D19="Sensor",Moorings!B19,"")</f>
        <v>RS03AXBS-LJ03A-10-ADCPTE303</v>
      </c>
      <c r="D19" s="21" t="str">
        <f>IF(ISBLANK(Moorings!B19),"",IF(LEN(Moorings!B19)&gt;14,"Sensor","Mooring"))</f>
        <v>Sensor</v>
      </c>
      <c r="E19" s="25">
        <f>Moorings!C19</f>
        <v>23443</v>
      </c>
      <c r="F19" s="40" t="str">
        <f>IF(D19="Mooring",Moorings!E19,"")</f>
        <v/>
      </c>
      <c r="G19" s="39"/>
    </row>
    <row r="20" spans="1:7" x14ac:dyDescent="0.25">
      <c r="A20" s="38" t="str">
        <f>Moorings!A20</f>
        <v>ATAPL-69943-00001</v>
      </c>
      <c r="B20" s="38" t="str">
        <f>IF(D20="Mooring",Moorings!B20,"")</f>
        <v/>
      </c>
      <c r="C20" s="38" t="str">
        <f>IF(D20="Sensor",Moorings!B20,"")</f>
        <v>RS03AXBS-LJ03A-11-OPTAAC303</v>
      </c>
      <c r="D20" s="21" t="str">
        <f>IF(ISBLANK(Moorings!B20),"",IF(LEN(Moorings!B20)&gt;14,"Sensor","Mooring"))</f>
        <v>Sensor</v>
      </c>
      <c r="E20" s="25">
        <f>Moorings!C20</f>
        <v>141</v>
      </c>
      <c r="F20" s="40" t="str">
        <f>IF(D20="Mooring",Moorings!E20,"")</f>
        <v/>
      </c>
      <c r="G20" s="39"/>
    </row>
    <row r="21" spans="1:7" x14ac:dyDescent="0.25">
      <c r="A21" s="38" t="str">
        <f>Moorings!A21</f>
        <v>ATAPL-67627-00005</v>
      </c>
      <c r="B21" s="38" t="str">
        <f>IF(D21="Mooring",Moorings!B21,"")</f>
        <v/>
      </c>
      <c r="C21" s="38" t="str">
        <f>IF(D21="Sensor",Moorings!B21,"")</f>
        <v>RS03AXBS-LJ03A-12-CTDPFB301</v>
      </c>
      <c r="D21" s="21" t="str">
        <f>IF(ISBLANK(Moorings!B21),"",IF(LEN(Moorings!B21)&gt;14,"Sensor","Mooring"))</f>
        <v>Sensor</v>
      </c>
      <c r="E21" s="25" t="str">
        <f>Moorings!C21</f>
        <v>16-50128</v>
      </c>
      <c r="F21" s="40" t="str">
        <f>IF(D21="Mooring",Moorings!E21,"")</f>
        <v/>
      </c>
      <c r="G21" s="39"/>
    </row>
    <row r="22" spans="1:7" x14ac:dyDescent="0.25">
      <c r="A22" s="38" t="str">
        <f>Moorings!A22</f>
        <v>ATAPL-58320-00014</v>
      </c>
      <c r="B22" s="38" t="str">
        <f>IF(D22="Mooring",Moorings!B22,"")</f>
        <v/>
      </c>
      <c r="C22" s="38" t="str">
        <f>IF(D22="Sensor",Moorings!B22,"")</f>
        <v>RS03AXBS-LJ03A-12-DOSTAD301</v>
      </c>
      <c r="D22" s="21" t="str">
        <f>IF(ISBLANK(Moorings!B22),"",IF(LEN(Moorings!B22)&gt;14,"Sensor","Mooring"))</f>
        <v>Sensor</v>
      </c>
      <c r="E22" s="25">
        <f>Moorings!C22</f>
        <v>475</v>
      </c>
      <c r="F22" s="40" t="str">
        <f>IF(D22="Mooring",Moorings!E22,"")</f>
        <v/>
      </c>
      <c r="G22" s="39"/>
    </row>
    <row r="23" spans="1:7" x14ac:dyDescent="0.25">
      <c r="A23" s="38">
        <f>Moorings!A23</f>
        <v>0</v>
      </c>
      <c r="B23" s="38" t="str">
        <f>IF(D23="Mooring",Moorings!B23,"")</f>
        <v/>
      </c>
      <c r="C23" s="39" t="str">
        <f>IF(D23="Sensor",Moorings!B23,"")</f>
        <v/>
      </c>
      <c r="D23" s="21" t="str">
        <f>IF(ISBLANK(Moorings!B23),"",IF(LEN(Moorings!B23)&gt;14,"Sensor","Mooring"))</f>
        <v/>
      </c>
      <c r="E23" s="25">
        <f>Moorings!C23</f>
        <v>0</v>
      </c>
      <c r="F23" s="40" t="str">
        <f>IF(D23="Mooring",Moorings!E23,"")</f>
        <v/>
      </c>
      <c r="G23" s="39"/>
    </row>
    <row r="24" spans="1:7" x14ac:dyDescent="0.25">
      <c r="A24" s="38">
        <f>Moorings!A24</f>
        <v>0</v>
      </c>
      <c r="B24" s="38" t="str">
        <f>IF(D24="Mooring",Moorings!B24,"")</f>
        <v/>
      </c>
      <c r="C24" s="39" t="str">
        <f>IF(D24="Sensor",Moorings!B24,"")</f>
        <v/>
      </c>
      <c r="D24" s="21" t="str">
        <f>IF(ISBLANK(Moorings!B24),"",IF(LEN(Moorings!B24)&gt;14,"Sensor","Mooring"))</f>
        <v/>
      </c>
      <c r="E24" s="25">
        <f>Moorings!C24</f>
        <v>0</v>
      </c>
      <c r="F24" s="40" t="str">
        <f>IF(D24="Mooring",Moorings!E24,"")</f>
        <v/>
      </c>
      <c r="G24" s="39"/>
    </row>
    <row r="25" spans="1:7" x14ac:dyDescent="0.25">
      <c r="A25" s="38">
        <f>Moorings!A25</f>
        <v>0</v>
      </c>
      <c r="B25" s="38" t="str">
        <f>IF(D25="Mooring",Moorings!B25,"")</f>
        <v/>
      </c>
      <c r="C25" s="39" t="str">
        <f>IF(D25="Sensor",Moorings!B25,"")</f>
        <v/>
      </c>
      <c r="D25" s="21" t="str">
        <f>IF(ISBLANK(Moorings!B25),"",IF(LEN(Moorings!B25)&gt;14,"Sensor","Mooring"))</f>
        <v/>
      </c>
      <c r="E25" s="25">
        <f>Moorings!C25</f>
        <v>0</v>
      </c>
      <c r="F25" s="40" t="str">
        <f>IF(D25="Mooring",Moorings!E25,"")</f>
        <v/>
      </c>
      <c r="G25" s="39"/>
    </row>
    <row r="26" spans="1:7" x14ac:dyDescent="0.25">
      <c r="A26" s="38">
        <f>Moorings!A26</f>
        <v>0</v>
      </c>
      <c r="B26" s="38" t="str">
        <f>IF(D26="Mooring",Moorings!B26,"")</f>
        <v/>
      </c>
      <c r="C26" s="39" t="str">
        <f>IF(D26="Sensor",Moorings!B26,"")</f>
        <v/>
      </c>
      <c r="D26" s="21" t="str">
        <f>IF(ISBLANK(Moorings!B26),"",IF(LEN(Moorings!B26)&gt;14,"Sensor","Mooring"))</f>
        <v/>
      </c>
      <c r="E26" s="25">
        <f>Moorings!C26</f>
        <v>0</v>
      </c>
      <c r="F26" s="40" t="str">
        <f>IF(D26="Mooring",Moorings!E26,"")</f>
        <v/>
      </c>
      <c r="G26" s="39"/>
    </row>
    <row r="27" spans="1:7" x14ac:dyDescent="0.25">
      <c r="A27" s="38">
        <f>Moorings!A27</f>
        <v>0</v>
      </c>
      <c r="B27" s="38" t="str">
        <f>IF(D27="Mooring",Moorings!B27,"")</f>
        <v/>
      </c>
      <c r="C27" s="39" t="str">
        <f>IF(D27="Sensor",Moorings!B27,"")</f>
        <v/>
      </c>
      <c r="D27" s="21" t="str">
        <f>IF(ISBLANK(Moorings!B27),"",IF(LEN(Moorings!B27)&gt;14,"Sensor","Mooring"))</f>
        <v/>
      </c>
      <c r="E27" s="25">
        <f>Moorings!C27</f>
        <v>0</v>
      </c>
      <c r="F27" s="40" t="str">
        <f>IF(D27="Mooring",Moorings!E27,"")</f>
        <v/>
      </c>
      <c r="G27" s="39"/>
    </row>
    <row r="28" spans="1:7" x14ac:dyDescent="0.25">
      <c r="A28" s="38">
        <f>Moorings!A28</f>
        <v>0</v>
      </c>
      <c r="B28" s="38" t="str">
        <f>IF(D28="Mooring",Moorings!B28,"")</f>
        <v/>
      </c>
      <c r="C28" s="39" t="str">
        <f>IF(D28="Sensor",Moorings!B28,"")</f>
        <v/>
      </c>
      <c r="D28" s="21" t="str">
        <f>IF(ISBLANK(Moorings!B28),"",IF(LEN(Moorings!B28)&gt;14,"Sensor","Mooring"))</f>
        <v/>
      </c>
      <c r="E28" s="25">
        <f>Moorings!C28</f>
        <v>0</v>
      </c>
      <c r="F28" s="40" t="str">
        <f>IF(D28="Mooring",Moorings!E28,"")</f>
        <v/>
      </c>
      <c r="G28"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workbookViewId="0"/>
  </sheetViews>
  <sheetFormatPr defaultColWidth="17.28515625" defaultRowHeight="15" customHeight="1" x14ac:dyDescent="0.2"/>
  <cols>
    <col min="1" max="1" width="33.42578125" customWidth="1"/>
    <col min="2" max="2" width="11.5703125" customWidth="1"/>
    <col min="3" max="3" width="18.140625" customWidth="1"/>
    <col min="4" max="4" width="11.42578125" customWidth="1"/>
    <col min="5" max="5" width="10.28515625" customWidth="1"/>
    <col min="6" max="6" width="7" customWidth="1"/>
    <col min="7" max="7" width="5.7109375" customWidth="1"/>
    <col min="8" max="8" width="16" customWidth="1"/>
    <col min="9" max="9" width="19.42578125" customWidth="1"/>
    <col min="10" max="10" width="11" customWidth="1"/>
  </cols>
  <sheetData>
    <row r="1" spans="1:11" x14ac:dyDescent="0.25">
      <c r="A1" s="41" t="str">
        <f ca="1">IFERROR(__xludf.DUMMYFUNCTION("sort(unique(Moorings!B:B))"),"Ref Des")</f>
        <v>Ref Des</v>
      </c>
      <c r="B1" s="42" t="s">
        <v>143</v>
      </c>
      <c r="C1" s="43" t="s">
        <v>144</v>
      </c>
      <c r="D1" s="44" t="s">
        <v>145</v>
      </c>
      <c r="E1" s="44" t="s">
        <v>146</v>
      </c>
      <c r="F1" s="44" t="s">
        <v>147</v>
      </c>
      <c r="G1" s="44"/>
      <c r="H1" s="44" t="s">
        <v>148</v>
      </c>
      <c r="I1" s="43" t="s">
        <v>144</v>
      </c>
      <c r="J1" s="44" t="s">
        <v>147</v>
      </c>
    </row>
    <row r="2" spans="1:11" ht="15" customHeight="1" x14ac:dyDescent="0.2">
      <c r="A2" t="s">
        <v>37</v>
      </c>
      <c r="B2" s="45"/>
      <c r="C2" s="46" t="s">
        <v>149</v>
      </c>
      <c r="D2" s="45" t="s">
        <v>150</v>
      </c>
      <c r="E2" s="45" t="s">
        <v>151</v>
      </c>
      <c r="F2" s="47"/>
      <c r="G2" s="47"/>
      <c r="H2" s="45"/>
      <c r="I2" s="48"/>
      <c r="J2" s="47"/>
    </row>
    <row r="3" spans="1:11" ht="15" customHeight="1" x14ac:dyDescent="0.2">
      <c r="A3" t="s">
        <v>42</v>
      </c>
      <c r="B3" s="45"/>
      <c r="C3" s="46" t="s">
        <v>149</v>
      </c>
      <c r="D3" s="45" t="s">
        <v>150</v>
      </c>
      <c r="E3" s="45" t="s">
        <v>151</v>
      </c>
      <c r="F3" s="45"/>
      <c r="G3" s="45"/>
      <c r="H3" s="47"/>
      <c r="I3" s="49"/>
      <c r="J3" s="45"/>
    </row>
    <row r="4" spans="1:11" ht="15" customHeight="1" x14ac:dyDescent="0.2">
      <c r="A4" t="s">
        <v>46</v>
      </c>
      <c r="B4" s="45"/>
      <c r="C4" s="46" t="s">
        <v>149</v>
      </c>
      <c r="D4" s="45" t="s">
        <v>150</v>
      </c>
      <c r="E4" s="45" t="s">
        <v>150</v>
      </c>
      <c r="F4" s="47"/>
      <c r="G4" s="47"/>
      <c r="H4" s="47"/>
      <c r="I4" s="49"/>
      <c r="J4" s="47"/>
    </row>
    <row r="5" spans="1:11" ht="15" customHeight="1" x14ac:dyDescent="0.2">
      <c r="A5" t="s">
        <v>49</v>
      </c>
      <c r="B5" s="45"/>
      <c r="C5" s="46" t="s">
        <v>149</v>
      </c>
      <c r="D5" s="45" t="s">
        <v>150</v>
      </c>
      <c r="E5" s="45" t="s">
        <v>150</v>
      </c>
      <c r="F5" s="45" t="s">
        <v>152</v>
      </c>
      <c r="G5" s="47"/>
      <c r="H5" s="47"/>
      <c r="I5" s="48"/>
      <c r="J5" s="47"/>
    </row>
    <row r="6" spans="1:11" ht="15" customHeight="1" x14ac:dyDescent="0.2">
      <c r="A6" t="s">
        <v>51</v>
      </c>
      <c r="B6" s="45"/>
      <c r="C6" s="46" t="s">
        <v>149</v>
      </c>
      <c r="D6" s="45" t="s">
        <v>150</v>
      </c>
      <c r="E6" s="45" t="s">
        <v>150</v>
      </c>
      <c r="F6" s="45"/>
      <c r="G6" s="47"/>
      <c r="H6" s="47"/>
      <c r="I6" s="49"/>
      <c r="J6" s="47"/>
    </row>
    <row r="7" spans="1:11" ht="15" customHeight="1" x14ac:dyDescent="0.2">
      <c r="A7" t="s">
        <v>57</v>
      </c>
      <c r="B7" s="45"/>
      <c r="C7" s="46" t="s">
        <v>149</v>
      </c>
      <c r="D7" s="45" t="s">
        <v>150</v>
      </c>
      <c r="E7" s="45" t="s">
        <v>150</v>
      </c>
      <c r="F7" s="45" t="s">
        <v>152</v>
      </c>
      <c r="G7" s="47"/>
      <c r="H7" s="47"/>
      <c r="I7" s="49"/>
      <c r="J7" s="47"/>
    </row>
    <row r="8" spans="1:11" ht="15" customHeight="1" x14ac:dyDescent="0.2">
      <c r="A8" t="s">
        <v>60</v>
      </c>
      <c r="B8" s="45"/>
      <c r="C8" s="46" t="s">
        <v>153</v>
      </c>
      <c r="D8" s="45" t="s">
        <v>150</v>
      </c>
      <c r="E8" s="45" t="s">
        <v>150</v>
      </c>
      <c r="F8" s="45" t="s">
        <v>154</v>
      </c>
      <c r="G8" s="47"/>
      <c r="H8" s="47"/>
      <c r="I8" s="48"/>
      <c r="J8" s="47"/>
    </row>
    <row r="9" spans="1:11" ht="15" customHeight="1" x14ac:dyDescent="0.2">
      <c r="A9" t="s">
        <v>13</v>
      </c>
      <c r="B9" s="45"/>
      <c r="C9" s="46"/>
      <c r="D9" s="45"/>
      <c r="E9" s="45"/>
      <c r="F9" s="47"/>
      <c r="G9" s="47"/>
      <c r="H9" s="47"/>
      <c r="I9" s="49"/>
      <c r="J9" s="47"/>
    </row>
    <row r="10" spans="1:11" ht="15" customHeight="1" x14ac:dyDescent="0.2">
      <c r="A10" t="s">
        <v>19</v>
      </c>
      <c r="B10" s="45"/>
      <c r="C10" s="46" t="s">
        <v>149</v>
      </c>
      <c r="D10" s="45" t="s">
        <v>155</v>
      </c>
      <c r="E10" s="45" t="s">
        <v>151</v>
      </c>
      <c r="F10" s="47"/>
      <c r="G10" s="47"/>
      <c r="H10" s="47"/>
      <c r="I10" s="49"/>
      <c r="J10" s="47"/>
    </row>
    <row r="11" spans="1:11" ht="15" customHeight="1" x14ac:dyDescent="0.2">
      <c r="A11" t="s">
        <v>23</v>
      </c>
      <c r="B11" s="45"/>
      <c r="C11" s="46" t="s">
        <v>149</v>
      </c>
      <c r="D11" s="45" t="s">
        <v>155</v>
      </c>
      <c r="E11" s="45" t="s">
        <v>151</v>
      </c>
      <c r="F11" s="47"/>
      <c r="G11" s="47"/>
      <c r="H11" s="45"/>
      <c r="I11" s="48"/>
      <c r="J11" s="47"/>
    </row>
    <row r="12" spans="1:11" ht="15" customHeight="1" x14ac:dyDescent="0.2">
      <c r="A12" t="s">
        <v>26</v>
      </c>
      <c r="B12" s="45"/>
      <c r="C12" s="46" t="s">
        <v>149</v>
      </c>
      <c r="D12" s="45" t="s">
        <v>155</v>
      </c>
      <c r="E12" s="45" t="s">
        <v>151</v>
      </c>
      <c r="F12" s="45" t="s">
        <v>149</v>
      </c>
      <c r="G12" s="47"/>
      <c r="H12" s="47"/>
      <c r="I12" s="50"/>
      <c r="J12" s="45" t="s">
        <v>156</v>
      </c>
    </row>
    <row r="13" spans="1:11" ht="15" customHeight="1" x14ac:dyDescent="0.2">
      <c r="A13" t="s">
        <v>32</v>
      </c>
      <c r="B13" s="45"/>
      <c r="C13" s="46" t="s">
        <v>149</v>
      </c>
      <c r="D13" s="45" t="s">
        <v>155</v>
      </c>
      <c r="E13" s="45" t="s">
        <v>155</v>
      </c>
      <c r="F13" s="45" t="s">
        <v>149</v>
      </c>
      <c r="G13" s="47"/>
      <c r="H13" s="47"/>
      <c r="I13" s="49"/>
      <c r="J13" s="45"/>
      <c r="K13" s="51" t="s">
        <v>156</v>
      </c>
    </row>
    <row r="14" spans="1:11" ht="15" customHeight="1" x14ac:dyDescent="0.2">
      <c r="B14" s="45"/>
      <c r="C14" s="46"/>
      <c r="D14" s="45"/>
      <c r="E14" s="45"/>
      <c r="F14" s="47"/>
      <c r="G14" s="47"/>
      <c r="H14" s="47"/>
      <c r="I14" s="49"/>
      <c r="J14" s="45"/>
      <c r="K14" s="51" t="s">
        <v>156</v>
      </c>
    </row>
    <row r="15" spans="1:11" ht="15" customHeight="1" x14ac:dyDescent="0.2">
      <c r="B15" s="45"/>
      <c r="C15" s="46"/>
      <c r="D15" s="45"/>
      <c r="E15" s="45"/>
      <c r="F15" s="47"/>
      <c r="G15" s="47"/>
      <c r="H15" s="47"/>
      <c r="I15" s="49"/>
      <c r="J15" s="45"/>
      <c r="K15" s="51" t="s">
        <v>156</v>
      </c>
    </row>
    <row r="16" spans="1:11" ht="15" customHeight="1" x14ac:dyDescent="0.2">
      <c r="B16" s="45"/>
      <c r="C16" s="46"/>
      <c r="D16" s="45"/>
      <c r="E16" s="45"/>
      <c r="F16" s="47"/>
      <c r="G16" s="47"/>
      <c r="H16" s="47"/>
      <c r="I16" s="49"/>
      <c r="J16" s="45"/>
      <c r="K16" s="51" t="s">
        <v>156</v>
      </c>
    </row>
    <row r="17" spans="2:11" ht="15" customHeight="1" x14ac:dyDescent="0.2">
      <c r="B17" s="45"/>
      <c r="C17" s="46"/>
      <c r="D17" s="45"/>
      <c r="E17" s="45"/>
      <c r="F17" s="47"/>
      <c r="G17" s="47"/>
      <c r="H17" s="47"/>
      <c r="I17" s="49"/>
      <c r="J17" s="47"/>
      <c r="K17" s="51" t="s">
        <v>156</v>
      </c>
    </row>
    <row r="18" spans="2:11" ht="15" customHeight="1" x14ac:dyDescent="0.2">
      <c r="B18" s="45"/>
      <c r="C18" s="46"/>
      <c r="D18" s="45"/>
      <c r="E18" s="45"/>
      <c r="F18" s="47"/>
      <c r="G18" s="47"/>
      <c r="H18" s="47"/>
      <c r="I18" s="49"/>
      <c r="J18" s="47"/>
      <c r="K18" s="51" t="s">
        <v>156</v>
      </c>
    </row>
    <row r="19" spans="2:11" ht="15" customHeight="1" x14ac:dyDescent="0.2">
      <c r="B19" s="45"/>
      <c r="C19" s="46"/>
      <c r="D19" s="45"/>
      <c r="E19" s="45"/>
      <c r="F19" s="47"/>
      <c r="G19" s="47"/>
      <c r="H19" s="47"/>
      <c r="I19" s="49"/>
      <c r="J19" s="47"/>
      <c r="K19" s="51" t="s">
        <v>156</v>
      </c>
    </row>
    <row r="20" spans="2:11" ht="15" customHeight="1" x14ac:dyDescent="0.2">
      <c r="B20" s="52" t="str">
        <f>CONCATENATE(COUNTIF(B2:B19,"yes"),"/",COUNTA(B2:B19))</f>
        <v>0/0</v>
      </c>
      <c r="C20" s="52" t="str">
        <f>CONCATENATE("'",COUNTIF(C2:C19,"yes"),"/",COUNTA(C2:C19))</f>
        <v>'10/11</v>
      </c>
      <c r="D20" s="53" t="str">
        <f t="shared" ref="D20:E20" si="0">CONCATENATE("'",COUNTIF(D2:D19,"1/*")+COUNTIF(D2:D19,"2/*")*2,"/",COUNTIF(D2:D19,"*/1")+COUNTIF(D2:D19,"*/2")*2)</f>
        <v>'18/18</v>
      </c>
      <c r="E20" s="53" t="str">
        <f t="shared" si="0"/>
        <v>'11/11</v>
      </c>
      <c r="F20" s="47"/>
      <c r="G20" s="47"/>
      <c r="H20" s="47"/>
      <c r="I20" s="49"/>
      <c r="J20" s="47"/>
      <c r="K20" s="51" t="s">
        <v>156</v>
      </c>
    </row>
    <row r="21" spans="2:11" ht="15" customHeight="1" x14ac:dyDescent="0.2">
      <c r="B21" s="47"/>
      <c r="C21" s="46"/>
      <c r="D21" s="45"/>
      <c r="E21" s="45"/>
      <c r="F21" s="47"/>
      <c r="G21" s="47"/>
      <c r="H21" s="47"/>
      <c r="I21" s="49"/>
      <c r="J21" s="47"/>
      <c r="K21" s="51" t="s">
        <v>156</v>
      </c>
    </row>
    <row r="22" spans="2:11" ht="15" customHeight="1" x14ac:dyDescent="0.2">
      <c r="B22" s="47"/>
      <c r="C22" s="54"/>
      <c r="D22" s="47"/>
      <c r="E22" s="47"/>
      <c r="F22" s="47"/>
      <c r="G22" s="47"/>
      <c r="H22" s="47"/>
      <c r="I22" s="49"/>
      <c r="J22" s="47"/>
      <c r="K22" s="51" t="s">
        <v>156</v>
      </c>
    </row>
    <row r="23" spans="2:11" ht="15" customHeight="1" x14ac:dyDescent="0.2">
      <c r="B23" s="47"/>
      <c r="C23" s="54"/>
      <c r="D23" s="47"/>
      <c r="E23" s="47"/>
      <c r="F23" s="47"/>
      <c r="G23" s="47"/>
      <c r="H23" s="47"/>
      <c r="I23" s="49"/>
      <c r="J23" s="47"/>
      <c r="K23" s="51" t="s">
        <v>156</v>
      </c>
    </row>
    <row r="24" spans="2:11" ht="15" customHeight="1" x14ac:dyDescent="0.2">
      <c r="B24" s="47"/>
      <c r="C24" s="54"/>
      <c r="D24" s="47"/>
      <c r="E24" s="47"/>
      <c r="F24" s="47"/>
      <c r="G24" s="47"/>
      <c r="H24" s="47"/>
      <c r="I24" s="49"/>
      <c r="J24" s="47"/>
      <c r="K24" s="51" t="s">
        <v>156</v>
      </c>
    </row>
    <row r="25" spans="2:11" ht="15" customHeight="1" x14ac:dyDescent="0.2">
      <c r="B25" s="47"/>
      <c r="C25" s="54"/>
      <c r="D25" s="47"/>
      <c r="E25" s="47"/>
      <c r="F25" s="47"/>
      <c r="G25" s="47"/>
      <c r="H25" s="47"/>
      <c r="I25" s="49"/>
      <c r="J25" s="45"/>
      <c r="K25" s="51" t="s">
        <v>156</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workbookViewId="0"/>
  </sheetViews>
  <sheetFormatPr defaultColWidth="17.28515625" defaultRowHeight="15" customHeight="1" x14ac:dyDescent="0.2"/>
  <cols>
    <col min="1" max="24" width="10.28515625" customWidth="1"/>
    <col min="25" max="25" width="9.5703125" customWidth="1"/>
    <col min="26" max="38" width="10.28515625" customWidth="1"/>
  </cols>
  <sheetData>
    <row r="1" spans="1:38" ht="12.75" customHeight="1" x14ac:dyDescent="0.25">
      <c r="A1" s="10">
        <v>5.7140999999999997E-2</v>
      </c>
      <c r="B1" s="10">
        <v>5.3593000000000002E-2</v>
      </c>
      <c r="C1" s="10">
        <v>4.9512E-2</v>
      </c>
      <c r="D1" s="10">
        <v>4.5683000000000001E-2</v>
      </c>
      <c r="E1" s="10">
        <v>4.1112999999999997E-2</v>
      </c>
      <c r="F1" s="10">
        <v>3.8053999999999998E-2</v>
      </c>
      <c r="G1" s="10">
        <v>3.7161E-2</v>
      </c>
      <c r="H1" s="10">
        <v>3.2985E-2</v>
      </c>
      <c r="I1" s="10">
        <v>3.1496000000000003E-2</v>
      </c>
      <c r="J1" s="10">
        <v>2.9881000000000001E-2</v>
      </c>
      <c r="K1" s="10">
        <v>2.9222000000000001E-2</v>
      </c>
      <c r="L1" s="10">
        <v>2.7196999999999999E-2</v>
      </c>
      <c r="M1" s="10">
        <v>2.5524000000000002E-2</v>
      </c>
      <c r="N1" s="10">
        <v>1.9938000000000001E-2</v>
      </c>
      <c r="O1" s="10">
        <v>2.1266E-2</v>
      </c>
      <c r="P1" s="10">
        <v>1.8149999999999999E-2</v>
      </c>
      <c r="Q1" s="10">
        <v>1.4251E-2</v>
      </c>
      <c r="R1" s="10">
        <v>1.3395000000000001E-2</v>
      </c>
      <c r="S1" s="10">
        <v>9.9480000000000002E-3</v>
      </c>
      <c r="T1" s="10">
        <v>8.933E-3</v>
      </c>
      <c r="U1" s="10">
        <v>6.0280000000000004E-3</v>
      </c>
      <c r="V1" s="10">
        <v>6.5110000000000003E-3</v>
      </c>
      <c r="W1" s="10">
        <v>3.274E-3</v>
      </c>
      <c r="X1" s="10">
        <v>1.861E-3</v>
      </c>
      <c r="Y1" s="10">
        <v>0</v>
      </c>
      <c r="Z1" s="10">
        <v>7.8299999999999995E-4</v>
      </c>
      <c r="AA1" s="10">
        <v>-2.581E-3</v>
      </c>
      <c r="AB1" s="10">
        <v>-4.9230000000000003E-3</v>
      </c>
      <c r="AC1" s="10">
        <v>-6.6480000000000003E-3</v>
      </c>
      <c r="AD1" s="10">
        <v>-7.535E-3</v>
      </c>
      <c r="AE1" s="10">
        <v>-1.0734E-2</v>
      </c>
      <c r="AF1" s="10">
        <v>-1.3698E-2</v>
      </c>
      <c r="AG1" s="10">
        <v>-1.4891E-2</v>
      </c>
      <c r="AH1" s="10">
        <v>-1.6589E-2</v>
      </c>
      <c r="AI1" s="10">
        <v>-1.7599E-2</v>
      </c>
      <c r="AJ1" s="10">
        <v>-1.8726E-2</v>
      </c>
      <c r="AK1" s="10">
        <v>-2.0027E-2</v>
      </c>
      <c r="AL1" s="10">
        <v>-2.0368000000000001E-2</v>
      </c>
    </row>
    <row r="2" spans="1:38" ht="12.75" customHeight="1" x14ac:dyDescent="0.25">
      <c r="A2" s="10">
        <v>4.7687E-2</v>
      </c>
      <c r="B2" s="10">
        <v>4.2188000000000003E-2</v>
      </c>
      <c r="C2" s="10">
        <v>3.7728999999999999E-2</v>
      </c>
      <c r="D2" s="10">
        <v>3.5853000000000003E-2</v>
      </c>
      <c r="E2" s="10">
        <v>3.3197999999999998E-2</v>
      </c>
      <c r="F2" s="10">
        <v>3.0029E-2</v>
      </c>
      <c r="G2" s="10">
        <v>2.8451000000000001E-2</v>
      </c>
      <c r="H2" s="10">
        <v>2.5989999999999999E-2</v>
      </c>
      <c r="I2" s="10">
        <v>2.4153000000000001E-2</v>
      </c>
      <c r="J2" s="10">
        <v>2.2034000000000002E-2</v>
      </c>
      <c r="K2" s="10">
        <v>2.2206E-2</v>
      </c>
      <c r="L2" s="10">
        <v>2.0256E-2</v>
      </c>
      <c r="M2" s="10">
        <v>1.8719E-2</v>
      </c>
      <c r="N2" s="10">
        <v>1.5152000000000001E-2</v>
      </c>
      <c r="O2" s="10">
        <v>1.5535999999999999E-2</v>
      </c>
      <c r="P2" s="10">
        <v>1.3089999999999999E-2</v>
      </c>
      <c r="Q2" s="10">
        <v>1.0392999999999999E-2</v>
      </c>
      <c r="R2" s="10">
        <v>9.6740000000000003E-3</v>
      </c>
      <c r="S2" s="10">
        <v>7.7260000000000002E-3</v>
      </c>
      <c r="T2" s="10">
        <v>5.6439999999999997E-3</v>
      </c>
      <c r="U2" s="10">
        <v>4.3489999999999996E-3</v>
      </c>
      <c r="V2" s="10">
        <v>3.4069999999999999E-3</v>
      </c>
      <c r="W2" s="10">
        <v>1.359E-3</v>
      </c>
      <c r="X2" s="10">
        <v>1.05E-4</v>
      </c>
      <c r="Y2" s="10">
        <v>0</v>
      </c>
      <c r="Z2" s="10">
        <v>-4.5399999999999998E-4</v>
      </c>
      <c r="AA2" s="10">
        <v>-2.8630000000000001E-3</v>
      </c>
      <c r="AB2" s="10">
        <v>-4.0419999999999996E-3</v>
      </c>
      <c r="AC2" s="10">
        <v>-5.3949999999999996E-3</v>
      </c>
      <c r="AD2" s="10">
        <v>-6.8190000000000004E-3</v>
      </c>
      <c r="AE2" s="10">
        <v>-8.7650000000000002E-3</v>
      </c>
      <c r="AF2" s="10">
        <v>-1.1126E-2</v>
      </c>
      <c r="AG2" s="10">
        <v>-1.1965999999999999E-2</v>
      </c>
      <c r="AH2" s="10">
        <v>-1.4194E-2</v>
      </c>
      <c r="AI2" s="10">
        <v>-1.3679999999999999E-2</v>
      </c>
      <c r="AJ2" s="10">
        <v>-1.4404999999999999E-2</v>
      </c>
      <c r="AK2" s="10">
        <v>-1.5997999999999998E-2</v>
      </c>
      <c r="AL2" s="10">
        <v>-1.6889000000000001E-2</v>
      </c>
    </row>
    <row r="3" spans="1:38" ht="12.75" customHeight="1" x14ac:dyDescent="0.25">
      <c r="A3" s="10">
        <v>3.3598999999999997E-2</v>
      </c>
      <c r="B3" s="10">
        <v>3.0179000000000001E-2</v>
      </c>
      <c r="C3" s="10">
        <v>2.6584E-2</v>
      </c>
      <c r="D3" s="10">
        <v>2.4806000000000002E-2</v>
      </c>
      <c r="E3" s="10">
        <v>2.2409999999999999E-2</v>
      </c>
      <c r="F3" s="10">
        <v>1.9577000000000001E-2</v>
      </c>
      <c r="G3" s="10">
        <v>1.8997E-2</v>
      </c>
      <c r="H3" s="10">
        <v>1.7117E-2</v>
      </c>
      <c r="I3" s="10">
        <v>1.5972E-2</v>
      </c>
      <c r="J3" s="10">
        <v>1.5141E-2</v>
      </c>
      <c r="K3" s="10">
        <v>1.4579999999999999E-2</v>
      </c>
      <c r="L3" s="10">
        <v>1.4153000000000001E-2</v>
      </c>
      <c r="M3" s="10">
        <v>1.2741000000000001E-2</v>
      </c>
      <c r="N3" s="10">
        <v>1.0281999999999999E-2</v>
      </c>
      <c r="O3" s="10">
        <v>1.0792E-2</v>
      </c>
      <c r="P3" s="10">
        <v>9.1109999999999993E-3</v>
      </c>
      <c r="Q3" s="10">
        <v>7.7390000000000002E-3</v>
      </c>
      <c r="R3" s="10">
        <v>6.019E-3</v>
      </c>
      <c r="S3" s="10">
        <v>4.5710000000000004E-3</v>
      </c>
      <c r="T3" s="10">
        <v>4.1510000000000002E-3</v>
      </c>
      <c r="U3" s="10">
        <v>2.1320000000000002E-3</v>
      </c>
      <c r="V3" s="10">
        <v>2.5010000000000002E-3</v>
      </c>
      <c r="W3" s="10">
        <v>1.299E-3</v>
      </c>
      <c r="X3" s="10">
        <v>2.0000000000000001E-4</v>
      </c>
      <c r="Y3" s="10">
        <v>0</v>
      </c>
      <c r="Z3" s="10">
        <v>-5.8699999999999996E-4</v>
      </c>
      <c r="AA3" s="10">
        <v>-1.5690000000000001E-3</v>
      </c>
      <c r="AB3" s="10">
        <v>-1.874E-3</v>
      </c>
      <c r="AC3" s="10">
        <v>-2.9919999999999999E-3</v>
      </c>
      <c r="AD3" s="10">
        <v>-3.8649999999999999E-3</v>
      </c>
      <c r="AE3" s="10">
        <v>-6.1999999999999998E-3</v>
      </c>
      <c r="AF3" s="10">
        <v>-6.7600000000000004E-3</v>
      </c>
      <c r="AG3" s="10">
        <v>-8.1150000000000007E-3</v>
      </c>
      <c r="AH3" s="10">
        <v>-9.2890000000000004E-3</v>
      </c>
      <c r="AI3" s="10">
        <v>-9.2580000000000006E-3</v>
      </c>
      <c r="AJ3" s="10">
        <v>-9.691E-3</v>
      </c>
      <c r="AK3" s="10">
        <v>-1.1228999999999999E-2</v>
      </c>
      <c r="AL3" s="10">
        <v>-1.1663E-2</v>
      </c>
    </row>
    <row r="4" spans="1:38" ht="12.75" customHeight="1" x14ac:dyDescent="0.25">
      <c r="A4" s="10">
        <v>3.0313E-2</v>
      </c>
      <c r="B4" s="10">
        <v>2.6714999999999999E-2</v>
      </c>
      <c r="C4" s="10">
        <v>2.3474999999999999E-2</v>
      </c>
      <c r="D4" s="10">
        <v>2.0792000000000001E-2</v>
      </c>
      <c r="E4" s="10">
        <v>1.7940000000000001E-2</v>
      </c>
      <c r="F4" s="10">
        <v>1.6462999999999998E-2</v>
      </c>
      <c r="G4" s="10">
        <v>1.5549E-2</v>
      </c>
      <c r="H4" s="10">
        <v>1.3842E-2</v>
      </c>
      <c r="I4" s="10">
        <v>1.3004999999999999E-2</v>
      </c>
      <c r="J4" s="10">
        <v>1.2175E-2</v>
      </c>
      <c r="K4" s="10">
        <v>1.179E-2</v>
      </c>
      <c r="L4" s="10">
        <v>1.0349000000000001E-2</v>
      </c>
      <c r="M4" s="10">
        <v>9.5510000000000005E-3</v>
      </c>
      <c r="N4" s="10">
        <v>7.3159999999999996E-3</v>
      </c>
      <c r="O4" s="10">
        <v>7.8890000000000002E-3</v>
      </c>
      <c r="P4" s="10">
        <v>6.7850000000000002E-3</v>
      </c>
      <c r="Q4" s="10">
        <v>5.0689999999999997E-3</v>
      </c>
      <c r="R4" s="10">
        <v>5.3410000000000003E-3</v>
      </c>
      <c r="S4" s="10">
        <v>3.7940000000000001E-3</v>
      </c>
      <c r="T4" s="10">
        <v>3.4819999999999999E-3</v>
      </c>
      <c r="U4" s="10">
        <v>2.0500000000000002E-3</v>
      </c>
      <c r="V4" s="10">
        <v>1.389E-3</v>
      </c>
      <c r="W4" s="10">
        <v>3.3100000000000002E-4</v>
      </c>
      <c r="X4" s="10">
        <v>1.016E-3</v>
      </c>
      <c r="Y4" s="10">
        <v>0</v>
      </c>
      <c r="Z4" s="10">
        <v>3.4900000000000003E-4</v>
      </c>
      <c r="AA4" s="10">
        <v>-7.0799999999999997E-4</v>
      </c>
      <c r="AB4" s="10">
        <v>-1.542E-3</v>
      </c>
      <c r="AC4" s="10">
        <v>-1.586E-3</v>
      </c>
      <c r="AD4" s="10">
        <v>-2.8300000000000001E-3</v>
      </c>
      <c r="AE4" s="10">
        <v>-3.7669999999999999E-3</v>
      </c>
      <c r="AF4" s="10">
        <v>-4.803E-3</v>
      </c>
      <c r="AG4" s="10">
        <v>-5.5589999999999997E-3</v>
      </c>
      <c r="AH4" s="10">
        <v>-6.1040000000000001E-3</v>
      </c>
      <c r="AI4" s="10">
        <v>-6.2979999999999998E-3</v>
      </c>
      <c r="AJ4" s="10">
        <v>-6.8529999999999997E-3</v>
      </c>
      <c r="AK4" s="10">
        <v>-8.2050000000000005E-3</v>
      </c>
      <c r="AL4" s="10">
        <v>-8.6189999999999999E-3</v>
      </c>
    </row>
    <row r="5" spans="1:38" ht="12.75" customHeight="1" x14ac:dyDescent="0.25">
      <c r="A5" s="10">
        <v>2.4063000000000001E-2</v>
      </c>
      <c r="B5" s="10">
        <v>2.0865999999999999E-2</v>
      </c>
      <c r="C5" s="10">
        <v>1.7510000000000001E-2</v>
      </c>
      <c r="D5" s="10">
        <v>1.5845999999999999E-2</v>
      </c>
      <c r="E5" s="10">
        <v>1.4499E-2</v>
      </c>
      <c r="F5" s="10">
        <v>1.2725E-2</v>
      </c>
      <c r="G5" s="10">
        <v>1.1776E-2</v>
      </c>
      <c r="H5" s="10">
        <v>1.0255999999999999E-2</v>
      </c>
      <c r="I5" s="10">
        <v>9.3489999999999997E-3</v>
      </c>
      <c r="J5" s="10">
        <v>8.1899999999999994E-3</v>
      </c>
      <c r="K5" s="10">
        <v>8.0890000000000007E-3</v>
      </c>
      <c r="L5" s="10">
        <v>7.5729999999999999E-3</v>
      </c>
      <c r="M5" s="10">
        <v>6.7010000000000004E-3</v>
      </c>
      <c r="N5" s="10">
        <v>5.2680000000000001E-3</v>
      </c>
      <c r="O5" s="10">
        <v>5.6709999999999998E-3</v>
      </c>
      <c r="P5" s="10">
        <v>4.5269999999999998E-3</v>
      </c>
      <c r="Q5" s="10">
        <v>3.388E-3</v>
      </c>
      <c r="R5" s="10">
        <v>3.4819999999999999E-3</v>
      </c>
      <c r="S5" s="10">
        <v>2.3730000000000001E-3</v>
      </c>
      <c r="T5" s="10">
        <v>1.792E-3</v>
      </c>
      <c r="U5" s="10">
        <v>9.9700000000000006E-4</v>
      </c>
      <c r="V5" s="10">
        <v>7.54E-4</v>
      </c>
      <c r="W5" s="10">
        <v>2.6600000000000001E-4</v>
      </c>
      <c r="X5" s="10">
        <v>-2.41E-4</v>
      </c>
      <c r="Y5" s="10">
        <v>0</v>
      </c>
      <c r="Z5" s="10">
        <v>-1.27E-4</v>
      </c>
      <c r="AA5" s="10">
        <v>-4.8899999999999996E-4</v>
      </c>
      <c r="AB5" s="10">
        <v>-6.4700000000000001E-4</v>
      </c>
      <c r="AC5" s="10">
        <v>-1.219E-3</v>
      </c>
      <c r="AD5" s="10">
        <v>-1.4480000000000001E-3</v>
      </c>
      <c r="AE5" s="10">
        <v>-2.5890000000000002E-3</v>
      </c>
      <c r="AF5" s="10">
        <v>-3.2720000000000002E-3</v>
      </c>
      <c r="AG5" s="10">
        <v>-3.9509999999999997E-3</v>
      </c>
      <c r="AH5" s="10">
        <v>-4.561E-3</v>
      </c>
      <c r="AI5" s="10">
        <v>-4.4390000000000002E-3</v>
      </c>
      <c r="AJ5" s="10">
        <v>-5.0049999999999999E-3</v>
      </c>
      <c r="AK5" s="10">
        <v>-6.1749999999999999E-3</v>
      </c>
      <c r="AL5" s="10">
        <v>-6.5389999999999997E-3</v>
      </c>
    </row>
    <row r="6" spans="1:38" ht="12.75" customHeight="1" x14ac:dyDescent="0.25">
      <c r="A6" s="10">
        <v>1.804E-2</v>
      </c>
      <c r="B6" s="10">
        <v>1.6447E-2</v>
      </c>
      <c r="C6" s="10">
        <v>1.4334E-2</v>
      </c>
      <c r="D6" s="10">
        <v>1.3013E-2</v>
      </c>
      <c r="E6" s="10">
        <v>1.1253000000000001E-2</v>
      </c>
      <c r="F6" s="10">
        <v>9.5119999999999996E-3</v>
      </c>
      <c r="G6" s="10">
        <v>8.7790000000000003E-3</v>
      </c>
      <c r="H6" s="10">
        <v>7.378E-3</v>
      </c>
      <c r="I6" s="10">
        <v>6.8589999999999996E-3</v>
      </c>
      <c r="J6" s="10">
        <v>6.2370000000000004E-3</v>
      </c>
      <c r="K6" s="10">
        <v>6.2500000000000003E-3</v>
      </c>
      <c r="L6" s="10">
        <v>5.6369999999999996E-3</v>
      </c>
      <c r="M6" s="10">
        <v>4.8510000000000003E-3</v>
      </c>
      <c r="N6" s="10">
        <v>3.3909999999999999E-3</v>
      </c>
      <c r="O6" s="10">
        <v>3.7399999999999998E-3</v>
      </c>
      <c r="P6" s="10">
        <v>3.0730000000000002E-3</v>
      </c>
      <c r="Q6" s="10">
        <v>1.663E-3</v>
      </c>
      <c r="R6" s="10">
        <v>1.5939999999999999E-3</v>
      </c>
      <c r="S6" s="10">
        <v>9.3300000000000002E-4</v>
      </c>
      <c r="T6" s="10">
        <v>1.243E-3</v>
      </c>
      <c r="U6" s="10">
        <v>6.8300000000000001E-4</v>
      </c>
      <c r="V6" s="10">
        <v>3.6400000000000001E-4</v>
      </c>
      <c r="W6" s="10">
        <v>-1.9000000000000001E-5</v>
      </c>
      <c r="X6" s="10">
        <v>-3.9599999999999998E-4</v>
      </c>
      <c r="Y6" s="10">
        <v>0</v>
      </c>
      <c r="Z6" s="10">
        <v>4.0900000000000002E-4</v>
      </c>
      <c r="AA6" s="10">
        <v>-1.3200000000000001E-4</v>
      </c>
      <c r="AB6" s="10">
        <v>-5.8999999999999998E-5</v>
      </c>
      <c r="AC6" s="10">
        <v>-1.5300000000000001E-4</v>
      </c>
      <c r="AD6" s="10">
        <v>-3.5799999999999997E-4</v>
      </c>
      <c r="AE6" s="10">
        <v>-1.021E-3</v>
      </c>
      <c r="AF6" s="10">
        <v>-1.175E-3</v>
      </c>
      <c r="AG6" s="10">
        <v>-1.73E-3</v>
      </c>
      <c r="AH6" s="10">
        <v>-2.2309999999999999E-3</v>
      </c>
      <c r="AI6" s="10">
        <v>-2.6589999999999999E-3</v>
      </c>
      <c r="AJ6" s="10">
        <v>-2.6519999999999998E-3</v>
      </c>
      <c r="AK6" s="10">
        <v>-3.9220000000000001E-3</v>
      </c>
      <c r="AL6" s="10">
        <v>-3.6210000000000001E-3</v>
      </c>
    </row>
    <row r="7" spans="1:38" ht="12.75" customHeight="1" x14ac:dyDescent="0.25">
      <c r="A7" s="10">
        <v>1.3587E-2</v>
      </c>
      <c r="B7" s="10">
        <v>1.2330000000000001E-2</v>
      </c>
      <c r="C7" s="10">
        <v>1.1068E-2</v>
      </c>
      <c r="D7" s="10">
        <v>1.0253999999999999E-2</v>
      </c>
      <c r="E7" s="10">
        <v>9.3080000000000003E-3</v>
      </c>
      <c r="F7" s="10">
        <v>8.6020000000000003E-3</v>
      </c>
      <c r="G7" s="10">
        <v>8.0979999999999993E-3</v>
      </c>
      <c r="H7" s="10">
        <v>7.1079999999999997E-3</v>
      </c>
      <c r="I7" s="10">
        <v>6.3579999999999999E-3</v>
      </c>
      <c r="J7" s="10">
        <v>5.1919999999999996E-3</v>
      </c>
      <c r="K7" s="10">
        <v>5.6849999999999999E-3</v>
      </c>
      <c r="L7" s="10">
        <v>4.5269999999999998E-3</v>
      </c>
      <c r="M7" s="10">
        <v>3.9189999999999997E-3</v>
      </c>
      <c r="N7" s="10">
        <v>2.232E-3</v>
      </c>
      <c r="O7" s="10">
        <v>2.8869999999999998E-3</v>
      </c>
      <c r="P7" s="10">
        <v>2.1250000000000002E-3</v>
      </c>
      <c r="Q7" s="10">
        <v>1.5009999999999999E-3</v>
      </c>
      <c r="R7" s="10">
        <v>1.371E-3</v>
      </c>
      <c r="S7" s="10">
        <v>9.5E-4</v>
      </c>
      <c r="T7" s="10">
        <v>1.242E-3</v>
      </c>
      <c r="U7" s="10">
        <v>3.1599999999999998E-4</v>
      </c>
      <c r="V7" s="10">
        <v>1.03E-4</v>
      </c>
      <c r="W7" s="10">
        <v>1.9900000000000001E-4</v>
      </c>
      <c r="X7" s="10">
        <v>-8.1000000000000004E-5</v>
      </c>
      <c r="Y7" s="10">
        <v>0</v>
      </c>
      <c r="Z7" s="10">
        <v>4.6099999999999998E-4</v>
      </c>
      <c r="AA7" s="10">
        <v>5.8999999999999998E-5</v>
      </c>
      <c r="AB7" s="10">
        <v>1.9000000000000001E-5</v>
      </c>
      <c r="AC7" s="10">
        <v>-6.0999999999999999E-5</v>
      </c>
      <c r="AD7" s="10">
        <v>1.2E-5</v>
      </c>
      <c r="AE7" s="10">
        <v>-7.4100000000000001E-4</v>
      </c>
      <c r="AF7" s="10">
        <v>-1.0709999999999999E-3</v>
      </c>
      <c r="AG7" s="10">
        <v>-1.596E-3</v>
      </c>
      <c r="AH7" s="10">
        <v>-2.0010000000000002E-3</v>
      </c>
      <c r="AI7" s="10">
        <v>-1.9859999999999999E-3</v>
      </c>
      <c r="AJ7" s="10">
        <v>-1.949E-3</v>
      </c>
      <c r="AK7" s="10">
        <v>-3.1129999999999999E-3</v>
      </c>
      <c r="AL7" s="10">
        <v>-3.3600000000000001E-3</v>
      </c>
    </row>
    <row r="8" spans="1:38" ht="12.75" customHeight="1" x14ac:dyDescent="0.25">
      <c r="A8" s="10">
        <v>8.2649999999999998E-3</v>
      </c>
      <c r="B8" s="10">
        <v>6.6689999999999996E-3</v>
      </c>
      <c r="C8" s="10">
        <v>6.3439999999999998E-3</v>
      </c>
      <c r="D8" s="10">
        <v>6.332E-3</v>
      </c>
      <c r="E8" s="10">
        <v>5.6670000000000002E-3</v>
      </c>
      <c r="F8" s="10">
        <v>5.3489999999999996E-3</v>
      </c>
      <c r="G8" s="10">
        <v>4.973E-3</v>
      </c>
      <c r="H8" s="10">
        <v>4.3889999999999997E-3</v>
      </c>
      <c r="I8" s="10">
        <v>3.5690000000000001E-3</v>
      </c>
      <c r="J8" s="10">
        <v>3.1879999999999999E-3</v>
      </c>
      <c r="K8" s="10">
        <v>2.9150000000000001E-3</v>
      </c>
      <c r="L8" s="10">
        <v>3.1380000000000002E-3</v>
      </c>
      <c r="M8" s="10">
        <v>2.941E-3</v>
      </c>
      <c r="N8" s="10">
        <v>2.1510000000000001E-3</v>
      </c>
      <c r="O8" s="10">
        <v>2.2720000000000001E-3</v>
      </c>
      <c r="P8" s="10">
        <v>1.542E-3</v>
      </c>
      <c r="Q8" s="10">
        <v>1.1540000000000001E-3</v>
      </c>
      <c r="R8" s="10">
        <v>9.4200000000000002E-4</v>
      </c>
      <c r="S8" s="10">
        <v>1.07E-4</v>
      </c>
      <c r="T8" s="10">
        <v>1.44E-4</v>
      </c>
      <c r="U8" s="10">
        <v>-8.3999999999999995E-5</v>
      </c>
      <c r="V8" s="10">
        <v>3.0000000000000001E-5</v>
      </c>
      <c r="W8" s="10">
        <v>-2.0900000000000001E-4</v>
      </c>
      <c r="X8" s="10">
        <v>-8.7999999999999998E-5</v>
      </c>
      <c r="Y8" s="10">
        <v>0</v>
      </c>
      <c r="Z8" s="10">
        <v>7.0699999999999995E-4</v>
      </c>
      <c r="AA8" s="10">
        <v>3.6200000000000002E-4</v>
      </c>
      <c r="AB8" s="10">
        <v>8.03E-4</v>
      </c>
      <c r="AC8" s="10">
        <v>9.9599999999999992E-4</v>
      </c>
      <c r="AD8" s="10">
        <v>8.4099999999999995E-4</v>
      </c>
      <c r="AE8" s="10">
        <v>4.7100000000000001E-4</v>
      </c>
      <c r="AF8" s="10">
        <v>8.2999999999999998E-5</v>
      </c>
      <c r="AG8" s="10">
        <v>9.2999999999999997E-5</v>
      </c>
      <c r="AH8" s="10">
        <v>-2.7799999999999998E-4</v>
      </c>
      <c r="AI8" s="10">
        <v>-2.0999999999999999E-5</v>
      </c>
      <c r="AJ8" s="10">
        <v>-3.2000000000000003E-4</v>
      </c>
      <c r="AK8" s="10">
        <v>-1.142E-3</v>
      </c>
      <c r="AL8" s="10">
        <v>-1.8370000000000001E-3</v>
      </c>
    </row>
    <row r="9" spans="1:38" ht="12.75" customHeight="1" x14ac:dyDescent="0.25">
      <c r="A9" s="10">
        <v>4.1749999999999999E-3</v>
      </c>
      <c r="B9" s="10">
        <v>3.542E-3</v>
      </c>
      <c r="C9" s="10">
        <v>3.1120000000000002E-3</v>
      </c>
      <c r="D9" s="10">
        <v>2.9039999999999999E-3</v>
      </c>
      <c r="E9" s="10">
        <v>2.5760000000000002E-3</v>
      </c>
      <c r="F9" s="10">
        <v>2.068E-3</v>
      </c>
      <c r="G9" s="10">
        <v>1.7589999999999999E-3</v>
      </c>
      <c r="H9" s="10">
        <v>1.2830000000000001E-3</v>
      </c>
      <c r="I9" s="10">
        <v>1.4779999999999999E-3</v>
      </c>
      <c r="J9" s="10">
        <v>1.3090000000000001E-3</v>
      </c>
      <c r="K9" s="10">
        <v>1.5380000000000001E-3</v>
      </c>
      <c r="L9" s="10">
        <v>1.475E-3</v>
      </c>
      <c r="M9" s="10">
        <v>1.454E-3</v>
      </c>
      <c r="N9" s="10">
        <v>7.1400000000000001E-4</v>
      </c>
      <c r="O9" s="10">
        <v>8.0500000000000005E-4</v>
      </c>
      <c r="P9" s="10">
        <v>6.6799999999999997E-4</v>
      </c>
      <c r="Q9" s="10">
        <v>1.5799999999999999E-4</v>
      </c>
      <c r="R9" s="10">
        <v>-1.22E-4</v>
      </c>
      <c r="S9" s="10">
        <v>-1.63E-4</v>
      </c>
      <c r="T9" s="10">
        <v>-2.03E-4</v>
      </c>
      <c r="U9" s="10">
        <v>-5.8E-4</v>
      </c>
      <c r="V9" s="10">
        <v>-5.13E-4</v>
      </c>
      <c r="W9" s="10">
        <v>3.4E-5</v>
      </c>
      <c r="X9" s="10">
        <v>-4.3600000000000003E-4</v>
      </c>
      <c r="Y9" s="10">
        <v>0</v>
      </c>
      <c r="Z9" s="10">
        <v>4.6500000000000003E-4</v>
      </c>
      <c r="AA9" s="10">
        <v>3.8299999999999999E-4</v>
      </c>
      <c r="AB9" s="10">
        <v>6.5200000000000002E-4</v>
      </c>
      <c r="AC9" s="10">
        <v>9.3700000000000001E-4</v>
      </c>
      <c r="AD9" s="10">
        <v>8.6200000000000003E-4</v>
      </c>
      <c r="AE9" s="10">
        <v>2.99E-4</v>
      </c>
      <c r="AF9" s="10">
        <v>4.0999999999999999E-4</v>
      </c>
      <c r="AG9" s="10">
        <v>7.7999999999999999E-5</v>
      </c>
      <c r="AH9" s="10">
        <v>5.8E-5</v>
      </c>
      <c r="AI9" s="10">
        <v>4.1999999999999998E-5</v>
      </c>
      <c r="AJ9" s="10">
        <v>-1.2999999999999999E-5</v>
      </c>
      <c r="AK9" s="10">
        <v>-7.2800000000000002E-4</v>
      </c>
      <c r="AL9" s="10">
        <v>-1.578E-3</v>
      </c>
    </row>
    <row r="10" spans="1:38" ht="12.75" customHeight="1" x14ac:dyDescent="0.25">
      <c r="A10" s="10">
        <v>4.0439999999999999E-3</v>
      </c>
      <c r="B10" s="10">
        <v>2.6700000000000001E-3</v>
      </c>
      <c r="C10" s="10">
        <v>1.967E-3</v>
      </c>
      <c r="D10" s="10">
        <v>2.049E-3</v>
      </c>
      <c r="E10" s="10">
        <v>1.6949999999999999E-3</v>
      </c>
      <c r="F10" s="10">
        <v>1.423E-3</v>
      </c>
      <c r="G10" s="10">
        <v>1.596E-3</v>
      </c>
      <c r="H10" s="10">
        <v>1.364E-3</v>
      </c>
      <c r="I10" s="10">
        <v>1.0059999999999999E-3</v>
      </c>
      <c r="J10" s="10">
        <v>5.6300000000000002E-4</v>
      </c>
      <c r="K10" s="10">
        <v>8.9599999999999999E-4</v>
      </c>
      <c r="L10" s="10">
        <v>5.6499999999999996E-4</v>
      </c>
      <c r="M10" s="10">
        <v>4.0000000000000002E-4</v>
      </c>
      <c r="N10" s="10">
        <v>-1E-4</v>
      </c>
      <c r="O10" s="10">
        <v>4.4000000000000002E-4</v>
      </c>
      <c r="P10" s="10">
        <v>1.6000000000000001E-4</v>
      </c>
      <c r="Q10" s="10">
        <v>1E-4</v>
      </c>
      <c r="R10" s="10">
        <v>3.6000000000000002E-4</v>
      </c>
      <c r="S10" s="10">
        <v>-5.3999999999999998E-5</v>
      </c>
      <c r="T10" s="10">
        <v>2.1999999999999999E-5</v>
      </c>
      <c r="U10" s="10">
        <v>-3.9800000000000002E-4</v>
      </c>
      <c r="V10" s="10">
        <v>-2.6499999999999999E-4</v>
      </c>
      <c r="W10" s="10">
        <v>-4.4299999999999998E-4</v>
      </c>
      <c r="X10" s="10">
        <v>-8.3999999999999995E-5</v>
      </c>
      <c r="Y10" s="10">
        <v>0</v>
      </c>
      <c r="Z10" s="10">
        <v>2.92E-4</v>
      </c>
      <c r="AA10" s="10">
        <v>3.0499999999999999E-4</v>
      </c>
      <c r="AB10" s="10">
        <v>5.2499999999999997E-4</v>
      </c>
      <c r="AC10" s="10">
        <v>7.4799999999999997E-4</v>
      </c>
      <c r="AD10" s="10">
        <v>7.7800000000000005E-4</v>
      </c>
      <c r="AE10" s="10">
        <v>4.3899999999999999E-4</v>
      </c>
      <c r="AF10" s="10">
        <v>5.1699999999999999E-4</v>
      </c>
      <c r="AG10" s="10">
        <v>2.8499999999999999E-4</v>
      </c>
      <c r="AH10" s="10">
        <v>2.23E-4</v>
      </c>
      <c r="AI10" s="10">
        <v>3.2299999999999999E-4</v>
      </c>
      <c r="AJ10" s="10">
        <v>4.0400000000000001E-4</v>
      </c>
      <c r="AK10" s="10">
        <v>-5.4600000000000004E-4</v>
      </c>
      <c r="AL10" s="10">
        <v>-1E-3</v>
      </c>
    </row>
    <row r="11" spans="1:38" ht="12.75" customHeight="1" x14ac:dyDescent="0.25">
      <c r="A11" s="10">
        <v>1.719E-3</v>
      </c>
      <c r="B11" s="10">
        <v>9.0700000000000004E-4</v>
      </c>
      <c r="C11" s="10">
        <v>7.0799999999999997E-4</v>
      </c>
      <c r="D11" s="10">
        <v>9.3099999999999997E-4</v>
      </c>
      <c r="E11" s="10">
        <v>9.6900000000000003E-4</v>
      </c>
      <c r="F11" s="10">
        <v>6.7900000000000002E-4</v>
      </c>
      <c r="G11" s="10">
        <v>4.0499999999999998E-4</v>
      </c>
      <c r="H11" s="10">
        <v>-2.4800000000000001E-4</v>
      </c>
      <c r="I11" s="10">
        <v>-4.0099999999999999E-4</v>
      </c>
      <c r="J11" s="10">
        <v>-5.5699999999999999E-4</v>
      </c>
      <c r="K11" s="10">
        <v>-3.2600000000000001E-4</v>
      </c>
      <c r="L11" s="10">
        <v>-4.6E-5</v>
      </c>
      <c r="M11" s="10">
        <v>-2.8600000000000001E-4</v>
      </c>
      <c r="N11" s="10">
        <v>-3.4999999999999997E-5</v>
      </c>
      <c r="O11" s="10">
        <v>2.5999999999999998E-5</v>
      </c>
      <c r="P11" s="10">
        <v>-4.0700000000000003E-4</v>
      </c>
      <c r="Q11" s="10">
        <v>-3.2699999999999998E-4</v>
      </c>
      <c r="R11" s="10">
        <v>-4.1599999999999997E-4</v>
      </c>
      <c r="S11" s="10">
        <v>-6.1200000000000002E-4</v>
      </c>
      <c r="T11" s="10">
        <v>-6.7000000000000002E-4</v>
      </c>
      <c r="U11" s="10">
        <v>-6.3000000000000003E-4</v>
      </c>
      <c r="V11" s="10">
        <v>-4.5399999999999998E-4</v>
      </c>
      <c r="W11" s="10">
        <v>-2.4399999999999999E-4</v>
      </c>
      <c r="X11" s="10">
        <v>1.4100000000000001E-4</v>
      </c>
      <c r="Y11" s="10">
        <v>0</v>
      </c>
      <c r="Z11" s="10">
        <v>5.1800000000000001E-4</v>
      </c>
      <c r="AA11" s="10">
        <v>7.0699999999999995E-4</v>
      </c>
      <c r="AB11" s="10">
        <v>1.0579999999999999E-3</v>
      </c>
      <c r="AC11" s="10">
        <v>1.155E-3</v>
      </c>
      <c r="AD11" s="10">
        <v>1.273E-3</v>
      </c>
      <c r="AE11" s="10">
        <v>9.3700000000000001E-4</v>
      </c>
      <c r="AF11" s="10">
        <v>9.0399999999999996E-4</v>
      </c>
      <c r="AG11" s="10">
        <v>9.9200000000000004E-4</v>
      </c>
      <c r="AH11" s="10">
        <v>8.6899999999999998E-4</v>
      </c>
      <c r="AI11" s="10">
        <v>1.24E-3</v>
      </c>
      <c r="AJ11" s="10">
        <v>1.031E-3</v>
      </c>
      <c r="AK11" s="10">
        <v>2.6499999999999999E-4</v>
      </c>
      <c r="AL11" s="10">
        <v>-1.63E-4</v>
      </c>
    </row>
    <row r="12" spans="1:38" ht="12.75" customHeight="1" x14ac:dyDescent="0.25">
      <c r="A12" s="10">
        <v>1.4549999999999999E-3</v>
      </c>
      <c r="B12" s="10">
        <v>1.0820000000000001E-3</v>
      </c>
      <c r="C12" s="10">
        <v>7.3800000000000005E-4</v>
      </c>
      <c r="D12" s="10">
        <v>7.1599999999999995E-4</v>
      </c>
      <c r="E12" s="10">
        <v>6.5200000000000002E-4</v>
      </c>
      <c r="F12" s="10">
        <v>4.3800000000000002E-4</v>
      </c>
      <c r="G12" s="10">
        <v>4.4999999999999999E-4</v>
      </c>
      <c r="H12" s="10">
        <v>4.4999999999999999E-4</v>
      </c>
      <c r="I12" s="10">
        <v>4.08E-4</v>
      </c>
      <c r="J12" s="10">
        <v>2.31E-4</v>
      </c>
      <c r="K12" s="10">
        <v>3.77E-4</v>
      </c>
      <c r="L12" s="10">
        <v>1.6899999999999999E-4</v>
      </c>
      <c r="M12" s="10">
        <v>3.5500000000000001E-4</v>
      </c>
      <c r="N12" s="10">
        <v>-5.9000000000000003E-4</v>
      </c>
      <c r="O12" s="10">
        <v>-3.7100000000000002E-4</v>
      </c>
      <c r="P12" s="10">
        <v>-4.35E-4</v>
      </c>
      <c r="Q12" s="10">
        <v>-8.5499999999999997E-4</v>
      </c>
      <c r="R12" s="10">
        <v>-5.2700000000000002E-4</v>
      </c>
      <c r="S12" s="10">
        <v>-7.9199999999999995E-4</v>
      </c>
      <c r="T12" s="10">
        <v>-6.8400000000000004E-4</v>
      </c>
      <c r="U12" s="10">
        <v>-7.8799999999999996E-4</v>
      </c>
      <c r="V12" s="10">
        <v>-4.7399999999999997E-4</v>
      </c>
      <c r="W12" s="10">
        <v>-6.1899999999999998E-4</v>
      </c>
      <c r="X12" s="10">
        <v>-2.5500000000000002E-4</v>
      </c>
      <c r="Y12" s="10">
        <v>0</v>
      </c>
      <c r="Z12" s="10">
        <v>5.8799999999999998E-4</v>
      </c>
      <c r="AA12" s="10">
        <v>4.8000000000000001E-4</v>
      </c>
      <c r="AB12" s="10">
        <v>9.1600000000000004E-4</v>
      </c>
      <c r="AC12" s="10">
        <v>1.1789999999999999E-3</v>
      </c>
      <c r="AD12" s="10">
        <v>1.0759999999999999E-3</v>
      </c>
      <c r="AE12" s="10">
        <v>8.6300000000000005E-4</v>
      </c>
      <c r="AF12" s="10">
        <v>9.8499999999999998E-4</v>
      </c>
      <c r="AG12" s="10">
        <v>9.2900000000000003E-4</v>
      </c>
      <c r="AH12" s="10">
        <v>1.0349999999999999E-3</v>
      </c>
      <c r="AI12" s="10">
        <v>1.2700000000000001E-3</v>
      </c>
      <c r="AJ12" s="10">
        <v>1.158E-3</v>
      </c>
      <c r="AK12" s="10">
        <v>4.6099999999999998E-4</v>
      </c>
      <c r="AL12" s="10">
        <v>-1.3200000000000001E-4</v>
      </c>
    </row>
    <row r="13" spans="1:38" ht="12.75" customHeight="1" x14ac:dyDescent="0.25">
      <c r="A13" s="10">
        <v>1.5790000000000001E-3</v>
      </c>
      <c r="B13" s="10">
        <v>7.6499999999999995E-4</v>
      </c>
      <c r="C13" s="10">
        <v>4.0400000000000001E-4</v>
      </c>
      <c r="D13" s="10">
        <v>6.6E-4</v>
      </c>
      <c r="E13" s="10">
        <v>6.6E-4</v>
      </c>
      <c r="F13" s="10">
        <v>6.7100000000000005E-4</v>
      </c>
      <c r="G13" s="10">
        <v>5.3200000000000003E-4</v>
      </c>
      <c r="H13" s="10">
        <v>2.22E-4</v>
      </c>
      <c r="I13" s="10">
        <v>-2.3599999999999999E-4</v>
      </c>
      <c r="J13" s="10">
        <v>-5.5000000000000003E-4</v>
      </c>
      <c r="K13" s="10">
        <v>-5.9599999999999996E-4</v>
      </c>
      <c r="L13" s="10">
        <v>-7.2999999999999996E-4</v>
      </c>
      <c r="M13" s="10">
        <v>-9.0399999999999996E-4</v>
      </c>
      <c r="N13" s="10">
        <v>-8.6300000000000005E-4</v>
      </c>
      <c r="O13" s="10">
        <v>-4.73E-4</v>
      </c>
      <c r="P13" s="10">
        <v>-5.3300000000000005E-4</v>
      </c>
      <c r="Q13" s="10">
        <v>-6.3699999999999998E-4</v>
      </c>
      <c r="R13" s="10">
        <v>-6.1799999999999995E-4</v>
      </c>
      <c r="S13" s="10">
        <v>-7.6800000000000002E-4</v>
      </c>
      <c r="T13" s="10">
        <v>-6.9200000000000002E-4</v>
      </c>
      <c r="U13" s="10">
        <v>-6.9300000000000004E-4</v>
      </c>
      <c r="V13" s="10">
        <v>-8.9899999999999995E-4</v>
      </c>
      <c r="W13" s="10">
        <v>-4.4700000000000002E-4</v>
      </c>
      <c r="X13" s="10">
        <v>-1.9900000000000001E-4</v>
      </c>
      <c r="Y13" s="10">
        <v>0</v>
      </c>
      <c r="Z13" s="10">
        <v>3.0299999999999999E-4</v>
      </c>
      <c r="AA13" s="10">
        <v>2.9700000000000001E-4</v>
      </c>
      <c r="AB13" s="10">
        <v>7.1900000000000002E-4</v>
      </c>
      <c r="AC13" s="10">
        <v>1.047E-3</v>
      </c>
      <c r="AD13" s="10">
        <v>1.021E-3</v>
      </c>
      <c r="AE13" s="10">
        <v>9.2699999999999998E-4</v>
      </c>
      <c r="AF13" s="10">
        <v>8.3199999999999995E-4</v>
      </c>
      <c r="AG13" s="10">
        <v>9.2400000000000002E-4</v>
      </c>
      <c r="AH13" s="10">
        <v>9.8700000000000003E-4</v>
      </c>
      <c r="AI13" s="10">
        <v>1.15E-3</v>
      </c>
      <c r="AJ13" s="10">
        <v>1.2719999999999999E-3</v>
      </c>
      <c r="AK13" s="10">
        <v>6.2200000000000005E-4</v>
      </c>
      <c r="AL13" s="10">
        <v>1.05E-4</v>
      </c>
    </row>
    <row r="14" spans="1:38" ht="12.75" customHeight="1" x14ac:dyDescent="0.25">
      <c r="A14" s="10">
        <v>4.0000000000000002E-4</v>
      </c>
      <c r="B14" s="10">
        <v>1.6100000000000001E-4</v>
      </c>
      <c r="C14" s="10">
        <v>7.1000000000000005E-5</v>
      </c>
      <c r="D14" s="10">
        <v>2.2100000000000001E-4</v>
      </c>
      <c r="E14" s="10">
        <v>-6.2000000000000003E-5</v>
      </c>
      <c r="F14" s="10">
        <v>-2.3900000000000001E-4</v>
      </c>
      <c r="G14" s="10">
        <v>-3.4200000000000002E-4</v>
      </c>
      <c r="H14" s="10">
        <v>-7.2400000000000003E-4</v>
      </c>
      <c r="I14" s="10">
        <v>-8.5899999999999995E-4</v>
      </c>
      <c r="J14" s="10">
        <v>-8.5800000000000004E-4</v>
      </c>
      <c r="K14" s="10">
        <v>-7.4799999999999997E-4</v>
      </c>
      <c r="L14" s="10">
        <v>-6.2399999999999999E-4</v>
      </c>
      <c r="M14" s="10">
        <v>-6.3299999999999999E-4</v>
      </c>
      <c r="N14" s="10">
        <v>-6.3000000000000003E-4</v>
      </c>
      <c r="O14" s="10">
        <v>-6.96E-4</v>
      </c>
      <c r="P14" s="10">
        <v>-9.2900000000000003E-4</v>
      </c>
      <c r="Q14" s="10">
        <v>-1.0330000000000001E-3</v>
      </c>
      <c r="R14" s="10">
        <v>-1.178E-3</v>
      </c>
      <c r="S14" s="10">
        <v>-1.108E-3</v>
      </c>
      <c r="T14" s="10">
        <v>-1.075E-3</v>
      </c>
      <c r="U14" s="10">
        <v>-9.8200000000000002E-4</v>
      </c>
      <c r="V14" s="10">
        <v>-5.6400000000000005E-4</v>
      </c>
      <c r="W14" s="10">
        <v>-5.2999999999999998E-4</v>
      </c>
      <c r="X14" s="10">
        <v>-4.5199999999999998E-4</v>
      </c>
      <c r="Y14" s="10">
        <v>0</v>
      </c>
      <c r="Z14" s="10">
        <v>2.7700000000000001E-4</v>
      </c>
      <c r="AA14" s="10">
        <v>6.4300000000000002E-4</v>
      </c>
      <c r="AB14" s="10">
        <v>1.126E-3</v>
      </c>
      <c r="AC14" s="10">
        <v>1.441E-3</v>
      </c>
      <c r="AD14" s="10">
        <v>1.462E-3</v>
      </c>
      <c r="AE14" s="10">
        <v>1.3649999999999999E-3</v>
      </c>
      <c r="AF14" s="10">
        <v>1.5330000000000001E-3</v>
      </c>
      <c r="AG14" s="10">
        <v>1.67E-3</v>
      </c>
      <c r="AH14" s="10">
        <v>1.7309999999999999E-3</v>
      </c>
      <c r="AI14" s="10">
        <v>1.9949999999999998E-3</v>
      </c>
      <c r="AJ14" s="10">
        <v>1.9610000000000001E-3</v>
      </c>
      <c r="AK14" s="10">
        <v>1.4090000000000001E-3</v>
      </c>
      <c r="AL14" s="10">
        <v>8.7000000000000001E-4</v>
      </c>
    </row>
    <row r="15" spans="1:38" ht="12.75" customHeight="1" x14ac:dyDescent="0.25">
      <c r="A15" s="10">
        <v>2.398E-3</v>
      </c>
      <c r="B15" s="10">
        <v>2.003E-3</v>
      </c>
      <c r="C15" s="10">
        <v>1.475E-3</v>
      </c>
      <c r="D15" s="10">
        <v>1.426E-3</v>
      </c>
      <c r="E15" s="10">
        <v>1.2849999999999999E-3</v>
      </c>
      <c r="F15" s="10">
        <v>1.1310000000000001E-3</v>
      </c>
      <c r="G15" s="10">
        <v>9.9400000000000009E-4</v>
      </c>
      <c r="H15" s="10">
        <v>9.6100000000000005E-4</v>
      </c>
      <c r="I15" s="10">
        <v>7.8600000000000002E-4</v>
      </c>
      <c r="J15" s="10">
        <v>3.6400000000000001E-4</v>
      </c>
      <c r="K15" s="10">
        <v>1.8200000000000001E-4</v>
      </c>
      <c r="L15" s="10">
        <v>-2.99E-4</v>
      </c>
      <c r="M15" s="10">
        <v>-3.97E-4</v>
      </c>
      <c r="N15" s="10">
        <v>-9.5600000000000004E-4</v>
      </c>
      <c r="O15" s="10">
        <v>-7.0600000000000003E-4</v>
      </c>
      <c r="P15" s="10">
        <v>-8.3000000000000001E-4</v>
      </c>
      <c r="Q15" s="10">
        <v>-9.3199999999999999E-4</v>
      </c>
      <c r="R15" s="10">
        <v>-7.45E-4</v>
      </c>
      <c r="S15" s="10">
        <v>-8.0800000000000002E-4</v>
      </c>
      <c r="T15" s="10">
        <v>-7.7200000000000001E-4</v>
      </c>
      <c r="U15" s="10">
        <v>-7.7200000000000001E-4</v>
      </c>
      <c r="V15" s="10">
        <v>-5.2400000000000005E-4</v>
      </c>
      <c r="W15" s="10">
        <v>-5.2499999999999997E-4</v>
      </c>
      <c r="X15" s="10">
        <v>-1.45E-4</v>
      </c>
      <c r="Y15" s="10">
        <v>0</v>
      </c>
      <c r="Z15" s="10">
        <v>5.2300000000000003E-4</v>
      </c>
      <c r="AA15" s="10">
        <v>7.5900000000000002E-4</v>
      </c>
      <c r="AB15" s="10">
        <v>1.188E-3</v>
      </c>
      <c r="AC15" s="10">
        <v>1.562E-3</v>
      </c>
      <c r="AD15" s="10">
        <v>1.848E-3</v>
      </c>
      <c r="AE15" s="10">
        <v>1.691E-3</v>
      </c>
      <c r="AF15" s="10">
        <v>1.8890000000000001E-3</v>
      </c>
      <c r="AG15" s="10">
        <v>1.9239999999999999E-3</v>
      </c>
      <c r="AH15" s="10">
        <v>2.2109999999999999E-3</v>
      </c>
      <c r="AI15" s="10">
        <v>2.3500000000000001E-3</v>
      </c>
      <c r="AJ15" s="10">
        <v>2.477E-3</v>
      </c>
      <c r="AK15" s="10">
        <v>1.8309999999999999E-3</v>
      </c>
      <c r="AL15" s="10">
        <v>1.214E-3</v>
      </c>
    </row>
    <row r="16" spans="1:38" ht="12.75" customHeight="1" x14ac:dyDescent="0.25">
      <c r="A16" s="10">
        <v>2.4030000000000002E-3</v>
      </c>
      <c r="B16" s="10">
        <v>1.505E-3</v>
      </c>
      <c r="C16" s="10">
        <v>1.106E-3</v>
      </c>
      <c r="D16" s="10">
        <v>9.8799999999999995E-4</v>
      </c>
      <c r="E16" s="10">
        <v>9.2699999999999998E-4</v>
      </c>
      <c r="F16" s="10">
        <v>8.2299999999999995E-4</v>
      </c>
      <c r="G16" s="10">
        <v>6.4899999999999995E-4</v>
      </c>
      <c r="H16" s="10">
        <v>2.6200000000000003E-4</v>
      </c>
      <c r="I16" s="10">
        <v>-2.1499999999999999E-4</v>
      </c>
      <c r="J16" s="10">
        <v>-4.9899999999999999E-4</v>
      </c>
      <c r="K16" s="10">
        <v>-7.4600000000000003E-4</v>
      </c>
      <c r="L16" s="10">
        <v>-8.9700000000000001E-4</v>
      </c>
      <c r="M16" s="10">
        <v>-9.5E-4</v>
      </c>
      <c r="N16" s="10">
        <v>-9.2000000000000003E-4</v>
      </c>
      <c r="O16" s="10">
        <v>-7.67E-4</v>
      </c>
      <c r="P16" s="10">
        <v>-9.0200000000000002E-4</v>
      </c>
      <c r="Q16" s="10">
        <v>-9.4300000000000004E-4</v>
      </c>
      <c r="R16" s="10">
        <v>-9.0600000000000001E-4</v>
      </c>
      <c r="S16" s="10">
        <v>-1.276E-3</v>
      </c>
      <c r="T16" s="10">
        <v>-9.7000000000000005E-4</v>
      </c>
      <c r="U16" s="10">
        <v>-9.6100000000000005E-4</v>
      </c>
      <c r="V16" s="10">
        <v>-8.43E-4</v>
      </c>
      <c r="W16" s="10">
        <v>-6.3199999999999997E-4</v>
      </c>
      <c r="X16" s="10">
        <v>-2.0799999999999999E-4</v>
      </c>
      <c r="Y16" s="10">
        <v>0</v>
      </c>
      <c r="Z16" s="10">
        <v>4.6700000000000002E-4</v>
      </c>
      <c r="AA16" s="10">
        <v>6.5600000000000001E-4</v>
      </c>
      <c r="AB16" s="10">
        <v>1.1410000000000001E-3</v>
      </c>
      <c r="AC16" s="10">
        <v>1.598E-3</v>
      </c>
      <c r="AD16" s="10">
        <v>1.5629999999999999E-3</v>
      </c>
      <c r="AE16" s="10">
        <v>1.6980000000000001E-3</v>
      </c>
      <c r="AF16" s="10">
        <v>1.6590000000000001E-3</v>
      </c>
      <c r="AG16" s="10">
        <v>1.902E-3</v>
      </c>
      <c r="AH16" s="10">
        <v>2.0430000000000001E-3</v>
      </c>
      <c r="AI16" s="10">
        <v>2.2360000000000001E-3</v>
      </c>
      <c r="AJ16" s="10">
        <v>2.2070000000000002E-3</v>
      </c>
      <c r="AK16" s="10">
        <v>1.7240000000000001E-3</v>
      </c>
      <c r="AL16" s="10">
        <v>1.2669999999999999E-3</v>
      </c>
    </row>
    <row r="17" spans="1:38" ht="12.75" customHeight="1" x14ac:dyDescent="0.25">
      <c r="A17" s="10">
        <v>1.6479999999999999E-3</v>
      </c>
      <c r="B17" s="10">
        <v>1.3849999999999999E-3</v>
      </c>
      <c r="C17" s="10">
        <v>9.5699999999999995E-4</v>
      </c>
      <c r="D17" s="10">
        <v>7.7800000000000005E-4</v>
      </c>
      <c r="E17" s="10">
        <v>3.9500000000000001E-4</v>
      </c>
      <c r="F17" s="10">
        <v>9.0000000000000006E-5</v>
      </c>
      <c r="G17" s="10">
        <v>-1.08E-4</v>
      </c>
      <c r="H17" s="10">
        <v>-3.9899999999999999E-4</v>
      </c>
      <c r="I17" s="10">
        <v>-4.17E-4</v>
      </c>
      <c r="J17" s="10">
        <v>-6.1799999999999995E-4</v>
      </c>
      <c r="K17" s="10">
        <v>-5.3399999999999997E-4</v>
      </c>
      <c r="L17" s="10">
        <v>-7.3399999999999995E-4</v>
      </c>
      <c r="M17" s="10">
        <v>-9.19E-4</v>
      </c>
      <c r="N17" s="10">
        <v>-1.109E-3</v>
      </c>
      <c r="O17" s="10">
        <v>-1.214E-3</v>
      </c>
      <c r="P17" s="10">
        <v>-1.41E-3</v>
      </c>
      <c r="Q17" s="10">
        <v>-1.4970000000000001E-3</v>
      </c>
      <c r="R17" s="10">
        <v>-1.474E-3</v>
      </c>
      <c r="S17" s="10">
        <v>-1.5399999999999999E-3</v>
      </c>
      <c r="T17" s="10">
        <v>-1.392E-3</v>
      </c>
      <c r="U17" s="10">
        <v>-1.168E-3</v>
      </c>
      <c r="V17" s="10">
        <v>-8.5999999999999998E-4</v>
      </c>
      <c r="W17" s="10">
        <v>-6.0700000000000001E-4</v>
      </c>
      <c r="X17" s="10">
        <v>-2.4899999999999998E-4</v>
      </c>
      <c r="Y17" s="10">
        <v>0</v>
      </c>
      <c r="Z17" s="10">
        <v>4.08E-4</v>
      </c>
      <c r="AA17" s="10">
        <v>7.5199999999999996E-4</v>
      </c>
      <c r="AB17" s="10">
        <v>1.328E-3</v>
      </c>
      <c r="AC17" s="10">
        <v>1.629E-3</v>
      </c>
      <c r="AD17" s="10">
        <v>1.89E-3</v>
      </c>
      <c r="AE17" s="10">
        <v>1.753E-3</v>
      </c>
      <c r="AF17" s="10">
        <v>2.0300000000000001E-3</v>
      </c>
      <c r="AG17" s="10">
        <v>2.091E-3</v>
      </c>
      <c r="AH17" s="10">
        <v>2.3249999999999998E-3</v>
      </c>
      <c r="AI17" s="10">
        <v>2.5699999999999998E-3</v>
      </c>
      <c r="AJ17" s="10">
        <v>2.578E-3</v>
      </c>
      <c r="AK17" s="10">
        <v>2.1180000000000001E-3</v>
      </c>
      <c r="AL17" s="10">
        <v>1.727E-3</v>
      </c>
    </row>
    <row r="18" spans="1:38" ht="12.75" customHeight="1" x14ac:dyDescent="0.25">
      <c r="A18" s="10">
        <v>2.8960000000000001E-3</v>
      </c>
      <c r="B18" s="10">
        <v>1.8129999999999999E-3</v>
      </c>
      <c r="C18" s="10">
        <v>8.9400000000000005E-4</v>
      </c>
      <c r="D18" s="10">
        <v>5.04E-4</v>
      </c>
      <c r="E18" s="10">
        <v>3.5100000000000002E-4</v>
      </c>
      <c r="F18" s="10">
        <v>3.2200000000000002E-4</v>
      </c>
      <c r="G18" s="10">
        <v>1.95E-4</v>
      </c>
      <c r="H18" s="10">
        <v>6.0000000000000002E-6</v>
      </c>
      <c r="I18" s="10">
        <v>-1.0900000000000001E-4</v>
      </c>
      <c r="J18" s="10">
        <v>-6.3400000000000001E-4</v>
      </c>
      <c r="K18" s="10">
        <v>-9.1399999999999999E-4</v>
      </c>
      <c r="L18" s="10">
        <v>-1.364E-3</v>
      </c>
      <c r="M18" s="10">
        <v>-1.359E-3</v>
      </c>
      <c r="N18" s="10">
        <v>-1.7149999999999999E-3</v>
      </c>
      <c r="O18" s="10">
        <v>-1.364E-3</v>
      </c>
      <c r="P18" s="10">
        <v>-1.2639999999999999E-3</v>
      </c>
      <c r="Q18" s="10">
        <v>-1.1850000000000001E-3</v>
      </c>
      <c r="R18" s="10">
        <v>-9.7499999999999996E-4</v>
      </c>
      <c r="S18" s="10">
        <v>-1.098E-3</v>
      </c>
      <c r="T18" s="10">
        <v>-9.2599999999999996E-4</v>
      </c>
      <c r="U18" s="10">
        <v>-8.1800000000000004E-4</v>
      </c>
      <c r="V18" s="10">
        <v>-6.9399999999999996E-4</v>
      </c>
      <c r="W18" s="10">
        <v>-5.2499999999999997E-4</v>
      </c>
      <c r="X18" s="10">
        <v>-3.3500000000000001E-4</v>
      </c>
      <c r="Y18" s="10">
        <v>0</v>
      </c>
      <c r="Z18" s="10">
        <v>5.3799999999999996E-4</v>
      </c>
      <c r="AA18" s="10">
        <v>7.2099999999999996E-4</v>
      </c>
      <c r="AB18" s="10">
        <v>1.1529999999999999E-3</v>
      </c>
      <c r="AC18" s="10">
        <v>1.573E-3</v>
      </c>
      <c r="AD18" s="10">
        <v>1.8029999999999999E-3</v>
      </c>
      <c r="AE18" s="10">
        <v>1.735E-3</v>
      </c>
      <c r="AF18" s="10">
        <v>1.8879999999999999E-3</v>
      </c>
      <c r="AG18" s="10">
        <v>2.0699999999999998E-3</v>
      </c>
      <c r="AH18" s="10">
        <v>2.3019999999999998E-3</v>
      </c>
      <c r="AI18" s="10">
        <v>2.5509999999999999E-3</v>
      </c>
      <c r="AJ18" s="10">
        <v>2.6280000000000001E-3</v>
      </c>
      <c r="AK18" s="10">
        <v>2.1099999999999999E-3</v>
      </c>
      <c r="AL18" s="10">
        <v>1.488E-3</v>
      </c>
    </row>
    <row r="19" spans="1:38" ht="12.75" customHeight="1" x14ac:dyDescent="0.25">
      <c r="A19" s="10">
        <v>2.2139999999999998E-3</v>
      </c>
      <c r="B19" s="10">
        <v>1.5009999999999999E-3</v>
      </c>
      <c r="C19" s="10">
        <v>9.2900000000000003E-4</v>
      </c>
      <c r="D19" s="10">
        <v>7.8700000000000005E-4</v>
      </c>
      <c r="E19" s="10">
        <v>6.4099999999999997E-4</v>
      </c>
      <c r="F19" s="10">
        <v>4.17E-4</v>
      </c>
      <c r="G19" s="10">
        <v>1.4200000000000001E-4</v>
      </c>
      <c r="H19" s="10">
        <v>-2.8600000000000001E-4</v>
      </c>
      <c r="I19" s="10">
        <v>-7.5699999999999997E-4</v>
      </c>
      <c r="J19" s="10">
        <v>-8.8599999999999996E-4</v>
      </c>
      <c r="K19" s="10">
        <v>-1.15E-3</v>
      </c>
      <c r="L19" s="10">
        <v>-1.1180000000000001E-3</v>
      </c>
      <c r="M19" s="10">
        <v>-1.2869999999999999E-3</v>
      </c>
      <c r="N19" s="10">
        <v>-1.013E-3</v>
      </c>
      <c r="O19" s="10">
        <v>-9.41E-4</v>
      </c>
      <c r="P19" s="10">
        <v>-1.0430000000000001E-3</v>
      </c>
      <c r="Q19" s="10">
        <v>-1.0549999999999999E-3</v>
      </c>
      <c r="R19" s="10">
        <v>-9.6500000000000004E-4</v>
      </c>
      <c r="S19" s="10">
        <v>-1.1770000000000001E-3</v>
      </c>
      <c r="T19" s="10">
        <v>-1.0839999999999999E-3</v>
      </c>
      <c r="U19" s="10">
        <v>-8.0699999999999999E-4</v>
      </c>
      <c r="V19" s="10">
        <v>-7.6000000000000004E-4</v>
      </c>
      <c r="W19" s="10">
        <v>-4.3300000000000001E-4</v>
      </c>
      <c r="X19" s="10">
        <v>-1.1900000000000001E-4</v>
      </c>
      <c r="Y19" s="10">
        <v>0</v>
      </c>
      <c r="Z19" s="10">
        <v>4.1300000000000001E-4</v>
      </c>
      <c r="AA19" s="10">
        <v>6.0400000000000004E-4</v>
      </c>
      <c r="AB19" s="10">
        <v>1.14E-3</v>
      </c>
      <c r="AC19" s="10">
        <v>1.467E-3</v>
      </c>
      <c r="AD19" s="10">
        <v>1.5740000000000001E-3</v>
      </c>
      <c r="AE19" s="10">
        <v>1.5809999999999999E-3</v>
      </c>
      <c r="AF19" s="10">
        <v>1.572E-3</v>
      </c>
      <c r="AG19" s="10">
        <v>1.8580000000000001E-3</v>
      </c>
      <c r="AH19" s="10">
        <v>2.0140000000000002E-3</v>
      </c>
      <c r="AI19" s="10">
        <v>2.261E-3</v>
      </c>
      <c r="AJ19" s="10">
        <v>2.4499999999999999E-3</v>
      </c>
      <c r="AK19" s="10">
        <v>1.8680000000000001E-3</v>
      </c>
      <c r="AL19" s="10">
        <v>1.4760000000000001E-3</v>
      </c>
    </row>
    <row r="20" spans="1:38" ht="12.75" customHeight="1" x14ac:dyDescent="0.25">
      <c r="A20" s="10">
        <v>1.7949999999999999E-3</v>
      </c>
      <c r="B20" s="10">
        <v>1.3029999999999999E-3</v>
      </c>
      <c r="C20" s="10">
        <v>6.5799999999999995E-4</v>
      </c>
      <c r="D20" s="10">
        <v>4.1399999999999998E-4</v>
      </c>
      <c r="E20" s="10">
        <v>1.5699999999999999E-4</v>
      </c>
      <c r="F20" s="10">
        <v>-4.8000000000000001E-5</v>
      </c>
      <c r="G20" s="10">
        <v>-1.83E-4</v>
      </c>
      <c r="H20" s="10">
        <v>-2.9599999999999998E-4</v>
      </c>
      <c r="I20" s="10">
        <v>-2.8400000000000002E-4</v>
      </c>
      <c r="J20" s="10">
        <v>-5.6400000000000005E-4</v>
      </c>
      <c r="K20" s="10">
        <v>-5.9299999999999999E-4</v>
      </c>
      <c r="L20" s="10">
        <v>-9.4399999999999996E-4</v>
      </c>
      <c r="M20" s="10">
        <v>-1.067E-3</v>
      </c>
      <c r="N20" s="10">
        <v>-1.3309999999999999E-3</v>
      </c>
      <c r="O20" s="10">
        <v>-1.3619999999999999E-3</v>
      </c>
      <c r="P20" s="10">
        <v>-1.3929999999999999E-3</v>
      </c>
      <c r="Q20" s="10">
        <v>-1.4610000000000001E-3</v>
      </c>
      <c r="R20" s="10">
        <v>-1.3500000000000001E-3</v>
      </c>
      <c r="S20" s="10">
        <v>-1.261E-3</v>
      </c>
      <c r="T20" s="10">
        <v>-1.214E-3</v>
      </c>
      <c r="U20" s="10">
        <v>-9.8799999999999995E-4</v>
      </c>
      <c r="V20" s="10">
        <v>-8.0000000000000004E-4</v>
      </c>
      <c r="W20" s="10">
        <v>-5.3300000000000005E-4</v>
      </c>
      <c r="X20" s="10">
        <v>-2.0599999999999999E-4</v>
      </c>
      <c r="Y20" s="10">
        <v>0</v>
      </c>
      <c r="Z20" s="10">
        <v>4.2099999999999999E-4</v>
      </c>
      <c r="AA20" s="10">
        <v>7.1000000000000002E-4</v>
      </c>
      <c r="AB20" s="10">
        <v>1.2979999999999999E-3</v>
      </c>
      <c r="AC20" s="10">
        <v>1.5740000000000001E-3</v>
      </c>
      <c r="AD20" s="10">
        <v>1.755E-3</v>
      </c>
      <c r="AE20" s="10">
        <v>1.779E-3</v>
      </c>
      <c r="AF20" s="10">
        <v>1.98E-3</v>
      </c>
      <c r="AG20" s="10">
        <v>2.1299999999999999E-3</v>
      </c>
      <c r="AH20" s="10">
        <v>2.3509999999999998E-3</v>
      </c>
      <c r="AI20" s="10">
        <v>2.5850000000000001E-3</v>
      </c>
      <c r="AJ20" s="10">
        <v>2.529E-3</v>
      </c>
      <c r="AK20" s="10">
        <v>2.2239999999999998E-3</v>
      </c>
      <c r="AL20" s="10">
        <v>1.686E-3</v>
      </c>
    </row>
    <row r="21" spans="1:38" ht="12.75" customHeight="1" x14ac:dyDescent="0.25">
      <c r="A21" s="10">
        <v>2.4169999999999999E-3</v>
      </c>
      <c r="B21" s="10">
        <v>1.4009999999999999E-3</v>
      </c>
      <c r="C21" s="10">
        <v>5.9500000000000004E-4</v>
      </c>
      <c r="D21" s="10">
        <v>4.4099999999999999E-4</v>
      </c>
      <c r="E21" s="10">
        <v>3.88E-4</v>
      </c>
      <c r="F21" s="10">
        <v>3.6900000000000002E-4</v>
      </c>
      <c r="G21" s="10">
        <v>2.6400000000000002E-4</v>
      </c>
      <c r="H21" s="10">
        <v>1.02E-4</v>
      </c>
      <c r="I21" s="10">
        <v>-1.5200000000000001E-4</v>
      </c>
      <c r="J21" s="10">
        <v>-6.0999999999999997E-4</v>
      </c>
      <c r="K21" s="10">
        <v>-1.0070000000000001E-3</v>
      </c>
      <c r="L21" s="10">
        <v>-1.3630000000000001E-3</v>
      </c>
      <c r="M21" s="10">
        <v>-1.3619999999999999E-3</v>
      </c>
      <c r="N21" s="10">
        <v>-1.5020000000000001E-3</v>
      </c>
      <c r="O21" s="10">
        <v>-1.108E-3</v>
      </c>
      <c r="P21" s="10">
        <v>-9.8400000000000007E-4</v>
      </c>
      <c r="Q21" s="10">
        <v>-9.6900000000000003E-4</v>
      </c>
      <c r="R21" s="10">
        <v>-8.4999999999999995E-4</v>
      </c>
      <c r="S21" s="10">
        <v>-9.2599999999999996E-4</v>
      </c>
      <c r="T21" s="10">
        <v>-7.8799999999999996E-4</v>
      </c>
      <c r="U21" s="10">
        <v>-6.5799999999999995E-4</v>
      </c>
      <c r="V21" s="10">
        <v>-5.7700000000000004E-4</v>
      </c>
      <c r="W21" s="10">
        <v>-4.8200000000000001E-4</v>
      </c>
      <c r="X21" s="10">
        <v>-1.9599999999999999E-4</v>
      </c>
      <c r="Y21" s="10">
        <v>0</v>
      </c>
      <c r="Z21" s="10">
        <v>3.68E-4</v>
      </c>
      <c r="AA21" s="10">
        <v>5.53E-4</v>
      </c>
      <c r="AB21" s="10">
        <v>9.3400000000000004E-4</v>
      </c>
      <c r="AC21" s="10">
        <v>1.307E-3</v>
      </c>
      <c r="AD21" s="10">
        <v>1.413E-3</v>
      </c>
      <c r="AE21" s="10">
        <v>1.4300000000000001E-3</v>
      </c>
      <c r="AF21" s="10">
        <v>1.5009999999999999E-3</v>
      </c>
      <c r="AG21" s="10">
        <v>1.7149999999999999E-3</v>
      </c>
      <c r="AH21" s="10">
        <v>1.8860000000000001E-3</v>
      </c>
      <c r="AI21" s="10">
        <v>2.1849999999999999E-3</v>
      </c>
      <c r="AJ21" s="10">
        <v>2.2629999999999998E-3</v>
      </c>
      <c r="AK21" s="10">
        <v>1.853E-3</v>
      </c>
      <c r="AL21" s="10">
        <v>1.292E-3</v>
      </c>
    </row>
    <row r="22" spans="1:38" ht="12.75" customHeight="1" x14ac:dyDescent="0.25">
      <c r="A22" s="10">
        <v>2.013E-3</v>
      </c>
      <c r="B22" s="10">
        <v>1.539E-3</v>
      </c>
      <c r="C22" s="10">
        <v>1.0809999999999999E-3</v>
      </c>
      <c r="D22" s="10">
        <v>8.9099999999999997E-4</v>
      </c>
      <c r="E22" s="10">
        <v>7.1299999999999998E-4</v>
      </c>
      <c r="F22" s="10">
        <v>5.04E-4</v>
      </c>
      <c r="G22" s="10">
        <v>2.5999999999999998E-4</v>
      </c>
      <c r="H22" s="10">
        <v>-1.05E-4</v>
      </c>
      <c r="I22" s="10">
        <v>-4.4700000000000002E-4</v>
      </c>
      <c r="J22" s="10">
        <v>-5.6599999999999999E-4</v>
      </c>
      <c r="K22" s="10">
        <v>-7.6800000000000002E-4</v>
      </c>
      <c r="L22" s="10">
        <v>-7.5100000000000004E-4</v>
      </c>
      <c r="M22" s="10">
        <v>-9.01E-4</v>
      </c>
      <c r="N22" s="10">
        <v>-7.1100000000000004E-4</v>
      </c>
      <c r="O22" s="10">
        <v>-8.5300000000000003E-4</v>
      </c>
      <c r="P22" s="10">
        <v>-9.859999999999999E-4</v>
      </c>
      <c r="Q22" s="10">
        <v>-9.9599999999999992E-4</v>
      </c>
      <c r="R22" s="10">
        <v>-9.3800000000000003E-4</v>
      </c>
      <c r="S22" s="10">
        <v>-1.1529999999999999E-3</v>
      </c>
      <c r="T22" s="10">
        <v>-9.7499999999999996E-4</v>
      </c>
      <c r="U22" s="10">
        <v>-8.7900000000000001E-4</v>
      </c>
      <c r="V22" s="10">
        <v>-7.67E-4</v>
      </c>
      <c r="W22" s="10">
        <v>-4.75E-4</v>
      </c>
      <c r="X22" s="10">
        <v>-1.5300000000000001E-4</v>
      </c>
      <c r="Y22" s="10">
        <v>0</v>
      </c>
      <c r="Z22" s="10">
        <v>3.3700000000000001E-4</v>
      </c>
      <c r="AA22" s="10">
        <v>5.5099999999999995E-4</v>
      </c>
      <c r="AB22" s="10">
        <v>1.0319999999999999E-3</v>
      </c>
      <c r="AC22" s="10">
        <v>1.23E-3</v>
      </c>
      <c r="AD22" s="10">
        <v>1.325E-3</v>
      </c>
      <c r="AE22" s="10">
        <v>1.358E-3</v>
      </c>
      <c r="AF22" s="10">
        <v>1.4250000000000001E-3</v>
      </c>
      <c r="AG22" s="10">
        <v>1.5870000000000001E-3</v>
      </c>
      <c r="AH22" s="10">
        <v>1.751E-3</v>
      </c>
      <c r="AI22" s="10">
        <v>2.0070000000000001E-3</v>
      </c>
      <c r="AJ22" s="10">
        <v>2.0409999999999998E-3</v>
      </c>
      <c r="AK22" s="10">
        <v>1.6329999999999999E-3</v>
      </c>
      <c r="AL22" s="10">
        <v>1.2229999999999999E-3</v>
      </c>
    </row>
    <row r="23" spans="1:38" ht="12.75" customHeight="1" x14ac:dyDescent="0.25">
      <c r="A23" s="10">
        <v>2.2980000000000001E-3</v>
      </c>
      <c r="B23" s="10">
        <v>1.6900000000000001E-3</v>
      </c>
      <c r="C23" s="10">
        <v>9.7300000000000002E-4</v>
      </c>
      <c r="D23" s="10">
        <v>7.5600000000000005E-4</v>
      </c>
      <c r="E23" s="10">
        <v>6.1700000000000004E-4</v>
      </c>
      <c r="F23" s="10">
        <v>4.9200000000000003E-4</v>
      </c>
      <c r="G23" s="10">
        <v>4.6500000000000003E-4</v>
      </c>
      <c r="H23" s="10">
        <v>3.1700000000000001E-4</v>
      </c>
      <c r="I23" s="10">
        <v>2.8899999999999998E-4</v>
      </c>
      <c r="J23" s="10">
        <v>-4.6999999999999997E-5</v>
      </c>
      <c r="K23" s="10">
        <v>-2.8600000000000001E-4</v>
      </c>
      <c r="L23" s="10">
        <v>-7.8600000000000002E-4</v>
      </c>
      <c r="M23" s="10">
        <v>-9.0200000000000002E-4</v>
      </c>
      <c r="N23" s="10">
        <v>-1.165E-3</v>
      </c>
      <c r="O23" s="10">
        <v>-1.06E-3</v>
      </c>
      <c r="P23" s="10">
        <v>-1.0189999999999999E-3</v>
      </c>
      <c r="Q23" s="10">
        <v>-9.6900000000000003E-4</v>
      </c>
      <c r="R23" s="10">
        <v>-9.0700000000000004E-4</v>
      </c>
      <c r="S23" s="10">
        <v>-9.0600000000000001E-4</v>
      </c>
      <c r="T23" s="10">
        <v>-8.92E-4</v>
      </c>
      <c r="U23" s="10">
        <v>-7.5900000000000002E-4</v>
      </c>
      <c r="V23" s="10">
        <v>-5.8799999999999998E-4</v>
      </c>
      <c r="W23" s="10">
        <v>-4.5300000000000001E-4</v>
      </c>
      <c r="X23" s="10">
        <v>-2.5900000000000001E-4</v>
      </c>
      <c r="Y23" s="10">
        <v>0</v>
      </c>
      <c r="Z23" s="10">
        <v>2.7799999999999998E-4</v>
      </c>
      <c r="AA23" s="10">
        <v>4.8700000000000002E-4</v>
      </c>
      <c r="AB23" s="10">
        <v>9.1100000000000003E-4</v>
      </c>
      <c r="AC23" s="10">
        <v>1.189E-3</v>
      </c>
      <c r="AD23" s="10">
        <v>1.299E-3</v>
      </c>
      <c r="AE23" s="10">
        <v>1.263E-3</v>
      </c>
      <c r="AF23" s="10">
        <v>1.4890000000000001E-3</v>
      </c>
      <c r="AG23" s="10">
        <v>1.5709999999999999E-3</v>
      </c>
      <c r="AH23" s="10">
        <v>1.815E-3</v>
      </c>
      <c r="AI23" s="10">
        <v>2.0309999999999998E-3</v>
      </c>
      <c r="AJ23" s="10">
        <v>2.0300000000000001E-3</v>
      </c>
      <c r="AK23" s="10">
        <v>1.738E-3</v>
      </c>
      <c r="AL23" s="10">
        <v>1.2539999999999999E-3</v>
      </c>
    </row>
    <row r="24" spans="1:38" ht="12.75" customHeight="1" x14ac:dyDescent="0.25">
      <c r="A24" s="10">
        <v>3.0079999999999998E-3</v>
      </c>
      <c r="B24" s="10">
        <v>2.0669999999999998E-3</v>
      </c>
      <c r="C24" s="10">
        <v>1.423E-3</v>
      </c>
      <c r="D24" s="10">
        <v>1.204E-3</v>
      </c>
      <c r="E24" s="10">
        <v>1.121E-3</v>
      </c>
      <c r="F24" s="10">
        <v>1.0989999999999999E-3</v>
      </c>
      <c r="G24" s="10">
        <v>8.25E-4</v>
      </c>
      <c r="H24" s="10">
        <v>6.4800000000000003E-4</v>
      </c>
      <c r="I24" s="10">
        <v>2.8499999999999999E-4</v>
      </c>
      <c r="J24" s="10">
        <v>-1.83E-4</v>
      </c>
      <c r="K24" s="10">
        <v>-5.8399999999999999E-4</v>
      </c>
      <c r="L24" s="10">
        <v>-8.1099999999999998E-4</v>
      </c>
      <c r="M24" s="10">
        <v>-8.1999999999999998E-4</v>
      </c>
      <c r="N24" s="10">
        <v>-8.4199999999999998E-4</v>
      </c>
      <c r="O24" s="10">
        <v>-6.0599999999999998E-4</v>
      </c>
      <c r="P24" s="10">
        <v>-5.8900000000000001E-4</v>
      </c>
      <c r="Q24" s="10">
        <v>-5.53E-4</v>
      </c>
      <c r="R24" s="10">
        <v>-5.3300000000000005E-4</v>
      </c>
      <c r="S24" s="10">
        <v>-7.1199999999999996E-4</v>
      </c>
      <c r="T24" s="10">
        <v>-6.5499999999999998E-4</v>
      </c>
      <c r="U24" s="10">
        <v>-5.0900000000000001E-4</v>
      </c>
      <c r="V24" s="10">
        <v>-5.1699999999999999E-4</v>
      </c>
      <c r="W24" s="10">
        <v>-3.9399999999999998E-4</v>
      </c>
      <c r="X24" s="10">
        <v>-1.1E-4</v>
      </c>
      <c r="Y24" s="10">
        <v>0</v>
      </c>
      <c r="Z24" s="10">
        <v>2.9799999999999998E-4</v>
      </c>
      <c r="AA24" s="10">
        <v>4.6299999999999998E-4</v>
      </c>
      <c r="AB24" s="10">
        <v>7.7499999999999997E-4</v>
      </c>
      <c r="AC24" s="10">
        <v>1.0870000000000001E-3</v>
      </c>
      <c r="AD24" s="10">
        <v>1.181E-3</v>
      </c>
      <c r="AE24" s="10">
        <v>1.209E-3</v>
      </c>
      <c r="AF24" s="10">
        <v>1.219E-3</v>
      </c>
      <c r="AG24" s="10">
        <v>1.358E-3</v>
      </c>
      <c r="AH24" s="10">
        <v>1.5529999999999999E-3</v>
      </c>
      <c r="AI24" s="10">
        <v>1.7750000000000001E-3</v>
      </c>
      <c r="AJ24" s="10">
        <v>1.8979999999999999E-3</v>
      </c>
      <c r="AK24" s="10">
        <v>1.544E-3</v>
      </c>
      <c r="AL24" s="10">
        <v>1.124E-3</v>
      </c>
    </row>
    <row r="25" spans="1:38" ht="12.75" customHeight="1" x14ac:dyDescent="0.25">
      <c r="A25" s="10">
        <v>2.186E-3</v>
      </c>
      <c r="B25" s="10">
        <v>1.8060000000000001E-3</v>
      </c>
      <c r="C25" s="10">
        <v>1.3259999999999999E-3</v>
      </c>
      <c r="D25" s="10">
        <v>1.175E-3</v>
      </c>
      <c r="E25" s="10">
        <v>1.077E-3</v>
      </c>
      <c r="F25" s="10">
        <v>8.9300000000000002E-4</v>
      </c>
      <c r="G25" s="10">
        <v>6.8800000000000003E-4</v>
      </c>
      <c r="H25" s="10">
        <v>5.0799999999999999E-4</v>
      </c>
      <c r="I25" s="10">
        <v>2.7900000000000001E-4</v>
      </c>
      <c r="J25" s="10">
        <v>1.56E-4</v>
      </c>
      <c r="K25" s="10">
        <v>3.4E-5</v>
      </c>
      <c r="L25" s="10">
        <v>-1.66E-4</v>
      </c>
      <c r="M25" s="10">
        <v>-3.2499999999999999E-4</v>
      </c>
      <c r="N25" s="10">
        <v>-3.6099999999999999E-4</v>
      </c>
      <c r="O25" s="10">
        <v>-4.9700000000000005E-4</v>
      </c>
      <c r="P25" s="10">
        <v>-5.7799999999999995E-4</v>
      </c>
      <c r="Q25" s="10">
        <v>-6.87E-4</v>
      </c>
      <c r="R25" s="10">
        <v>-7.1400000000000001E-4</v>
      </c>
      <c r="S25" s="10">
        <v>-8.6399999999999997E-4</v>
      </c>
      <c r="T25" s="10">
        <v>-7.2099999999999996E-4</v>
      </c>
      <c r="U25" s="10">
        <v>-6.8199999999999999E-4</v>
      </c>
      <c r="V25" s="10">
        <v>-5.6499999999999996E-4</v>
      </c>
      <c r="W25" s="10">
        <v>-3.7500000000000001E-4</v>
      </c>
      <c r="X25" s="10">
        <v>-1.37E-4</v>
      </c>
      <c r="Y25" s="10">
        <v>0</v>
      </c>
      <c r="Z25" s="10">
        <v>2.5999999999999998E-4</v>
      </c>
      <c r="AA25" s="10">
        <v>3.9100000000000002E-4</v>
      </c>
      <c r="AB25" s="10">
        <v>8.0500000000000005E-4</v>
      </c>
      <c r="AC25" s="10">
        <v>9.6500000000000004E-4</v>
      </c>
      <c r="AD25" s="10">
        <v>1.049E-3</v>
      </c>
      <c r="AE25" s="10">
        <v>9.77E-4</v>
      </c>
      <c r="AF25" s="10">
        <v>1.0950000000000001E-3</v>
      </c>
      <c r="AG25" s="10">
        <v>1.186E-3</v>
      </c>
      <c r="AH25" s="10">
        <v>1.3209999999999999E-3</v>
      </c>
      <c r="AI25" s="10">
        <v>1.524E-3</v>
      </c>
      <c r="AJ25" s="10">
        <v>1.4989999999999999E-3</v>
      </c>
      <c r="AK25" s="10">
        <v>1.206E-3</v>
      </c>
      <c r="AL25" s="10">
        <v>8.9599999999999999E-4</v>
      </c>
    </row>
    <row r="26" spans="1:38" ht="12.75" customHeight="1" x14ac:dyDescent="0.25">
      <c r="A26" s="10">
        <v>2.934E-3</v>
      </c>
      <c r="B26" s="10">
        <v>2.1649999999999998E-3</v>
      </c>
      <c r="C26" s="10">
        <v>1.4369999999999999E-3</v>
      </c>
      <c r="D26" s="10">
        <v>1.2199999999999999E-3</v>
      </c>
      <c r="E26" s="10">
        <v>1.15E-3</v>
      </c>
      <c r="F26" s="10">
        <v>1.147E-3</v>
      </c>
      <c r="G26" s="10">
        <v>1.018E-3</v>
      </c>
      <c r="H26" s="10">
        <v>9.2100000000000005E-4</v>
      </c>
      <c r="I26" s="10">
        <v>8.1700000000000002E-4</v>
      </c>
      <c r="J26" s="10">
        <v>3.7399999999999998E-4</v>
      </c>
      <c r="K26" s="10">
        <v>-7.3999999999999996E-5</v>
      </c>
      <c r="L26" s="10">
        <v>-5.3300000000000005E-4</v>
      </c>
      <c r="M26" s="10">
        <v>-6.1499999999999999E-4</v>
      </c>
      <c r="N26" s="10">
        <v>-8.5300000000000003E-4</v>
      </c>
      <c r="O26" s="10">
        <v>-6.4599999999999998E-4</v>
      </c>
      <c r="P26" s="10">
        <v>-5.5400000000000002E-4</v>
      </c>
      <c r="Q26" s="10">
        <v>-5.5500000000000005E-4</v>
      </c>
      <c r="R26" s="10">
        <v>-5.5099999999999995E-4</v>
      </c>
      <c r="S26" s="10">
        <v>-6.0700000000000001E-4</v>
      </c>
      <c r="T26" s="10">
        <v>-5.8100000000000003E-4</v>
      </c>
      <c r="U26" s="10">
        <v>-4.73E-4</v>
      </c>
      <c r="V26" s="10">
        <v>-4.2299999999999998E-4</v>
      </c>
      <c r="W26" s="10">
        <v>-3.3300000000000002E-4</v>
      </c>
      <c r="X26" s="10">
        <v>-1.34E-4</v>
      </c>
      <c r="Y26" s="10">
        <v>0</v>
      </c>
      <c r="Z26" s="10">
        <v>1.92E-4</v>
      </c>
      <c r="AA26" s="10">
        <v>3.4200000000000002E-4</v>
      </c>
      <c r="AB26" s="10">
        <v>6.5700000000000003E-4</v>
      </c>
      <c r="AC26" s="10">
        <v>8.7699999999999996E-4</v>
      </c>
      <c r="AD26" s="10">
        <v>1.0039999999999999E-3</v>
      </c>
      <c r="AE26" s="10">
        <v>9.2299999999999999E-4</v>
      </c>
      <c r="AF26" s="10">
        <v>1.029E-3</v>
      </c>
      <c r="AG26" s="10">
        <v>1.0610000000000001E-3</v>
      </c>
      <c r="AH26" s="10">
        <v>1.263E-3</v>
      </c>
      <c r="AI26" s="10">
        <v>1.4220000000000001E-3</v>
      </c>
      <c r="AJ26" s="10">
        <v>1.4289999999999999E-3</v>
      </c>
      <c r="AK26" s="10">
        <v>1.24E-3</v>
      </c>
      <c r="AL26" s="10">
        <v>7.6999999999999996E-4</v>
      </c>
    </row>
    <row r="27" spans="1:38" ht="12.75" customHeight="1" x14ac:dyDescent="0.25">
      <c r="A27" s="10">
        <v>2.9680000000000002E-3</v>
      </c>
      <c r="B27" s="10">
        <v>2.2490000000000001E-3</v>
      </c>
      <c r="C27" s="10">
        <v>1.7359999999999999E-3</v>
      </c>
      <c r="D27" s="10">
        <v>1.5839999999999999E-3</v>
      </c>
      <c r="E27" s="10">
        <v>1.585E-3</v>
      </c>
      <c r="F27" s="10">
        <v>1.5410000000000001E-3</v>
      </c>
      <c r="G27" s="10">
        <v>1.322E-3</v>
      </c>
      <c r="H27" s="10">
        <v>1.088E-3</v>
      </c>
      <c r="I27" s="10">
        <v>7.4899999999999999E-4</v>
      </c>
      <c r="J27" s="10">
        <v>4.0700000000000003E-4</v>
      </c>
      <c r="K27" s="10">
        <v>2.0999999999999999E-5</v>
      </c>
      <c r="L27" s="10">
        <v>-2.1499999999999999E-4</v>
      </c>
      <c r="M27" s="10">
        <v>-1.9000000000000001E-4</v>
      </c>
      <c r="N27" s="10">
        <v>-1.65E-4</v>
      </c>
      <c r="O27" s="10">
        <v>-1.3999999999999999E-4</v>
      </c>
      <c r="P27" s="10">
        <v>-1.12E-4</v>
      </c>
      <c r="Q27" s="10">
        <v>-2.5799999999999998E-4</v>
      </c>
      <c r="R27" s="10">
        <v>-3.1500000000000001E-4</v>
      </c>
      <c r="S27" s="10">
        <v>-4.55E-4</v>
      </c>
      <c r="T27" s="10">
        <v>-4.4200000000000001E-4</v>
      </c>
      <c r="U27" s="10">
        <v>-3.9100000000000002E-4</v>
      </c>
      <c r="V27" s="10">
        <v>-4.46E-4</v>
      </c>
      <c r="W27" s="10">
        <v>-2.7300000000000002E-4</v>
      </c>
      <c r="X27" s="10">
        <v>-8.6000000000000003E-5</v>
      </c>
      <c r="Y27" s="10">
        <v>0</v>
      </c>
      <c r="Z27" s="10">
        <v>1.8799999999999999E-4</v>
      </c>
      <c r="AA27" s="10">
        <v>2.34E-4</v>
      </c>
      <c r="AB27" s="10">
        <v>5.4199999999999995E-4</v>
      </c>
      <c r="AC27" s="10">
        <v>7.3800000000000005E-4</v>
      </c>
      <c r="AD27" s="10">
        <v>7.3099999999999999E-4</v>
      </c>
      <c r="AE27" s="10">
        <v>7.2199999999999999E-4</v>
      </c>
      <c r="AF27" s="10">
        <v>7.1199999999999996E-4</v>
      </c>
      <c r="AG27" s="10">
        <v>8.34E-4</v>
      </c>
      <c r="AH27" s="10">
        <v>9.2299999999999999E-4</v>
      </c>
      <c r="AI27" s="10">
        <v>1.1000000000000001E-3</v>
      </c>
      <c r="AJ27" s="10">
        <v>1.109E-3</v>
      </c>
      <c r="AK27" s="10">
        <v>8.43E-4</v>
      </c>
      <c r="AL27" s="10">
        <v>5.1199999999999998E-4</v>
      </c>
    </row>
    <row r="28" spans="1:38" ht="12.75" customHeight="1" x14ac:dyDescent="0.25">
      <c r="A28" s="10">
        <v>2.7299999999999998E-3</v>
      </c>
      <c r="B28" s="10">
        <v>2.33E-3</v>
      </c>
      <c r="C28" s="10">
        <v>1.7880000000000001E-3</v>
      </c>
      <c r="D28" s="10">
        <v>1.634E-3</v>
      </c>
      <c r="E28" s="10">
        <v>1.4970000000000001E-3</v>
      </c>
      <c r="F28" s="10">
        <v>1.3860000000000001E-3</v>
      </c>
      <c r="G28" s="10">
        <v>1.307E-3</v>
      </c>
      <c r="H28" s="10">
        <v>1.103E-3</v>
      </c>
      <c r="I28" s="10">
        <v>9.7400000000000004E-4</v>
      </c>
      <c r="J28" s="10">
        <v>7.4799999999999997E-4</v>
      </c>
      <c r="K28" s="10">
        <v>5.1800000000000001E-4</v>
      </c>
      <c r="L28" s="10">
        <v>1.2899999999999999E-4</v>
      </c>
      <c r="M28" s="10">
        <v>-1.15E-4</v>
      </c>
      <c r="N28" s="10">
        <v>-1.75E-4</v>
      </c>
      <c r="O28" s="10">
        <v>-2.5500000000000002E-4</v>
      </c>
      <c r="P28" s="10">
        <v>-3.5300000000000002E-4</v>
      </c>
      <c r="Q28" s="10">
        <v>-4.15E-4</v>
      </c>
      <c r="R28" s="10">
        <v>-4.2900000000000002E-4</v>
      </c>
      <c r="S28" s="10">
        <v>-5.6599999999999999E-4</v>
      </c>
      <c r="T28" s="10">
        <v>-5.04E-4</v>
      </c>
      <c r="U28" s="10">
        <v>-4.2000000000000002E-4</v>
      </c>
      <c r="V28" s="10">
        <v>-3.77E-4</v>
      </c>
      <c r="W28" s="10">
        <v>-2.4600000000000002E-4</v>
      </c>
      <c r="X28" s="10">
        <v>-9.2E-5</v>
      </c>
      <c r="Y28" s="10">
        <v>0</v>
      </c>
      <c r="Z28" s="10">
        <v>1.83E-4</v>
      </c>
      <c r="AA28" s="10">
        <v>2.6699999999999998E-4</v>
      </c>
      <c r="AB28" s="10">
        <v>5.9500000000000004E-4</v>
      </c>
      <c r="AC28" s="10">
        <v>6.9200000000000002E-4</v>
      </c>
      <c r="AD28" s="10">
        <v>7.1100000000000004E-4</v>
      </c>
      <c r="AE28" s="10">
        <v>6.2600000000000004E-4</v>
      </c>
      <c r="AF28" s="10">
        <v>6.2600000000000004E-4</v>
      </c>
      <c r="AG28" s="10">
        <v>6.5799999999999995E-4</v>
      </c>
      <c r="AH28" s="10">
        <v>8.0400000000000003E-4</v>
      </c>
      <c r="AI28" s="10">
        <v>8.9700000000000001E-4</v>
      </c>
      <c r="AJ28" s="10">
        <v>8.4099999999999995E-4</v>
      </c>
      <c r="AK28" s="10">
        <v>6.7599999999999995E-4</v>
      </c>
      <c r="AL28" s="10">
        <v>3.2699999999999998E-4</v>
      </c>
    </row>
    <row r="29" spans="1:38" ht="12.75" customHeight="1" x14ac:dyDescent="0.25">
      <c r="A29" s="10">
        <v>3.614E-3</v>
      </c>
      <c r="B29" s="10">
        <v>2.777E-3</v>
      </c>
      <c r="C29" s="10">
        <v>2.0799999999999998E-3</v>
      </c>
      <c r="D29" s="10">
        <v>1.9E-3</v>
      </c>
      <c r="E29" s="10">
        <v>1.934E-3</v>
      </c>
      <c r="F29" s="10">
        <v>2.0200000000000001E-3</v>
      </c>
      <c r="G29" s="10">
        <v>1.835E-3</v>
      </c>
      <c r="H29" s="10">
        <v>1.689E-3</v>
      </c>
      <c r="I29" s="10">
        <v>1.5399999999999999E-3</v>
      </c>
      <c r="J29" s="10">
        <v>1.0970000000000001E-3</v>
      </c>
      <c r="K29" s="10">
        <v>6.3299999999999999E-4</v>
      </c>
      <c r="L29" s="10">
        <v>1.76E-4</v>
      </c>
      <c r="M29" s="10">
        <v>1.3999999999999999E-4</v>
      </c>
      <c r="N29" s="10">
        <v>-2.1999999999999999E-5</v>
      </c>
      <c r="O29" s="10">
        <v>1.63E-4</v>
      </c>
      <c r="P29" s="10">
        <v>1.4899999999999999E-4</v>
      </c>
      <c r="Q29" s="10">
        <v>1.05E-4</v>
      </c>
      <c r="R29" s="10">
        <v>9.0000000000000002E-6</v>
      </c>
      <c r="S29" s="10">
        <v>-1.5200000000000001E-4</v>
      </c>
      <c r="T29" s="10">
        <v>-2.3000000000000001E-4</v>
      </c>
      <c r="U29" s="10">
        <v>-2.1800000000000001E-4</v>
      </c>
      <c r="V29" s="10">
        <v>-2.14E-4</v>
      </c>
      <c r="W29" s="10">
        <v>-1.94E-4</v>
      </c>
      <c r="X29" s="10">
        <v>-5.3000000000000001E-5</v>
      </c>
      <c r="Y29" s="10">
        <v>0</v>
      </c>
      <c r="Z29" s="10">
        <v>1.83E-4</v>
      </c>
      <c r="AA29" s="10">
        <v>1.93E-4</v>
      </c>
      <c r="AB29" s="10">
        <v>3.8099999999999999E-4</v>
      </c>
      <c r="AC29" s="10">
        <v>5.9199999999999997E-4</v>
      </c>
      <c r="AD29" s="10">
        <v>4.9700000000000005E-4</v>
      </c>
      <c r="AE29" s="10">
        <v>3.8000000000000002E-4</v>
      </c>
      <c r="AF29" s="10">
        <v>3.5599999999999998E-4</v>
      </c>
      <c r="AG29" s="10">
        <v>4.0499999999999998E-4</v>
      </c>
      <c r="AH29" s="10">
        <v>4.9799999999999996E-4</v>
      </c>
      <c r="AI29" s="10">
        <v>5.8799999999999998E-4</v>
      </c>
      <c r="AJ29" s="10">
        <v>5.7899999999999998E-4</v>
      </c>
      <c r="AK29" s="10">
        <v>4.15E-4</v>
      </c>
      <c r="AL29" s="10">
        <v>-1.1E-5</v>
      </c>
    </row>
    <row r="30" spans="1:38" ht="12.75" customHeight="1" x14ac:dyDescent="0.25">
      <c r="A30" s="10">
        <v>3.0630000000000002E-3</v>
      </c>
      <c r="B30" s="10">
        <v>2.5820000000000001E-3</v>
      </c>
      <c r="C30" s="10">
        <v>2.2039999999999998E-3</v>
      </c>
      <c r="D30" s="10">
        <v>2.173E-3</v>
      </c>
      <c r="E30" s="10">
        <v>2.163E-3</v>
      </c>
      <c r="F30" s="10">
        <v>2.1020000000000001E-3</v>
      </c>
      <c r="G30" s="10">
        <v>1.941E-3</v>
      </c>
      <c r="H30" s="10">
        <v>1.7240000000000001E-3</v>
      </c>
      <c r="I30" s="10">
        <v>1.3550000000000001E-3</v>
      </c>
      <c r="J30" s="10">
        <v>1.0579999999999999E-3</v>
      </c>
      <c r="K30" s="10">
        <v>7.2599999999999997E-4</v>
      </c>
      <c r="L30" s="10">
        <v>5.5800000000000001E-4</v>
      </c>
      <c r="M30" s="10">
        <v>4.7800000000000002E-4</v>
      </c>
      <c r="N30" s="10">
        <v>4.73E-4</v>
      </c>
      <c r="O30" s="10">
        <v>3.9800000000000002E-4</v>
      </c>
      <c r="P30" s="10">
        <v>3.1599999999999998E-4</v>
      </c>
      <c r="Q30" s="10">
        <v>1.02E-4</v>
      </c>
      <c r="R30" s="10">
        <v>6.9999999999999999E-6</v>
      </c>
      <c r="S30" s="10">
        <v>-2.1599999999999999E-4</v>
      </c>
      <c r="T30" s="10">
        <v>-2.1900000000000001E-4</v>
      </c>
      <c r="U30" s="10">
        <v>-2.7E-4</v>
      </c>
      <c r="V30" s="10">
        <v>-3.2499999999999999E-4</v>
      </c>
      <c r="W30" s="10">
        <v>-1.73E-4</v>
      </c>
      <c r="X30" s="10">
        <v>-1.1E-5</v>
      </c>
      <c r="Y30" s="10">
        <v>0</v>
      </c>
      <c r="Z30" s="10">
        <v>8.2999999999999998E-5</v>
      </c>
      <c r="AA30" s="10">
        <v>7.4999999999999993E-5</v>
      </c>
      <c r="AB30" s="10">
        <v>2.6600000000000001E-4</v>
      </c>
      <c r="AC30" s="10">
        <v>3.6600000000000001E-4</v>
      </c>
      <c r="AD30" s="10">
        <v>2.4600000000000002E-4</v>
      </c>
      <c r="AE30" s="10">
        <v>1.26E-4</v>
      </c>
      <c r="AF30" s="10">
        <v>0</v>
      </c>
      <c r="AG30" s="10">
        <v>3.0000000000000001E-5</v>
      </c>
      <c r="AH30" s="10">
        <v>1.4E-5</v>
      </c>
      <c r="AI30" s="10">
        <v>1.25E-4</v>
      </c>
      <c r="AJ30" s="10">
        <v>1.2400000000000001E-4</v>
      </c>
      <c r="AK30" s="10">
        <v>-7.8999999999999996E-5</v>
      </c>
      <c r="AL30" s="10">
        <v>-4.0200000000000001E-4</v>
      </c>
    </row>
    <row r="31" spans="1:38" ht="12.75" customHeight="1" x14ac:dyDescent="0.25">
      <c r="A31" s="10">
        <v>2.673E-3</v>
      </c>
      <c r="B31" s="10">
        <v>2.2889999999999998E-3</v>
      </c>
      <c r="C31" s="10">
        <v>1.799E-3</v>
      </c>
      <c r="D31" s="10">
        <v>1.7290000000000001E-3</v>
      </c>
      <c r="E31" s="10">
        <v>1.722E-3</v>
      </c>
      <c r="F31" s="10">
        <v>1.6750000000000001E-3</v>
      </c>
      <c r="G31" s="10">
        <v>1.65E-3</v>
      </c>
      <c r="H31" s="10">
        <v>1.5499999999999999E-3</v>
      </c>
      <c r="I31" s="10">
        <v>1.5330000000000001E-3</v>
      </c>
      <c r="J31" s="10">
        <v>1.2390000000000001E-3</v>
      </c>
      <c r="K31" s="10">
        <v>9.4200000000000002E-4</v>
      </c>
      <c r="L31" s="10">
        <v>4.4999999999999999E-4</v>
      </c>
      <c r="M31" s="10">
        <v>3.0899999999999998E-4</v>
      </c>
      <c r="N31" s="10">
        <v>1.2400000000000001E-4</v>
      </c>
      <c r="O31" s="10">
        <v>6.7999999999999999E-5</v>
      </c>
      <c r="P31" s="10">
        <v>2.3E-5</v>
      </c>
      <c r="Q31" s="10">
        <v>-9.1000000000000003E-5</v>
      </c>
      <c r="R31" s="10">
        <v>-1.84E-4</v>
      </c>
      <c r="S31" s="10">
        <v>-3.0499999999999999E-4</v>
      </c>
      <c r="T31" s="10">
        <v>-3.1500000000000001E-4</v>
      </c>
      <c r="U31" s="10">
        <v>-2.8400000000000002E-4</v>
      </c>
      <c r="V31" s="10">
        <v>-3.2699999999999998E-4</v>
      </c>
      <c r="W31" s="10">
        <v>-2.14E-4</v>
      </c>
      <c r="X31" s="10">
        <v>-5.8E-5</v>
      </c>
      <c r="Y31" s="10">
        <v>0</v>
      </c>
      <c r="Z31" s="10">
        <v>4.8000000000000001E-5</v>
      </c>
      <c r="AA31" s="10">
        <v>3.1000000000000001E-5</v>
      </c>
      <c r="AB31" s="10">
        <v>2.1800000000000001E-4</v>
      </c>
      <c r="AC31" s="10">
        <v>2.3000000000000001E-4</v>
      </c>
      <c r="AD31" s="10">
        <v>1.26E-4</v>
      </c>
      <c r="AE31" s="10">
        <v>-9.0000000000000006E-5</v>
      </c>
      <c r="AF31" s="10">
        <v>-1.64E-4</v>
      </c>
      <c r="AG31" s="10">
        <v>-2.05E-4</v>
      </c>
      <c r="AH31" s="10">
        <v>-1.3300000000000001E-4</v>
      </c>
      <c r="AI31" s="10">
        <v>-1.3200000000000001E-4</v>
      </c>
      <c r="AJ31" s="10">
        <v>-1.8599999999999999E-4</v>
      </c>
      <c r="AK31" s="10">
        <v>-2.9700000000000001E-4</v>
      </c>
      <c r="AL31" s="10">
        <v>-5.6300000000000002E-4</v>
      </c>
    </row>
    <row r="32" spans="1:38" ht="12.75" customHeight="1" x14ac:dyDescent="0.25">
      <c r="A32" s="10">
        <v>3.5890000000000002E-3</v>
      </c>
      <c r="B32" s="10">
        <v>2.833E-3</v>
      </c>
      <c r="C32" s="10">
        <v>2.2769999999999999E-3</v>
      </c>
      <c r="D32" s="10">
        <v>2.1979999999999999E-3</v>
      </c>
      <c r="E32" s="10">
        <v>2.2529999999999998E-3</v>
      </c>
      <c r="F32" s="10">
        <v>2.3939999999999999E-3</v>
      </c>
      <c r="G32" s="10">
        <v>2.202E-3</v>
      </c>
      <c r="H32" s="10">
        <v>2.065E-3</v>
      </c>
      <c r="I32" s="10">
        <v>1.797E-3</v>
      </c>
      <c r="J32" s="10">
        <v>1.3929999999999999E-3</v>
      </c>
      <c r="K32" s="10">
        <v>8.5599999999999999E-4</v>
      </c>
      <c r="L32" s="10">
        <v>4.9899999999999999E-4</v>
      </c>
      <c r="M32" s="10">
        <v>5.0900000000000001E-4</v>
      </c>
      <c r="N32" s="10">
        <v>3.6000000000000002E-4</v>
      </c>
      <c r="O32" s="10">
        <v>4.6799999999999999E-4</v>
      </c>
      <c r="P32" s="10">
        <v>4.6700000000000002E-4</v>
      </c>
      <c r="Q32" s="10">
        <v>3.88E-4</v>
      </c>
      <c r="R32" s="10">
        <v>2.5399999999999999E-4</v>
      </c>
      <c r="S32" s="10">
        <v>3.9999999999999998E-6</v>
      </c>
      <c r="T32" s="10">
        <v>-4.1E-5</v>
      </c>
      <c r="U32" s="10">
        <v>-6.9999999999999994E-5</v>
      </c>
      <c r="V32" s="10">
        <v>-1.76E-4</v>
      </c>
      <c r="W32" s="10">
        <v>-1.22E-4</v>
      </c>
      <c r="X32" s="10">
        <v>-5.0000000000000004E-6</v>
      </c>
      <c r="Y32" s="10">
        <v>0</v>
      </c>
      <c r="Z32" s="10">
        <v>1.15E-4</v>
      </c>
      <c r="AA32" s="10">
        <v>7.1000000000000005E-5</v>
      </c>
      <c r="AB32" s="10">
        <v>1.3200000000000001E-4</v>
      </c>
      <c r="AC32" s="10">
        <v>2.1599999999999999E-4</v>
      </c>
      <c r="AD32" s="10">
        <v>6.3999999999999997E-5</v>
      </c>
      <c r="AE32" s="10">
        <v>-1.9699999999999999E-4</v>
      </c>
      <c r="AF32" s="10">
        <v>-3.1100000000000002E-4</v>
      </c>
      <c r="AG32" s="10">
        <v>-3.2699999999999998E-4</v>
      </c>
      <c r="AH32" s="10">
        <v>-3.1599999999999998E-4</v>
      </c>
      <c r="AI32" s="10">
        <v>-2.0900000000000001E-4</v>
      </c>
      <c r="AJ32" s="10">
        <v>-2.7099999999999997E-4</v>
      </c>
      <c r="AK32" s="10">
        <v>-4.0999999999999999E-4</v>
      </c>
      <c r="AL32" s="10">
        <v>-8.1400000000000005E-4</v>
      </c>
    </row>
    <row r="33" spans="1:38" ht="12.75" customHeight="1" x14ac:dyDescent="0.25">
      <c r="A33" s="10">
        <v>2.8240000000000001E-3</v>
      </c>
      <c r="B33" s="10">
        <v>2.5110000000000002E-3</v>
      </c>
      <c r="C33" s="10">
        <v>2.196E-3</v>
      </c>
      <c r="D33" s="10">
        <v>2.1570000000000001E-3</v>
      </c>
      <c r="E33" s="10">
        <v>2.176E-3</v>
      </c>
      <c r="F33" s="10">
        <v>2.1150000000000001E-3</v>
      </c>
      <c r="G33" s="10">
        <v>2.019E-3</v>
      </c>
      <c r="H33" s="10">
        <v>1.841E-3</v>
      </c>
      <c r="I33" s="10">
        <v>1.622E-3</v>
      </c>
      <c r="J33" s="10">
        <v>1.3550000000000001E-3</v>
      </c>
      <c r="K33" s="10">
        <v>1.09E-3</v>
      </c>
      <c r="L33" s="10">
        <v>8.1400000000000005E-4</v>
      </c>
      <c r="M33" s="10">
        <v>6.6200000000000005E-4</v>
      </c>
      <c r="N33" s="10">
        <v>6.3500000000000004E-4</v>
      </c>
      <c r="O33" s="10">
        <v>3.9300000000000001E-4</v>
      </c>
      <c r="P33" s="10">
        <v>2.7599999999999999E-4</v>
      </c>
      <c r="Q33" s="10">
        <v>8.5000000000000006E-5</v>
      </c>
      <c r="R33" s="10">
        <v>-1.9999999999999999E-6</v>
      </c>
      <c r="S33" s="10">
        <v>-2.5900000000000001E-4</v>
      </c>
      <c r="T33" s="10">
        <v>-2.42E-4</v>
      </c>
      <c r="U33" s="10">
        <v>-2.5599999999999999E-4</v>
      </c>
      <c r="V33" s="10">
        <v>-2.9E-4</v>
      </c>
      <c r="W33" s="10">
        <v>-2.13E-4</v>
      </c>
      <c r="X33" s="10">
        <v>-3.9999999999999998E-6</v>
      </c>
      <c r="Y33" s="10">
        <v>0</v>
      </c>
      <c r="Z33" s="10">
        <v>3.8999999999999999E-5</v>
      </c>
      <c r="AA33" s="10">
        <v>-5.8E-5</v>
      </c>
      <c r="AB33" s="10">
        <v>9.2999999999999997E-5</v>
      </c>
      <c r="AC33" s="10">
        <v>1.9000000000000001E-5</v>
      </c>
      <c r="AD33" s="10">
        <v>-1.7100000000000001E-4</v>
      </c>
      <c r="AE33" s="10">
        <v>-3.9199999999999999E-4</v>
      </c>
      <c r="AF33" s="10">
        <v>-5.44E-4</v>
      </c>
      <c r="AG33" s="10">
        <v>-6.5099999999999999E-4</v>
      </c>
      <c r="AH33" s="10">
        <v>-6.4899999999999995E-4</v>
      </c>
      <c r="AI33" s="10">
        <v>-6.0300000000000002E-4</v>
      </c>
      <c r="AJ33" s="10">
        <v>-6.6299999999999996E-4</v>
      </c>
      <c r="AK33" s="10">
        <v>-7.9199999999999995E-4</v>
      </c>
      <c r="AL33" s="10">
        <v>-1.005E-3</v>
      </c>
    </row>
    <row r="34" spans="1:38" ht="12.75" customHeight="1" x14ac:dyDescent="0.25">
      <c r="A34" s="10">
        <v>3.4269999999999999E-3</v>
      </c>
      <c r="B34" s="10">
        <v>2.8860000000000001E-3</v>
      </c>
      <c r="C34" s="10">
        <v>2.3280000000000002E-3</v>
      </c>
      <c r="D34" s="10">
        <v>2.271E-3</v>
      </c>
      <c r="E34" s="10">
        <v>2.3189999999999999E-3</v>
      </c>
      <c r="F34" s="10">
        <v>2.343E-3</v>
      </c>
      <c r="G34" s="10">
        <v>2.2959999999999999E-3</v>
      </c>
      <c r="H34" s="10">
        <v>2.1930000000000001E-3</v>
      </c>
      <c r="I34" s="10">
        <v>2.147E-3</v>
      </c>
      <c r="J34" s="10">
        <v>1.753E-3</v>
      </c>
      <c r="K34" s="10">
        <v>1.281E-3</v>
      </c>
      <c r="L34" s="10">
        <v>6.9999999999999999E-4</v>
      </c>
      <c r="M34" s="10">
        <v>5.5400000000000002E-4</v>
      </c>
      <c r="N34" s="10">
        <v>2.9599999999999998E-4</v>
      </c>
      <c r="O34" s="10">
        <v>3.1500000000000001E-4</v>
      </c>
      <c r="P34" s="10">
        <v>2.6200000000000003E-4</v>
      </c>
      <c r="Q34" s="10">
        <v>1.6200000000000001E-4</v>
      </c>
      <c r="R34" s="10">
        <v>9.9999999999999995E-7</v>
      </c>
      <c r="S34" s="10">
        <v>-1.3300000000000001E-4</v>
      </c>
      <c r="T34" s="10">
        <v>-2.3599999999999999E-4</v>
      </c>
      <c r="U34" s="10">
        <v>-2.1499999999999999E-4</v>
      </c>
      <c r="V34" s="10">
        <v>-2.3900000000000001E-4</v>
      </c>
      <c r="W34" s="10">
        <v>-1.4899999999999999E-4</v>
      </c>
      <c r="X34" s="10">
        <v>-2.8E-5</v>
      </c>
      <c r="Y34" s="10">
        <v>0</v>
      </c>
      <c r="Z34" s="10">
        <v>0</v>
      </c>
      <c r="AA34" s="10">
        <v>-4.0000000000000003E-5</v>
      </c>
      <c r="AB34" s="10">
        <v>4.1999999999999998E-5</v>
      </c>
      <c r="AC34" s="10">
        <v>-7.9999999999999996E-6</v>
      </c>
      <c r="AD34" s="10">
        <v>-2.3599999999999999E-4</v>
      </c>
      <c r="AE34" s="10">
        <v>-5.7799999999999995E-4</v>
      </c>
      <c r="AF34" s="10">
        <v>-7.3200000000000001E-4</v>
      </c>
      <c r="AG34" s="10">
        <v>-8.0500000000000005E-4</v>
      </c>
      <c r="AH34" s="10">
        <v>-7.6300000000000001E-4</v>
      </c>
      <c r="AI34" s="10">
        <v>-7.9500000000000003E-4</v>
      </c>
      <c r="AJ34" s="10">
        <v>-8.5499999999999997E-4</v>
      </c>
      <c r="AK34" s="10">
        <v>-8.7699999999999996E-4</v>
      </c>
      <c r="AL34" s="10">
        <v>-1.224E-3</v>
      </c>
    </row>
    <row r="35" spans="1:38" ht="12.75" customHeight="1" x14ac:dyDescent="0.25">
      <c r="A35" s="10">
        <v>3.4259999999999998E-3</v>
      </c>
      <c r="B35" s="10">
        <v>2.8709999999999999E-3</v>
      </c>
      <c r="C35" s="10">
        <v>2.4819999999999998E-3</v>
      </c>
      <c r="D35" s="10">
        <v>2.4819999999999998E-3</v>
      </c>
      <c r="E35" s="10">
        <v>2.552E-3</v>
      </c>
      <c r="F35" s="10">
        <v>2.6210000000000001E-3</v>
      </c>
      <c r="G35" s="10">
        <v>2.444E-3</v>
      </c>
      <c r="H35" s="10">
        <v>2.3180000000000002E-3</v>
      </c>
      <c r="I35" s="10">
        <v>2.029E-3</v>
      </c>
      <c r="J35" s="10">
        <v>1.6100000000000001E-3</v>
      </c>
      <c r="K35" s="10">
        <v>1.101E-3</v>
      </c>
      <c r="L35" s="10">
        <v>7.8700000000000005E-4</v>
      </c>
      <c r="M35" s="10">
        <v>7.7099999999999998E-4</v>
      </c>
      <c r="N35" s="10">
        <v>6.38E-4</v>
      </c>
      <c r="O35" s="10">
        <v>6.2500000000000001E-4</v>
      </c>
      <c r="P35" s="10">
        <v>5.7600000000000001E-4</v>
      </c>
      <c r="Q35" s="10">
        <v>3.48E-4</v>
      </c>
      <c r="R35" s="10">
        <v>1.8000000000000001E-4</v>
      </c>
      <c r="S35" s="10">
        <v>-6.6000000000000005E-5</v>
      </c>
      <c r="T35" s="10">
        <v>-1.0900000000000001E-4</v>
      </c>
      <c r="U35" s="10">
        <v>-1.15E-4</v>
      </c>
      <c r="V35" s="10">
        <v>-1.9900000000000001E-4</v>
      </c>
      <c r="W35" s="10">
        <v>-1.2300000000000001E-4</v>
      </c>
      <c r="X35" s="10">
        <v>3.0000000000000001E-6</v>
      </c>
      <c r="Y35" s="10">
        <v>0</v>
      </c>
      <c r="Z35" s="10">
        <v>9.7E-5</v>
      </c>
      <c r="AA35" s="10">
        <v>-2.1999999999999999E-5</v>
      </c>
      <c r="AB35" s="10">
        <v>-2.0999999999999999E-5</v>
      </c>
      <c r="AC35" s="10">
        <v>-3.6999999999999998E-5</v>
      </c>
      <c r="AD35" s="10">
        <v>-3.0499999999999999E-4</v>
      </c>
      <c r="AE35" s="10">
        <v>-6.2200000000000005E-4</v>
      </c>
      <c r="AF35" s="10">
        <v>-8.9099999999999997E-4</v>
      </c>
      <c r="AG35" s="10">
        <v>-9.6299999999999999E-4</v>
      </c>
      <c r="AH35" s="10">
        <v>-9.7799999999999992E-4</v>
      </c>
      <c r="AI35" s="10">
        <v>-8.7600000000000004E-4</v>
      </c>
      <c r="AJ35" s="10">
        <v>-9.2599999999999996E-4</v>
      </c>
      <c r="AK35" s="10">
        <v>-1.003E-3</v>
      </c>
      <c r="AL35" s="10">
        <v>-1.292E-3</v>
      </c>
    </row>
    <row r="36" spans="1:38" ht="12.75" customHeight="1" x14ac:dyDescent="0.25">
      <c r="A36" s="10">
        <v>2.7980000000000001E-3</v>
      </c>
      <c r="B36" s="10">
        <v>2.5609999999999999E-3</v>
      </c>
      <c r="C36" s="10">
        <v>2.245E-3</v>
      </c>
      <c r="D36" s="10">
        <v>2.2590000000000002E-3</v>
      </c>
      <c r="E36" s="10">
        <v>2.3059999999999999E-3</v>
      </c>
      <c r="F36" s="10">
        <v>2.287E-3</v>
      </c>
      <c r="G36" s="10">
        <v>2.2309999999999999E-3</v>
      </c>
      <c r="H36" s="10">
        <v>2.1090000000000002E-3</v>
      </c>
      <c r="I36" s="10">
        <v>1.913E-3</v>
      </c>
      <c r="J36" s="10">
        <v>1.6639999999999999E-3</v>
      </c>
      <c r="K36" s="10">
        <v>1.3010000000000001E-3</v>
      </c>
      <c r="L36" s="10">
        <v>8.6899999999999998E-4</v>
      </c>
      <c r="M36" s="10">
        <v>6.4000000000000005E-4</v>
      </c>
      <c r="N36" s="10">
        <v>4.7800000000000002E-4</v>
      </c>
      <c r="O36" s="10">
        <v>2.4600000000000002E-4</v>
      </c>
      <c r="P36" s="10">
        <v>1.5300000000000001E-4</v>
      </c>
      <c r="Q36" s="10">
        <v>-6.6000000000000005E-5</v>
      </c>
      <c r="R36" s="10">
        <v>-1.6200000000000001E-4</v>
      </c>
      <c r="S36" s="10">
        <v>-3.1100000000000002E-4</v>
      </c>
      <c r="T36" s="10">
        <v>-2.8899999999999998E-4</v>
      </c>
      <c r="U36" s="10">
        <v>-3.0299999999999999E-4</v>
      </c>
      <c r="V36" s="10">
        <v>-3.0200000000000002E-4</v>
      </c>
      <c r="W36" s="10">
        <v>-1.66E-4</v>
      </c>
      <c r="X36" s="10">
        <v>-7.9999999999999996E-6</v>
      </c>
      <c r="Y36" s="10">
        <v>0</v>
      </c>
      <c r="Z36" s="10">
        <v>-2.0999999999999999E-5</v>
      </c>
      <c r="AA36" s="10">
        <v>-1.15E-4</v>
      </c>
      <c r="AB36" s="10">
        <v>-6.8999999999999997E-5</v>
      </c>
      <c r="AC36" s="10">
        <v>-2.13E-4</v>
      </c>
      <c r="AD36" s="10">
        <v>-5.0600000000000005E-4</v>
      </c>
      <c r="AE36" s="10">
        <v>-8.3500000000000002E-4</v>
      </c>
      <c r="AF36" s="10">
        <v>-1.0889999999999999E-3</v>
      </c>
      <c r="AG36" s="10">
        <v>-1.2099999999999999E-3</v>
      </c>
      <c r="AH36" s="10">
        <v>-1.1789999999999999E-3</v>
      </c>
      <c r="AI36" s="10">
        <v>-1.1460000000000001E-3</v>
      </c>
      <c r="AJ36" s="10">
        <v>-1.1640000000000001E-3</v>
      </c>
      <c r="AK36" s="10">
        <v>-1.2179999999999999E-3</v>
      </c>
      <c r="AL36" s="10">
        <v>-1.446E-3</v>
      </c>
    </row>
    <row r="37" spans="1:38" ht="12.75" customHeight="1" x14ac:dyDescent="0.25">
      <c r="A37" s="10">
        <v>3.3170000000000001E-3</v>
      </c>
      <c r="B37" s="10">
        <v>2.7439999999999999E-3</v>
      </c>
      <c r="C37" s="10">
        <v>2.2490000000000001E-3</v>
      </c>
      <c r="D37" s="10">
        <v>2.2239999999999998E-3</v>
      </c>
      <c r="E37" s="10">
        <v>2.3609999999999998E-3</v>
      </c>
      <c r="F37" s="10">
        <v>2.4659999999999999E-3</v>
      </c>
      <c r="G37" s="10">
        <v>2.379E-3</v>
      </c>
      <c r="H37" s="10">
        <v>2.238E-3</v>
      </c>
      <c r="I37" s="10">
        <v>2.0920000000000001E-3</v>
      </c>
      <c r="J37" s="10">
        <v>1.6720000000000001E-3</v>
      </c>
      <c r="K37" s="10">
        <v>1.1360000000000001E-3</v>
      </c>
      <c r="L37" s="10">
        <v>5.3499999999999999E-4</v>
      </c>
      <c r="M37" s="10">
        <v>4.2700000000000002E-4</v>
      </c>
      <c r="N37" s="10">
        <v>1.3100000000000001E-4</v>
      </c>
      <c r="O37" s="10">
        <v>1.7000000000000001E-4</v>
      </c>
      <c r="P37" s="10">
        <v>1.1400000000000001E-4</v>
      </c>
      <c r="Q37" s="10">
        <v>3.1999999999999999E-5</v>
      </c>
      <c r="R37" s="10">
        <v>-1.25E-4</v>
      </c>
      <c r="S37" s="10">
        <v>-2.5999999999999998E-4</v>
      </c>
      <c r="T37" s="10">
        <v>-3.2400000000000001E-4</v>
      </c>
      <c r="U37" s="10">
        <v>-2.6400000000000002E-4</v>
      </c>
      <c r="V37" s="10">
        <v>-2.7E-4</v>
      </c>
      <c r="W37" s="10">
        <v>-2.0000000000000001E-4</v>
      </c>
      <c r="X37" s="10">
        <v>-2.5999999999999998E-5</v>
      </c>
      <c r="Y37" s="10">
        <v>0</v>
      </c>
      <c r="Z37" s="10">
        <v>-1.0000000000000001E-5</v>
      </c>
      <c r="AA37" s="10">
        <v>-1.12E-4</v>
      </c>
      <c r="AB37" s="10">
        <v>-9.2E-5</v>
      </c>
      <c r="AC37" s="10">
        <v>-1.9100000000000001E-4</v>
      </c>
      <c r="AD37" s="10">
        <v>-4.7399999999999997E-4</v>
      </c>
      <c r="AE37" s="10">
        <v>-8.9099999999999997E-4</v>
      </c>
      <c r="AF37" s="10">
        <v>-1.16E-3</v>
      </c>
      <c r="AG37" s="10">
        <v>-1.217E-3</v>
      </c>
      <c r="AH37" s="10">
        <v>-1.134E-3</v>
      </c>
      <c r="AI37" s="10">
        <v>-1.096E-3</v>
      </c>
      <c r="AJ37" s="10">
        <v>-1.1559999999999999E-3</v>
      </c>
      <c r="AK37" s="10">
        <v>-1.1180000000000001E-3</v>
      </c>
      <c r="AL37" s="10">
        <v>-1.3649999999999999E-3</v>
      </c>
    </row>
    <row r="38" spans="1:38" ht="12.75" customHeight="1" x14ac:dyDescent="0.25">
      <c r="A38" s="10">
        <v>3.1970000000000002E-3</v>
      </c>
      <c r="B38" s="10">
        <v>2.7880000000000001E-3</v>
      </c>
      <c r="C38" s="10">
        <v>2.4429999999999999E-3</v>
      </c>
      <c r="D38" s="10">
        <v>2.4759999999999999E-3</v>
      </c>
      <c r="E38" s="10">
        <v>2.545E-3</v>
      </c>
      <c r="F38" s="10">
        <v>2.5799999999999998E-3</v>
      </c>
      <c r="G38" s="10">
        <v>2.441E-3</v>
      </c>
      <c r="H38" s="10">
        <v>2.2920000000000002E-3</v>
      </c>
      <c r="I38" s="10">
        <v>1.993E-3</v>
      </c>
      <c r="J38" s="10">
        <v>1.606E-3</v>
      </c>
      <c r="K38" s="10">
        <v>1.155E-3</v>
      </c>
      <c r="L38" s="10">
        <v>7.54E-4</v>
      </c>
      <c r="M38" s="10">
        <v>6.2100000000000002E-4</v>
      </c>
      <c r="N38" s="10">
        <v>4.1100000000000002E-4</v>
      </c>
      <c r="O38" s="10">
        <v>2.6699999999999998E-4</v>
      </c>
      <c r="P38" s="10">
        <v>1.8699999999999999E-4</v>
      </c>
      <c r="Q38" s="10">
        <v>3.4999999999999997E-5</v>
      </c>
      <c r="R38" s="10">
        <v>-8.6000000000000003E-5</v>
      </c>
      <c r="S38" s="10">
        <v>-3.2400000000000001E-4</v>
      </c>
      <c r="T38" s="10">
        <v>-2.9300000000000002E-4</v>
      </c>
      <c r="U38" s="10">
        <v>-2.43E-4</v>
      </c>
      <c r="V38" s="10">
        <v>-2.7599999999999999E-4</v>
      </c>
      <c r="W38" s="10">
        <v>-1.75E-4</v>
      </c>
      <c r="X38" s="10">
        <v>1.1E-5</v>
      </c>
      <c r="Y38" s="10">
        <v>0</v>
      </c>
      <c r="Z38" s="10">
        <v>3.6999999999999998E-5</v>
      </c>
      <c r="AA38" s="10">
        <v>-9.0000000000000006E-5</v>
      </c>
      <c r="AB38" s="10">
        <v>-1.27E-4</v>
      </c>
      <c r="AC38" s="10">
        <v>-2.33E-4</v>
      </c>
      <c r="AD38" s="10">
        <v>-5.4900000000000001E-4</v>
      </c>
      <c r="AE38" s="10">
        <v>-9.4799999999999995E-4</v>
      </c>
      <c r="AF38" s="10">
        <v>-1.209E-3</v>
      </c>
      <c r="AG38" s="10">
        <v>-1.33E-3</v>
      </c>
      <c r="AH38" s="10">
        <v>-1.2979999999999999E-3</v>
      </c>
      <c r="AI38" s="10">
        <v>-1.173E-3</v>
      </c>
      <c r="AJ38" s="10">
        <v>-1.1919999999999999E-3</v>
      </c>
      <c r="AK38" s="10">
        <v>-1.209E-3</v>
      </c>
      <c r="AL38" s="10">
        <v>-1.4580000000000001E-3</v>
      </c>
    </row>
    <row r="39" spans="1:38" ht="12.75" customHeight="1" x14ac:dyDescent="0.25">
      <c r="A39" s="10">
        <v>2.8639999999999998E-3</v>
      </c>
      <c r="B39" s="10">
        <v>2.5000000000000001E-3</v>
      </c>
      <c r="C39" s="10">
        <v>2.0699999999999998E-3</v>
      </c>
      <c r="D39" s="10">
        <v>2.0830000000000002E-3</v>
      </c>
      <c r="E39" s="10">
        <v>2.1180000000000001E-3</v>
      </c>
      <c r="F39" s="10">
        <v>2.117E-3</v>
      </c>
      <c r="G39" s="10">
        <v>2.0820000000000001E-3</v>
      </c>
      <c r="H39" s="10">
        <v>1.977E-3</v>
      </c>
      <c r="I39" s="10">
        <v>1.799E-3</v>
      </c>
      <c r="J39" s="10">
        <v>1.439E-3</v>
      </c>
      <c r="K39" s="10">
        <v>1.024E-3</v>
      </c>
      <c r="L39" s="10">
        <v>4.64E-4</v>
      </c>
      <c r="M39" s="10">
        <v>2.1000000000000001E-4</v>
      </c>
      <c r="N39" s="10">
        <v>-5.0000000000000002E-5</v>
      </c>
      <c r="O39" s="10">
        <v>-1.75E-4</v>
      </c>
      <c r="P39" s="10">
        <v>-2.2499999999999999E-4</v>
      </c>
      <c r="Q39" s="10">
        <v>-3.21E-4</v>
      </c>
      <c r="R39" s="10">
        <v>-4.2499999999999998E-4</v>
      </c>
      <c r="S39" s="10">
        <v>-5.0000000000000001E-4</v>
      </c>
      <c r="T39" s="10">
        <v>-4.6700000000000002E-4</v>
      </c>
      <c r="U39" s="10">
        <v>-3.9100000000000002E-4</v>
      </c>
      <c r="V39" s="10">
        <v>-3.6299999999999999E-4</v>
      </c>
      <c r="W39" s="10">
        <v>-1.9799999999999999E-4</v>
      </c>
      <c r="X39" s="10">
        <v>-2.6999999999999999E-5</v>
      </c>
      <c r="Y39" s="10">
        <v>0</v>
      </c>
      <c r="Z39" s="10">
        <v>-5.3000000000000001E-5</v>
      </c>
      <c r="AA39" s="10">
        <v>-1.47E-4</v>
      </c>
      <c r="AB39" s="10">
        <v>-1.12E-4</v>
      </c>
      <c r="AC39" s="10">
        <v>-2.7599999999999999E-4</v>
      </c>
      <c r="AD39" s="10">
        <v>-5.7499999999999999E-4</v>
      </c>
      <c r="AE39" s="10">
        <v>-9.8499999999999998E-4</v>
      </c>
      <c r="AF39" s="10">
        <v>-1.219E-3</v>
      </c>
      <c r="AG39" s="10">
        <v>-1.3259999999999999E-3</v>
      </c>
      <c r="AH39" s="10">
        <v>-1.25E-3</v>
      </c>
      <c r="AI39" s="10">
        <v>-1.178E-3</v>
      </c>
      <c r="AJ39" s="10">
        <v>-1.209E-3</v>
      </c>
      <c r="AK39" s="10">
        <v>-1.1869999999999999E-3</v>
      </c>
      <c r="AL39" s="10">
        <v>-1.358E-3</v>
      </c>
    </row>
    <row r="40" spans="1:38" ht="12.75" customHeight="1" x14ac:dyDescent="0.25">
      <c r="A40" s="10">
        <v>3.1840000000000002E-3</v>
      </c>
      <c r="B40" s="10">
        <v>2.611E-3</v>
      </c>
      <c r="C40" s="10">
        <v>2.134E-3</v>
      </c>
      <c r="D40" s="10">
        <v>2.1480000000000002E-3</v>
      </c>
      <c r="E40" s="10">
        <v>2.2629999999999998E-3</v>
      </c>
      <c r="F40" s="10">
        <v>2.359E-3</v>
      </c>
      <c r="G40" s="10">
        <v>2.2070000000000002E-3</v>
      </c>
      <c r="H40" s="10">
        <v>2.0690000000000001E-3</v>
      </c>
      <c r="I40" s="10">
        <v>1.8699999999999999E-3</v>
      </c>
      <c r="J40" s="10">
        <v>1.428E-3</v>
      </c>
      <c r="K40" s="10">
        <v>8.2399999999999997E-4</v>
      </c>
      <c r="L40" s="10">
        <v>2.9999999999999997E-4</v>
      </c>
      <c r="M40" s="10">
        <v>1.5300000000000001E-4</v>
      </c>
      <c r="N40" s="10">
        <v>-1.6899999999999999E-4</v>
      </c>
      <c r="O40" s="10">
        <v>-9.6000000000000002E-5</v>
      </c>
      <c r="P40" s="10">
        <v>-1.27E-4</v>
      </c>
      <c r="Q40" s="10">
        <v>-1.56E-4</v>
      </c>
      <c r="R40" s="10">
        <v>-3.1799999999999998E-4</v>
      </c>
      <c r="S40" s="10">
        <v>-4.0400000000000001E-4</v>
      </c>
      <c r="T40" s="10">
        <v>-4.4200000000000001E-4</v>
      </c>
      <c r="U40" s="10">
        <v>-3.1599999999999998E-4</v>
      </c>
      <c r="V40" s="10">
        <v>-2.7700000000000001E-4</v>
      </c>
      <c r="W40" s="10">
        <v>-2.3900000000000001E-4</v>
      </c>
      <c r="X40" s="10">
        <v>-3.1000000000000001E-5</v>
      </c>
      <c r="Y40" s="10">
        <v>0</v>
      </c>
      <c r="Z40" s="10">
        <v>4.5000000000000003E-5</v>
      </c>
      <c r="AA40" s="10">
        <v>-4.0000000000000003E-5</v>
      </c>
      <c r="AB40" s="10">
        <v>-8.0000000000000007E-5</v>
      </c>
      <c r="AC40" s="10">
        <v>-1.2899999999999999E-4</v>
      </c>
      <c r="AD40" s="10">
        <v>-4.28E-4</v>
      </c>
      <c r="AE40" s="10">
        <v>-8.0999999999999996E-4</v>
      </c>
      <c r="AF40" s="10">
        <v>-1.0120000000000001E-3</v>
      </c>
      <c r="AG40" s="10">
        <v>-1.103E-3</v>
      </c>
      <c r="AH40" s="10">
        <v>-9.7900000000000005E-4</v>
      </c>
      <c r="AI40" s="10">
        <v>-9.0300000000000005E-4</v>
      </c>
      <c r="AJ40" s="10">
        <v>-9.1500000000000001E-4</v>
      </c>
      <c r="AK40" s="10">
        <v>-8.4199999999999998E-4</v>
      </c>
      <c r="AL40" s="10">
        <v>-1.088E-3</v>
      </c>
    </row>
    <row r="41" spans="1:38" ht="12.75" customHeight="1" x14ac:dyDescent="0.25">
      <c r="A41" s="10">
        <v>2.663E-3</v>
      </c>
      <c r="B41" s="10">
        <v>2.271E-3</v>
      </c>
      <c r="C41" s="10">
        <v>1.9170000000000001E-3</v>
      </c>
      <c r="D41" s="10">
        <v>1.9419999999999999E-3</v>
      </c>
      <c r="E41" s="10">
        <v>1.9849999999999998E-3</v>
      </c>
      <c r="F41" s="10">
        <v>1.9780000000000002E-3</v>
      </c>
      <c r="G41" s="10">
        <v>1.8730000000000001E-3</v>
      </c>
      <c r="H41" s="10">
        <v>1.7309999999999999E-3</v>
      </c>
      <c r="I41" s="10">
        <v>1.4630000000000001E-3</v>
      </c>
      <c r="J41" s="10">
        <v>1.158E-3</v>
      </c>
      <c r="K41" s="10">
        <v>6.9200000000000002E-4</v>
      </c>
      <c r="L41" s="10">
        <v>2.2100000000000001E-4</v>
      </c>
      <c r="M41" s="10">
        <v>5.3000000000000001E-5</v>
      </c>
      <c r="N41" s="10">
        <v>-1.9100000000000001E-4</v>
      </c>
      <c r="O41" s="10">
        <v>-3.1100000000000002E-4</v>
      </c>
      <c r="P41" s="10">
        <v>-3.6600000000000001E-4</v>
      </c>
      <c r="Q41" s="10">
        <v>-4.6799999999999999E-4</v>
      </c>
      <c r="R41" s="10">
        <v>-4.84E-4</v>
      </c>
      <c r="S41" s="10">
        <v>-5.6700000000000001E-4</v>
      </c>
      <c r="T41" s="10">
        <v>-4.9399999999999997E-4</v>
      </c>
      <c r="U41" s="10">
        <v>-4.4000000000000002E-4</v>
      </c>
      <c r="V41" s="10">
        <v>-4.0499999999999998E-4</v>
      </c>
      <c r="W41" s="10">
        <v>-2.5900000000000001E-4</v>
      </c>
      <c r="X41" s="10">
        <v>-6.3999999999999997E-5</v>
      </c>
      <c r="Y41" s="10">
        <v>0</v>
      </c>
      <c r="Z41" s="10">
        <v>2.0000000000000002E-5</v>
      </c>
      <c r="AA41" s="10">
        <v>-9.8999999999999994E-5</v>
      </c>
      <c r="AB41" s="10">
        <v>-6.3999999999999997E-5</v>
      </c>
      <c r="AC41" s="10">
        <v>-1.2899999999999999E-4</v>
      </c>
      <c r="AD41" s="10">
        <v>-3.9199999999999999E-4</v>
      </c>
      <c r="AE41" s="10">
        <v>-6.9499999999999998E-4</v>
      </c>
      <c r="AF41" s="10">
        <v>-9.3800000000000003E-4</v>
      </c>
      <c r="AG41" s="10">
        <v>-1.0089999999999999E-3</v>
      </c>
      <c r="AH41" s="10">
        <v>-9.1799999999999998E-4</v>
      </c>
      <c r="AI41" s="10">
        <v>-7.36E-4</v>
      </c>
      <c r="AJ41" s="10">
        <v>-7.9199999999999995E-4</v>
      </c>
      <c r="AK41" s="10">
        <v>-7.3700000000000002E-4</v>
      </c>
      <c r="AL41" s="10">
        <v>-9.1E-4</v>
      </c>
    </row>
    <row r="42" spans="1:38" ht="12.75" customHeight="1" x14ac:dyDescent="0.25">
      <c r="A42" s="10">
        <v>-2.9799999999999998E-4</v>
      </c>
      <c r="B42" s="10">
        <v>-6.0599999999999998E-4</v>
      </c>
      <c r="C42" s="10">
        <v>-9.19E-4</v>
      </c>
      <c r="D42" s="10">
        <v>-8.61E-4</v>
      </c>
      <c r="E42" s="10">
        <v>-7.4600000000000003E-4</v>
      </c>
      <c r="F42" s="10">
        <v>-6.96E-4</v>
      </c>
      <c r="G42" s="10">
        <v>-6.8300000000000001E-4</v>
      </c>
      <c r="H42" s="10">
        <v>-6.1399999999999996E-4</v>
      </c>
      <c r="I42" s="10">
        <v>-6.9499999999999998E-4</v>
      </c>
      <c r="J42" s="10">
        <v>-9.3999999999999997E-4</v>
      </c>
      <c r="K42" s="10">
        <v>-1.305E-3</v>
      </c>
      <c r="L42" s="10">
        <v>-1.732E-3</v>
      </c>
      <c r="M42" s="10">
        <v>-1.797E-3</v>
      </c>
      <c r="N42" s="10">
        <v>-2.0279999999999999E-3</v>
      </c>
      <c r="O42" s="10">
        <v>-1.9910000000000001E-3</v>
      </c>
      <c r="P42" s="10">
        <v>-1.8760000000000001E-3</v>
      </c>
      <c r="Q42" s="10">
        <v>-1.867E-3</v>
      </c>
      <c r="R42" s="10">
        <v>-1.823E-3</v>
      </c>
      <c r="S42" s="10">
        <v>-1.799E-3</v>
      </c>
      <c r="T42" s="10">
        <v>-1.5349999999999999E-3</v>
      </c>
      <c r="U42" s="10">
        <v>-1.3270000000000001E-3</v>
      </c>
      <c r="V42" s="10">
        <v>-1.036E-3</v>
      </c>
      <c r="W42" s="10">
        <v>-7.2099999999999996E-4</v>
      </c>
      <c r="X42" s="10">
        <v>-2.8499999999999999E-4</v>
      </c>
      <c r="Y42" s="10">
        <v>0</v>
      </c>
      <c r="Z42" s="10">
        <v>3.21E-4</v>
      </c>
      <c r="AA42" s="10">
        <v>5.9299999999999999E-4</v>
      </c>
      <c r="AB42" s="10">
        <v>1.0039999999999999E-3</v>
      </c>
      <c r="AC42" s="10">
        <v>1.31E-3</v>
      </c>
      <c r="AD42" s="10">
        <v>1.4660000000000001E-3</v>
      </c>
      <c r="AE42" s="10">
        <v>1.524E-3</v>
      </c>
      <c r="AF42" s="10">
        <v>1.6360000000000001E-3</v>
      </c>
      <c r="AG42" s="10">
        <v>1.7290000000000001E-3</v>
      </c>
      <c r="AH42" s="10">
        <v>1.9009999999999999E-3</v>
      </c>
      <c r="AI42" s="10">
        <v>2.085E-3</v>
      </c>
      <c r="AJ42" s="10">
        <v>2.137E-3</v>
      </c>
      <c r="AK42" s="10">
        <v>2.3310000000000002E-3</v>
      </c>
      <c r="AL42" s="10">
        <v>2.2230000000000001E-3</v>
      </c>
    </row>
    <row r="43" spans="1:38" ht="12.75" customHeight="1" x14ac:dyDescent="0.25">
      <c r="A43" s="10">
        <v>-3.4E-5</v>
      </c>
      <c r="B43" s="10">
        <v>-5.7200000000000003E-4</v>
      </c>
      <c r="C43" s="10">
        <v>-9.6000000000000002E-4</v>
      </c>
      <c r="D43" s="10">
        <v>-9.2299999999999999E-4</v>
      </c>
      <c r="E43" s="10">
        <v>-7.4899999999999999E-4</v>
      </c>
      <c r="F43" s="10">
        <v>-5.8600000000000004E-4</v>
      </c>
      <c r="G43" s="10">
        <v>-5.8500000000000002E-4</v>
      </c>
      <c r="H43" s="10">
        <v>-6.0800000000000003E-4</v>
      </c>
      <c r="I43" s="10">
        <v>-7.4200000000000004E-4</v>
      </c>
      <c r="J43" s="10">
        <v>-1.026E-3</v>
      </c>
      <c r="K43" s="10">
        <v>-1.467E-3</v>
      </c>
      <c r="L43" s="10">
        <v>-1.9880000000000002E-3</v>
      </c>
      <c r="M43" s="10">
        <v>-2.029E-3</v>
      </c>
      <c r="N43" s="10">
        <v>-2.1189999999999998E-3</v>
      </c>
      <c r="O43" s="10">
        <v>-1.9870000000000001E-3</v>
      </c>
      <c r="P43" s="10">
        <v>-1.8109999999999999E-3</v>
      </c>
      <c r="Q43" s="10">
        <v>-1.7830000000000001E-3</v>
      </c>
      <c r="R43" s="10">
        <v>-1.7420000000000001E-3</v>
      </c>
      <c r="S43" s="10">
        <v>-1.704E-3</v>
      </c>
      <c r="T43" s="10">
        <v>-1.4890000000000001E-3</v>
      </c>
      <c r="U43" s="10">
        <v>-1.238E-3</v>
      </c>
      <c r="V43" s="10">
        <v>-1.047E-3</v>
      </c>
      <c r="W43" s="10">
        <v>-7.2000000000000005E-4</v>
      </c>
      <c r="X43" s="10">
        <v>-2.8200000000000002E-4</v>
      </c>
      <c r="Y43" s="10">
        <v>0</v>
      </c>
      <c r="Z43" s="10">
        <v>2.5300000000000002E-4</v>
      </c>
      <c r="AA43" s="10">
        <v>4.5800000000000002E-4</v>
      </c>
      <c r="AB43" s="10">
        <v>8.6700000000000004E-4</v>
      </c>
      <c r="AC43" s="10">
        <v>1.16E-3</v>
      </c>
      <c r="AD43" s="10">
        <v>1.25E-3</v>
      </c>
      <c r="AE43" s="10">
        <v>1.271E-3</v>
      </c>
      <c r="AF43" s="10">
        <v>1.3339999999999999E-3</v>
      </c>
      <c r="AG43" s="10">
        <v>1.4829999999999999E-3</v>
      </c>
      <c r="AH43" s="10">
        <v>1.6819999999999999E-3</v>
      </c>
      <c r="AI43" s="10">
        <v>1.902E-3</v>
      </c>
      <c r="AJ43" s="10">
        <v>1.9449999999999999E-3</v>
      </c>
      <c r="AK43" s="10">
        <v>2.1419999999999998E-3</v>
      </c>
      <c r="AL43" s="10">
        <v>2.0170000000000001E-3</v>
      </c>
    </row>
    <row r="44" spans="1:38" ht="12.75" customHeight="1" x14ac:dyDescent="0.25">
      <c r="A44" s="10">
        <v>2.9100000000000003E-4</v>
      </c>
      <c r="B44" s="10">
        <v>-8.3999999999999995E-5</v>
      </c>
      <c r="C44" s="10">
        <v>-4.35E-4</v>
      </c>
      <c r="D44" s="10">
        <v>-3.9300000000000001E-4</v>
      </c>
      <c r="E44" s="10">
        <v>-2.42E-4</v>
      </c>
      <c r="F44" s="10">
        <v>-1.7000000000000001E-4</v>
      </c>
      <c r="G44" s="10">
        <v>-2.6600000000000001E-4</v>
      </c>
      <c r="H44" s="10">
        <v>-3.2299999999999999E-4</v>
      </c>
      <c r="I44" s="10">
        <v>-4.5199999999999998E-4</v>
      </c>
      <c r="J44" s="10">
        <v>-6.7500000000000004E-4</v>
      </c>
      <c r="K44" s="10">
        <v>-1.1019999999999999E-3</v>
      </c>
      <c r="L44" s="10">
        <v>-1.482E-3</v>
      </c>
      <c r="M44" s="10">
        <v>-1.542E-3</v>
      </c>
      <c r="N44" s="10">
        <v>-1.67E-3</v>
      </c>
      <c r="O44" s="10">
        <v>-1.6770000000000001E-3</v>
      </c>
      <c r="P44" s="10">
        <v>-1.6050000000000001E-3</v>
      </c>
      <c r="Q44" s="10">
        <v>-1.578E-3</v>
      </c>
      <c r="R44" s="10">
        <v>-1.5920000000000001E-3</v>
      </c>
      <c r="S44" s="10">
        <v>-1.5740000000000001E-3</v>
      </c>
      <c r="T44" s="10">
        <v>-1.4E-3</v>
      </c>
      <c r="U44" s="10">
        <v>-1.15E-3</v>
      </c>
      <c r="V44" s="10">
        <v>-9.2000000000000003E-4</v>
      </c>
      <c r="W44" s="10">
        <v>-6.4099999999999997E-4</v>
      </c>
      <c r="X44" s="10">
        <v>-2.4899999999999998E-4</v>
      </c>
      <c r="Y44" s="10">
        <v>0</v>
      </c>
      <c r="Z44" s="10">
        <v>2.72E-4</v>
      </c>
      <c r="AA44" s="10">
        <v>4.95E-4</v>
      </c>
      <c r="AB44" s="10">
        <v>8.3199999999999995E-4</v>
      </c>
      <c r="AC44" s="10">
        <v>1.1460000000000001E-3</v>
      </c>
      <c r="AD44" s="10">
        <v>1.1969999999999999E-3</v>
      </c>
      <c r="AE44" s="10">
        <v>1.2080000000000001E-3</v>
      </c>
      <c r="AF44" s="10">
        <v>1.2769999999999999E-3</v>
      </c>
      <c r="AG44" s="10">
        <v>1.3699999999999999E-3</v>
      </c>
      <c r="AH44" s="10">
        <v>1.5640000000000001E-3</v>
      </c>
      <c r="AI44" s="10">
        <v>1.7489999999999999E-3</v>
      </c>
      <c r="AJ44" s="10">
        <v>1.7849999999999999E-3</v>
      </c>
      <c r="AK44" s="10">
        <v>1.9919999999999998E-3</v>
      </c>
      <c r="AL44" s="10">
        <v>1.8760000000000001E-3</v>
      </c>
    </row>
    <row r="45" spans="1:38" ht="12.75" customHeight="1" x14ac:dyDescent="0.25">
      <c r="A45" s="10">
        <v>4.37E-4</v>
      </c>
      <c r="B45" s="10">
        <v>1.5E-5</v>
      </c>
      <c r="C45" s="10">
        <v>-3.4200000000000002E-4</v>
      </c>
      <c r="D45" s="10">
        <v>-3.48E-4</v>
      </c>
      <c r="E45" s="10">
        <v>-2.4899999999999998E-4</v>
      </c>
      <c r="F45" s="10">
        <v>-1.4799999999999999E-4</v>
      </c>
      <c r="G45" s="10">
        <v>-9.8999999999999994E-5</v>
      </c>
      <c r="H45" s="10">
        <v>-1.0399999999999999E-4</v>
      </c>
      <c r="I45" s="10">
        <v>-1.7799999999999999E-4</v>
      </c>
      <c r="J45" s="10">
        <v>-4.66E-4</v>
      </c>
      <c r="K45" s="10">
        <v>-8.7900000000000001E-4</v>
      </c>
      <c r="L45" s="10">
        <v>-1.405E-3</v>
      </c>
      <c r="M45" s="10">
        <v>-1.518E-3</v>
      </c>
      <c r="N45" s="10">
        <v>-1.7240000000000001E-3</v>
      </c>
      <c r="O45" s="10">
        <v>-1.67E-3</v>
      </c>
      <c r="P45" s="10">
        <v>-1.588E-3</v>
      </c>
      <c r="Q45" s="10">
        <v>-1.5709999999999999E-3</v>
      </c>
      <c r="R45" s="10">
        <v>-1.575E-3</v>
      </c>
      <c r="S45" s="10">
        <v>-1.5150000000000001E-3</v>
      </c>
      <c r="T45" s="10">
        <v>-1.2960000000000001E-3</v>
      </c>
      <c r="U45" s="10">
        <v>-1.111E-3</v>
      </c>
      <c r="V45" s="10">
        <v>-8.8400000000000002E-4</v>
      </c>
      <c r="W45" s="10">
        <v>-5.9000000000000003E-4</v>
      </c>
      <c r="X45" s="10">
        <v>-2.04E-4</v>
      </c>
      <c r="Y45" s="10">
        <v>0</v>
      </c>
      <c r="Z45" s="10">
        <v>2.3900000000000001E-4</v>
      </c>
      <c r="AA45" s="10">
        <v>4.17E-4</v>
      </c>
      <c r="AB45" s="10">
        <v>7.18E-4</v>
      </c>
      <c r="AC45" s="10">
        <v>9.5699999999999995E-4</v>
      </c>
      <c r="AD45" s="10">
        <v>1.0369999999999999E-3</v>
      </c>
      <c r="AE45" s="10">
        <v>1.0070000000000001E-3</v>
      </c>
      <c r="AF45" s="10">
        <v>1.0460000000000001E-3</v>
      </c>
      <c r="AG45" s="10">
        <v>1.109E-3</v>
      </c>
      <c r="AH45" s="10">
        <v>1.353E-3</v>
      </c>
      <c r="AI45" s="10">
        <v>1.531E-3</v>
      </c>
      <c r="AJ45" s="10">
        <v>1.5900000000000001E-3</v>
      </c>
      <c r="AK45" s="10">
        <v>1.8370000000000001E-3</v>
      </c>
      <c r="AL45" s="10">
        <v>1.756E-3</v>
      </c>
    </row>
    <row r="46" spans="1:38" ht="12.75" customHeight="1" x14ac:dyDescent="0.25">
      <c r="A46" s="10">
        <v>9.4200000000000002E-4</v>
      </c>
      <c r="B46" s="10">
        <v>4.0099999999999999E-4</v>
      </c>
      <c r="C46" s="10">
        <v>-2.1999999999999999E-5</v>
      </c>
      <c r="D46" s="10">
        <v>1.7E-5</v>
      </c>
      <c r="E46" s="10">
        <v>1.8799999999999999E-4</v>
      </c>
      <c r="F46" s="10">
        <v>2.8400000000000002E-4</v>
      </c>
      <c r="G46" s="10">
        <v>2.03E-4</v>
      </c>
      <c r="H46" s="10">
        <v>1.34E-4</v>
      </c>
      <c r="I46" s="10">
        <v>-1.4E-5</v>
      </c>
      <c r="J46" s="10">
        <v>-3.3E-4</v>
      </c>
      <c r="K46" s="10">
        <v>-7.9900000000000001E-4</v>
      </c>
      <c r="L46" s="10">
        <v>-1.3240000000000001E-3</v>
      </c>
      <c r="M46" s="10">
        <v>-1.395E-3</v>
      </c>
      <c r="N46" s="10">
        <v>-1.5120000000000001E-3</v>
      </c>
      <c r="O46" s="10">
        <v>-1.4519999999999999E-3</v>
      </c>
      <c r="P46" s="10">
        <v>-1.3240000000000001E-3</v>
      </c>
      <c r="Q46" s="10">
        <v>-1.256E-3</v>
      </c>
      <c r="R46" s="10">
        <v>-1.2949999999999999E-3</v>
      </c>
      <c r="S46" s="10">
        <v>-1.2930000000000001E-3</v>
      </c>
      <c r="T46" s="10">
        <v>-1.1559999999999999E-3</v>
      </c>
      <c r="U46" s="10">
        <v>-9.5699999999999995E-4</v>
      </c>
      <c r="V46" s="10">
        <v>-8.0500000000000005E-4</v>
      </c>
      <c r="W46" s="10">
        <v>-5.5199999999999997E-4</v>
      </c>
      <c r="X46" s="10">
        <v>-2.14E-4</v>
      </c>
      <c r="Y46" s="10">
        <v>0</v>
      </c>
      <c r="Z46" s="10">
        <v>1.84E-4</v>
      </c>
      <c r="AA46" s="10">
        <v>3.3E-4</v>
      </c>
      <c r="AB46" s="10">
        <v>6.1700000000000004E-4</v>
      </c>
      <c r="AC46" s="10">
        <v>8.3600000000000005E-4</v>
      </c>
      <c r="AD46" s="10">
        <v>8.5400000000000005E-4</v>
      </c>
      <c r="AE46" s="10">
        <v>8.0900000000000004E-4</v>
      </c>
      <c r="AF46" s="10">
        <v>8.1300000000000003E-4</v>
      </c>
      <c r="AG46" s="10">
        <v>9.5E-4</v>
      </c>
      <c r="AH46" s="10">
        <v>1.212E-3</v>
      </c>
      <c r="AI46" s="10">
        <v>1.4250000000000001E-3</v>
      </c>
      <c r="AJ46" s="10">
        <v>1.4729999999999999E-3</v>
      </c>
      <c r="AK46" s="10">
        <v>1.6949999999999999E-3</v>
      </c>
      <c r="AL46" s="10">
        <v>1.639E-3</v>
      </c>
    </row>
    <row r="47" spans="1:38" ht="12.75" customHeight="1" x14ac:dyDescent="0.25">
      <c r="A47" s="10">
        <v>1.106E-3</v>
      </c>
      <c r="B47" s="10">
        <v>7.6999999999999996E-4</v>
      </c>
      <c r="C47" s="10">
        <v>4.44E-4</v>
      </c>
      <c r="D47" s="10">
        <v>4.5100000000000001E-4</v>
      </c>
      <c r="E47" s="10">
        <v>5.2700000000000002E-4</v>
      </c>
      <c r="F47" s="10">
        <v>5.5900000000000004E-4</v>
      </c>
      <c r="G47" s="10">
        <v>4.66E-4</v>
      </c>
      <c r="H47" s="10">
        <v>4.1599999999999997E-4</v>
      </c>
      <c r="I47" s="10">
        <v>2.8600000000000001E-4</v>
      </c>
      <c r="J47" s="10">
        <v>3.1999999999999999E-5</v>
      </c>
      <c r="K47" s="10">
        <v>-4.2299999999999998E-4</v>
      </c>
      <c r="L47" s="10">
        <v>-9.1500000000000001E-4</v>
      </c>
      <c r="M47" s="10">
        <v>-9.9299999999999996E-4</v>
      </c>
      <c r="N47" s="10">
        <v>-1.2440000000000001E-3</v>
      </c>
      <c r="O47" s="10">
        <v>-1.2310000000000001E-3</v>
      </c>
      <c r="P47" s="10">
        <v>-1.1999999999999999E-3</v>
      </c>
      <c r="Q47" s="10">
        <v>-1.2279999999999999E-3</v>
      </c>
      <c r="R47" s="10">
        <v>-1.284E-3</v>
      </c>
      <c r="S47" s="10">
        <v>-1.266E-3</v>
      </c>
      <c r="T47" s="10">
        <v>-1.1199999999999999E-3</v>
      </c>
      <c r="U47" s="10">
        <v>-9.2699999999999998E-4</v>
      </c>
      <c r="V47" s="10">
        <v>-7.5900000000000002E-4</v>
      </c>
      <c r="W47" s="10">
        <v>-5.4900000000000001E-4</v>
      </c>
      <c r="X47" s="10">
        <v>-1.8599999999999999E-4</v>
      </c>
      <c r="Y47" s="10">
        <v>0</v>
      </c>
      <c r="Z47" s="10">
        <v>1.8100000000000001E-4</v>
      </c>
      <c r="AA47" s="10">
        <v>3.3300000000000002E-4</v>
      </c>
      <c r="AB47" s="10">
        <v>6.0800000000000003E-4</v>
      </c>
      <c r="AC47" s="10">
        <v>8.3699999999999996E-4</v>
      </c>
      <c r="AD47" s="10">
        <v>8.5700000000000001E-4</v>
      </c>
      <c r="AE47" s="10">
        <v>7.8600000000000002E-4</v>
      </c>
      <c r="AF47" s="10">
        <v>8.5599999999999999E-4</v>
      </c>
      <c r="AG47" s="10">
        <v>9.5699999999999995E-4</v>
      </c>
      <c r="AH47" s="10">
        <v>1.207E-3</v>
      </c>
      <c r="AI47" s="10">
        <v>1.408E-3</v>
      </c>
      <c r="AJ47" s="10">
        <v>1.469E-3</v>
      </c>
      <c r="AK47" s="10">
        <v>1.7329999999999999E-3</v>
      </c>
      <c r="AL47" s="10">
        <v>1.668E-3</v>
      </c>
    </row>
    <row r="48" spans="1:38" ht="12.75" customHeight="1" x14ac:dyDescent="0.25">
      <c r="A48" s="10">
        <v>1.6919999999999999E-3</v>
      </c>
      <c r="B48" s="10">
        <v>1.0989999999999999E-3</v>
      </c>
      <c r="C48" s="10">
        <v>5.0500000000000002E-4</v>
      </c>
      <c r="D48" s="10">
        <v>4.2999999999999999E-4</v>
      </c>
      <c r="E48" s="10">
        <v>4.8299999999999998E-4</v>
      </c>
      <c r="F48" s="10">
        <v>5.5400000000000002E-4</v>
      </c>
      <c r="G48" s="10">
        <v>4.95E-4</v>
      </c>
      <c r="H48" s="10">
        <v>4.3399999999999998E-4</v>
      </c>
      <c r="I48" s="10">
        <v>2.9100000000000003E-4</v>
      </c>
      <c r="J48" s="10">
        <v>-4.1E-5</v>
      </c>
      <c r="K48" s="10">
        <v>-5.4799999999999998E-4</v>
      </c>
      <c r="L48" s="10">
        <v>-1.1199999999999999E-3</v>
      </c>
      <c r="M48" s="10">
        <v>-1.2199999999999999E-3</v>
      </c>
      <c r="N48" s="10">
        <v>-1.4189999999999999E-3</v>
      </c>
      <c r="O48" s="10">
        <v>-1.348E-3</v>
      </c>
      <c r="P48" s="10">
        <v>-1.207E-3</v>
      </c>
      <c r="Q48" s="10">
        <v>-1.158E-3</v>
      </c>
      <c r="R48" s="10">
        <v>-1.1429999999999999E-3</v>
      </c>
      <c r="S48" s="10">
        <v>-1.1440000000000001E-3</v>
      </c>
      <c r="T48" s="10">
        <v>-9.4700000000000003E-4</v>
      </c>
      <c r="U48" s="10">
        <v>-7.9600000000000005E-4</v>
      </c>
      <c r="V48" s="10">
        <v>-6.7900000000000002E-4</v>
      </c>
      <c r="W48" s="10">
        <v>-4.8799999999999999E-4</v>
      </c>
      <c r="X48" s="10">
        <v>-1.85E-4</v>
      </c>
      <c r="Y48" s="10">
        <v>0</v>
      </c>
      <c r="Z48" s="10">
        <v>1.4799999999999999E-4</v>
      </c>
      <c r="AA48" s="10">
        <v>2.5700000000000001E-4</v>
      </c>
      <c r="AB48" s="10">
        <v>5.0900000000000001E-4</v>
      </c>
      <c r="AC48" s="10">
        <v>7.1500000000000003E-4</v>
      </c>
      <c r="AD48" s="10">
        <v>7.3999999999999999E-4</v>
      </c>
      <c r="AE48" s="10">
        <v>6.87E-4</v>
      </c>
      <c r="AF48" s="10">
        <v>7.3099999999999999E-4</v>
      </c>
      <c r="AG48" s="10">
        <v>8.8599999999999996E-4</v>
      </c>
      <c r="AH48" s="10">
        <v>1.175E-3</v>
      </c>
      <c r="AI48" s="10">
        <v>1.4220000000000001E-3</v>
      </c>
      <c r="AJ48" s="10">
        <v>1.4679999999999999E-3</v>
      </c>
      <c r="AK48" s="10">
        <v>1.745E-3</v>
      </c>
      <c r="AL48" s="10">
        <v>1.7099999999999999E-3</v>
      </c>
    </row>
    <row r="49" spans="1:38" ht="12.75" customHeight="1" x14ac:dyDescent="0.25">
      <c r="A49" s="10">
        <v>2.1810000000000002E-3</v>
      </c>
      <c r="B49" s="10">
        <v>1.6490000000000001E-3</v>
      </c>
      <c r="C49" s="10">
        <v>1.134E-3</v>
      </c>
      <c r="D49" s="10">
        <v>1.101E-3</v>
      </c>
      <c r="E49" s="10">
        <v>1.2210000000000001E-3</v>
      </c>
      <c r="F49" s="10">
        <v>1.2570000000000001E-3</v>
      </c>
      <c r="G49" s="10">
        <v>1.1349999999999999E-3</v>
      </c>
      <c r="H49" s="10">
        <v>1.0640000000000001E-3</v>
      </c>
      <c r="I49" s="10">
        <v>8.8400000000000002E-4</v>
      </c>
      <c r="J49" s="10">
        <v>6.1799999999999995E-4</v>
      </c>
      <c r="K49" s="10">
        <v>7.7999999999999999E-5</v>
      </c>
      <c r="L49" s="10">
        <v>-4.6900000000000002E-4</v>
      </c>
      <c r="M49" s="10">
        <v>-6.4099999999999997E-4</v>
      </c>
      <c r="N49" s="10">
        <v>-8.8000000000000003E-4</v>
      </c>
      <c r="O49" s="10">
        <v>-9.1299999999999997E-4</v>
      </c>
      <c r="P49" s="10">
        <v>-8.43E-4</v>
      </c>
      <c r="Q49" s="10">
        <v>-8.5099999999999998E-4</v>
      </c>
      <c r="R49" s="10">
        <v>-9.5100000000000002E-4</v>
      </c>
      <c r="S49" s="10">
        <v>-1.0020000000000001E-3</v>
      </c>
      <c r="T49" s="10">
        <v>-8.9999999999999998E-4</v>
      </c>
      <c r="U49" s="10">
        <v>-7.4200000000000004E-4</v>
      </c>
      <c r="V49" s="10">
        <v>-6.4300000000000002E-4</v>
      </c>
      <c r="W49" s="10">
        <v>-4.66E-4</v>
      </c>
      <c r="X49" s="10">
        <v>-1.8599999999999999E-4</v>
      </c>
      <c r="Y49" s="10">
        <v>0</v>
      </c>
      <c r="Z49" s="10">
        <v>1.1900000000000001E-4</v>
      </c>
      <c r="AA49" s="10">
        <v>2.0000000000000001E-4</v>
      </c>
      <c r="AB49" s="10">
        <v>4.3399999999999998E-4</v>
      </c>
      <c r="AC49" s="10">
        <v>6.3199999999999997E-4</v>
      </c>
      <c r="AD49" s="10">
        <v>6.5399999999999996E-4</v>
      </c>
      <c r="AE49" s="10">
        <v>6.11E-4</v>
      </c>
      <c r="AF49" s="10">
        <v>7.0600000000000003E-4</v>
      </c>
      <c r="AG49" s="10">
        <v>9.3000000000000005E-4</v>
      </c>
      <c r="AH49" s="10">
        <v>1.271E-3</v>
      </c>
      <c r="AI49" s="10">
        <v>1.5330000000000001E-3</v>
      </c>
      <c r="AJ49" s="10">
        <v>1.6130000000000001E-3</v>
      </c>
      <c r="AK49" s="10">
        <v>1.9E-3</v>
      </c>
      <c r="AL49" s="10">
        <v>1.8309999999999999E-3</v>
      </c>
    </row>
    <row r="50" spans="1:38" ht="12.75" customHeight="1" x14ac:dyDescent="0.25">
      <c r="A50" s="10">
        <v>2.1259999999999999E-3</v>
      </c>
      <c r="B50" s="10">
        <v>1.6329999999999999E-3</v>
      </c>
      <c r="C50" s="10">
        <v>1.147E-3</v>
      </c>
      <c r="D50" s="10">
        <v>1.0679999999999999E-3</v>
      </c>
      <c r="E50" s="10">
        <v>1.0839999999999999E-3</v>
      </c>
      <c r="F50" s="10">
        <v>1.078E-3</v>
      </c>
      <c r="G50" s="10">
        <v>1.005E-3</v>
      </c>
      <c r="H50" s="10">
        <v>9.1500000000000001E-4</v>
      </c>
      <c r="I50" s="10">
        <v>7.9100000000000004E-4</v>
      </c>
      <c r="J50" s="10">
        <v>4.7600000000000002E-4</v>
      </c>
      <c r="K50" s="10">
        <v>-2.9E-5</v>
      </c>
      <c r="L50" s="10">
        <v>-6.02E-4</v>
      </c>
      <c r="M50" s="10">
        <v>-7.4600000000000003E-4</v>
      </c>
      <c r="N50" s="10">
        <v>-1.0280000000000001E-3</v>
      </c>
      <c r="O50" s="10">
        <v>-1.052E-3</v>
      </c>
      <c r="P50" s="10">
        <v>-9.8499999999999998E-4</v>
      </c>
      <c r="Q50" s="10">
        <v>-9.810000000000001E-4</v>
      </c>
      <c r="R50" s="10">
        <v>-1.036E-3</v>
      </c>
      <c r="S50" s="10">
        <v>-1.0579999999999999E-3</v>
      </c>
      <c r="T50" s="10">
        <v>-9.0799999999999995E-4</v>
      </c>
      <c r="U50" s="10">
        <v>-7.7499999999999997E-4</v>
      </c>
      <c r="V50" s="10">
        <v>-6.5399999999999996E-4</v>
      </c>
      <c r="W50" s="10">
        <v>-4.6000000000000001E-4</v>
      </c>
      <c r="X50" s="10">
        <v>-1.47E-4</v>
      </c>
      <c r="Y50" s="10">
        <v>0</v>
      </c>
      <c r="Z50" s="10">
        <v>1.36E-4</v>
      </c>
      <c r="AA50" s="10">
        <v>2.41E-4</v>
      </c>
      <c r="AB50" s="10">
        <v>4.95E-4</v>
      </c>
      <c r="AC50" s="10">
        <v>7.18E-4</v>
      </c>
      <c r="AD50" s="10">
        <v>7.7800000000000005E-4</v>
      </c>
      <c r="AE50" s="10">
        <v>7.8799999999999996E-4</v>
      </c>
      <c r="AF50" s="10">
        <v>9.6699999999999998E-4</v>
      </c>
      <c r="AG50" s="10">
        <v>1.188E-3</v>
      </c>
      <c r="AH50" s="10">
        <v>1.547E-3</v>
      </c>
      <c r="AI50" s="10">
        <v>1.83E-3</v>
      </c>
      <c r="AJ50" s="10">
        <v>1.9220000000000001E-3</v>
      </c>
      <c r="AK50" s="10">
        <v>2.232E-3</v>
      </c>
      <c r="AL50" s="10">
        <v>2.2070000000000002E-3</v>
      </c>
    </row>
    <row r="51" spans="1:38" ht="12.75" customHeight="1" x14ac:dyDescent="0.25">
      <c r="A51" s="10">
        <v>2.1210000000000001E-3</v>
      </c>
      <c r="B51" s="10">
        <v>1.5070000000000001E-3</v>
      </c>
      <c r="C51" s="10">
        <v>9.5200000000000005E-4</v>
      </c>
      <c r="D51" s="10">
        <v>8.5899999999999995E-4</v>
      </c>
      <c r="E51" s="10">
        <v>9.4700000000000003E-4</v>
      </c>
      <c r="F51" s="10">
        <v>1.023E-3</v>
      </c>
      <c r="G51" s="10">
        <v>9.6599999999999995E-4</v>
      </c>
      <c r="H51" s="10">
        <v>8.83E-4</v>
      </c>
      <c r="I51" s="10">
        <v>6.8800000000000003E-4</v>
      </c>
      <c r="J51" s="10">
        <v>3.9100000000000002E-4</v>
      </c>
      <c r="K51" s="10">
        <v>-1.5899999999999999E-4</v>
      </c>
      <c r="L51" s="10">
        <v>-7.36E-4</v>
      </c>
      <c r="M51" s="10">
        <v>-8.4599999999999996E-4</v>
      </c>
      <c r="N51" s="10">
        <v>-1.093E-3</v>
      </c>
      <c r="O51" s="10">
        <v>-1.0480000000000001E-3</v>
      </c>
      <c r="P51" s="10">
        <v>-9.2599999999999996E-4</v>
      </c>
      <c r="Q51" s="10">
        <v>-8.8900000000000003E-4</v>
      </c>
      <c r="R51" s="10">
        <v>-9.7099999999999997E-4</v>
      </c>
      <c r="S51" s="10">
        <v>-9.8400000000000007E-4</v>
      </c>
      <c r="T51" s="10">
        <v>-8.6600000000000002E-4</v>
      </c>
      <c r="U51" s="10">
        <v>-7.2400000000000003E-4</v>
      </c>
      <c r="V51" s="10">
        <v>-6.3299999999999999E-4</v>
      </c>
      <c r="W51" s="10">
        <v>-4.57E-4</v>
      </c>
      <c r="X51" s="10">
        <v>-1.8000000000000001E-4</v>
      </c>
      <c r="Y51" s="10">
        <v>0</v>
      </c>
      <c r="Z51" s="10">
        <v>1.2799999999999999E-4</v>
      </c>
      <c r="AA51" s="10">
        <v>2.2699999999999999E-4</v>
      </c>
      <c r="AB51" s="10">
        <v>4.6799999999999999E-4</v>
      </c>
      <c r="AC51" s="10">
        <v>7.1199999999999996E-4</v>
      </c>
      <c r="AD51" s="10">
        <v>7.8200000000000003E-4</v>
      </c>
      <c r="AE51" s="10">
        <v>8.4999999999999995E-4</v>
      </c>
      <c r="AF51" s="10">
        <v>1.0399999999999999E-3</v>
      </c>
      <c r="AG51" s="10">
        <v>1.3370000000000001E-3</v>
      </c>
      <c r="AH51" s="10">
        <v>1.7930000000000001E-3</v>
      </c>
      <c r="AI51" s="10">
        <v>2.1259999999999999E-3</v>
      </c>
      <c r="AJ51" s="10">
        <v>2.2539999999999999E-3</v>
      </c>
      <c r="AK51" s="10">
        <v>2.5850000000000001E-3</v>
      </c>
      <c r="AL51" s="10">
        <v>2.5379999999999999E-3</v>
      </c>
    </row>
    <row r="52" spans="1:38" ht="12.75" customHeight="1" x14ac:dyDescent="0.25">
      <c r="A52" s="10">
        <v>2.1510000000000001E-3</v>
      </c>
      <c r="B52" s="10">
        <v>1.6069999999999999E-3</v>
      </c>
      <c r="C52" s="10">
        <v>1.1540000000000001E-3</v>
      </c>
      <c r="D52" s="10">
        <v>1.052E-3</v>
      </c>
      <c r="E52" s="10">
        <v>1.008E-3</v>
      </c>
      <c r="F52" s="10">
        <v>9.6100000000000005E-4</v>
      </c>
      <c r="G52" s="10">
        <v>8.25E-4</v>
      </c>
      <c r="H52" s="10">
        <v>7.5600000000000005E-4</v>
      </c>
      <c r="I52" s="10">
        <v>5.8299999999999997E-4</v>
      </c>
      <c r="J52" s="10">
        <v>2.7599999999999999E-4</v>
      </c>
      <c r="K52" s="10">
        <v>-2.9100000000000003E-4</v>
      </c>
      <c r="L52" s="10">
        <v>-8.5300000000000003E-4</v>
      </c>
      <c r="M52" s="10">
        <v>-9.3099999999999997E-4</v>
      </c>
      <c r="N52" s="10">
        <v>-1.14E-3</v>
      </c>
      <c r="O52" s="10">
        <v>-1.091E-3</v>
      </c>
      <c r="P52" s="10">
        <v>-1.01E-3</v>
      </c>
      <c r="Q52" s="10">
        <v>-1.023E-3</v>
      </c>
      <c r="R52" s="10">
        <v>-1.0889999999999999E-3</v>
      </c>
      <c r="S52" s="10">
        <v>-1.111E-3</v>
      </c>
      <c r="T52" s="10">
        <v>-9.6299999999999999E-4</v>
      </c>
      <c r="U52" s="10">
        <v>-8.0699999999999999E-4</v>
      </c>
      <c r="V52" s="10">
        <v>-6.7199999999999996E-4</v>
      </c>
      <c r="W52" s="10">
        <v>-4.7100000000000001E-4</v>
      </c>
      <c r="X52" s="10">
        <v>-1.8100000000000001E-4</v>
      </c>
      <c r="Y52" s="10">
        <v>0</v>
      </c>
      <c r="Z52" s="10">
        <v>1.01E-4</v>
      </c>
      <c r="AA52" s="10">
        <v>2.1599999999999999E-4</v>
      </c>
      <c r="AB52" s="10">
        <v>4.9200000000000003E-4</v>
      </c>
      <c r="AC52" s="10">
        <v>7.4799999999999997E-4</v>
      </c>
      <c r="AD52" s="10">
        <v>8.6899999999999998E-4</v>
      </c>
      <c r="AE52" s="10">
        <v>9.9200000000000004E-4</v>
      </c>
      <c r="AF52" s="10">
        <v>1.266E-3</v>
      </c>
      <c r="AG52" s="10">
        <v>1.6260000000000001E-3</v>
      </c>
      <c r="AH52" s="10">
        <v>2.1099999999999999E-3</v>
      </c>
      <c r="AI52" s="10">
        <v>2.4650000000000002E-3</v>
      </c>
      <c r="AJ52" s="10">
        <v>2.594E-3</v>
      </c>
      <c r="AK52" s="10">
        <v>2.9499999999999999E-3</v>
      </c>
      <c r="AL52" s="10">
        <v>2.9250000000000001E-3</v>
      </c>
    </row>
    <row r="53" spans="1:38" ht="12.75" customHeight="1" x14ac:dyDescent="0.25">
      <c r="A53" s="10">
        <v>2.1320000000000002E-3</v>
      </c>
      <c r="B53" s="10">
        <v>1.542E-3</v>
      </c>
      <c r="C53" s="10">
        <v>9.8400000000000007E-4</v>
      </c>
      <c r="D53" s="10">
        <v>8.9099999999999997E-4</v>
      </c>
      <c r="E53" s="10">
        <v>8.9300000000000002E-4</v>
      </c>
      <c r="F53" s="10">
        <v>9.4399999999999996E-4</v>
      </c>
      <c r="G53" s="10">
        <v>8.9599999999999999E-4</v>
      </c>
      <c r="H53" s="10">
        <v>8.4199999999999998E-4</v>
      </c>
      <c r="I53" s="10">
        <v>6.96E-4</v>
      </c>
      <c r="J53" s="10">
        <v>3.97E-4</v>
      </c>
      <c r="K53" s="10">
        <v>-1.2E-4</v>
      </c>
      <c r="L53" s="10">
        <v>-7.1599999999999995E-4</v>
      </c>
      <c r="M53" s="10">
        <v>-8.7699999999999996E-4</v>
      </c>
      <c r="N53" s="10">
        <v>-1.1609999999999999E-3</v>
      </c>
      <c r="O53" s="10">
        <v>-1.178E-3</v>
      </c>
      <c r="P53" s="10">
        <v>-1.0809999999999999E-3</v>
      </c>
      <c r="Q53" s="10">
        <v>-1.103E-3</v>
      </c>
      <c r="R53" s="10">
        <v>-1.168E-3</v>
      </c>
      <c r="S53" s="10">
        <v>-1.1460000000000001E-3</v>
      </c>
      <c r="T53" s="10">
        <v>-9.77E-4</v>
      </c>
      <c r="U53" s="10">
        <v>-8.2899999999999998E-4</v>
      </c>
      <c r="V53" s="10">
        <v>-6.9999999999999999E-4</v>
      </c>
      <c r="W53" s="10">
        <v>-5.0900000000000001E-4</v>
      </c>
      <c r="X53" s="10">
        <v>-1.74E-4</v>
      </c>
      <c r="Y53" s="10">
        <v>0</v>
      </c>
      <c r="Z53" s="10">
        <v>1.17E-4</v>
      </c>
      <c r="AA53" s="10">
        <v>2.3499999999999999E-4</v>
      </c>
      <c r="AB53" s="10">
        <v>5.0699999999999996E-4</v>
      </c>
      <c r="AC53" s="10">
        <v>7.76E-4</v>
      </c>
      <c r="AD53" s="10">
        <v>9.3700000000000001E-4</v>
      </c>
      <c r="AE53" s="10">
        <v>1.075E-3</v>
      </c>
      <c r="AF53" s="10">
        <v>1.4059999999999999E-3</v>
      </c>
      <c r="AG53" s="10">
        <v>1.82E-3</v>
      </c>
      <c r="AH53" s="10">
        <v>2.3289999999999999E-3</v>
      </c>
      <c r="AI53" s="10">
        <v>2.7290000000000001E-3</v>
      </c>
      <c r="AJ53" s="10">
        <v>2.9030000000000002E-3</v>
      </c>
      <c r="AK53" s="10">
        <v>3.2690000000000002E-3</v>
      </c>
      <c r="AL53" s="10">
        <v>3.2539999999999999E-3</v>
      </c>
    </row>
    <row r="54" spans="1:38" ht="12.75" customHeight="1" x14ac:dyDescent="0.25">
      <c r="A54" s="10">
        <v>2.0430000000000001E-3</v>
      </c>
      <c r="B54" s="10">
        <v>1.49E-3</v>
      </c>
      <c r="C54" s="10">
        <v>9.3099999999999997E-4</v>
      </c>
      <c r="D54" s="10">
        <v>8.5499999999999997E-4</v>
      </c>
      <c r="E54" s="10">
        <v>9.0899999999999998E-4</v>
      </c>
      <c r="F54" s="10">
        <v>8.9099999999999997E-4</v>
      </c>
      <c r="G54" s="10">
        <v>7.6000000000000004E-4</v>
      </c>
      <c r="H54" s="10">
        <v>7.1000000000000002E-4</v>
      </c>
      <c r="I54" s="10">
        <v>5.5400000000000002E-4</v>
      </c>
      <c r="J54" s="10">
        <v>2.4600000000000002E-4</v>
      </c>
      <c r="K54" s="10">
        <v>-2.5700000000000001E-4</v>
      </c>
      <c r="L54" s="10">
        <v>-7.6800000000000002E-4</v>
      </c>
      <c r="M54" s="10">
        <v>-8.9700000000000001E-4</v>
      </c>
      <c r="N54" s="10">
        <v>-1.1199999999999999E-3</v>
      </c>
      <c r="O54" s="10">
        <v>-1.0560000000000001E-3</v>
      </c>
      <c r="P54" s="10">
        <v>-9.4499999999999998E-4</v>
      </c>
      <c r="Q54" s="10">
        <v>-8.9700000000000001E-4</v>
      </c>
      <c r="R54" s="10">
        <v>-9.3499999999999996E-4</v>
      </c>
      <c r="S54" s="10">
        <v>-9.6900000000000003E-4</v>
      </c>
      <c r="T54" s="10">
        <v>-8.5700000000000001E-4</v>
      </c>
      <c r="U54" s="10">
        <v>-7.2599999999999997E-4</v>
      </c>
      <c r="V54" s="10">
        <v>-6.29E-4</v>
      </c>
      <c r="W54" s="10">
        <v>-4.57E-4</v>
      </c>
      <c r="X54" s="10">
        <v>-1.8200000000000001E-4</v>
      </c>
      <c r="Y54" s="10">
        <v>0</v>
      </c>
      <c r="Z54" s="10">
        <v>1.2999999999999999E-4</v>
      </c>
      <c r="AA54" s="10">
        <v>2.9399999999999999E-4</v>
      </c>
      <c r="AB54" s="10">
        <v>5.6700000000000001E-4</v>
      </c>
      <c r="AC54" s="10">
        <v>8.4599999999999996E-4</v>
      </c>
      <c r="AD54" s="10">
        <v>9.9299999999999996E-4</v>
      </c>
      <c r="AE54" s="10">
        <v>1.1689999999999999E-3</v>
      </c>
      <c r="AF54" s="10">
        <v>1.5269999999999999E-3</v>
      </c>
      <c r="AG54" s="10">
        <v>1.9750000000000002E-3</v>
      </c>
      <c r="AH54" s="10">
        <v>2.5309999999999998E-3</v>
      </c>
      <c r="AI54" s="10">
        <v>2.9880000000000002E-3</v>
      </c>
      <c r="AJ54" s="10">
        <v>3.1819999999999999E-3</v>
      </c>
      <c r="AK54" s="10">
        <v>3.5609999999999999E-3</v>
      </c>
      <c r="AL54" s="10">
        <v>3.542E-3</v>
      </c>
    </row>
    <row r="55" spans="1:38" ht="12.75" customHeight="1" x14ac:dyDescent="0.25">
      <c r="A55" s="10">
        <v>1.7799999999999999E-3</v>
      </c>
      <c r="B55" s="10">
        <v>1.0610000000000001E-3</v>
      </c>
      <c r="C55" s="10">
        <v>5.0000000000000001E-4</v>
      </c>
      <c r="D55" s="10">
        <v>4.2700000000000002E-4</v>
      </c>
      <c r="E55" s="10">
        <v>4.1300000000000001E-4</v>
      </c>
      <c r="F55" s="10">
        <v>4.0299999999999998E-4</v>
      </c>
      <c r="G55" s="10">
        <v>3.6400000000000001E-4</v>
      </c>
      <c r="H55" s="10">
        <v>3.4299999999999999E-4</v>
      </c>
      <c r="I55" s="10">
        <v>2.1499999999999999E-4</v>
      </c>
      <c r="J55" s="10">
        <v>-4.6E-5</v>
      </c>
      <c r="K55" s="10">
        <v>-5.9299999999999999E-4</v>
      </c>
      <c r="L55" s="10">
        <v>-1.176E-3</v>
      </c>
      <c r="M55" s="10">
        <v>-1.238E-3</v>
      </c>
      <c r="N55" s="10">
        <v>-1.472E-3</v>
      </c>
      <c r="O55" s="10">
        <v>-1.413E-3</v>
      </c>
      <c r="P55" s="10">
        <v>-1.2669999999999999E-3</v>
      </c>
      <c r="Q55" s="10">
        <v>-1.255E-3</v>
      </c>
      <c r="R55" s="10">
        <v>-1.2719999999999999E-3</v>
      </c>
      <c r="S55" s="10">
        <v>-1.281E-3</v>
      </c>
      <c r="T55" s="10">
        <v>-1.06E-3</v>
      </c>
      <c r="U55" s="10">
        <v>-8.9099999999999997E-4</v>
      </c>
      <c r="V55" s="10">
        <v>-7.3300000000000004E-4</v>
      </c>
      <c r="W55" s="10">
        <v>-5.2999999999999998E-4</v>
      </c>
      <c r="X55" s="10">
        <v>-1.8100000000000001E-4</v>
      </c>
      <c r="Y55" s="10">
        <v>0</v>
      </c>
      <c r="Z55" s="10">
        <v>6.6000000000000005E-5</v>
      </c>
      <c r="AA55" s="10">
        <v>1.6699999999999999E-4</v>
      </c>
      <c r="AB55" s="10">
        <v>3.6600000000000001E-4</v>
      </c>
      <c r="AC55" s="10">
        <v>6.5700000000000003E-4</v>
      </c>
      <c r="AD55" s="10">
        <v>8.0599999999999997E-4</v>
      </c>
      <c r="AE55" s="10">
        <v>1.005E-3</v>
      </c>
      <c r="AF55" s="10">
        <v>1.4059999999999999E-3</v>
      </c>
      <c r="AG55" s="10">
        <v>1.874E-3</v>
      </c>
      <c r="AH55" s="10">
        <v>2.4680000000000001E-3</v>
      </c>
      <c r="AI55" s="10">
        <v>2.934E-3</v>
      </c>
      <c r="AJ55" s="10">
        <v>3.1470000000000001E-3</v>
      </c>
      <c r="AK55" s="10">
        <v>3.5430000000000001E-3</v>
      </c>
      <c r="AL55" s="10">
        <v>3.5239999999999998E-3</v>
      </c>
    </row>
    <row r="56" spans="1:38" ht="12.75" customHeight="1" x14ac:dyDescent="0.25">
      <c r="A56" s="10">
        <v>2.0089999999999999E-3</v>
      </c>
      <c r="B56" s="10">
        <v>1.438E-3</v>
      </c>
      <c r="C56" s="10">
        <v>6.2799999999999998E-4</v>
      </c>
      <c r="D56" s="10">
        <v>4.8999999999999998E-4</v>
      </c>
      <c r="E56" s="10">
        <v>5.5500000000000005E-4</v>
      </c>
      <c r="F56" s="10">
        <v>5.3700000000000004E-4</v>
      </c>
      <c r="G56" s="10">
        <v>4.4200000000000001E-4</v>
      </c>
      <c r="H56" s="10">
        <v>4.3800000000000002E-4</v>
      </c>
      <c r="I56" s="10">
        <v>3.0600000000000001E-4</v>
      </c>
      <c r="J56" s="10">
        <v>-2.9E-5</v>
      </c>
      <c r="K56" s="10">
        <v>-5.0900000000000001E-4</v>
      </c>
      <c r="L56" s="10">
        <v>-1.011E-3</v>
      </c>
      <c r="M56" s="10">
        <v>-1.2199999999999999E-3</v>
      </c>
      <c r="N56" s="10">
        <v>-1.4480000000000001E-3</v>
      </c>
      <c r="O56" s="10">
        <v>-1.3550000000000001E-3</v>
      </c>
      <c r="P56" s="10">
        <v>-1.235E-3</v>
      </c>
      <c r="Q56" s="10">
        <v>-1.1590000000000001E-3</v>
      </c>
      <c r="R56" s="10">
        <v>-1.173E-3</v>
      </c>
      <c r="S56" s="10">
        <v>-1.1590000000000001E-3</v>
      </c>
      <c r="T56" s="10">
        <v>-1.059E-3</v>
      </c>
      <c r="U56" s="10">
        <v>-8.4199999999999998E-4</v>
      </c>
      <c r="V56" s="10">
        <v>-6.9700000000000003E-4</v>
      </c>
      <c r="W56" s="10">
        <v>-4.7600000000000002E-4</v>
      </c>
      <c r="X56" s="10">
        <v>-1.6100000000000001E-4</v>
      </c>
      <c r="Y56" s="10">
        <v>0</v>
      </c>
      <c r="Z56" s="10">
        <v>1.4999999999999999E-4</v>
      </c>
      <c r="AA56" s="10">
        <v>3.1500000000000001E-4</v>
      </c>
      <c r="AB56" s="10">
        <v>5.53E-4</v>
      </c>
      <c r="AC56" s="10">
        <v>6.38E-4</v>
      </c>
      <c r="AD56" s="10">
        <v>7.7899999999999996E-4</v>
      </c>
      <c r="AE56" s="10">
        <v>9.9500000000000001E-4</v>
      </c>
      <c r="AF56" s="10">
        <v>1.39E-3</v>
      </c>
      <c r="AG56" s="10">
        <v>1.9139999999999999E-3</v>
      </c>
      <c r="AH56" s="10">
        <v>2.5370000000000002E-3</v>
      </c>
      <c r="AI56" s="10">
        <v>2.97E-3</v>
      </c>
      <c r="AJ56" s="10">
        <v>3.1809999999999998E-3</v>
      </c>
      <c r="AK56" s="10">
        <v>3.6029999999999999E-3</v>
      </c>
      <c r="AL56" s="10">
        <v>3.6340000000000001E-3</v>
      </c>
    </row>
    <row r="57" spans="1:38" ht="12.75" customHeight="1" x14ac:dyDescent="0.25">
      <c r="A57" s="10">
        <v>2.0630000000000002E-3</v>
      </c>
      <c r="B57" s="10">
        <v>1.271E-3</v>
      </c>
      <c r="C57" s="10">
        <v>6.2100000000000002E-4</v>
      </c>
      <c r="D57" s="10">
        <v>4.9299999999999995E-4</v>
      </c>
      <c r="E57" s="10">
        <v>4.4099999999999999E-4</v>
      </c>
      <c r="F57" s="10">
        <v>4.4700000000000002E-4</v>
      </c>
      <c r="G57" s="10">
        <v>4.0499999999999998E-4</v>
      </c>
      <c r="H57" s="10">
        <v>3.88E-4</v>
      </c>
      <c r="I57" s="10">
        <v>3.01E-4</v>
      </c>
      <c r="J57" s="10">
        <v>-9.9999999999999995E-7</v>
      </c>
      <c r="K57" s="10">
        <v>-5.44E-4</v>
      </c>
      <c r="L57" s="10">
        <v>-1.1360000000000001E-3</v>
      </c>
      <c r="M57" s="10">
        <v>-1.2080000000000001E-3</v>
      </c>
      <c r="N57" s="10">
        <v>-1.415E-3</v>
      </c>
      <c r="O57" s="10">
        <v>-1.358E-3</v>
      </c>
      <c r="P57" s="10">
        <v>-1.2279999999999999E-3</v>
      </c>
      <c r="Q57" s="10">
        <v>-1.196E-3</v>
      </c>
      <c r="R57" s="10">
        <v>-1.2689999999999999E-3</v>
      </c>
      <c r="S57" s="10">
        <v>-1.209E-3</v>
      </c>
      <c r="T57" s="10">
        <v>-1.0399999999999999E-3</v>
      </c>
      <c r="U57" s="10">
        <v>-8.4699999999999999E-4</v>
      </c>
      <c r="V57" s="10">
        <v>-6.8000000000000005E-4</v>
      </c>
      <c r="W57" s="10">
        <v>-4.64E-4</v>
      </c>
      <c r="X57" s="10">
        <v>-1.3799999999999999E-4</v>
      </c>
      <c r="Y57" s="10">
        <v>0</v>
      </c>
      <c r="Z57" s="10">
        <v>8.8999999999999995E-5</v>
      </c>
      <c r="AA57" s="10">
        <v>1.21E-4</v>
      </c>
      <c r="AB57" s="10">
        <v>3.3599999999999998E-4</v>
      </c>
      <c r="AC57" s="10">
        <v>6.4400000000000004E-4</v>
      </c>
      <c r="AD57" s="10">
        <v>8.0800000000000002E-4</v>
      </c>
      <c r="AE57" s="10">
        <v>1.013E-3</v>
      </c>
      <c r="AF57" s="10">
        <v>1.4090000000000001E-3</v>
      </c>
      <c r="AG57" s="10">
        <v>1.895E-3</v>
      </c>
      <c r="AH57" s="10">
        <v>2.5409999999999999E-3</v>
      </c>
      <c r="AI57" s="10">
        <v>3.0170000000000002E-3</v>
      </c>
      <c r="AJ57" s="10">
        <v>3.2209999999999999E-3</v>
      </c>
      <c r="AK57" s="10">
        <v>3.6540000000000001E-3</v>
      </c>
      <c r="AL57" s="10">
        <v>3.6679999999999998E-3</v>
      </c>
    </row>
    <row r="58" spans="1:38" ht="12.75" customHeight="1" x14ac:dyDescent="0.25">
      <c r="A58" s="10">
        <v>2.0699999999999998E-3</v>
      </c>
      <c r="B58" s="10">
        <v>1.418E-3</v>
      </c>
      <c r="C58" s="10">
        <v>7.8799999999999996E-4</v>
      </c>
      <c r="D58" s="10">
        <v>6.5799999999999995E-4</v>
      </c>
      <c r="E58" s="10">
        <v>6.4800000000000003E-4</v>
      </c>
      <c r="F58" s="10">
        <v>6.69E-4</v>
      </c>
      <c r="G58" s="10">
        <v>6.0800000000000003E-4</v>
      </c>
      <c r="H58" s="10">
        <v>5.5800000000000001E-4</v>
      </c>
      <c r="I58" s="10">
        <v>4.2299999999999998E-4</v>
      </c>
      <c r="J58" s="10">
        <v>1.56E-4</v>
      </c>
      <c r="K58" s="10">
        <v>-3.9100000000000002E-4</v>
      </c>
      <c r="L58" s="10">
        <v>-9.5799999999999998E-4</v>
      </c>
      <c r="M58" s="10">
        <v>-1.0269999999999999E-3</v>
      </c>
      <c r="N58" s="10">
        <v>-1.2620000000000001E-3</v>
      </c>
      <c r="O58" s="10">
        <v>-1.1919999999999999E-3</v>
      </c>
      <c r="P58" s="10">
        <v>-1.0300000000000001E-3</v>
      </c>
      <c r="Q58" s="10">
        <v>-1.0070000000000001E-3</v>
      </c>
      <c r="R58" s="10">
        <v>-1.09E-3</v>
      </c>
      <c r="S58" s="10">
        <v>-1.0579999999999999E-3</v>
      </c>
      <c r="T58" s="10">
        <v>-9.3499999999999996E-4</v>
      </c>
      <c r="U58" s="10">
        <v>-7.9100000000000004E-4</v>
      </c>
      <c r="V58" s="10">
        <v>-6.6299999999999996E-4</v>
      </c>
      <c r="W58" s="10">
        <v>-5.0799999999999999E-4</v>
      </c>
      <c r="X58" s="10">
        <v>-2.2599999999999999E-4</v>
      </c>
      <c r="Y58" s="10">
        <v>0</v>
      </c>
      <c r="Z58" s="10">
        <v>1.0399999999999999E-4</v>
      </c>
      <c r="AA58" s="10">
        <v>2.32E-4</v>
      </c>
      <c r="AB58" s="10">
        <v>4.7800000000000002E-4</v>
      </c>
      <c r="AC58" s="10">
        <v>7.6999999999999996E-4</v>
      </c>
      <c r="AD58" s="10">
        <v>8.9099999999999997E-4</v>
      </c>
      <c r="AE58" s="10">
        <v>1.0820000000000001E-3</v>
      </c>
      <c r="AF58" s="10">
        <v>1.467E-3</v>
      </c>
      <c r="AG58" s="10">
        <v>1.931E-3</v>
      </c>
      <c r="AH58" s="10">
        <v>2.5560000000000001E-3</v>
      </c>
      <c r="AI58" s="10">
        <v>3.0349999999999999E-3</v>
      </c>
      <c r="AJ58" s="10">
        <v>3.264E-3</v>
      </c>
      <c r="AK58" s="10">
        <v>3.7230000000000002E-3</v>
      </c>
      <c r="AL58" s="10">
        <v>3.7200000000000002E-3</v>
      </c>
    </row>
    <row r="59" spans="1:38" ht="12.75" customHeight="1" x14ac:dyDescent="0.25">
      <c r="A59" s="10">
        <v>2.0609999999999999E-3</v>
      </c>
      <c r="B59" s="10">
        <v>1.444E-3</v>
      </c>
      <c r="C59" s="10">
        <v>8.1800000000000004E-4</v>
      </c>
      <c r="D59" s="10">
        <v>6.02E-4</v>
      </c>
      <c r="E59" s="10">
        <v>6.5499999999999998E-4</v>
      </c>
      <c r="F59" s="10">
        <v>6.8800000000000003E-4</v>
      </c>
      <c r="G59" s="10">
        <v>6.4000000000000005E-4</v>
      </c>
      <c r="H59" s="10">
        <v>6.0599999999999998E-4</v>
      </c>
      <c r="I59" s="10">
        <v>4.7100000000000001E-4</v>
      </c>
      <c r="J59" s="10">
        <v>1.6100000000000001E-4</v>
      </c>
      <c r="K59" s="10">
        <v>-3.86E-4</v>
      </c>
      <c r="L59" s="10">
        <v>-9.4499999999999998E-4</v>
      </c>
      <c r="M59" s="10">
        <v>-1.0430000000000001E-3</v>
      </c>
      <c r="N59" s="10">
        <v>-1.2800000000000001E-3</v>
      </c>
      <c r="O59" s="10">
        <v>-1.289E-3</v>
      </c>
      <c r="P59" s="10">
        <v>-1.2329999999999999E-3</v>
      </c>
      <c r="Q59" s="10">
        <v>-1.1919999999999999E-3</v>
      </c>
      <c r="R59" s="10">
        <v>-1.235E-3</v>
      </c>
      <c r="S59" s="10">
        <v>-1.2179999999999999E-3</v>
      </c>
      <c r="T59" s="10">
        <v>-1.0579999999999999E-3</v>
      </c>
      <c r="U59" s="10">
        <v>-8.5099999999999998E-4</v>
      </c>
      <c r="V59" s="10">
        <v>-7.1299999999999998E-4</v>
      </c>
      <c r="W59" s="10">
        <v>-5.1900000000000004E-4</v>
      </c>
      <c r="X59" s="10">
        <v>-1.6000000000000001E-4</v>
      </c>
      <c r="Y59" s="10">
        <v>0</v>
      </c>
      <c r="Z59" s="10">
        <v>1E-4</v>
      </c>
      <c r="AA59" s="10">
        <v>1.94E-4</v>
      </c>
      <c r="AB59" s="10">
        <v>4.7600000000000002E-4</v>
      </c>
      <c r="AC59" s="10">
        <v>7.3899999999999997E-4</v>
      </c>
      <c r="AD59" s="10">
        <v>8.6899999999999998E-4</v>
      </c>
      <c r="AE59" s="10">
        <v>1.0349999999999999E-3</v>
      </c>
      <c r="AF59" s="10">
        <v>1.3829999999999999E-3</v>
      </c>
      <c r="AG59" s="10">
        <v>1.874E-3</v>
      </c>
      <c r="AH59" s="10">
        <v>2.4949999999999998E-3</v>
      </c>
      <c r="AI59" s="10">
        <v>2.9629999999999999E-3</v>
      </c>
      <c r="AJ59" s="10">
        <v>3.1979999999999999E-3</v>
      </c>
      <c r="AK59" s="10">
        <v>3.6480000000000002E-3</v>
      </c>
      <c r="AL59" s="10">
        <v>3.669E-3</v>
      </c>
    </row>
    <row r="60" spans="1:38" ht="12.75" customHeight="1" x14ac:dyDescent="0.25">
      <c r="A60" s="10">
        <v>2.2030000000000001E-3</v>
      </c>
      <c r="B60" s="10">
        <v>1.609E-3</v>
      </c>
      <c r="C60" s="10">
        <v>9.1600000000000004E-4</v>
      </c>
      <c r="D60" s="10">
        <v>7.1699999999999997E-4</v>
      </c>
      <c r="E60" s="10">
        <v>6.2100000000000002E-4</v>
      </c>
      <c r="F60" s="10">
        <v>5.9500000000000004E-4</v>
      </c>
      <c r="G60" s="10">
        <v>5.2499999999999997E-4</v>
      </c>
      <c r="H60" s="10">
        <v>4.8000000000000001E-4</v>
      </c>
      <c r="I60" s="10">
        <v>3.8000000000000002E-4</v>
      </c>
      <c r="J60" s="10">
        <v>1.22E-4</v>
      </c>
      <c r="K60" s="10">
        <v>-3.7800000000000003E-4</v>
      </c>
      <c r="L60" s="10">
        <v>-9.3300000000000002E-4</v>
      </c>
      <c r="M60" s="10">
        <v>-1.057E-3</v>
      </c>
      <c r="N60" s="10">
        <v>-1.3209999999999999E-3</v>
      </c>
      <c r="O60" s="10">
        <v>-1.2880000000000001E-3</v>
      </c>
      <c r="P60" s="10">
        <v>-1.134E-3</v>
      </c>
      <c r="Q60" s="10">
        <v>-1.137E-3</v>
      </c>
      <c r="R60" s="10">
        <v>-1.1789999999999999E-3</v>
      </c>
      <c r="S60" s="10">
        <v>-1.119E-3</v>
      </c>
      <c r="T60" s="10">
        <v>-9.7400000000000004E-4</v>
      </c>
      <c r="U60" s="10">
        <v>-8.0000000000000004E-4</v>
      </c>
      <c r="V60" s="10">
        <v>-6.7000000000000002E-4</v>
      </c>
      <c r="W60" s="10">
        <v>-4.95E-4</v>
      </c>
      <c r="X60" s="10">
        <v>-1.6699999999999999E-4</v>
      </c>
      <c r="Y60" s="10">
        <v>0</v>
      </c>
      <c r="Z60" s="10">
        <v>8.2999999999999998E-5</v>
      </c>
      <c r="AA60" s="10">
        <v>2.14E-4</v>
      </c>
      <c r="AB60" s="10">
        <v>4.3899999999999999E-4</v>
      </c>
      <c r="AC60" s="10">
        <v>6.7199999999999996E-4</v>
      </c>
      <c r="AD60" s="10">
        <v>7.6900000000000004E-4</v>
      </c>
      <c r="AE60" s="10">
        <v>8.9099999999999997E-4</v>
      </c>
      <c r="AF60" s="10">
        <v>1.25E-3</v>
      </c>
      <c r="AG60" s="10">
        <v>1.658E-3</v>
      </c>
      <c r="AH60" s="10">
        <v>2.2560000000000002E-3</v>
      </c>
      <c r="AI60" s="10">
        <v>2.7139999999999998E-3</v>
      </c>
      <c r="AJ60" s="10">
        <v>2.9320000000000001E-3</v>
      </c>
      <c r="AK60" s="10">
        <v>3.4120000000000001E-3</v>
      </c>
      <c r="AL60" s="10">
        <v>3.4459999999999998E-3</v>
      </c>
    </row>
    <row r="61" spans="1:38" ht="12.75" customHeight="1" x14ac:dyDescent="0.25">
      <c r="A61" s="10">
        <v>2.1610000000000002E-3</v>
      </c>
      <c r="B61" s="10">
        <v>1.4350000000000001E-3</v>
      </c>
      <c r="C61" s="10">
        <v>8.1999999999999998E-4</v>
      </c>
      <c r="D61" s="10">
        <v>6.7299999999999999E-4</v>
      </c>
      <c r="E61" s="10">
        <v>7.0299999999999996E-4</v>
      </c>
      <c r="F61" s="10">
        <v>7.7099999999999998E-4</v>
      </c>
      <c r="G61" s="10">
        <v>7.54E-4</v>
      </c>
      <c r="H61" s="10">
        <v>6.8900000000000005E-4</v>
      </c>
      <c r="I61" s="10">
        <v>5.8399999999999999E-4</v>
      </c>
      <c r="J61" s="10">
        <v>2.81E-4</v>
      </c>
      <c r="K61" s="10">
        <v>-2.7500000000000002E-4</v>
      </c>
      <c r="L61" s="10">
        <v>-8.7500000000000002E-4</v>
      </c>
      <c r="M61" s="10">
        <v>-9.1200000000000005E-4</v>
      </c>
      <c r="N61" s="10">
        <v>-1.155E-3</v>
      </c>
      <c r="O61" s="10">
        <v>-1.098E-3</v>
      </c>
      <c r="P61" s="10">
        <v>-9.6400000000000001E-4</v>
      </c>
      <c r="Q61" s="10">
        <v>-9.3199999999999999E-4</v>
      </c>
      <c r="R61" s="10">
        <v>-1.01E-3</v>
      </c>
      <c r="S61" s="10">
        <v>-1.0169999999999999E-3</v>
      </c>
      <c r="T61" s="10">
        <v>-8.5700000000000001E-4</v>
      </c>
      <c r="U61" s="10">
        <v>-6.9999999999999999E-4</v>
      </c>
      <c r="V61" s="10">
        <v>-5.7899999999999998E-4</v>
      </c>
      <c r="W61" s="10">
        <v>-4.2900000000000002E-4</v>
      </c>
      <c r="X61" s="10">
        <v>-1.5699999999999999E-4</v>
      </c>
      <c r="Y61" s="10">
        <v>0</v>
      </c>
      <c r="Z61" s="10">
        <v>1.0900000000000001E-4</v>
      </c>
      <c r="AA61" s="10">
        <v>1.84E-4</v>
      </c>
      <c r="AB61" s="10">
        <v>3.6600000000000001E-4</v>
      </c>
      <c r="AC61" s="10">
        <v>6.0700000000000001E-4</v>
      </c>
      <c r="AD61" s="10">
        <v>6.9200000000000002E-4</v>
      </c>
      <c r="AE61" s="10">
        <v>8.4000000000000003E-4</v>
      </c>
      <c r="AF61" s="10">
        <v>1.1280000000000001E-3</v>
      </c>
      <c r="AG61" s="10">
        <v>1.5590000000000001E-3</v>
      </c>
      <c r="AH61" s="10">
        <v>2.1519999999999998E-3</v>
      </c>
      <c r="AI61" s="10">
        <v>2.617E-3</v>
      </c>
      <c r="AJ61" s="10">
        <v>2.8400000000000001E-3</v>
      </c>
      <c r="AK61" s="10">
        <v>3.2919999999999998E-3</v>
      </c>
      <c r="AL61" s="10">
        <v>3.3549999999999999E-3</v>
      </c>
    </row>
    <row r="62" spans="1:38" ht="12.75" customHeight="1" x14ac:dyDescent="0.25">
      <c r="A62" s="10">
        <v>2.1819999999999999E-3</v>
      </c>
      <c r="B62" s="10">
        <v>1.5989999999999999E-3</v>
      </c>
      <c r="C62" s="10">
        <v>9.6100000000000005E-4</v>
      </c>
      <c r="D62" s="10">
        <v>8.1899999999999996E-4</v>
      </c>
      <c r="E62" s="10">
        <v>8.0699999999999999E-4</v>
      </c>
      <c r="F62" s="10">
        <v>8.1999999999999998E-4</v>
      </c>
      <c r="G62" s="10">
        <v>7.3499999999999998E-4</v>
      </c>
      <c r="H62" s="10">
        <v>6.78E-4</v>
      </c>
      <c r="I62" s="10">
        <v>5.71E-4</v>
      </c>
      <c r="J62" s="10">
        <v>3.21E-4</v>
      </c>
      <c r="K62" s="10">
        <v>-2.24E-4</v>
      </c>
      <c r="L62" s="10">
        <v>-7.6900000000000004E-4</v>
      </c>
      <c r="M62" s="10">
        <v>-8.7200000000000005E-4</v>
      </c>
      <c r="N62" s="10">
        <v>-1.109E-3</v>
      </c>
      <c r="O62" s="10">
        <v>-1.0870000000000001E-3</v>
      </c>
      <c r="P62" s="10">
        <v>-9.9099999999999991E-4</v>
      </c>
      <c r="Q62" s="10">
        <v>-9.8299999999999993E-4</v>
      </c>
      <c r="R62" s="10">
        <v>-1.0629999999999999E-3</v>
      </c>
      <c r="S62" s="10">
        <v>-1.072E-3</v>
      </c>
      <c r="T62" s="10">
        <v>-9.0700000000000004E-4</v>
      </c>
      <c r="U62" s="10">
        <v>-7.4299999999999995E-4</v>
      </c>
      <c r="V62" s="10">
        <v>-6.2200000000000005E-4</v>
      </c>
      <c r="W62" s="10">
        <v>-4.2900000000000002E-4</v>
      </c>
      <c r="X62" s="10">
        <v>-1.6100000000000001E-4</v>
      </c>
      <c r="Y62" s="10">
        <v>0</v>
      </c>
      <c r="Z62" s="10">
        <v>5.8E-5</v>
      </c>
      <c r="AA62" s="10">
        <v>1.34E-4</v>
      </c>
      <c r="AB62" s="10">
        <v>3.28E-4</v>
      </c>
      <c r="AC62" s="10">
        <v>5.4699999999999996E-4</v>
      </c>
      <c r="AD62" s="10">
        <v>5.9900000000000003E-4</v>
      </c>
      <c r="AE62" s="10">
        <v>6.8099999999999996E-4</v>
      </c>
      <c r="AF62" s="10">
        <v>9.5299999999999996E-4</v>
      </c>
      <c r="AG62" s="10">
        <v>1.3359999999999999E-3</v>
      </c>
      <c r="AH62" s="10">
        <v>1.8879999999999999E-3</v>
      </c>
      <c r="AI62" s="10">
        <v>2.31E-3</v>
      </c>
      <c r="AJ62" s="10">
        <v>2.5100000000000001E-3</v>
      </c>
      <c r="AK62" s="10">
        <v>2.996E-3</v>
      </c>
      <c r="AL62" s="10">
        <v>3.0460000000000001E-3</v>
      </c>
    </row>
    <row r="63" spans="1:38" ht="12.75" customHeight="1" x14ac:dyDescent="0.25">
      <c r="A63" s="10">
        <v>2.5479999999999999E-3</v>
      </c>
      <c r="B63" s="10">
        <v>1.8940000000000001E-3</v>
      </c>
      <c r="C63" s="10">
        <v>1.322E-3</v>
      </c>
      <c r="D63" s="10">
        <v>1.2279999999999999E-3</v>
      </c>
      <c r="E63" s="10">
        <v>1.2260000000000001E-3</v>
      </c>
      <c r="F63" s="10">
        <v>1.323E-3</v>
      </c>
      <c r="G63" s="10">
        <v>1.3370000000000001E-3</v>
      </c>
      <c r="H63" s="10">
        <v>1.384E-3</v>
      </c>
      <c r="I63" s="10">
        <v>1.2639999999999999E-3</v>
      </c>
      <c r="J63" s="10">
        <v>9.4200000000000002E-4</v>
      </c>
      <c r="K63" s="10">
        <v>3.5199999999999999E-4</v>
      </c>
      <c r="L63" s="10">
        <v>-3.1599999999999998E-4</v>
      </c>
      <c r="M63" s="10">
        <v>-4.7199999999999998E-4</v>
      </c>
      <c r="N63" s="10">
        <v>-7.6499999999999995E-4</v>
      </c>
      <c r="O63" s="10">
        <v>-7.3200000000000001E-4</v>
      </c>
      <c r="P63" s="10">
        <v>-6.6100000000000002E-4</v>
      </c>
      <c r="Q63" s="10">
        <v>-6.8800000000000003E-4</v>
      </c>
      <c r="R63" s="10">
        <v>-7.7700000000000002E-4</v>
      </c>
      <c r="S63" s="10">
        <v>-8.0800000000000002E-4</v>
      </c>
      <c r="T63" s="10">
        <v>-6.9700000000000003E-4</v>
      </c>
      <c r="U63" s="10">
        <v>-5.9000000000000003E-4</v>
      </c>
      <c r="V63" s="10">
        <v>-5.0299999999999997E-4</v>
      </c>
      <c r="W63" s="10">
        <v>-3.9599999999999998E-4</v>
      </c>
      <c r="X63" s="10">
        <v>-1.4100000000000001E-4</v>
      </c>
      <c r="Y63" s="10">
        <v>0</v>
      </c>
      <c r="Z63" s="10">
        <v>2.9E-5</v>
      </c>
      <c r="AA63" s="10">
        <v>5.8E-5</v>
      </c>
      <c r="AB63" s="10">
        <v>1.74E-4</v>
      </c>
      <c r="AC63" s="10">
        <v>3.4000000000000002E-4</v>
      </c>
      <c r="AD63" s="10">
        <v>3.5300000000000002E-4</v>
      </c>
      <c r="AE63" s="10">
        <v>4.2299999999999998E-4</v>
      </c>
      <c r="AF63" s="10">
        <v>6.7900000000000002E-4</v>
      </c>
      <c r="AG63" s="10">
        <v>1.034E-3</v>
      </c>
      <c r="AH63" s="10">
        <v>1.591E-3</v>
      </c>
      <c r="AI63" s="10">
        <v>2.0070000000000001E-3</v>
      </c>
      <c r="AJ63" s="10">
        <v>2.1930000000000001E-3</v>
      </c>
      <c r="AK63" s="10">
        <v>2.666E-3</v>
      </c>
      <c r="AL63" s="10">
        <v>2.7390000000000001E-3</v>
      </c>
    </row>
    <row r="64" spans="1:38" ht="12.75" customHeight="1" x14ac:dyDescent="0.25">
      <c r="A64" s="10">
        <v>2.8279999999999998E-3</v>
      </c>
      <c r="B64" s="10">
        <v>2.1440000000000001E-3</v>
      </c>
      <c r="C64" s="10">
        <v>1.431E-3</v>
      </c>
      <c r="D64" s="10">
        <v>1.188E-3</v>
      </c>
      <c r="E64" s="10">
        <v>1.2110000000000001E-3</v>
      </c>
      <c r="F64" s="10">
        <v>1.163E-3</v>
      </c>
      <c r="G64" s="10">
        <v>1.0430000000000001E-3</v>
      </c>
      <c r="H64" s="10">
        <v>9.5600000000000004E-4</v>
      </c>
      <c r="I64" s="10">
        <v>8.1300000000000003E-4</v>
      </c>
      <c r="J64" s="10">
        <v>5.0600000000000005E-4</v>
      </c>
      <c r="K64" s="10">
        <v>-6.4999999999999994E-5</v>
      </c>
      <c r="L64" s="10">
        <v>-6.0899999999999995E-4</v>
      </c>
      <c r="M64" s="10">
        <v>-6.7900000000000002E-4</v>
      </c>
      <c r="N64" s="10">
        <v>-8.7200000000000005E-4</v>
      </c>
      <c r="O64" s="10">
        <v>-8.0099999999999995E-4</v>
      </c>
      <c r="P64" s="10">
        <v>-6.8499999999999995E-4</v>
      </c>
      <c r="Q64" s="10">
        <v>-6.8400000000000004E-4</v>
      </c>
      <c r="R64" s="10">
        <v>-7.9500000000000003E-4</v>
      </c>
      <c r="S64" s="10">
        <v>-8.1599999999999999E-4</v>
      </c>
      <c r="T64" s="10">
        <v>-6.9200000000000002E-4</v>
      </c>
      <c r="U64" s="10">
        <v>-5.8100000000000003E-4</v>
      </c>
      <c r="V64" s="10">
        <v>-5.04E-4</v>
      </c>
      <c r="W64" s="10">
        <v>-3.9300000000000001E-4</v>
      </c>
      <c r="X64" s="10">
        <v>-1.21E-4</v>
      </c>
      <c r="Y64" s="10">
        <v>0</v>
      </c>
      <c r="Z64" s="10">
        <v>4.6E-5</v>
      </c>
      <c r="AA64" s="10">
        <v>3.8999999999999999E-5</v>
      </c>
      <c r="AB64" s="10">
        <v>1.56E-4</v>
      </c>
      <c r="AC64" s="10">
        <v>3.2899999999999997E-4</v>
      </c>
      <c r="AD64" s="10">
        <v>3.4400000000000001E-4</v>
      </c>
      <c r="AE64" s="10">
        <v>3.7500000000000001E-4</v>
      </c>
      <c r="AF64" s="10">
        <v>5.5999999999999995E-4</v>
      </c>
      <c r="AG64" s="10">
        <v>9.1100000000000003E-4</v>
      </c>
      <c r="AH64" s="10">
        <v>1.4220000000000001E-3</v>
      </c>
      <c r="AI64" s="10">
        <v>1.8190000000000001E-3</v>
      </c>
      <c r="AJ64" s="10">
        <v>2.0209999999999998E-3</v>
      </c>
      <c r="AK64" s="10">
        <v>2.5040000000000001E-3</v>
      </c>
      <c r="AL64" s="10">
        <v>2.5530000000000001E-3</v>
      </c>
    </row>
    <row r="65" spans="1:38" ht="12.75" customHeight="1" x14ac:dyDescent="0.25">
      <c r="A65" s="10">
        <v>2.457E-3</v>
      </c>
      <c r="B65" s="10">
        <v>1.944E-3</v>
      </c>
      <c r="C65" s="10">
        <v>1.3550000000000001E-3</v>
      </c>
      <c r="D65" s="10">
        <v>1.238E-3</v>
      </c>
      <c r="E65" s="10">
        <v>1.1980000000000001E-3</v>
      </c>
      <c r="F65" s="10">
        <v>1.2019999999999999E-3</v>
      </c>
      <c r="G65" s="10">
        <v>1.176E-3</v>
      </c>
      <c r="H65" s="10">
        <v>1.178E-3</v>
      </c>
      <c r="I65" s="10">
        <v>1.0629999999999999E-3</v>
      </c>
      <c r="J65" s="10">
        <v>7.7499999999999997E-4</v>
      </c>
      <c r="K65" s="10">
        <v>2.7900000000000001E-4</v>
      </c>
      <c r="L65" s="10">
        <v>-3.0200000000000002E-4</v>
      </c>
      <c r="M65" s="10">
        <v>-4.1100000000000002E-4</v>
      </c>
      <c r="N65" s="10">
        <v>-6.7900000000000002E-4</v>
      </c>
      <c r="O65" s="10">
        <v>-6.8000000000000005E-4</v>
      </c>
      <c r="P65" s="10">
        <v>-5.9900000000000003E-4</v>
      </c>
      <c r="Q65" s="10">
        <v>-6.5200000000000002E-4</v>
      </c>
      <c r="R65" s="10">
        <v>-7.6499999999999995E-4</v>
      </c>
      <c r="S65" s="10">
        <v>-7.8200000000000003E-4</v>
      </c>
      <c r="T65" s="10">
        <v>-6.7400000000000001E-4</v>
      </c>
      <c r="U65" s="10">
        <v>-5.62E-4</v>
      </c>
      <c r="V65" s="10">
        <v>-4.44E-4</v>
      </c>
      <c r="W65" s="10">
        <v>-3.1700000000000001E-4</v>
      </c>
      <c r="X65" s="10">
        <v>-9.3999999999999994E-5</v>
      </c>
      <c r="Y65" s="10">
        <v>0</v>
      </c>
      <c r="Z65" s="10">
        <v>9.9999999999999995E-7</v>
      </c>
      <c r="AA65" s="10">
        <v>2.0000000000000002E-5</v>
      </c>
      <c r="AB65" s="10">
        <v>1.27E-4</v>
      </c>
      <c r="AC65" s="10">
        <v>2.3900000000000001E-4</v>
      </c>
      <c r="AD65" s="10">
        <v>2.2900000000000001E-4</v>
      </c>
      <c r="AE65" s="10">
        <v>2.24E-4</v>
      </c>
      <c r="AF65" s="10">
        <v>4.3300000000000001E-4</v>
      </c>
      <c r="AG65" s="10">
        <v>6.9899999999999997E-4</v>
      </c>
      <c r="AH65" s="10">
        <v>1.1820000000000001E-3</v>
      </c>
      <c r="AI65" s="10">
        <v>1.542E-3</v>
      </c>
      <c r="AJ65" s="10">
        <v>1.7179999999999999E-3</v>
      </c>
      <c r="AK65" s="10">
        <v>2.176E-3</v>
      </c>
      <c r="AL65" s="10">
        <v>2.2339999999999999E-3</v>
      </c>
    </row>
    <row r="66" spans="1:38" ht="12.75" customHeight="1" x14ac:dyDescent="0.25">
      <c r="A66" s="10">
        <v>2.9870000000000001E-3</v>
      </c>
      <c r="B66" s="10">
        <v>2.2720000000000001E-3</v>
      </c>
      <c r="C66" s="10">
        <v>1.634E-3</v>
      </c>
      <c r="D66" s="10">
        <v>1.495E-3</v>
      </c>
      <c r="E66" s="10">
        <v>1.5399999999999999E-3</v>
      </c>
      <c r="F66" s="10">
        <v>1.621E-3</v>
      </c>
      <c r="G66" s="10">
        <v>1.624E-3</v>
      </c>
      <c r="H66" s="10">
        <v>1.6199999999999999E-3</v>
      </c>
      <c r="I66" s="10">
        <v>1.472E-3</v>
      </c>
      <c r="J66" s="10">
        <v>1.1050000000000001E-3</v>
      </c>
      <c r="K66" s="10">
        <v>5.5800000000000001E-4</v>
      </c>
      <c r="L66" s="10">
        <v>-1.16E-4</v>
      </c>
      <c r="M66" s="10">
        <v>-2.4600000000000002E-4</v>
      </c>
      <c r="N66" s="10">
        <v>-5.2999999999999998E-4</v>
      </c>
      <c r="O66" s="10">
        <v>-4.4700000000000002E-4</v>
      </c>
      <c r="P66" s="10">
        <v>-3.3500000000000001E-4</v>
      </c>
      <c r="Q66" s="10">
        <v>-3.8099999999999999E-4</v>
      </c>
      <c r="R66" s="10">
        <v>-4.84E-4</v>
      </c>
      <c r="S66" s="10">
        <v>-5.2599999999999999E-4</v>
      </c>
      <c r="T66" s="10">
        <v>-4.4799999999999999E-4</v>
      </c>
      <c r="U66" s="10">
        <v>-3.7100000000000002E-4</v>
      </c>
      <c r="V66" s="10">
        <v>-3.3E-4</v>
      </c>
      <c r="W66" s="10">
        <v>-3.0200000000000002E-4</v>
      </c>
      <c r="X66" s="10">
        <v>-1.5E-5</v>
      </c>
      <c r="Y66" s="10">
        <v>0</v>
      </c>
      <c r="Z66" s="10">
        <v>-1.2999999999999999E-5</v>
      </c>
      <c r="AA66" s="10">
        <v>-3.8999999999999999E-5</v>
      </c>
      <c r="AB66" s="10">
        <v>-1.7E-5</v>
      </c>
      <c r="AC66" s="10">
        <v>1.05E-4</v>
      </c>
      <c r="AD66" s="10">
        <v>6.0999999999999999E-5</v>
      </c>
      <c r="AE66" s="10">
        <v>4.1E-5</v>
      </c>
      <c r="AF66" s="10">
        <v>1.6200000000000001E-4</v>
      </c>
      <c r="AG66" s="10">
        <v>4.0000000000000002E-4</v>
      </c>
      <c r="AH66" s="10">
        <v>8.5700000000000001E-4</v>
      </c>
      <c r="AI66" s="10">
        <v>1.2080000000000001E-3</v>
      </c>
      <c r="AJ66" s="10">
        <v>1.3489999999999999E-3</v>
      </c>
      <c r="AK66" s="10">
        <v>1.8519999999999999E-3</v>
      </c>
      <c r="AL66" s="10">
        <v>1.9009999999999999E-3</v>
      </c>
    </row>
    <row r="67" spans="1:38" ht="12.75" customHeight="1" x14ac:dyDescent="0.25">
      <c r="A67" s="10">
        <v>2.7430000000000002E-3</v>
      </c>
      <c r="B67" s="10">
        <v>2.209E-3</v>
      </c>
      <c r="C67" s="10">
        <v>1.66E-3</v>
      </c>
      <c r="D67" s="10">
        <v>1.5219999999999999E-3</v>
      </c>
      <c r="E67" s="10">
        <v>1.6169999999999999E-3</v>
      </c>
      <c r="F67" s="10">
        <v>1.6260000000000001E-3</v>
      </c>
      <c r="G67" s="10">
        <v>1.513E-3</v>
      </c>
      <c r="H67" s="10">
        <v>1.4480000000000001E-3</v>
      </c>
      <c r="I67" s="10">
        <v>1.3500000000000001E-3</v>
      </c>
      <c r="J67" s="10">
        <v>1.1329999999999999E-3</v>
      </c>
      <c r="K67" s="10">
        <v>5.0900000000000001E-4</v>
      </c>
      <c r="L67" s="10">
        <v>-2.0999999999999999E-5</v>
      </c>
      <c r="M67" s="10">
        <v>-6.2000000000000003E-5</v>
      </c>
      <c r="N67" s="10">
        <v>-2.1499999999999999E-4</v>
      </c>
      <c r="O67" s="10">
        <v>-2.6600000000000001E-4</v>
      </c>
      <c r="P67" s="10">
        <v>-1.8100000000000001E-4</v>
      </c>
      <c r="Q67" s="10">
        <v>-2.42E-4</v>
      </c>
      <c r="R67" s="10">
        <v>-4.15E-4</v>
      </c>
      <c r="S67" s="10">
        <v>-4.95E-4</v>
      </c>
      <c r="T67" s="10">
        <v>-4.3600000000000003E-4</v>
      </c>
      <c r="U67" s="10">
        <v>-3.6299999999999999E-4</v>
      </c>
      <c r="V67" s="10">
        <v>-3.5E-4</v>
      </c>
      <c r="W67" s="10">
        <v>-2.5000000000000001E-4</v>
      </c>
      <c r="X67" s="10">
        <v>-9.8999999999999994E-5</v>
      </c>
      <c r="Y67" s="10">
        <v>0</v>
      </c>
      <c r="Z67" s="10">
        <v>-5.5000000000000002E-5</v>
      </c>
      <c r="AA67" s="10">
        <v>-1.1400000000000001E-4</v>
      </c>
      <c r="AB67" s="10">
        <v>-6.2000000000000003E-5</v>
      </c>
      <c r="AC67" s="10">
        <v>1.1E-5</v>
      </c>
      <c r="AD67" s="10">
        <v>-1E-4</v>
      </c>
      <c r="AE67" s="10">
        <v>-1.2400000000000001E-4</v>
      </c>
      <c r="AF67" s="10">
        <v>-8.7999999999999998E-5</v>
      </c>
      <c r="AG67" s="10">
        <v>1.35E-4</v>
      </c>
      <c r="AH67" s="10">
        <v>5.5800000000000001E-4</v>
      </c>
      <c r="AI67" s="10">
        <v>8.6499999999999999E-4</v>
      </c>
      <c r="AJ67" s="10">
        <v>1.0460000000000001E-3</v>
      </c>
      <c r="AK67" s="10">
        <v>1.5039999999999999E-3</v>
      </c>
      <c r="AL67" s="10">
        <v>1.5870000000000001E-3</v>
      </c>
    </row>
    <row r="68" spans="1:38" ht="12.75" customHeight="1" x14ac:dyDescent="0.25">
      <c r="A68" s="10">
        <v>3.2690000000000002E-3</v>
      </c>
      <c r="B68" s="10">
        <v>2.7430000000000002E-3</v>
      </c>
      <c r="C68" s="10">
        <v>2.1359999999999999E-3</v>
      </c>
      <c r="D68" s="10">
        <v>2.032E-3</v>
      </c>
      <c r="E68" s="10">
        <v>1.9530000000000001E-3</v>
      </c>
      <c r="F68" s="10">
        <v>1.993E-3</v>
      </c>
      <c r="G68" s="10">
        <v>1.9859999999999999E-3</v>
      </c>
      <c r="H68" s="10">
        <v>1.9840000000000001E-3</v>
      </c>
      <c r="I68" s="10">
        <v>1.9E-3</v>
      </c>
      <c r="J68" s="10">
        <v>1.5809999999999999E-3</v>
      </c>
      <c r="K68" s="10">
        <v>1.075E-3</v>
      </c>
      <c r="L68" s="10">
        <v>4.2099999999999999E-4</v>
      </c>
      <c r="M68" s="10">
        <v>2.13E-4</v>
      </c>
      <c r="N68" s="10">
        <v>-1.13E-4</v>
      </c>
      <c r="O68" s="10">
        <v>-9.0000000000000006E-5</v>
      </c>
      <c r="P68" s="10">
        <v>-1.7E-5</v>
      </c>
      <c r="Q68" s="10">
        <v>-1.17E-4</v>
      </c>
      <c r="R68" s="10">
        <v>-2.9399999999999999E-4</v>
      </c>
      <c r="S68" s="10">
        <v>-3.4400000000000001E-4</v>
      </c>
      <c r="T68" s="10">
        <v>-2.3900000000000001E-4</v>
      </c>
      <c r="U68" s="10">
        <v>-2.42E-4</v>
      </c>
      <c r="V68" s="10">
        <v>-2.3800000000000001E-4</v>
      </c>
      <c r="W68" s="10">
        <v>-1.8100000000000001E-4</v>
      </c>
      <c r="X68" s="10">
        <v>-9.0000000000000002E-6</v>
      </c>
      <c r="Y68" s="10">
        <v>0</v>
      </c>
      <c r="Z68" s="10">
        <v>-8.2000000000000001E-5</v>
      </c>
      <c r="AA68" s="10">
        <v>-1.4999999999999999E-4</v>
      </c>
      <c r="AB68" s="10">
        <v>-1.63E-4</v>
      </c>
      <c r="AC68" s="10">
        <v>-1.54E-4</v>
      </c>
      <c r="AD68" s="10">
        <v>-2.3000000000000001E-4</v>
      </c>
      <c r="AE68" s="10">
        <v>-3.6000000000000002E-4</v>
      </c>
      <c r="AF68" s="10">
        <v>-2.5799999999999998E-4</v>
      </c>
      <c r="AG68" s="10">
        <v>-9.7999999999999997E-5</v>
      </c>
      <c r="AH68" s="10">
        <v>2.1900000000000001E-4</v>
      </c>
      <c r="AI68" s="10">
        <v>5.1800000000000001E-4</v>
      </c>
      <c r="AJ68" s="10">
        <v>6.0599999999999998E-4</v>
      </c>
      <c r="AK68" s="10">
        <v>1.085E-3</v>
      </c>
      <c r="AL68" s="10">
        <v>1.201E-3</v>
      </c>
    </row>
    <row r="69" spans="1:38" ht="12.75" customHeight="1" x14ac:dyDescent="0.25">
      <c r="A69" s="10">
        <v>3.568E-3</v>
      </c>
      <c r="B69" s="10">
        <v>2.862E-3</v>
      </c>
      <c r="C69" s="10">
        <v>2.2690000000000002E-3</v>
      </c>
      <c r="D69" s="10">
        <v>2.1570000000000001E-3</v>
      </c>
      <c r="E69" s="10">
        <v>2.2300000000000002E-3</v>
      </c>
      <c r="F69" s="10">
        <v>2.3509999999999998E-3</v>
      </c>
      <c r="G69" s="10">
        <v>2.343E-3</v>
      </c>
      <c r="H69" s="10">
        <v>2.3149999999999998E-3</v>
      </c>
      <c r="I69" s="10">
        <v>2.1480000000000002E-3</v>
      </c>
      <c r="J69" s="10">
        <v>1.787E-3</v>
      </c>
      <c r="K69" s="10">
        <v>1.114E-3</v>
      </c>
      <c r="L69" s="10">
        <v>4.4200000000000001E-4</v>
      </c>
      <c r="M69" s="10">
        <v>4.0200000000000001E-4</v>
      </c>
      <c r="N69" s="10">
        <v>1.18E-4</v>
      </c>
      <c r="O69" s="10">
        <v>1.8599999999999999E-4</v>
      </c>
      <c r="P69" s="10">
        <v>2.7799999999999998E-4</v>
      </c>
      <c r="Q69" s="10">
        <v>2.7700000000000001E-4</v>
      </c>
      <c r="R69" s="10">
        <v>5.5999999999999999E-5</v>
      </c>
      <c r="S69" s="10">
        <v>-9.7999999999999997E-5</v>
      </c>
      <c r="T69" s="10">
        <v>-9.8999999999999994E-5</v>
      </c>
      <c r="U69" s="10">
        <v>-8.0000000000000007E-5</v>
      </c>
      <c r="V69" s="10">
        <v>-1.26E-4</v>
      </c>
      <c r="W69" s="10">
        <v>-1.6000000000000001E-4</v>
      </c>
      <c r="X69" s="10">
        <v>2.0000000000000002E-5</v>
      </c>
      <c r="Y69" s="10">
        <v>0</v>
      </c>
      <c r="Z69" s="10">
        <v>-7.7000000000000001E-5</v>
      </c>
      <c r="AA69" s="10">
        <v>-2.5700000000000001E-4</v>
      </c>
      <c r="AB69" s="10">
        <v>-3.1500000000000001E-4</v>
      </c>
      <c r="AC69" s="10">
        <v>-2.9799999999999998E-4</v>
      </c>
      <c r="AD69" s="10">
        <v>-4.1100000000000002E-4</v>
      </c>
      <c r="AE69" s="10">
        <v>-5.5000000000000003E-4</v>
      </c>
      <c r="AF69" s="10">
        <v>-6.1200000000000002E-4</v>
      </c>
      <c r="AG69" s="10">
        <v>-5.0600000000000005E-4</v>
      </c>
      <c r="AH69" s="10">
        <v>-1.5799999999999999E-4</v>
      </c>
      <c r="AI69" s="10">
        <v>1.06E-4</v>
      </c>
      <c r="AJ69" s="10">
        <v>1.85E-4</v>
      </c>
      <c r="AK69" s="10">
        <v>6.9700000000000003E-4</v>
      </c>
      <c r="AL69" s="10">
        <v>7.0699999999999995E-4</v>
      </c>
    </row>
    <row r="70" spans="1:38" ht="12.75" customHeight="1" x14ac:dyDescent="0.25">
      <c r="A70" s="10">
        <v>3.7160000000000001E-3</v>
      </c>
      <c r="B70" s="10">
        <v>3.2490000000000002E-3</v>
      </c>
      <c r="C70" s="10">
        <v>2.679E-3</v>
      </c>
      <c r="D70" s="10">
        <v>2.581E-3</v>
      </c>
      <c r="E70" s="10">
        <v>2.568E-3</v>
      </c>
      <c r="F70" s="10">
        <v>2.496E-3</v>
      </c>
      <c r="G70" s="10">
        <v>2.3649999999999999E-3</v>
      </c>
      <c r="H70" s="10">
        <v>2.33E-3</v>
      </c>
      <c r="I70" s="10">
        <v>2.1749999999999999E-3</v>
      </c>
      <c r="J70" s="10">
        <v>1.933E-3</v>
      </c>
      <c r="K70" s="10">
        <v>1.403E-3</v>
      </c>
      <c r="L70" s="10">
        <v>8.4000000000000003E-4</v>
      </c>
      <c r="M70" s="10">
        <v>7.1900000000000002E-4</v>
      </c>
      <c r="N70" s="10">
        <v>5.04E-4</v>
      </c>
      <c r="O70" s="10">
        <v>4.5600000000000003E-4</v>
      </c>
      <c r="P70" s="10">
        <v>4.37E-4</v>
      </c>
      <c r="Q70" s="10">
        <v>2.8600000000000001E-4</v>
      </c>
      <c r="R70" s="10">
        <v>1.01E-4</v>
      </c>
      <c r="S70" s="10">
        <v>-8.1000000000000004E-5</v>
      </c>
      <c r="T70" s="10">
        <v>-1.07E-4</v>
      </c>
      <c r="U70" s="10">
        <v>-1.13E-4</v>
      </c>
      <c r="V70" s="10">
        <v>-1.4899999999999999E-4</v>
      </c>
      <c r="W70" s="10">
        <v>-1.17E-4</v>
      </c>
      <c r="X70" s="10">
        <v>-5.5999999999999999E-5</v>
      </c>
      <c r="Y70" s="10">
        <v>0</v>
      </c>
      <c r="Z70" s="10">
        <v>-1.4999999999999999E-4</v>
      </c>
      <c r="AA70" s="10">
        <v>-2.9799999999999998E-4</v>
      </c>
      <c r="AB70" s="10">
        <v>-3.79E-4</v>
      </c>
      <c r="AC70" s="10">
        <v>-4.0700000000000003E-4</v>
      </c>
      <c r="AD70" s="10">
        <v>-5.6499999999999996E-4</v>
      </c>
      <c r="AE70" s="10">
        <v>-7.1599999999999995E-4</v>
      </c>
      <c r="AF70" s="10">
        <v>-7.7899999999999996E-4</v>
      </c>
      <c r="AG70" s="10">
        <v>-7.1100000000000004E-4</v>
      </c>
      <c r="AH70" s="10">
        <v>-3.97E-4</v>
      </c>
      <c r="AI70" s="10">
        <v>-1.7100000000000001E-4</v>
      </c>
      <c r="AJ70" s="10">
        <v>-8.2000000000000001E-5</v>
      </c>
      <c r="AK70" s="10">
        <v>3.6699999999999998E-4</v>
      </c>
      <c r="AL70" s="10">
        <v>3.9300000000000001E-4</v>
      </c>
    </row>
    <row r="71" spans="1:38" ht="12.75" customHeight="1" x14ac:dyDescent="0.25">
      <c r="A71" s="10">
        <v>4.3229999999999996E-3</v>
      </c>
      <c r="B71" s="10">
        <v>3.692E-3</v>
      </c>
      <c r="C71" s="10">
        <v>3.0430000000000001E-3</v>
      </c>
      <c r="D71" s="10">
        <v>2.875E-3</v>
      </c>
      <c r="E71" s="10">
        <v>2.836E-3</v>
      </c>
      <c r="F71" s="10">
        <v>2.9680000000000002E-3</v>
      </c>
      <c r="G71" s="10">
        <v>2.9429999999999999E-3</v>
      </c>
      <c r="H71" s="10">
        <v>2.9580000000000001E-3</v>
      </c>
      <c r="I71" s="10">
        <v>2.8679999999999999E-3</v>
      </c>
      <c r="J71" s="10">
        <v>2.467E-3</v>
      </c>
      <c r="K71" s="10">
        <v>1.828E-3</v>
      </c>
      <c r="L71" s="10">
        <v>1.0939999999999999E-3</v>
      </c>
      <c r="M71" s="10">
        <v>8.8800000000000001E-4</v>
      </c>
      <c r="N71" s="10">
        <v>5.3200000000000003E-4</v>
      </c>
      <c r="O71" s="10">
        <v>5.5500000000000005E-4</v>
      </c>
      <c r="P71" s="10">
        <v>6.1399999999999996E-4</v>
      </c>
      <c r="Q71" s="10">
        <v>5.31E-4</v>
      </c>
      <c r="R71" s="10">
        <v>3.19E-4</v>
      </c>
      <c r="S71" s="10">
        <v>1.7899999999999999E-4</v>
      </c>
      <c r="T71" s="10">
        <v>1.7699999999999999E-4</v>
      </c>
      <c r="U71" s="10">
        <v>7.2999999999999999E-5</v>
      </c>
      <c r="V71" s="10">
        <v>6.9999999999999994E-5</v>
      </c>
      <c r="W71" s="10">
        <v>9.0000000000000002E-6</v>
      </c>
      <c r="X71" s="10">
        <v>1.2999999999999999E-4</v>
      </c>
      <c r="Y71" s="10">
        <v>0</v>
      </c>
      <c r="Z71" s="10">
        <v>-1.56E-4</v>
      </c>
      <c r="AA71" s="10">
        <v>-3.2299999999999999E-4</v>
      </c>
      <c r="AB71" s="10">
        <v>-4.2400000000000001E-4</v>
      </c>
      <c r="AC71" s="10">
        <v>-4.2200000000000001E-4</v>
      </c>
      <c r="AD71" s="10">
        <v>-6.4000000000000005E-4</v>
      </c>
      <c r="AE71" s="10">
        <v>-8.1800000000000004E-4</v>
      </c>
      <c r="AF71" s="10">
        <v>-8.7399999999999999E-4</v>
      </c>
      <c r="AG71" s="10">
        <v>-8.61E-4</v>
      </c>
      <c r="AH71" s="10">
        <v>-5.9500000000000004E-4</v>
      </c>
      <c r="AI71" s="10">
        <v>-4.0400000000000001E-4</v>
      </c>
      <c r="AJ71" s="10">
        <v>-3.4900000000000003E-4</v>
      </c>
      <c r="AK71" s="10">
        <v>8.7999999999999998E-5</v>
      </c>
      <c r="AL71" s="10">
        <v>1.8699999999999999E-4</v>
      </c>
    </row>
    <row r="72" spans="1:38" ht="12.75" customHeight="1" x14ac:dyDescent="0.25">
      <c r="A72" s="10">
        <v>4.3819999999999996E-3</v>
      </c>
      <c r="B72" s="10">
        <v>3.7069999999999998E-3</v>
      </c>
      <c r="C72" s="10">
        <v>3.1329999999999999E-3</v>
      </c>
      <c r="D72" s="10">
        <v>2.9750000000000002E-3</v>
      </c>
      <c r="E72" s="10">
        <v>3.0609999999999999E-3</v>
      </c>
      <c r="F72" s="10">
        <v>3.065E-3</v>
      </c>
      <c r="G72" s="10">
        <v>3.009E-3</v>
      </c>
      <c r="H72" s="10">
        <v>2.8519999999999999E-3</v>
      </c>
      <c r="I72" s="10">
        <v>2.643E-3</v>
      </c>
      <c r="J72" s="10">
        <v>2.2989999999999998E-3</v>
      </c>
      <c r="K72" s="10">
        <v>1.5950000000000001E-3</v>
      </c>
      <c r="L72" s="10">
        <v>1.0039999999999999E-3</v>
      </c>
      <c r="M72" s="10">
        <v>9.1699999999999995E-4</v>
      </c>
      <c r="N72" s="10">
        <v>6.4499999999999996E-4</v>
      </c>
      <c r="O72" s="10">
        <v>6.9999999999999999E-4</v>
      </c>
      <c r="P72" s="10">
        <v>7.1299999999999998E-4</v>
      </c>
      <c r="Q72" s="10">
        <v>6.7000000000000002E-4</v>
      </c>
      <c r="R72" s="10">
        <v>3.6999999999999999E-4</v>
      </c>
      <c r="S72" s="10">
        <v>1.94E-4</v>
      </c>
      <c r="T72" s="10">
        <v>2.04E-4</v>
      </c>
      <c r="U72" s="10">
        <v>1.3100000000000001E-4</v>
      </c>
      <c r="V72" s="10">
        <v>2.8E-5</v>
      </c>
      <c r="W72" s="10">
        <v>-9.7E-5</v>
      </c>
      <c r="X72" s="10">
        <v>6.0000000000000002E-5</v>
      </c>
      <c r="Y72" s="10">
        <v>0</v>
      </c>
      <c r="Z72" s="10">
        <v>-1.3999999999999999E-4</v>
      </c>
      <c r="AA72" s="10">
        <v>-3.6999999999999999E-4</v>
      </c>
      <c r="AB72" s="10">
        <v>-5.0199999999999995E-4</v>
      </c>
      <c r="AC72" s="10">
        <v>-5.8100000000000003E-4</v>
      </c>
      <c r="AD72" s="10">
        <v>-7.4799999999999997E-4</v>
      </c>
      <c r="AE72" s="10">
        <v>-9.77E-4</v>
      </c>
      <c r="AF72" s="10">
        <v>-1.175E-3</v>
      </c>
      <c r="AG72" s="10">
        <v>-1.16E-3</v>
      </c>
      <c r="AH72" s="10">
        <v>-8.5999999999999998E-4</v>
      </c>
      <c r="AI72" s="10">
        <v>-6.9800000000000005E-4</v>
      </c>
      <c r="AJ72" s="10">
        <v>-6.5899999999999997E-4</v>
      </c>
      <c r="AK72" s="10">
        <v>-1.75E-4</v>
      </c>
      <c r="AL72" s="10">
        <v>-7.7999999999999999E-5</v>
      </c>
    </row>
    <row r="73" spans="1:38" ht="12.75" customHeight="1" x14ac:dyDescent="0.25">
      <c r="A73" s="10">
        <v>4.2760000000000003E-3</v>
      </c>
      <c r="B73" s="10">
        <v>3.849E-3</v>
      </c>
      <c r="C73" s="10">
        <v>3.2539999999999999E-3</v>
      </c>
      <c r="D73" s="10">
        <v>3.1350000000000002E-3</v>
      </c>
      <c r="E73" s="10">
        <v>2.9819999999999998E-3</v>
      </c>
      <c r="F73" s="10">
        <v>2.9150000000000001E-3</v>
      </c>
      <c r="G73" s="10">
        <v>2.8149999999999998E-3</v>
      </c>
      <c r="H73" s="10">
        <v>2.813E-3</v>
      </c>
      <c r="I73" s="10">
        <v>2.6770000000000001E-3</v>
      </c>
      <c r="J73" s="10">
        <v>2.3999999999999998E-3</v>
      </c>
      <c r="K73" s="10">
        <v>1.8550000000000001E-3</v>
      </c>
      <c r="L73" s="10">
        <v>1.1770000000000001E-3</v>
      </c>
      <c r="M73" s="10">
        <v>1.0219999999999999E-3</v>
      </c>
      <c r="N73" s="10">
        <v>7.5199999999999996E-4</v>
      </c>
      <c r="O73" s="10">
        <v>6.5300000000000004E-4</v>
      </c>
      <c r="P73" s="10">
        <v>6.6200000000000005E-4</v>
      </c>
      <c r="Q73" s="10">
        <v>5.0799999999999999E-4</v>
      </c>
      <c r="R73" s="10">
        <v>2.43E-4</v>
      </c>
      <c r="S73" s="10">
        <v>1.3200000000000001E-4</v>
      </c>
      <c r="T73" s="10">
        <v>6.9999999999999994E-5</v>
      </c>
      <c r="U73" s="10">
        <v>6.9999999999999994E-5</v>
      </c>
      <c r="V73" s="10">
        <v>3.3000000000000003E-5</v>
      </c>
      <c r="W73" s="10">
        <v>-5.1E-5</v>
      </c>
      <c r="X73" s="10">
        <v>7.1000000000000005E-5</v>
      </c>
      <c r="Y73" s="10">
        <v>0</v>
      </c>
      <c r="Z73" s="10">
        <v>-2.0599999999999999E-4</v>
      </c>
      <c r="AA73" s="10">
        <v>-3.9399999999999998E-4</v>
      </c>
      <c r="AB73" s="10">
        <v>-5.1000000000000004E-4</v>
      </c>
      <c r="AC73" s="10">
        <v>-6.1600000000000001E-4</v>
      </c>
      <c r="AD73" s="10">
        <v>-7.7899999999999996E-4</v>
      </c>
      <c r="AE73" s="10">
        <v>-9.7999999999999997E-4</v>
      </c>
      <c r="AF73" s="10">
        <v>-1.101E-3</v>
      </c>
      <c r="AG73" s="10">
        <v>-1.1199999999999999E-3</v>
      </c>
      <c r="AH73" s="10">
        <v>-9.2699999999999998E-4</v>
      </c>
      <c r="AI73" s="10">
        <v>-8.0400000000000003E-4</v>
      </c>
      <c r="AJ73" s="10">
        <v>-7.27E-4</v>
      </c>
      <c r="AK73" s="10">
        <v>-3.1500000000000001E-4</v>
      </c>
      <c r="AL73" s="10">
        <v>-2.2599999999999999E-4</v>
      </c>
    </row>
    <row r="74" spans="1:38" ht="12.75" customHeight="1" x14ac:dyDescent="0.25">
      <c r="A74" s="10">
        <v>4.6449999999999998E-3</v>
      </c>
      <c r="B74" s="10">
        <v>3.8739999999999998E-3</v>
      </c>
      <c r="C74" s="10">
        <v>3.176E-3</v>
      </c>
      <c r="D74" s="10">
        <v>3.0019999999999999E-3</v>
      </c>
      <c r="E74" s="10">
        <v>3.0149999999999999E-3</v>
      </c>
      <c r="F74" s="10">
        <v>3.1519999999999999E-3</v>
      </c>
      <c r="G74" s="10">
        <v>3.137E-3</v>
      </c>
      <c r="H74" s="10">
        <v>3.13E-3</v>
      </c>
      <c r="I74" s="10">
        <v>2.9759999999999999E-3</v>
      </c>
      <c r="J74" s="10">
        <v>2.4910000000000002E-3</v>
      </c>
      <c r="K74" s="10">
        <v>1.8259999999999999E-3</v>
      </c>
      <c r="L74" s="10">
        <v>1.0690000000000001E-3</v>
      </c>
      <c r="M74" s="10">
        <v>8.8800000000000001E-4</v>
      </c>
      <c r="N74" s="10">
        <v>5.1400000000000003E-4</v>
      </c>
      <c r="O74" s="10">
        <v>5.8500000000000002E-4</v>
      </c>
      <c r="P74" s="10">
        <v>6.8499999999999995E-4</v>
      </c>
      <c r="Q74" s="10">
        <v>6.5399999999999996E-4</v>
      </c>
      <c r="R74" s="10">
        <v>4.3100000000000001E-4</v>
      </c>
      <c r="S74" s="10">
        <v>2.81E-4</v>
      </c>
      <c r="T74" s="10">
        <v>2.0599999999999999E-4</v>
      </c>
      <c r="U74" s="10">
        <v>2.0100000000000001E-4</v>
      </c>
      <c r="V74" s="10">
        <v>6.4999999999999994E-5</v>
      </c>
      <c r="W74" s="10">
        <v>-6.0000000000000002E-6</v>
      </c>
      <c r="X74" s="10">
        <v>1.1E-4</v>
      </c>
      <c r="Y74" s="10">
        <v>0</v>
      </c>
      <c r="Z74" s="10">
        <v>-2.4499999999999999E-4</v>
      </c>
      <c r="AA74" s="10">
        <v>-4.2499999999999998E-4</v>
      </c>
      <c r="AB74" s="10">
        <v>-5.8200000000000005E-4</v>
      </c>
      <c r="AC74" s="10">
        <v>-6.1600000000000001E-4</v>
      </c>
      <c r="AD74" s="10">
        <v>-8.3299999999999997E-4</v>
      </c>
      <c r="AE74" s="10">
        <v>-1.139E-3</v>
      </c>
      <c r="AF74" s="10">
        <v>-1.2130000000000001E-3</v>
      </c>
      <c r="AG74" s="10">
        <v>-1.2819999999999999E-3</v>
      </c>
      <c r="AH74" s="10">
        <v>-1.077E-3</v>
      </c>
      <c r="AI74" s="10">
        <v>-9.0300000000000005E-4</v>
      </c>
      <c r="AJ74" s="10">
        <v>-9.2599999999999996E-4</v>
      </c>
      <c r="AK74" s="10">
        <v>-4.55E-4</v>
      </c>
      <c r="AL74" s="10">
        <v>-4.2499999999999998E-4</v>
      </c>
    </row>
    <row r="75" spans="1:38" ht="12.75" customHeight="1" x14ac:dyDescent="0.25">
      <c r="A75" s="10">
        <v>4.156E-3</v>
      </c>
      <c r="B75" s="10">
        <v>3.6129999999999999E-3</v>
      </c>
      <c r="C75" s="10">
        <v>3.0969999999999999E-3</v>
      </c>
      <c r="D75" s="10">
        <v>2.9550000000000002E-3</v>
      </c>
      <c r="E75" s="10">
        <v>3.0469999999999998E-3</v>
      </c>
      <c r="F75" s="10">
        <v>3.0349999999999999E-3</v>
      </c>
      <c r="G75" s="10">
        <v>2.9250000000000001E-3</v>
      </c>
      <c r="H75" s="10">
        <v>2.7620000000000001E-3</v>
      </c>
      <c r="I75" s="10">
        <v>2.6020000000000001E-3</v>
      </c>
      <c r="J75" s="10">
        <v>2.2980000000000001E-3</v>
      </c>
      <c r="K75" s="10">
        <v>1.6659999999999999E-3</v>
      </c>
      <c r="L75" s="10">
        <v>1.096E-3</v>
      </c>
      <c r="M75" s="10">
        <v>9.990000000000001E-4</v>
      </c>
      <c r="N75" s="10">
        <v>8.3199999999999995E-4</v>
      </c>
      <c r="O75" s="10">
        <v>7.4700000000000005E-4</v>
      </c>
      <c r="P75" s="10">
        <v>7.3800000000000005E-4</v>
      </c>
      <c r="Q75" s="10">
        <v>6.2500000000000001E-4</v>
      </c>
      <c r="R75" s="10">
        <v>4.1899999999999999E-4</v>
      </c>
      <c r="S75" s="10">
        <v>1.55E-4</v>
      </c>
      <c r="T75" s="10">
        <v>1.6100000000000001E-4</v>
      </c>
      <c r="U75" s="10">
        <v>1.4300000000000001E-4</v>
      </c>
      <c r="V75" s="10">
        <v>5.5999999999999999E-5</v>
      </c>
      <c r="W75" s="10">
        <v>-5.0000000000000002E-5</v>
      </c>
      <c r="X75" s="10">
        <v>6.3999999999999997E-5</v>
      </c>
      <c r="Y75" s="10">
        <v>0</v>
      </c>
      <c r="Z75" s="10">
        <v>-8.7999999999999998E-5</v>
      </c>
      <c r="AA75" s="10">
        <v>-3.9599999999999998E-4</v>
      </c>
      <c r="AB75" s="10">
        <v>-4.9899999999999999E-4</v>
      </c>
      <c r="AC75" s="10">
        <v>-5.5199999999999997E-4</v>
      </c>
      <c r="AD75" s="10">
        <v>-7.4399999999999998E-4</v>
      </c>
      <c r="AE75" s="10">
        <v>-9.810000000000001E-4</v>
      </c>
      <c r="AF75" s="10">
        <v>-1.2229999999999999E-3</v>
      </c>
      <c r="AG75" s="10">
        <v>-1.245E-3</v>
      </c>
      <c r="AH75" s="10">
        <v>-9.9500000000000001E-4</v>
      </c>
      <c r="AI75" s="10">
        <v>-8.9099999999999997E-4</v>
      </c>
      <c r="AJ75" s="10">
        <v>-8.5999999999999998E-4</v>
      </c>
      <c r="AK75" s="10">
        <v>-3.86E-4</v>
      </c>
      <c r="AL75" s="10">
        <v>-4.0999999999999999E-4</v>
      </c>
    </row>
    <row r="76" spans="1:38" ht="12.75" customHeight="1" x14ac:dyDescent="0.25">
      <c r="A76" s="10">
        <v>4.4359999999999998E-3</v>
      </c>
      <c r="B76" s="10">
        <v>3.9579999999999997E-3</v>
      </c>
      <c r="C76" s="10">
        <v>3.3370000000000001E-3</v>
      </c>
      <c r="D76" s="10">
        <v>3.1809999999999998E-3</v>
      </c>
      <c r="E76" s="10">
        <v>3.0639999999999999E-3</v>
      </c>
      <c r="F76" s="10">
        <v>3.058E-3</v>
      </c>
      <c r="G76" s="10">
        <v>2.9369999999999999E-3</v>
      </c>
      <c r="H76" s="10">
        <v>2.9919999999999999E-3</v>
      </c>
      <c r="I76" s="10">
        <v>2.8660000000000001E-3</v>
      </c>
      <c r="J76" s="10">
        <v>2.5699999999999998E-3</v>
      </c>
      <c r="K76" s="10">
        <v>1.9650000000000002E-3</v>
      </c>
      <c r="L76" s="10">
        <v>1.1919999999999999E-3</v>
      </c>
      <c r="M76" s="10">
        <v>1.031E-3</v>
      </c>
      <c r="N76" s="10">
        <v>6.4800000000000003E-4</v>
      </c>
      <c r="O76" s="10">
        <v>5.8100000000000003E-4</v>
      </c>
      <c r="P76" s="10">
        <v>5.8200000000000005E-4</v>
      </c>
      <c r="Q76" s="10">
        <v>4.8200000000000001E-4</v>
      </c>
      <c r="R76" s="10">
        <v>2.02E-4</v>
      </c>
      <c r="S76" s="10">
        <v>1.4100000000000001E-4</v>
      </c>
      <c r="T76" s="10">
        <v>6.9999999999999994E-5</v>
      </c>
      <c r="U76" s="10">
        <v>9.0000000000000006E-5</v>
      </c>
      <c r="V76" s="10">
        <v>-6.0000000000000002E-6</v>
      </c>
      <c r="W76" s="10">
        <v>-4.3999999999999999E-5</v>
      </c>
      <c r="X76" s="10">
        <v>8.5000000000000006E-5</v>
      </c>
      <c r="Y76" s="10">
        <v>0</v>
      </c>
      <c r="Z76" s="10">
        <v>-2.43E-4</v>
      </c>
      <c r="AA76" s="10">
        <v>-3.7199999999999999E-4</v>
      </c>
      <c r="AB76" s="10">
        <v>-4.95E-4</v>
      </c>
      <c r="AC76" s="10">
        <v>-5.6800000000000004E-4</v>
      </c>
      <c r="AD76" s="10">
        <v>-7.3499999999999998E-4</v>
      </c>
      <c r="AE76" s="10">
        <v>-1.034E-3</v>
      </c>
      <c r="AF76" s="10">
        <v>-1.1620000000000001E-3</v>
      </c>
      <c r="AG76" s="10">
        <v>-1.2130000000000001E-3</v>
      </c>
      <c r="AH76" s="10">
        <v>-1.093E-3</v>
      </c>
      <c r="AI76" s="10">
        <v>-9.59E-4</v>
      </c>
      <c r="AJ76" s="10">
        <v>-8.9400000000000005E-4</v>
      </c>
      <c r="AK76" s="10">
        <v>-4.9600000000000002E-4</v>
      </c>
      <c r="AL76" s="10">
        <v>-3.6299999999999999E-4</v>
      </c>
    </row>
    <row r="77" spans="1:38" ht="12.75" customHeight="1" x14ac:dyDescent="0.25">
      <c r="A77" s="10">
        <v>4.9719999999999999E-3</v>
      </c>
      <c r="B77" s="10">
        <v>4.1539999999999997E-3</v>
      </c>
      <c r="C77" s="10">
        <v>3.4280000000000001E-3</v>
      </c>
      <c r="D77" s="10">
        <v>3.274E-3</v>
      </c>
      <c r="E77" s="10">
        <v>3.3310000000000002E-3</v>
      </c>
      <c r="F77" s="10">
        <v>3.4650000000000002E-3</v>
      </c>
      <c r="G77" s="10">
        <v>3.4220000000000001E-3</v>
      </c>
      <c r="H77" s="10">
        <v>3.3140000000000001E-3</v>
      </c>
      <c r="I77" s="10">
        <v>3.0869999999999999E-3</v>
      </c>
      <c r="J77" s="10">
        <v>2.6549999999999998E-3</v>
      </c>
      <c r="K77" s="10">
        <v>1.8929999999999999E-3</v>
      </c>
      <c r="L77" s="10">
        <v>1.1460000000000001E-3</v>
      </c>
      <c r="M77" s="10">
        <v>9.6500000000000004E-4</v>
      </c>
      <c r="N77" s="10">
        <v>6.78E-4</v>
      </c>
      <c r="O77" s="10">
        <v>7.0600000000000003E-4</v>
      </c>
      <c r="P77" s="10">
        <v>7.45E-4</v>
      </c>
      <c r="Q77" s="10">
        <v>7.7999999999999999E-4</v>
      </c>
      <c r="R77" s="10">
        <v>4.7100000000000001E-4</v>
      </c>
      <c r="S77" s="10">
        <v>2.42E-4</v>
      </c>
      <c r="T77" s="10">
        <v>2.4399999999999999E-4</v>
      </c>
      <c r="U77" s="10">
        <v>1.7699999999999999E-4</v>
      </c>
      <c r="V77" s="10">
        <v>4.0000000000000003E-5</v>
      </c>
      <c r="W77" s="10">
        <v>-5.1999999999999997E-5</v>
      </c>
      <c r="X77" s="10">
        <v>5.0000000000000002E-5</v>
      </c>
      <c r="Y77" s="10">
        <v>0</v>
      </c>
      <c r="Z77" s="10">
        <v>-1.47E-4</v>
      </c>
      <c r="AA77" s="10">
        <v>-3.5199999999999999E-4</v>
      </c>
      <c r="AB77" s="10">
        <v>-4.9399999999999997E-4</v>
      </c>
      <c r="AC77" s="10">
        <v>-4.8899999999999996E-4</v>
      </c>
      <c r="AD77" s="10">
        <v>-6.87E-4</v>
      </c>
      <c r="AE77" s="10">
        <v>-9.4799999999999995E-4</v>
      </c>
      <c r="AF77" s="10">
        <v>-1.1670000000000001E-3</v>
      </c>
      <c r="AG77" s="10">
        <v>-1.2229999999999999E-3</v>
      </c>
      <c r="AH77" s="10">
        <v>-1.034E-3</v>
      </c>
      <c r="AI77" s="10">
        <v>-8.8199999999999997E-4</v>
      </c>
      <c r="AJ77" s="10">
        <v>-8.9099999999999997E-4</v>
      </c>
      <c r="AK77" s="10">
        <v>-3.7199999999999999E-4</v>
      </c>
      <c r="AL77" s="10">
        <v>-3.21E-4</v>
      </c>
    </row>
    <row r="78" spans="1:38" ht="12.75" customHeight="1" x14ac:dyDescent="0.25">
      <c r="A78" s="10">
        <v>4.1590000000000004E-3</v>
      </c>
      <c r="B78" s="10">
        <v>3.6900000000000001E-3</v>
      </c>
      <c r="C78" s="10">
        <v>3.2049999999999999E-3</v>
      </c>
      <c r="D78" s="10">
        <v>3.039E-3</v>
      </c>
      <c r="E78" s="10">
        <v>3.0469999999999998E-3</v>
      </c>
      <c r="F78" s="10">
        <v>2.9810000000000001E-3</v>
      </c>
      <c r="G78" s="10">
        <v>2.8249999999999998E-3</v>
      </c>
      <c r="H78" s="10">
        <v>2.8249999999999998E-3</v>
      </c>
      <c r="I78" s="10">
        <v>2.6289999999999998E-3</v>
      </c>
      <c r="J78" s="10">
        <v>2.3270000000000001E-3</v>
      </c>
      <c r="K78" s="10">
        <v>1.7520000000000001E-3</v>
      </c>
      <c r="L78" s="10">
        <v>1.1789999999999999E-3</v>
      </c>
      <c r="M78" s="10">
        <v>1.106E-3</v>
      </c>
      <c r="N78" s="10">
        <v>8.5599999999999999E-4</v>
      </c>
      <c r="O78" s="10">
        <v>7.6300000000000001E-4</v>
      </c>
      <c r="P78" s="10">
        <v>7.36E-4</v>
      </c>
      <c r="Q78" s="10">
        <v>5.7399999999999997E-4</v>
      </c>
      <c r="R78" s="10">
        <v>3.1199999999999999E-4</v>
      </c>
      <c r="S78" s="10">
        <v>7.6000000000000004E-5</v>
      </c>
      <c r="T78" s="10">
        <v>1.17E-4</v>
      </c>
      <c r="U78" s="10">
        <v>5.1E-5</v>
      </c>
      <c r="V78" s="10">
        <v>-3.6000000000000001E-5</v>
      </c>
      <c r="W78" s="10">
        <v>-3.1000000000000001E-5</v>
      </c>
      <c r="X78" s="10">
        <v>1.2300000000000001E-4</v>
      </c>
      <c r="Y78" s="10">
        <v>0</v>
      </c>
      <c r="Z78" s="10">
        <v>-8.1000000000000004E-5</v>
      </c>
      <c r="AA78" s="10">
        <v>-2.5000000000000001E-4</v>
      </c>
      <c r="AB78" s="10">
        <v>-3.1E-4</v>
      </c>
      <c r="AC78" s="10">
        <v>-3.6400000000000001E-4</v>
      </c>
      <c r="AD78" s="10">
        <v>-5.2400000000000005E-4</v>
      </c>
      <c r="AE78" s="10">
        <v>-7.8299999999999995E-4</v>
      </c>
      <c r="AF78" s="10">
        <v>-9.990000000000001E-4</v>
      </c>
      <c r="AG78" s="10">
        <v>-1.0009999999999999E-3</v>
      </c>
      <c r="AH78" s="10">
        <v>-8.1599999999999999E-4</v>
      </c>
      <c r="AI78" s="10">
        <v>-7.1400000000000001E-4</v>
      </c>
      <c r="AJ78" s="10">
        <v>-6.1799999999999995E-4</v>
      </c>
      <c r="AK78" s="10">
        <v>-1.9599999999999999E-4</v>
      </c>
      <c r="AL78" s="10">
        <v>-1.5799999999999999E-4</v>
      </c>
    </row>
    <row r="79" spans="1:38" ht="12.75" customHeight="1" x14ac:dyDescent="0.25">
      <c r="A79" s="10">
        <v>4.4530000000000004E-3</v>
      </c>
      <c r="B79" s="10">
        <v>3.8319999999999999E-3</v>
      </c>
      <c r="C79" s="10">
        <v>3.153E-3</v>
      </c>
      <c r="D79" s="10">
        <v>2.9970000000000001E-3</v>
      </c>
      <c r="E79" s="10">
        <v>2.908E-3</v>
      </c>
      <c r="F79" s="10">
        <v>2.9359999999999998E-3</v>
      </c>
      <c r="G79" s="10">
        <v>2.9299999999999999E-3</v>
      </c>
      <c r="H79" s="10">
        <v>2.9859999999999999E-3</v>
      </c>
      <c r="I79" s="10">
        <v>2.8939999999999999E-3</v>
      </c>
      <c r="J79" s="10">
        <v>2.4420000000000002E-3</v>
      </c>
      <c r="K79" s="10">
        <v>1.825E-3</v>
      </c>
      <c r="L79" s="10">
        <v>1.021E-3</v>
      </c>
      <c r="M79" s="10">
        <v>7.6400000000000003E-4</v>
      </c>
      <c r="N79" s="10">
        <v>4.06E-4</v>
      </c>
      <c r="O79" s="10">
        <v>3.9100000000000002E-4</v>
      </c>
      <c r="P79" s="10">
        <v>4.64E-4</v>
      </c>
      <c r="Q79" s="10">
        <v>3.4900000000000003E-4</v>
      </c>
      <c r="R79" s="10">
        <v>1.3999999999999999E-4</v>
      </c>
      <c r="S79" s="10">
        <v>4.3999999999999999E-5</v>
      </c>
      <c r="T79" s="10">
        <v>6.0000000000000002E-6</v>
      </c>
      <c r="U79" s="10">
        <v>2.0999999999999999E-5</v>
      </c>
      <c r="V79" s="10">
        <v>-1.2999999999999999E-5</v>
      </c>
      <c r="W79" s="10">
        <v>-9.2E-5</v>
      </c>
      <c r="X79" s="10">
        <v>1.07E-4</v>
      </c>
      <c r="Y79" s="10">
        <v>0</v>
      </c>
      <c r="Z79" s="10">
        <v>-1.6699999999999999E-4</v>
      </c>
      <c r="AA79" s="10">
        <v>-3.0800000000000001E-4</v>
      </c>
      <c r="AB79" s="10">
        <v>-3.1599999999999998E-4</v>
      </c>
      <c r="AC79" s="10">
        <v>-3.19E-4</v>
      </c>
      <c r="AD79" s="10">
        <v>-5.3799999999999996E-4</v>
      </c>
      <c r="AE79" s="10">
        <v>-7.5500000000000003E-4</v>
      </c>
      <c r="AF79" s="10">
        <v>-8.7799999999999998E-4</v>
      </c>
      <c r="AG79" s="10">
        <v>-9.5100000000000002E-4</v>
      </c>
      <c r="AH79" s="10">
        <v>-7.9000000000000001E-4</v>
      </c>
      <c r="AI79" s="10">
        <v>-6.7900000000000002E-4</v>
      </c>
      <c r="AJ79" s="10">
        <v>-6.11E-4</v>
      </c>
      <c r="AK79" s="10">
        <v>-1.84E-4</v>
      </c>
      <c r="AL79" s="10">
        <v>-8.7000000000000001E-5</v>
      </c>
    </row>
    <row r="80" spans="1:38" ht="12.75" customHeight="1" x14ac:dyDescent="0.25">
      <c r="A80" s="10">
        <v>4.0699999999999998E-3</v>
      </c>
      <c r="B80" s="10">
        <v>3.3939999999999999E-3</v>
      </c>
      <c r="C80" s="10">
        <v>2.8400000000000001E-3</v>
      </c>
      <c r="D80" s="10">
        <v>2.761E-3</v>
      </c>
      <c r="E80" s="10">
        <v>2.8830000000000001E-3</v>
      </c>
      <c r="F80" s="10">
        <v>3.026E-3</v>
      </c>
      <c r="G80" s="10">
        <v>2.9589999999999998E-3</v>
      </c>
      <c r="H80" s="10">
        <v>2.7620000000000001E-3</v>
      </c>
      <c r="I80" s="10">
        <v>2.5300000000000001E-3</v>
      </c>
      <c r="J80" s="10">
        <v>2.1429999999999999E-3</v>
      </c>
      <c r="K80" s="10">
        <v>1.4480000000000001E-3</v>
      </c>
      <c r="L80" s="10">
        <v>8.4099999999999995E-4</v>
      </c>
      <c r="M80" s="10">
        <v>7.6499999999999995E-4</v>
      </c>
      <c r="N80" s="10">
        <v>4.9299999999999995E-4</v>
      </c>
      <c r="O80" s="10">
        <v>5.5900000000000004E-4</v>
      </c>
      <c r="P80" s="10">
        <v>5.6999999999999998E-4</v>
      </c>
      <c r="Q80" s="10">
        <v>6.0700000000000001E-4</v>
      </c>
      <c r="R80" s="10">
        <v>3.5100000000000002E-4</v>
      </c>
      <c r="S80" s="10">
        <v>6.3E-5</v>
      </c>
      <c r="T80" s="10">
        <v>9.3999999999999994E-5</v>
      </c>
      <c r="U80" s="10">
        <v>7.8999999999999996E-5</v>
      </c>
      <c r="V80" s="10">
        <v>-6.3E-5</v>
      </c>
      <c r="W80" s="10">
        <v>-1.01E-4</v>
      </c>
      <c r="X80" s="10">
        <v>6.2000000000000003E-5</v>
      </c>
      <c r="Y80" s="10">
        <v>0</v>
      </c>
      <c r="Z80" s="10">
        <v>-8.2999999999999998E-5</v>
      </c>
      <c r="AA80" s="10">
        <v>-3.01E-4</v>
      </c>
      <c r="AB80" s="10">
        <v>-3.9199999999999999E-4</v>
      </c>
      <c r="AC80" s="10">
        <v>-3.4600000000000001E-4</v>
      </c>
      <c r="AD80" s="10">
        <v>-4.84E-4</v>
      </c>
      <c r="AE80" s="10">
        <v>-7.6400000000000003E-4</v>
      </c>
      <c r="AF80" s="10">
        <v>-9.2299999999999999E-4</v>
      </c>
      <c r="AG80" s="10">
        <v>-9.8499999999999998E-4</v>
      </c>
      <c r="AH80" s="10">
        <v>-7.0399999999999998E-4</v>
      </c>
      <c r="AI80" s="10">
        <v>-6.6E-4</v>
      </c>
      <c r="AJ80" s="10">
        <v>-6.1300000000000005E-4</v>
      </c>
      <c r="AK80" s="10">
        <v>-1.18E-4</v>
      </c>
      <c r="AL80" s="10">
        <v>-7.1000000000000005E-5</v>
      </c>
    </row>
    <row r="81" spans="1:38" ht="12.75" customHeight="1" x14ac:dyDescent="0.25">
      <c r="A81" s="10">
        <v>3.3860000000000001E-3</v>
      </c>
      <c r="B81" s="10">
        <v>3.029E-3</v>
      </c>
      <c r="C81" s="10">
        <v>2.5699999999999998E-3</v>
      </c>
      <c r="D81" s="10">
        <v>2.5179999999999998E-3</v>
      </c>
      <c r="E81" s="10">
        <v>2.4949999999999998E-3</v>
      </c>
      <c r="F81" s="10">
        <v>2.4380000000000001E-3</v>
      </c>
      <c r="G81" s="10">
        <v>2.2910000000000001E-3</v>
      </c>
      <c r="H81" s="10">
        <v>2.3349999999999998E-3</v>
      </c>
      <c r="I81" s="10">
        <v>2.2009999999999998E-3</v>
      </c>
      <c r="J81" s="10">
        <v>1.9650000000000002E-3</v>
      </c>
      <c r="K81" s="10">
        <v>1.428E-3</v>
      </c>
      <c r="L81" s="10">
        <v>7.6400000000000003E-4</v>
      </c>
      <c r="M81" s="10">
        <v>7.1199999999999996E-4</v>
      </c>
      <c r="N81" s="10">
        <v>3.88E-4</v>
      </c>
      <c r="O81" s="10">
        <v>3.3599999999999998E-4</v>
      </c>
      <c r="P81" s="10">
        <v>3.4099999999999999E-4</v>
      </c>
      <c r="Q81" s="10">
        <v>1.6699999999999999E-4</v>
      </c>
      <c r="R81" s="10">
        <v>-1.4300000000000001E-4</v>
      </c>
      <c r="S81" s="10">
        <v>-1.36E-4</v>
      </c>
      <c r="T81" s="10">
        <v>-1.74E-4</v>
      </c>
      <c r="U81" s="10">
        <v>-1.7699999999999999E-4</v>
      </c>
      <c r="V81" s="10">
        <v>-1.75E-4</v>
      </c>
      <c r="W81" s="10">
        <v>-1.4300000000000001E-4</v>
      </c>
      <c r="X81" s="10">
        <v>-1.2999999999999999E-5</v>
      </c>
      <c r="Y81" s="10">
        <v>0</v>
      </c>
      <c r="Z81" s="10">
        <v>-1.21E-4</v>
      </c>
      <c r="AA81" s="10">
        <v>-2.9100000000000003E-4</v>
      </c>
      <c r="AB81" s="10">
        <v>-2.8899999999999998E-4</v>
      </c>
      <c r="AC81" s="10">
        <v>-3.1100000000000002E-4</v>
      </c>
      <c r="AD81" s="10">
        <v>-4.2099999999999999E-4</v>
      </c>
      <c r="AE81" s="10">
        <v>-7.0799999999999997E-4</v>
      </c>
      <c r="AF81" s="10">
        <v>-7.6099999999999996E-4</v>
      </c>
      <c r="AG81" s="10">
        <v>-8.4800000000000001E-4</v>
      </c>
      <c r="AH81" s="10">
        <v>-6.8999999999999997E-4</v>
      </c>
      <c r="AI81" s="10">
        <v>-5.7300000000000005E-4</v>
      </c>
      <c r="AJ81" s="10">
        <v>-4.9899999999999999E-4</v>
      </c>
      <c r="AK81" s="10">
        <v>-2.9E-5</v>
      </c>
      <c r="AL81" s="10">
        <v>3.6999999999999998E-5</v>
      </c>
    </row>
    <row r="82" spans="1:38" ht="12.75" customHeight="1" x14ac:dyDescent="0.25">
      <c r="A82" s="10">
        <v>3.8089999999999999E-3</v>
      </c>
      <c r="B82" s="10">
        <v>3.156E-3</v>
      </c>
      <c r="C82" s="10">
        <v>2.555E-3</v>
      </c>
      <c r="D82" s="10">
        <v>2.4859999999999999E-3</v>
      </c>
      <c r="E82" s="10">
        <v>2.4910000000000002E-3</v>
      </c>
      <c r="F82" s="10">
        <v>2.637E-3</v>
      </c>
      <c r="G82" s="10">
        <v>2.6679999999999998E-3</v>
      </c>
      <c r="H82" s="10">
        <v>2.7139999999999998E-3</v>
      </c>
      <c r="I82" s="10">
        <v>2.611E-3</v>
      </c>
      <c r="J82" s="10">
        <v>2.0690000000000001E-3</v>
      </c>
      <c r="K82" s="10">
        <v>1.418E-3</v>
      </c>
      <c r="L82" s="10">
        <v>6.6299999999999996E-4</v>
      </c>
      <c r="M82" s="10">
        <v>4.4200000000000001E-4</v>
      </c>
      <c r="N82" s="10">
        <v>1.66E-4</v>
      </c>
      <c r="O82" s="10">
        <v>2.9999999999999997E-4</v>
      </c>
      <c r="P82" s="10">
        <v>4.0900000000000002E-4</v>
      </c>
      <c r="Q82" s="10">
        <v>3.0899999999999998E-4</v>
      </c>
      <c r="R82" s="10">
        <v>1.27E-4</v>
      </c>
      <c r="S82" s="10">
        <v>1.9000000000000001E-5</v>
      </c>
      <c r="T82" s="10">
        <v>4.6999999999999997E-5</v>
      </c>
      <c r="U82" s="10">
        <v>1.2E-5</v>
      </c>
      <c r="V82" s="10">
        <v>-6.3E-5</v>
      </c>
      <c r="W82" s="10">
        <v>-1.01E-4</v>
      </c>
      <c r="X82" s="10">
        <v>6.8999999999999997E-5</v>
      </c>
      <c r="Y82" s="10">
        <v>0</v>
      </c>
      <c r="Z82" s="10">
        <v>-1.01E-4</v>
      </c>
      <c r="AA82" s="10">
        <v>-2.0599999999999999E-4</v>
      </c>
      <c r="AB82" s="10">
        <v>-2.4000000000000001E-4</v>
      </c>
      <c r="AC82" s="10">
        <v>-2.13E-4</v>
      </c>
      <c r="AD82" s="10">
        <v>-3.9800000000000002E-4</v>
      </c>
      <c r="AE82" s="10">
        <v>-5.9900000000000003E-4</v>
      </c>
      <c r="AF82" s="10">
        <v>-7.4100000000000001E-4</v>
      </c>
      <c r="AG82" s="10">
        <v>-7.5299999999999998E-4</v>
      </c>
      <c r="AH82" s="10">
        <v>-6.3599999999999996E-4</v>
      </c>
      <c r="AI82" s="10">
        <v>-5.1400000000000003E-4</v>
      </c>
      <c r="AJ82" s="10">
        <v>-4.8000000000000001E-4</v>
      </c>
      <c r="AK82" s="10">
        <v>6.9999999999999999E-6</v>
      </c>
      <c r="AL82" s="10">
        <v>9.7999999999999997E-5</v>
      </c>
    </row>
    <row r="83" spans="1:38" ht="12.75" customHeight="1" x14ac:dyDescent="0.25">
      <c r="A83" s="10">
        <v>2.9489999999999998E-3</v>
      </c>
      <c r="B83" s="10">
        <v>2.5140000000000002E-3</v>
      </c>
      <c r="C83" s="10">
        <v>2.1120000000000002E-3</v>
      </c>
      <c r="D83" s="10">
        <v>2.1619999999999999E-3</v>
      </c>
      <c r="E83" s="10">
        <v>2.346E-3</v>
      </c>
      <c r="F83" s="10">
        <v>2.4550000000000002E-3</v>
      </c>
      <c r="G83" s="10">
        <v>2.3909999999999999E-3</v>
      </c>
      <c r="H83" s="10">
        <v>2.2369999999999998E-3</v>
      </c>
      <c r="I83" s="10">
        <v>2.0379999999999999E-3</v>
      </c>
      <c r="J83" s="10">
        <v>1.7359999999999999E-3</v>
      </c>
      <c r="K83" s="10">
        <v>1.1709999999999999E-3</v>
      </c>
      <c r="L83" s="10">
        <v>6.1899999999999998E-4</v>
      </c>
      <c r="M83" s="10">
        <v>5.4699999999999996E-4</v>
      </c>
      <c r="N83" s="10">
        <v>3.8499999999999998E-4</v>
      </c>
      <c r="O83" s="10">
        <v>2.92E-4</v>
      </c>
      <c r="P83" s="10">
        <v>3.6699999999999998E-4</v>
      </c>
      <c r="Q83" s="10">
        <v>3.6099999999999999E-4</v>
      </c>
      <c r="R83" s="10">
        <v>9.6000000000000002E-5</v>
      </c>
      <c r="S83" s="10">
        <v>-1.9799999999999999E-4</v>
      </c>
      <c r="T83" s="10">
        <v>-9.6000000000000002E-5</v>
      </c>
      <c r="U83" s="10">
        <v>-1.2400000000000001E-4</v>
      </c>
      <c r="V83" s="10">
        <v>-1.92E-4</v>
      </c>
      <c r="W83" s="10">
        <v>-2.41E-4</v>
      </c>
      <c r="X83" s="10">
        <v>-9.9999999999999995E-7</v>
      </c>
      <c r="Y83" s="10">
        <v>0</v>
      </c>
      <c r="Z83" s="10">
        <v>-7.2000000000000002E-5</v>
      </c>
      <c r="AA83" s="10">
        <v>-2.1900000000000001E-4</v>
      </c>
      <c r="AB83" s="10">
        <v>-2.4899999999999998E-4</v>
      </c>
      <c r="AC83" s="10">
        <v>-1.9100000000000001E-4</v>
      </c>
      <c r="AD83" s="10">
        <v>-3.2400000000000001E-4</v>
      </c>
      <c r="AE83" s="10">
        <v>-5.53E-4</v>
      </c>
      <c r="AF83" s="10">
        <v>-7.0699999999999995E-4</v>
      </c>
      <c r="AG83" s="10">
        <v>-7.7099999999999998E-4</v>
      </c>
      <c r="AH83" s="10">
        <v>-5.2499999999999997E-4</v>
      </c>
      <c r="AI83" s="10">
        <v>-3.8000000000000002E-4</v>
      </c>
      <c r="AJ83" s="10">
        <v>-3.8400000000000001E-4</v>
      </c>
      <c r="AK83" s="10">
        <v>5.5000000000000002E-5</v>
      </c>
      <c r="AL83" s="10">
        <v>2.04E-4</v>
      </c>
    </row>
    <row r="84" spans="1:38" ht="12.75" customHeight="1" x14ac:dyDescent="0.25">
      <c r="A84" s="10">
        <v>2.7810000000000001E-3</v>
      </c>
      <c r="B84" s="10">
        <v>2.4989999999999999E-3</v>
      </c>
      <c r="C84" s="10">
        <v>2.0200000000000001E-3</v>
      </c>
      <c r="D84" s="10">
        <v>1.98E-3</v>
      </c>
      <c r="E84" s="10">
        <v>1.939E-3</v>
      </c>
      <c r="F84" s="10">
        <v>1.9680000000000001E-3</v>
      </c>
      <c r="G84" s="10">
        <v>1.9319999999999999E-3</v>
      </c>
      <c r="H84" s="10">
        <v>2.0149999999999999E-3</v>
      </c>
      <c r="I84" s="10">
        <v>1.908E-3</v>
      </c>
      <c r="J84" s="10">
        <v>1.707E-3</v>
      </c>
      <c r="K84" s="10">
        <v>1.0970000000000001E-3</v>
      </c>
      <c r="L84" s="10">
        <v>4.3899999999999999E-4</v>
      </c>
      <c r="M84" s="10">
        <v>2.8499999999999999E-4</v>
      </c>
      <c r="N84" s="10">
        <v>-7.9999999999999996E-6</v>
      </c>
      <c r="O84" s="10">
        <v>3.0000000000000001E-6</v>
      </c>
      <c r="P84" s="10">
        <v>-1.2999999999999999E-5</v>
      </c>
      <c r="Q84" s="10">
        <v>-1.03E-4</v>
      </c>
      <c r="R84" s="10">
        <v>-2.3000000000000001E-4</v>
      </c>
      <c r="S84" s="10">
        <v>-3.6600000000000001E-4</v>
      </c>
      <c r="T84" s="10">
        <v>-3.3500000000000001E-4</v>
      </c>
      <c r="U84" s="10">
        <v>-2.8400000000000002E-4</v>
      </c>
      <c r="V84" s="10">
        <v>-2.8899999999999998E-4</v>
      </c>
      <c r="W84" s="10">
        <v>-2.5300000000000002E-4</v>
      </c>
      <c r="X84" s="10">
        <v>1.0000000000000001E-5</v>
      </c>
      <c r="Y84" s="10">
        <v>0</v>
      </c>
      <c r="Z84" s="10">
        <v>-1.75E-4</v>
      </c>
      <c r="AA84" s="10">
        <v>-2.8800000000000001E-4</v>
      </c>
      <c r="AB84" s="10">
        <v>-2.42E-4</v>
      </c>
      <c r="AC84" s="10">
        <v>-2.61E-4</v>
      </c>
      <c r="AD84" s="10">
        <v>-3.4200000000000002E-4</v>
      </c>
      <c r="AE84" s="10">
        <v>-5.8200000000000005E-4</v>
      </c>
      <c r="AF84" s="10">
        <v>-6.5700000000000003E-4</v>
      </c>
      <c r="AG84" s="10">
        <v>-7.2599999999999997E-4</v>
      </c>
      <c r="AH84" s="10">
        <v>-5.0000000000000001E-4</v>
      </c>
      <c r="AI84" s="10">
        <v>-4.7399999999999997E-4</v>
      </c>
      <c r="AJ84" s="10">
        <v>-3.3300000000000002E-4</v>
      </c>
      <c r="AK84" s="10">
        <v>8.7000000000000001E-5</v>
      </c>
      <c r="AL84" s="10">
        <v>2.0799999999999999E-4</v>
      </c>
    </row>
    <row r="85" spans="1:38" ht="12.75" customHeight="1" x14ac:dyDescent="0.25">
      <c r="A85" s="10">
        <v>5.1000000000000004E-4</v>
      </c>
      <c r="B85" s="10">
        <v>6.2000000000000003E-5</v>
      </c>
      <c r="C85" s="10">
        <v>-4.6999999999999997E-5</v>
      </c>
      <c r="D85" s="10">
        <v>1.6799999999999999E-4</v>
      </c>
      <c r="E85" s="10">
        <v>5.5599999999999996E-4</v>
      </c>
      <c r="F85" s="10">
        <v>9.4899999999999997E-4</v>
      </c>
      <c r="G85" s="10">
        <v>1.1770000000000001E-3</v>
      </c>
      <c r="H85" s="10">
        <v>1.1299999999999999E-3</v>
      </c>
      <c r="I85" s="10">
        <v>9.3300000000000002E-4</v>
      </c>
      <c r="J85" s="10">
        <v>3.88E-4</v>
      </c>
      <c r="K85" s="10">
        <v>-3.2899999999999997E-4</v>
      </c>
      <c r="L85" s="10">
        <v>-1.018E-3</v>
      </c>
      <c r="M85" s="10">
        <v>-9.2800000000000001E-4</v>
      </c>
      <c r="N85" s="10">
        <v>-1.1169999999999999E-3</v>
      </c>
      <c r="O85" s="10">
        <v>-8.0099999999999995E-4</v>
      </c>
      <c r="P85" s="10">
        <v>-5.1500000000000005E-4</v>
      </c>
      <c r="Q85" s="10">
        <v>-2.3000000000000001E-4</v>
      </c>
      <c r="R85" s="10">
        <v>-4.2099999999999999E-4</v>
      </c>
      <c r="S85" s="10">
        <v>-5.44E-4</v>
      </c>
      <c r="T85" s="10">
        <v>-3.0400000000000002E-4</v>
      </c>
      <c r="U85" s="10">
        <v>-3.5599999999999998E-4</v>
      </c>
      <c r="V85" s="10">
        <v>-3.0899999999999998E-4</v>
      </c>
      <c r="W85" s="10">
        <v>-3.9800000000000002E-4</v>
      </c>
      <c r="X85" s="10">
        <v>-1.0000000000000001E-5</v>
      </c>
      <c r="Y85" s="10">
        <v>0</v>
      </c>
      <c r="Z85" s="10">
        <v>-1.1900000000000001E-4</v>
      </c>
      <c r="AA85" s="10">
        <v>-3.9999999999999998E-6</v>
      </c>
      <c r="AB85" s="10">
        <v>5.3999999999999998E-5</v>
      </c>
      <c r="AC85" s="10">
        <v>2.1000000000000001E-4</v>
      </c>
      <c r="AD85" s="10">
        <v>6.6000000000000005E-5</v>
      </c>
      <c r="AE85" s="10">
        <v>-1.7200000000000001E-4</v>
      </c>
      <c r="AF85" s="10">
        <v>-3.2899999999999997E-4</v>
      </c>
      <c r="AG85" s="10">
        <v>-1.9599999999999999E-4</v>
      </c>
      <c r="AH85" s="10">
        <v>-1.05E-4</v>
      </c>
      <c r="AI85" s="10">
        <v>2.1999999999999999E-5</v>
      </c>
      <c r="AJ85" s="10">
        <v>-6.0999999999999999E-5</v>
      </c>
      <c r="AK85" s="10">
        <v>2.41E-4</v>
      </c>
      <c r="AL85" s="10">
        <v>1.4200000000000001E-4</v>
      </c>
    </row>
    <row r="86" spans="1:38" ht="12.75" customHeight="1" x14ac:dyDescent="0.2">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row>
    <row r="87" spans="1:38" ht="12.75" customHeight="1" x14ac:dyDescent="0.2">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row>
    <row r="88" spans="1:38" ht="12.75"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row>
    <row r="89" spans="1:38" ht="12.75"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row>
    <row r="90" spans="1:38" ht="12.75"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row>
    <row r="91" spans="1:38" ht="12.75"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row>
    <row r="92" spans="1:38" ht="12.75"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row>
    <row r="93" spans="1:38" ht="12.75"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row>
    <row r="94" spans="1:38" ht="12.75"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row>
    <row r="95" spans="1:38" ht="12.75"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row>
    <row r="96" spans="1:38" ht="12.75"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row>
    <row r="97" spans="1:38" ht="12.75"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row>
    <row r="98" spans="1:38" ht="12.75"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row>
    <row r="99" spans="1:38" ht="12.75"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row>
    <row r="100" spans="1:38" ht="12.75"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row>
    <row r="101" spans="1:38" ht="12.75"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row>
    <row r="102" spans="1:38" ht="12.75"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row>
    <row r="103" spans="1:38" ht="12.75"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row>
    <row r="104" spans="1:38" ht="12.75"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row>
    <row r="105" spans="1:38" ht="12.75"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row>
    <row r="106" spans="1:38" ht="12.75"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row>
    <row r="107" spans="1:38" ht="12.75"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row>
    <row r="108" spans="1:38" ht="12.75"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row>
    <row r="109" spans="1:38" ht="12.75"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row>
    <row r="110" spans="1:38" ht="12.75"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row>
    <row r="111" spans="1:38" ht="12.75"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row>
    <row r="112" spans="1:38" ht="12.75"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row>
    <row r="113" spans="1:38" ht="12.75"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row>
    <row r="114" spans="1:38" ht="12.75"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row>
    <row r="115" spans="1:38" ht="12.75"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row>
    <row r="116" spans="1:38" ht="12.75"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row>
    <row r="117" spans="1:38" ht="12.75"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row>
    <row r="118" spans="1:38" ht="12.75"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row>
    <row r="119" spans="1:38" ht="12.75"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row>
    <row r="120" spans="1:38" ht="12.75"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row>
    <row r="121" spans="1:38" ht="12.75"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row>
    <row r="122" spans="1:38" ht="12.75"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row>
    <row r="123" spans="1:38" ht="12.75"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row>
    <row r="124" spans="1:38" ht="12.75"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row>
    <row r="125" spans="1:38" ht="12.75"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row>
    <row r="126" spans="1:38" ht="12.75"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row>
    <row r="127" spans="1:38" ht="12.75"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row>
    <row r="128" spans="1:38" ht="12.75"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row>
    <row r="129" spans="1:38" ht="12.75"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row>
    <row r="130" spans="1:38" ht="12.75"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row>
    <row r="131" spans="1:38" ht="12.75"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row>
    <row r="132" spans="1:38" ht="12.75"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row>
    <row r="133" spans="1:38" ht="12.75"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row>
    <row r="134" spans="1:38" ht="12.75"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row>
    <row r="135" spans="1:38" ht="12.75"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row>
    <row r="136" spans="1:38" ht="12.75"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row>
    <row r="137" spans="1:38" ht="12.75"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row>
    <row r="138" spans="1:38" ht="12.75"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row>
    <row r="139" spans="1:38" ht="12.75"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row>
    <row r="140" spans="1:38" ht="12.75"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row>
    <row r="141" spans="1:38" ht="12.75"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row>
    <row r="142" spans="1:38" ht="12.75"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row>
    <row r="143" spans="1:38" ht="12.75"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row>
    <row r="144" spans="1:38" ht="12.75"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row>
    <row r="145" spans="1:38" ht="12.75"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row>
    <row r="146" spans="1:38" ht="12.75"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row>
    <row r="147" spans="1:38" ht="12.75"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row>
    <row r="148" spans="1:38" ht="12.75"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row>
    <row r="149" spans="1:38" ht="12.75"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row>
    <row r="150" spans="1:38" ht="12.75"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row>
    <row r="151" spans="1:38" ht="12.75"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row>
    <row r="152" spans="1:38" ht="12.75"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row>
    <row r="153" spans="1:38" ht="12.75"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row>
    <row r="154" spans="1:38" ht="12.75"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row>
    <row r="155" spans="1:38" ht="12.75"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row>
    <row r="156" spans="1:38" ht="12.75"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row>
    <row r="157" spans="1:38" ht="12.75"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row>
    <row r="158" spans="1:38" ht="12.75"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row>
    <row r="159" spans="1:38" ht="12.75"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row>
    <row r="160" spans="1:38" ht="12.75"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row>
    <row r="161" spans="1:38" ht="12.75"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row>
    <row r="162" spans="1:38" ht="12.75"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row>
    <row r="163" spans="1:38" ht="12.75"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row>
    <row r="164" spans="1:38" ht="12.75"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row>
    <row r="165" spans="1:38" ht="12.75"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row>
    <row r="166" spans="1:38" ht="12.75"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row>
    <row r="167" spans="1:38" ht="12.75"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row>
    <row r="168" spans="1:38" ht="12.75"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row>
    <row r="169" spans="1:38" ht="12.75"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row>
    <row r="170" spans="1:38" ht="12.75"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row>
    <row r="171" spans="1:38" ht="12.75"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row>
    <row r="172" spans="1:38" ht="12.75"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row>
    <row r="173" spans="1:38" ht="12.75"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row>
    <row r="174" spans="1:38" ht="12.75"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row>
    <row r="175" spans="1:38" ht="12.75"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row>
    <row r="176" spans="1:38" ht="12.75"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row>
    <row r="177" spans="1:38" ht="12.75"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row>
    <row r="178" spans="1:38" ht="12.75"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row>
    <row r="179" spans="1:38" ht="12.75"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row>
    <row r="180" spans="1:38" ht="12.75"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row>
    <row r="181" spans="1:38" ht="12.75"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row>
    <row r="182" spans="1:38" ht="12.75"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row>
    <row r="183" spans="1:38" ht="12.75"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row>
    <row r="184" spans="1:38" ht="12.75"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row>
    <row r="185" spans="1:38" ht="12.75"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row>
    <row r="186" spans="1:38" ht="12.75"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row>
    <row r="187" spans="1:38" ht="12.75"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row>
    <row r="188" spans="1:38" ht="12.75"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row>
    <row r="189" spans="1:38" ht="12.75"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row>
    <row r="190" spans="1:38" ht="12.75"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row>
    <row r="191" spans="1:38" ht="12.75"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row>
    <row r="192" spans="1:38" ht="12.75"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row>
    <row r="193" spans="1:38" ht="12.75"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row>
    <row r="194" spans="1:38" ht="12.75"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row>
    <row r="195" spans="1:38" ht="12.75"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row>
    <row r="196" spans="1:38" ht="12.75"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row>
    <row r="197" spans="1:38" ht="12.75"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row>
    <row r="198" spans="1:38" ht="12.75"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row>
    <row r="199" spans="1:38" ht="12.75"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row>
    <row r="200" spans="1:38" ht="12.75"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row>
    <row r="201" spans="1:38" ht="12.75"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row>
    <row r="202" spans="1:38" ht="12.75"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row>
    <row r="203" spans="1:38" ht="12.75"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row>
    <row r="204" spans="1:38" ht="12.75"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row>
    <row r="205" spans="1:38" ht="12.75"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row>
    <row r="206" spans="1:38" ht="12.75"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row>
    <row r="207" spans="1:38" ht="12.75"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row>
    <row r="208" spans="1:38" ht="12.75"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row>
    <row r="209" spans="1:38" ht="12.75"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row>
    <row r="210" spans="1:38" ht="12.75"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row>
    <row r="211" spans="1:38" ht="12.75"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row>
    <row r="212" spans="1:38" ht="12.75"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row>
    <row r="213" spans="1:38" ht="12.75"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row>
    <row r="214" spans="1:38" ht="12.75"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row>
    <row r="215" spans="1:38" ht="12.75"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row>
    <row r="216" spans="1:38" ht="12.75"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row>
    <row r="217" spans="1:38" ht="12.75"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row>
    <row r="218" spans="1:38" ht="12.75"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row>
    <row r="219" spans="1:38" ht="12.75"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row>
    <row r="220" spans="1:38" ht="12.75"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row>
    <row r="221" spans="1:38" ht="12.75"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8" ht="12.75"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row>
    <row r="223" spans="1:38" ht="12.75"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row>
    <row r="224" spans="1:38" ht="12.75"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row>
    <row r="225" spans="1:38" ht="12.75"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row>
    <row r="226" spans="1:38" ht="12.75"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row>
    <row r="227" spans="1:38" ht="12.75"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row>
    <row r="228" spans="1:38" ht="12.75"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row>
    <row r="229" spans="1:38" ht="12.75"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row>
    <row r="230" spans="1:38" ht="12.75"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row>
    <row r="231" spans="1:38" ht="12.75"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row>
    <row r="232" spans="1:38" ht="12.75"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8" ht="12.75"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row>
    <row r="234" spans="1:38" ht="12.75"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row>
    <row r="235" spans="1:38" ht="12.75"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row>
    <row r="236" spans="1:38" ht="12.75"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row>
    <row r="237" spans="1:38" ht="12.75"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row>
    <row r="238" spans="1:38" ht="12.75"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row>
    <row r="239" spans="1:38" ht="12.75"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row>
    <row r="240" spans="1:38" ht="12.75"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row>
    <row r="241" spans="1:38" ht="12.75"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row>
    <row r="242" spans="1:38" ht="12.75"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row>
    <row r="243" spans="1:38" ht="12.75"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row>
    <row r="244" spans="1:38" ht="12.75"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row>
    <row r="245" spans="1:38" ht="12.75"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row>
    <row r="246" spans="1:38" ht="12.75"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row>
    <row r="247" spans="1:38" ht="12.75"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row>
    <row r="248" spans="1:38" ht="12.75"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row>
    <row r="249" spans="1:38" ht="12.75"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row>
    <row r="250" spans="1:38" ht="12.75"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row>
    <row r="251" spans="1:38" ht="12.75"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row>
    <row r="252" spans="1:38" ht="12.75"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row>
    <row r="253" spans="1:38" ht="12.75"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row>
    <row r="254" spans="1:38" ht="12.75"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row>
    <row r="255" spans="1:38" ht="12.75"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row>
    <row r="256" spans="1:38" ht="12.75"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row>
    <row r="257" spans="1:38" ht="12.75"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row>
    <row r="258" spans="1:38" ht="12.75"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row>
    <row r="259" spans="1:38" ht="12.75"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row>
    <row r="260" spans="1:38" ht="12.75"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row>
    <row r="261" spans="1:38" ht="12.75"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row>
    <row r="262" spans="1:38" ht="12.75"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row>
    <row r="263" spans="1:38" ht="12.75"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row>
    <row r="264" spans="1:38" ht="12.75"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row>
    <row r="265" spans="1:38" ht="12.75"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row>
    <row r="266" spans="1:38" ht="12.75"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row>
    <row r="267" spans="1:38" ht="12.75"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row>
    <row r="268" spans="1:38" ht="12.75"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row>
    <row r="269" spans="1:38" ht="12.75"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row>
    <row r="270" spans="1:38" ht="12.75"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row>
    <row r="271" spans="1:38" ht="12.75"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row>
    <row r="272" spans="1:38" ht="12.75"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row>
    <row r="273" spans="1:38" ht="12.75"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row>
    <row r="274" spans="1:38" ht="12.75"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row>
    <row r="275" spans="1:38" ht="12.75"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row>
    <row r="276" spans="1:38" ht="12.75"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row>
    <row r="277" spans="1:38" ht="12.75"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row>
    <row r="278" spans="1:38" ht="12.75"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row>
    <row r="279" spans="1:38" ht="12.75"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row>
    <row r="280" spans="1:38" ht="12.75"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row>
    <row r="281" spans="1:38" ht="12.75"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row>
    <row r="282" spans="1:38" ht="12.75"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row>
    <row r="283" spans="1:38" ht="12.75"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row>
    <row r="284" spans="1:38" ht="12.75"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row>
    <row r="285" spans="1:38" ht="12.75"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row>
    <row r="286" spans="1:38" ht="12.75"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row>
    <row r="287" spans="1:38" ht="12.75"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row>
    <row r="288" spans="1:38" ht="12.75"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row>
    <row r="289" spans="1:38" ht="12.75"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row>
    <row r="290" spans="1:38" ht="12.75"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row>
    <row r="291" spans="1:38" ht="12.75"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row>
    <row r="292" spans="1:38" ht="12.75"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row>
    <row r="293" spans="1:38" ht="12.75"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row>
    <row r="294" spans="1:38" ht="12.75"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row>
    <row r="295" spans="1:38" ht="12.75"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row>
    <row r="296" spans="1:38" ht="12.75"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row>
    <row r="297" spans="1:38" ht="12.75"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row>
    <row r="298" spans="1:38" ht="12.75"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row>
    <row r="299" spans="1:38" ht="12.75"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row>
    <row r="300" spans="1:38" ht="12.75"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row>
    <row r="301" spans="1:38" ht="12.75"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row>
    <row r="302" spans="1:38" ht="12.75"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row>
    <row r="303" spans="1:38" ht="12.75"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row>
    <row r="304" spans="1:38" ht="12.75"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row>
    <row r="305" spans="1:38" ht="12.75"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c r="AL305" s="57"/>
    </row>
    <row r="306" spans="1:38" ht="12.75"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row>
    <row r="307" spans="1:38" ht="12.75"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row>
    <row r="308" spans="1:38" ht="12.75"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c r="AL308" s="57"/>
    </row>
    <row r="309" spans="1:38" ht="12.75"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c r="AL309" s="57"/>
    </row>
    <row r="310" spans="1:38" ht="12.75"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c r="AL310" s="57"/>
    </row>
    <row r="311" spans="1:38" ht="12.75"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c r="AL311" s="57"/>
    </row>
    <row r="312" spans="1:38" ht="12.75"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c r="AL312" s="57"/>
    </row>
    <row r="313" spans="1:38" ht="12.75"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c r="AL313" s="57"/>
    </row>
    <row r="314" spans="1:38" ht="12.75"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c r="AL314" s="57"/>
    </row>
    <row r="315" spans="1:38" ht="12.75"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c r="AL315" s="57"/>
    </row>
    <row r="316" spans="1:38" ht="12.75"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c r="AL316" s="57"/>
    </row>
    <row r="317" spans="1:38" ht="12.75"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c r="AL317" s="57"/>
    </row>
    <row r="318" spans="1:38" ht="12.75"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row>
    <row r="319" spans="1:38" ht="12.75"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row>
    <row r="320" spans="1:38" ht="12.75"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c r="AL320" s="57"/>
    </row>
    <row r="321" spans="1:38" ht="12.75"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c r="AL321" s="57"/>
    </row>
    <row r="322" spans="1:38" ht="12.75"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c r="AL322" s="57"/>
    </row>
    <row r="323" spans="1:38" ht="12.75"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c r="AL323" s="57"/>
    </row>
    <row r="324" spans="1:38" ht="12.75"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c r="AL324" s="57"/>
    </row>
    <row r="325" spans="1:38" ht="12.75"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c r="AL325" s="57"/>
    </row>
    <row r="326" spans="1:38" ht="12.75"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c r="AL326" s="57"/>
    </row>
    <row r="327" spans="1:38" ht="12.75"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c r="AL327" s="57"/>
    </row>
    <row r="328" spans="1:38" ht="12.75"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c r="AL328" s="57"/>
    </row>
    <row r="329" spans="1:38" ht="12.75"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c r="AL329" s="57"/>
    </row>
    <row r="330" spans="1:38" ht="12.75"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c r="AL330" s="57"/>
    </row>
    <row r="331" spans="1:38" ht="12.75"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c r="AL331" s="57"/>
    </row>
    <row r="332" spans="1:38" ht="12.75"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c r="AL332" s="57"/>
    </row>
    <row r="333" spans="1:38" ht="12.75"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c r="AL333" s="57"/>
    </row>
    <row r="334" spans="1:38" ht="12.75"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row>
    <row r="335" spans="1:38" ht="12.75"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c r="AL335" s="57"/>
    </row>
    <row r="336" spans="1:38" ht="12.75"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row>
    <row r="337" spans="1:38" ht="12.75"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c r="AL337" s="57"/>
    </row>
    <row r="338" spans="1:38" ht="12.75"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row>
    <row r="339" spans="1:38" ht="12.75"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c r="AL339" s="57"/>
    </row>
    <row r="340" spans="1:38" ht="12.75"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c r="AL340" s="57"/>
    </row>
    <row r="341" spans="1:38" ht="12.75"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c r="AL341" s="57"/>
    </row>
    <row r="342" spans="1:38" ht="12.75"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c r="AL342" s="57"/>
    </row>
    <row r="343" spans="1:38" ht="12.75"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c r="AL343" s="57"/>
    </row>
    <row r="344" spans="1:38" ht="12.75"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c r="AL344" s="57"/>
    </row>
    <row r="345" spans="1:38" ht="12.75"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c r="AL345" s="57"/>
    </row>
    <row r="346" spans="1:38" ht="12.75"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c r="AL346" s="57"/>
    </row>
    <row r="347" spans="1:38" ht="12.75"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c r="AL347" s="57"/>
    </row>
    <row r="348" spans="1:38" ht="12.75"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c r="AL348" s="57"/>
    </row>
    <row r="349" spans="1:38" ht="12.75"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c r="AL349" s="57"/>
    </row>
    <row r="350" spans="1:38" ht="12.75"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c r="AL350" s="57"/>
    </row>
    <row r="351" spans="1:38" ht="12.75"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c r="AL351" s="57"/>
    </row>
    <row r="352" spans="1:38" ht="12.75"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c r="AL352" s="57"/>
    </row>
    <row r="353" spans="1:38" ht="12.75"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row>
    <row r="354" spans="1:38" ht="12.75"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c r="AL354" s="57"/>
    </row>
    <row r="355" spans="1:38" ht="12.75"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c r="AL355" s="57"/>
    </row>
    <row r="356" spans="1:38" ht="12.75"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c r="AL356" s="57"/>
    </row>
    <row r="357" spans="1:38" ht="12.75"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c r="AL357" s="57"/>
    </row>
    <row r="358" spans="1:38" ht="12.75"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c r="AL358" s="57"/>
    </row>
    <row r="359" spans="1:38" ht="12.75"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row>
    <row r="360" spans="1:38" ht="12.75"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c r="AL360" s="57"/>
    </row>
    <row r="361" spans="1:38" ht="12.75"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c r="AL361" s="57"/>
    </row>
    <row r="362" spans="1:38" ht="12.75"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c r="AL362" s="57"/>
    </row>
    <row r="363" spans="1:38" ht="12.75"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c r="AL363" s="57"/>
    </row>
    <row r="364" spans="1:38" ht="12.75"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c r="AL364" s="57"/>
    </row>
    <row r="365" spans="1:38" ht="12.75"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c r="AL365" s="57"/>
    </row>
    <row r="366" spans="1:38" ht="12.75"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c r="AL366" s="57"/>
    </row>
    <row r="367" spans="1:38" ht="12.75"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c r="AL367" s="57"/>
    </row>
    <row r="368" spans="1:38" ht="12.75"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c r="AL368" s="57"/>
    </row>
    <row r="369" spans="1:38" ht="12.75"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c r="AL369" s="57"/>
    </row>
    <row r="370" spans="1:38" ht="12.75"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c r="AL370" s="57"/>
    </row>
    <row r="371" spans="1:38" ht="12.75"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c r="AL371" s="57"/>
    </row>
    <row r="372" spans="1:38" ht="12.75"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c r="AL372" s="57"/>
    </row>
    <row r="373" spans="1:38" ht="12.75"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c r="AL373" s="57"/>
    </row>
    <row r="374" spans="1:38" ht="12.75"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c r="AL374" s="57"/>
    </row>
    <row r="375" spans="1:38" ht="12.75"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c r="AL375" s="57"/>
    </row>
    <row r="376" spans="1:38" ht="12.75"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c r="AL376" s="57"/>
    </row>
    <row r="377" spans="1:38" ht="12.75"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c r="AL377" s="57"/>
    </row>
    <row r="378" spans="1:38" ht="12.75"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c r="AL378" s="57"/>
    </row>
    <row r="379" spans="1:38" ht="12.75"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c r="AL379" s="57"/>
    </row>
    <row r="380" spans="1:38" ht="12.75"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c r="AL380" s="57"/>
    </row>
    <row r="381" spans="1:38" ht="12.75"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c r="AL381" s="57"/>
    </row>
    <row r="382" spans="1:38" ht="12.75"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c r="AL382" s="57"/>
    </row>
    <row r="383" spans="1:38" ht="12.75"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c r="AL383" s="57"/>
    </row>
    <row r="384" spans="1:38" ht="12.75"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c r="AL384" s="57"/>
    </row>
    <row r="385" spans="1:38" ht="12.75"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c r="AL385" s="57"/>
    </row>
    <row r="386" spans="1:38" ht="12.75"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c r="AL386" s="57"/>
    </row>
    <row r="387" spans="1:38" ht="12.75"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c r="AL387" s="57"/>
    </row>
    <row r="388" spans="1:38" ht="12.75"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c r="AL388" s="57"/>
    </row>
    <row r="389" spans="1:38" ht="12.75"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c r="AL389" s="57"/>
    </row>
    <row r="390" spans="1:38" ht="12.75"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c r="AE390" s="57"/>
      <c r="AF390" s="57"/>
      <c r="AG390" s="57"/>
      <c r="AH390" s="57"/>
      <c r="AI390" s="57"/>
      <c r="AJ390" s="57"/>
      <c r="AK390" s="57"/>
      <c r="AL390" s="57"/>
    </row>
    <row r="391" spans="1:38" ht="12.75"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c r="AE391" s="57"/>
      <c r="AF391" s="57"/>
      <c r="AG391" s="57"/>
      <c r="AH391" s="57"/>
      <c r="AI391" s="57"/>
      <c r="AJ391" s="57"/>
      <c r="AK391" s="57"/>
      <c r="AL391" s="57"/>
    </row>
    <row r="392" spans="1:38" ht="12.75"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c r="AE392" s="57"/>
      <c r="AF392" s="57"/>
      <c r="AG392" s="57"/>
      <c r="AH392" s="57"/>
      <c r="AI392" s="57"/>
      <c r="AJ392" s="57"/>
      <c r="AK392" s="57"/>
      <c r="AL392" s="57"/>
    </row>
    <row r="393" spans="1:38" ht="12.75"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c r="AE393" s="57"/>
      <c r="AF393" s="57"/>
      <c r="AG393" s="57"/>
      <c r="AH393" s="57"/>
      <c r="AI393" s="57"/>
      <c r="AJ393" s="57"/>
      <c r="AK393" s="57"/>
      <c r="AL393" s="57"/>
    </row>
    <row r="394" spans="1:38" ht="12.75"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c r="AE394" s="57"/>
      <c r="AF394" s="57"/>
      <c r="AG394" s="57"/>
      <c r="AH394" s="57"/>
      <c r="AI394" s="57"/>
      <c r="AJ394" s="57"/>
      <c r="AK394" s="57"/>
      <c r="AL394" s="57"/>
    </row>
    <row r="395" spans="1:38" ht="12.75"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c r="AE395" s="57"/>
      <c r="AF395" s="57"/>
      <c r="AG395" s="57"/>
      <c r="AH395" s="57"/>
      <c r="AI395" s="57"/>
      <c r="AJ395" s="57"/>
      <c r="AK395" s="57"/>
      <c r="AL395" s="57"/>
    </row>
    <row r="396" spans="1:38" ht="12.75"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c r="AE396" s="57"/>
      <c r="AF396" s="57"/>
      <c r="AG396" s="57"/>
      <c r="AH396" s="57"/>
      <c r="AI396" s="57"/>
      <c r="AJ396" s="57"/>
      <c r="AK396" s="57"/>
      <c r="AL396" s="57"/>
    </row>
    <row r="397" spans="1:38" ht="12.75"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c r="AE397" s="57"/>
      <c r="AF397" s="57"/>
      <c r="AG397" s="57"/>
      <c r="AH397" s="57"/>
      <c r="AI397" s="57"/>
      <c r="AJ397" s="57"/>
      <c r="AK397" s="57"/>
      <c r="AL397" s="57"/>
    </row>
    <row r="398" spans="1:38" ht="12.75"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c r="AE398" s="57"/>
      <c r="AF398" s="57"/>
      <c r="AG398" s="57"/>
      <c r="AH398" s="57"/>
      <c r="AI398" s="57"/>
      <c r="AJ398" s="57"/>
      <c r="AK398" s="57"/>
      <c r="AL398" s="57"/>
    </row>
    <row r="399" spans="1:38" ht="12.75"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c r="AE399" s="57"/>
      <c r="AF399" s="57"/>
      <c r="AG399" s="57"/>
      <c r="AH399" s="57"/>
      <c r="AI399" s="57"/>
      <c r="AJ399" s="57"/>
      <c r="AK399" s="57"/>
      <c r="AL399" s="57"/>
    </row>
    <row r="400" spans="1:38" ht="12.75"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c r="AE400" s="57"/>
      <c r="AF400" s="57"/>
      <c r="AG400" s="57"/>
      <c r="AH400" s="57"/>
      <c r="AI400" s="57"/>
      <c r="AJ400" s="57"/>
      <c r="AK400" s="57"/>
      <c r="AL400" s="57"/>
    </row>
    <row r="401" spans="1:38" ht="12.75"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57"/>
      <c r="AG401" s="57"/>
      <c r="AH401" s="57"/>
      <c r="AI401" s="57"/>
      <c r="AJ401" s="57"/>
      <c r="AK401" s="57"/>
      <c r="AL401" s="57"/>
    </row>
    <row r="402" spans="1:38" ht="12.75"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57"/>
      <c r="AG402" s="57"/>
      <c r="AH402" s="57"/>
      <c r="AI402" s="57"/>
      <c r="AJ402" s="57"/>
      <c r="AK402" s="57"/>
      <c r="AL402" s="57"/>
    </row>
    <row r="403" spans="1:38" ht="12.75"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c r="AE403" s="57"/>
      <c r="AF403" s="57"/>
      <c r="AG403" s="57"/>
      <c r="AH403" s="57"/>
      <c r="AI403" s="57"/>
      <c r="AJ403" s="57"/>
      <c r="AK403" s="57"/>
      <c r="AL403" s="57"/>
    </row>
    <row r="404" spans="1:38" ht="12.75"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c r="AE404" s="57"/>
      <c r="AF404" s="57"/>
      <c r="AG404" s="57"/>
      <c r="AH404" s="57"/>
      <c r="AI404" s="57"/>
      <c r="AJ404" s="57"/>
      <c r="AK404" s="57"/>
      <c r="AL404" s="57"/>
    </row>
    <row r="405" spans="1:38" ht="12.75"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c r="AE405" s="57"/>
      <c r="AF405" s="57"/>
      <c r="AG405" s="57"/>
      <c r="AH405" s="57"/>
      <c r="AI405" s="57"/>
      <c r="AJ405" s="57"/>
      <c r="AK405" s="57"/>
      <c r="AL405" s="57"/>
    </row>
    <row r="406" spans="1:38" ht="12.75"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c r="AE406" s="57"/>
      <c r="AF406" s="57"/>
      <c r="AG406" s="57"/>
      <c r="AH406" s="57"/>
      <c r="AI406" s="57"/>
      <c r="AJ406" s="57"/>
      <c r="AK406" s="57"/>
      <c r="AL406" s="57"/>
    </row>
    <row r="407" spans="1:38" ht="12.75"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57"/>
      <c r="AG407" s="57"/>
      <c r="AH407" s="57"/>
      <c r="AI407" s="57"/>
      <c r="AJ407" s="57"/>
      <c r="AK407" s="57"/>
      <c r="AL407" s="57"/>
    </row>
    <row r="408" spans="1:38" ht="12.75"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7"/>
      <c r="AK408" s="57"/>
      <c r="AL408" s="57"/>
    </row>
    <row r="409" spans="1:38" ht="12.75"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7"/>
      <c r="AK409" s="57"/>
      <c r="AL409" s="57"/>
    </row>
    <row r="410" spans="1:38" ht="12.75"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c r="AD410" s="57"/>
      <c r="AE410" s="57"/>
      <c r="AF410" s="57"/>
      <c r="AG410" s="57"/>
      <c r="AH410" s="57"/>
      <c r="AI410" s="57"/>
      <c r="AJ410" s="57"/>
      <c r="AK410" s="57"/>
      <c r="AL410" s="57"/>
    </row>
    <row r="411" spans="1:38" ht="12.75"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c r="AD411" s="57"/>
      <c r="AE411" s="57"/>
      <c r="AF411" s="57"/>
      <c r="AG411" s="57"/>
      <c r="AH411" s="57"/>
      <c r="AI411" s="57"/>
      <c r="AJ411" s="57"/>
      <c r="AK411" s="57"/>
      <c r="AL411" s="57"/>
    </row>
    <row r="412" spans="1:38" ht="12.75"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c r="AD412" s="57"/>
      <c r="AE412" s="57"/>
      <c r="AF412" s="57"/>
      <c r="AG412" s="57"/>
      <c r="AH412" s="57"/>
      <c r="AI412" s="57"/>
      <c r="AJ412" s="57"/>
      <c r="AK412" s="57"/>
      <c r="AL412" s="57"/>
    </row>
    <row r="413" spans="1:38" ht="12.75"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c r="AD413" s="57"/>
      <c r="AE413" s="57"/>
      <c r="AF413" s="57"/>
      <c r="AG413" s="57"/>
      <c r="AH413" s="57"/>
      <c r="AI413" s="57"/>
      <c r="AJ413" s="57"/>
      <c r="AK413" s="57"/>
      <c r="AL413" s="57"/>
    </row>
    <row r="414" spans="1:38" ht="12.75"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c r="AD414" s="57"/>
      <c r="AE414" s="57"/>
      <c r="AF414" s="57"/>
      <c r="AG414" s="57"/>
      <c r="AH414" s="57"/>
      <c r="AI414" s="57"/>
      <c r="AJ414" s="57"/>
      <c r="AK414" s="57"/>
      <c r="AL414" s="57"/>
    </row>
    <row r="415" spans="1:38" ht="12.75"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c r="AD415" s="57"/>
      <c r="AE415" s="57"/>
      <c r="AF415" s="57"/>
      <c r="AG415" s="57"/>
      <c r="AH415" s="57"/>
      <c r="AI415" s="57"/>
      <c r="AJ415" s="57"/>
      <c r="AK415" s="57"/>
      <c r="AL415" s="57"/>
    </row>
    <row r="416" spans="1:38" ht="12.75"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c r="AD416" s="57"/>
      <c r="AE416" s="57"/>
      <c r="AF416" s="57"/>
      <c r="AG416" s="57"/>
      <c r="AH416" s="57"/>
      <c r="AI416" s="57"/>
      <c r="AJ416" s="57"/>
      <c r="AK416" s="57"/>
      <c r="AL416" s="57"/>
    </row>
    <row r="417" spans="1:38" ht="12.75"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c r="AD417" s="57"/>
      <c r="AE417" s="57"/>
      <c r="AF417" s="57"/>
      <c r="AG417" s="57"/>
      <c r="AH417" s="57"/>
      <c r="AI417" s="57"/>
      <c r="AJ417" s="57"/>
      <c r="AK417" s="57"/>
      <c r="AL417" s="57"/>
    </row>
    <row r="418" spans="1:38" ht="12.75"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c r="AD418" s="57"/>
      <c r="AE418" s="57"/>
      <c r="AF418" s="57"/>
      <c r="AG418" s="57"/>
      <c r="AH418" s="57"/>
      <c r="AI418" s="57"/>
      <c r="AJ418" s="57"/>
      <c r="AK418" s="57"/>
      <c r="AL418" s="57"/>
    </row>
    <row r="419" spans="1:38" ht="12.75"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c r="AD419" s="57"/>
      <c r="AE419" s="57"/>
      <c r="AF419" s="57"/>
      <c r="AG419" s="57"/>
      <c r="AH419" s="57"/>
      <c r="AI419" s="57"/>
      <c r="AJ419" s="57"/>
      <c r="AK419" s="57"/>
      <c r="AL419" s="57"/>
    </row>
    <row r="420" spans="1:38" ht="12.75"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c r="AD420" s="57"/>
      <c r="AE420" s="57"/>
      <c r="AF420" s="57"/>
      <c r="AG420" s="57"/>
      <c r="AH420" s="57"/>
      <c r="AI420" s="57"/>
      <c r="AJ420" s="57"/>
      <c r="AK420" s="57"/>
      <c r="AL420" s="57"/>
    </row>
    <row r="421" spans="1:38" ht="12.75"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c r="AD421" s="57"/>
      <c r="AE421" s="57"/>
      <c r="AF421" s="57"/>
      <c r="AG421" s="57"/>
      <c r="AH421" s="57"/>
      <c r="AI421" s="57"/>
      <c r="AJ421" s="57"/>
      <c r="AK421" s="57"/>
      <c r="AL421" s="57"/>
    </row>
    <row r="422" spans="1:38" ht="12.75"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c r="AD422" s="57"/>
      <c r="AE422" s="57"/>
      <c r="AF422" s="57"/>
      <c r="AG422" s="57"/>
      <c r="AH422" s="57"/>
      <c r="AI422" s="57"/>
      <c r="AJ422" s="57"/>
      <c r="AK422" s="57"/>
      <c r="AL422" s="57"/>
    </row>
    <row r="423" spans="1:38" ht="12.75"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c r="AD423" s="57"/>
      <c r="AE423" s="57"/>
      <c r="AF423" s="57"/>
      <c r="AG423" s="57"/>
      <c r="AH423" s="57"/>
      <c r="AI423" s="57"/>
      <c r="AJ423" s="57"/>
      <c r="AK423" s="57"/>
      <c r="AL423" s="57"/>
    </row>
    <row r="424" spans="1:38" ht="12.75"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c r="AD424" s="57"/>
      <c r="AE424" s="57"/>
      <c r="AF424" s="57"/>
      <c r="AG424" s="57"/>
      <c r="AH424" s="57"/>
      <c r="AI424" s="57"/>
      <c r="AJ424" s="57"/>
      <c r="AK424" s="57"/>
      <c r="AL424" s="57"/>
    </row>
    <row r="425" spans="1:38" ht="12.75"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c r="AD425" s="57"/>
      <c r="AE425" s="57"/>
      <c r="AF425" s="57"/>
      <c r="AG425" s="57"/>
      <c r="AH425" s="57"/>
      <c r="AI425" s="57"/>
      <c r="AJ425" s="57"/>
      <c r="AK425" s="57"/>
      <c r="AL425" s="57"/>
    </row>
    <row r="426" spans="1:38" ht="12.75"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c r="AD426" s="57"/>
      <c r="AE426" s="57"/>
      <c r="AF426" s="57"/>
      <c r="AG426" s="57"/>
      <c r="AH426" s="57"/>
      <c r="AI426" s="57"/>
      <c r="AJ426" s="57"/>
      <c r="AK426" s="57"/>
      <c r="AL426" s="57"/>
    </row>
    <row r="427" spans="1:38" ht="12.75"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c r="AE427" s="57"/>
      <c r="AF427" s="57"/>
      <c r="AG427" s="57"/>
      <c r="AH427" s="57"/>
      <c r="AI427" s="57"/>
      <c r="AJ427" s="57"/>
      <c r="AK427" s="57"/>
      <c r="AL427" s="57"/>
    </row>
    <row r="428" spans="1:38" ht="12.75"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c r="AE428" s="57"/>
      <c r="AF428" s="57"/>
      <c r="AG428" s="57"/>
      <c r="AH428" s="57"/>
      <c r="AI428" s="57"/>
      <c r="AJ428" s="57"/>
      <c r="AK428" s="57"/>
      <c r="AL428" s="57"/>
    </row>
    <row r="429" spans="1:38" ht="12.75"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row>
    <row r="430" spans="1:38" ht="12.75"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row>
    <row r="431" spans="1:38" ht="12.75"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row>
    <row r="432" spans="1:38" ht="12.75"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row>
    <row r="433" spans="1:38" ht="12.75"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row>
    <row r="434" spans="1:38" ht="12.75"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row>
    <row r="435" spans="1:38" ht="12.75"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row>
    <row r="436" spans="1:38" ht="12.75"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row>
    <row r="437" spans="1:38" ht="12.75"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row>
    <row r="438" spans="1:38" ht="12.75"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c r="AE438" s="57"/>
      <c r="AF438" s="57"/>
      <c r="AG438" s="57"/>
      <c r="AH438" s="57"/>
      <c r="AI438" s="57"/>
      <c r="AJ438" s="57"/>
      <c r="AK438" s="57"/>
      <c r="AL438" s="57"/>
    </row>
    <row r="439" spans="1:38" ht="12.75"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c r="AD439" s="57"/>
      <c r="AE439" s="57"/>
      <c r="AF439" s="57"/>
      <c r="AG439" s="57"/>
      <c r="AH439" s="57"/>
      <c r="AI439" s="57"/>
      <c r="AJ439" s="57"/>
      <c r="AK439" s="57"/>
      <c r="AL439" s="57"/>
    </row>
    <row r="440" spans="1:38" ht="12.75"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c r="AD440" s="57"/>
      <c r="AE440" s="57"/>
      <c r="AF440" s="57"/>
      <c r="AG440" s="57"/>
      <c r="AH440" s="57"/>
      <c r="AI440" s="57"/>
      <c r="AJ440" s="57"/>
      <c r="AK440" s="57"/>
      <c r="AL440" s="57"/>
    </row>
    <row r="441" spans="1:38" ht="12.75"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c r="AD441" s="57"/>
      <c r="AE441" s="57"/>
      <c r="AF441" s="57"/>
      <c r="AG441" s="57"/>
      <c r="AH441" s="57"/>
      <c r="AI441" s="57"/>
      <c r="AJ441" s="57"/>
      <c r="AK441" s="57"/>
      <c r="AL441" s="57"/>
    </row>
    <row r="442" spans="1:38" ht="12.75"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c r="AD442" s="57"/>
      <c r="AE442" s="57"/>
      <c r="AF442" s="57"/>
      <c r="AG442" s="57"/>
      <c r="AH442" s="57"/>
      <c r="AI442" s="57"/>
      <c r="AJ442" s="57"/>
      <c r="AK442" s="57"/>
      <c r="AL442" s="57"/>
    </row>
    <row r="443" spans="1:38" ht="12.75"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c r="AD443" s="57"/>
      <c r="AE443" s="57"/>
      <c r="AF443" s="57"/>
      <c r="AG443" s="57"/>
      <c r="AH443" s="57"/>
      <c r="AI443" s="57"/>
      <c r="AJ443" s="57"/>
      <c r="AK443" s="57"/>
      <c r="AL443" s="57"/>
    </row>
    <row r="444" spans="1:38" ht="12.75"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c r="AE444" s="57"/>
      <c r="AF444" s="57"/>
      <c r="AG444" s="57"/>
      <c r="AH444" s="57"/>
      <c r="AI444" s="57"/>
      <c r="AJ444" s="57"/>
      <c r="AK444" s="57"/>
      <c r="AL444" s="57"/>
    </row>
    <row r="445" spans="1:38" ht="12.75"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c r="AD445" s="57"/>
      <c r="AE445" s="57"/>
      <c r="AF445" s="57"/>
      <c r="AG445" s="57"/>
      <c r="AH445" s="57"/>
      <c r="AI445" s="57"/>
      <c r="AJ445" s="57"/>
      <c r="AK445" s="57"/>
      <c r="AL445" s="57"/>
    </row>
    <row r="446" spans="1:38" ht="12.75"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c r="AD446" s="57"/>
      <c r="AE446" s="57"/>
      <c r="AF446" s="57"/>
      <c r="AG446" s="57"/>
      <c r="AH446" s="57"/>
      <c r="AI446" s="57"/>
      <c r="AJ446" s="57"/>
      <c r="AK446" s="57"/>
      <c r="AL446" s="57"/>
    </row>
    <row r="447" spans="1:38" ht="12.75"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c r="AD447" s="57"/>
      <c r="AE447" s="57"/>
      <c r="AF447" s="57"/>
      <c r="AG447" s="57"/>
      <c r="AH447" s="57"/>
      <c r="AI447" s="57"/>
      <c r="AJ447" s="57"/>
      <c r="AK447" s="57"/>
      <c r="AL447" s="57"/>
    </row>
    <row r="448" spans="1:38" ht="12.75"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c r="AD448" s="57"/>
      <c r="AE448" s="57"/>
      <c r="AF448" s="57"/>
      <c r="AG448" s="57"/>
      <c r="AH448" s="57"/>
      <c r="AI448" s="57"/>
      <c r="AJ448" s="57"/>
      <c r="AK448" s="57"/>
      <c r="AL448" s="57"/>
    </row>
    <row r="449" spans="1:38" ht="12.75"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c r="AD449" s="57"/>
      <c r="AE449" s="57"/>
      <c r="AF449" s="57"/>
      <c r="AG449" s="57"/>
      <c r="AH449" s="57"/>
      <c r="AI449" s="57"/>
      <c r="AJ449" s="57"/>
      <c r="AK449" s="57"/>
      <c r="AL449" s="57"/>
    </row>
    <row r="450" spans="1:38" ht="12.75"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c r="AD450" s="57"/>
      <c r="AE450" s="57"/>
      <c r="AF450" s="57"/>
      <c r="AG450" s="57"/>
      <c r="AH450" s="57"/>
      <c r="AI450" s="57"/>
      <c r="AJ450" s="57"/>
      <c r="AK450" s="57"/>
      <c r="AL450" s="57"/>
    </row>
    <row r="451" spans="1:38" ht="12.75"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c r="AD451" s="57"/>
      <c r="AE451" s="57"/>
      <c r="AF451" s="57"/>
      <c r="AG451" s="57"/>
      <c r="AH451" s="57"/>
      <c r="AI451" s="57"/>
      <c r="AJ451" s="57"/>
      <c r="AK451" s="57"/>
      <c r="AL451" s="57"/>
    </row>
    <row r="452" spans="1:38" ht="12.75"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c r="AD452" s="57"/>
      <c r="AE452" s="57"/>
      <c r="AF452" s="57"/>
      <c r="AG452" s="57"/>
      <c r="AH452" s="57"/>
      <c r="AI452" s="57"/>
      <c r="AJ452" s="57"/>
      <c r="AK452" s="57"/>
      <c r="AL452" s="57"/>
    </row>
    <row r="453" spans="1:38" ht="12.75"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c r="AD453" s="57"/>
      <c r="AE453" s="57"/>
      <c r="AF453" s="57"/>
      <c r="AG453" s="57"/>
      <c r="AH453" s="57"/>
      <c r="AI453" s="57"/>
      <c r="AJ453" s="57"/>
      <c r="AK453" s="57"/>
      <c r="AL453" s="57"/>
    </row>
    <row r="454" spans="1:38" ht="12.75"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c r="AD454" s="57"/>
      <c r="AE454" s="57"/>
      <c r="AF454" s="57"/>
      <c r="AG454" s="57"/>
      <c r="AH454" s="57"/>
      <c r="AI454" s="57"/>
      <c r="AJ454" s="57"/>
      <c r="AK454" s="57"/>
      <c r="AL454" s="57"/>
    </row>
    <row r="455" spans="1:38" ht="12.75"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c r="AD455" s="57"/>
      <c r="AE455" s="57"/>
      <c r="AF455" s="57"/>
      <c r="AG455" s="57"/>
      <c r="AH455" s="57"/>
      <c r="AI455" s="57"/>
      <c r="AJ455" s="57"/>
      <c r="AK455" s="57"/>
      <c r="AL455" s="57"/>
    </row>
    <row r="456" spans="1:38" ht="12.75"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c r="AD456" s="57"/>
      <c r="AE456" s="57"/>
      <c r="AF456" s="57"/>
      <c r="AG456" s="57"/>
      <c r="AH456" s="57"/>
      <c r="AI456" s="57"/>
      <c r="AJ456" s="57"/>
      <c r="AK456" s="57"/>
      <c r="AL456" s="57"/>
    </row>
    <row r="457" spans="1:38" ht="12.75"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c r="AD457" s="57"/>
      <c r="AE457" s="57"/>
      <c r="AF457" s="57"/>
      <c r="AG457" s="57"/>
      <c r="AH457" s="57"/>
      <c r="AI457" s="57"/>
      <c r="AJ457" s="57"/>
      <c r="AK457" s="57"/>
      <c r="AL457" s="57"/>
    </row>
    <row r="458" spans="1:38" ht="12.75"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c r="AD458" s="57"/>
      <c r="AE458" s="57"/>
      <c r="AF458" s="57"/>
      <c r="AG458" s="57"/>
      <c r="AH458" s="57"/>
      <c r="AI458" s="57"/>
      <c r="AJ458" s="57"/>
      <c r="AK458" s="57"/>
      <c r="AL458" s="57"/>
    </row>
    <row r="459" spans="1:38" ht="12.75"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c r="AD459" s="57"/>
      <c r="AE459" s="57"/>
      <c r="AF459" s="57"/>
      <c r="AG459" s="57"/>
      <c r="AH459" s="57"/>
      <c r="AI459" s="57"/>
      <c r="AJ459" s="57"/>
      <c r="AK459" s="57"/>
      <c r="AL459" s="57"/>
    </row>
    <row r="460" spans="1:38" ht="12.75"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c r="AD460" s="57"/>
      <c r="AE460" s="57"/>
      <c r="AF460" s="57"/>
      <c r="AG460" s="57"/>
      <c r="AH460" s="57"/>
      <c r="AI460" s="57"/>
      <c r="AJ460" s="57"/>
      <c r="AK460" s="57"/>
      <c r="AL460" s="57"/>
    </row>
    <row r="461" spans="1:38" ht="12.75"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c r="AD461" s="57"/>
      <c r="AE461" s="57"/>
      <c r="AF461" s="57"/>
      <c r="AG461" s="57"/>
      <c r="AH461" s="57"/>
      <c r="AI461" s="57"/>
      <c r="AJ461" s="57"/>
      <c r="AK461" s="57"/>
      <c r="AL461" s="57"/>
    </row>
    <row r="462" spans="1:38" ht="12.75"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c r="AD462" s="57"/>
      <c r="AE462" s="57"/>
      <c r="AF462" s="57"/>
      <c r="AG462" s="57"/>
      <c r="AH462" s="57"/>
      <c r="AI462" s="57"/>
      <c r="AJ462" s="57"/>
      <c r="AK462" s="57"/>
      <c r="AL462" s="57"/>
    </row>
    <row r="463" spans="1:38" ht="12.75"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c r="AD463" s="57"/>
      <c r="AE463" s="57"/>
      <c r="AF463" s="57"/>
      <c r="AG463" s="57"/>
      <c r="AH463" s="57"/>
      <c r="AI463" s="57"/>
      <c r="AJ463" s="57"/>
      <c r="AK463" s="57"/>
      <c r="AL463" s="57"/>
    </row>
    <row r="464" spans="1:38" ht="12.75"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c r="AD464" s="57"/>
      <c r="AE464" s="57"/>
      <c r="AF464" s="57"/>
      <c r="AG464" s="57"/>
      <c r="AH464" s="57"/>
      <c r="AI464" s="57"/>
      <c r="AJ464" s="57"/>
      <c r="AK464" s="57"/>
      <c r="AL464" s="57"/>
    </row>
    <row r="465" spans="1:38" ht="12.75"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c r="AD465" s="57"/>
      <c r="AE465" s="57"/>
      <c r="AF465" s="57"/>
      <c r="AG465" s="57"/>
      <c r="AH465" s="57"/>
      <c r="AI465" s="57"/>
      <c r="AJ465" s="57"/>
      <c r="AK465" s="57"/>
      <c r="AL465" s="57"/>
    </row>
    <row r="466" spans="1:38" ht="12.75"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c r="AE466" s="57"/>
      <c r="AF466" s="57"/>
      <c r="AG466" s="57"/>
      <c r="AH466" s="57"/>
      <c r="AI466" s="57"/>
      <c r="AJ466" s="57"/>
      <c r="AK466" s="57"/>
      <c r="AL466" s="57"/>
    </row>
    <row r="467" spans="1:38" ht="12.75"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c r="AD467" s="57"/>
      <c r="AE467" s="57"/>
      <c r="AF467" s="57"/>
      <c r="AG467" s="57"/>
      <c r="AH467" s="57"/>
      <c r="AI467" s="57"/>
      <c r="AJ467" s="57"/>
      <c r="AK467" s="57"/>
      <c r="AL467" s="57"/>
    </row>
    <row r="468" spans="1:38" ht="12.75"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row>
    <row r="469" spans="1:38" ht="12.75"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row>
    <row r="470" spans="1:38" ht="12.75"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row>
    <row r="471" spans="1:38" ht="12.75"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row>
    <row r="472" spans="1:38" ht="12.75"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row>
    <row r="473" spans="1:38" ht="12.75"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row>
    <row r="474" spans="1:38" ht="12.75"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row>
    <row r="475" spans="1:38" ht="12.75"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row>
    <row r="476" spans="1:38" ht="12.75"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row>
    <row r="477" spans="1:38" ht="12.75"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row>
    <row r="478" spans="1:38" ht="12.75"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c r="AE478" s="57"/>
      <c r="AF478" s="57"/>
      <c r="AG478" s="57"/>
      <c r="AH478" s="57"/>
      <c r="AI478" s="57"/>
      <c r="AJ478" s="57"/>
      <c r="AK478" s="57"/>
      <c r="AL478" s="57"/>
    </row>
    <row r="479" spans="1:38" ht="12.75"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c r="AD479" s="57"/>
      <c r="AE479" s="57"/>
      <c r="AF479" s="57"/>
      <c r="AG479" s="57"/>
      <c r="AH479" s="57"/>
      <c r="AI479" s="57"/>
      <c r="AJ479" s="57"/>
      <c r="AK479" s="57"/>
      <c r="AL479" s="57"/>
    </row>
    <row r="480" spans="1:38" ht="12.75"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c r="AD480" s="57"/>
      <c r="AE480" s="57"/>
      <c r="AF480" s="57"/>
      <c r="AG480" s="57"/>
      <c r="AH480" s="57"/>
      <c r="AI480" s="57"/>
      <c r="AJ480" s="57"/>
      <c r="AK480" s="57"/>
      <c r="AL480" s="57"/>
    </row>
    <row r="481" spans="1:38" ht="12.75"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c r="AD481" s="57"/>
      <c r="AE481" s="57"/>
      <c r="AF481" s="57"/>
      <c r="AG481" s="57"/>
      <c r="AH481" s="57"/>
      <c r="AI481" s="57"/>
      <c r="AJ481" s="57"/>
      <c r="AK481" s="57"/>
      <c r="AL481" s="57"/>
    </row>
    <row r="482" spans="1:38" ht="12.75"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c r="AD482" s="57"/>
      <c r="AE482" s="57"/>
      <c r="AF482" s="57"/>
      <c r="AG482" s="57"/>
      <c r="AH482" s="57"/>
      <c r="AI482" s="57"/>
      <c r="AJ482" s="57"/>
      <c r="AK482" s="57"/>
      <c r="AL482" s="57"/>
    </row>
    <row r="483" spans="1:38" ht="12.75"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c r="AD483" s="57"/>
      <c r="AE483" s="57"/>
      <c r="AF483" s="57"/>
      <c r="AG483" s="57"/>
      <c r="AH483" s="57"/>
      <c r="AI483" s="57"/>
      <c r="AJ483" s="57"/>
      <c r="AK483" s="57"/>
      <c r="AL483" s="57"/>
    </row>
    <row r="484" spans="1:38" ht="12.75"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c r="AD484" s="57"/>
      <c r="AE484" s="57"/>
      <c r="AF484" s="57"/>
      <c r="AG484" s="57"/>
      <c r="AH484" s="57"/>
      <c r="AI484" s="57"/>
      <c r="AJ484" s="57"/>
      <c r="AK484" s="57"/>
      <c r="AL484" s="57"/>
    </row>
    <row r="485" spans="1:38" ht="12.75"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c r="AD485" s="57"/>
      <c r="AE485" s="57"/>
      <c r="AF485" s="57"/>
      <c r="AG485" s="57"/>
      <c r="AH485" s="57"/>
      <c r="AI485" s="57"/>
      <c r="AJ485" s="57"/>
      <c r="AK485" s="57"/>
      <c r="AL485" s="57"/>
    </row>
    <row r="486" spans="1:38" ht="12.75"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c r="AD486" s="57"/>
      <c r="AE486" s="57"/>
      <c r="AF486" s="57"/>
      <c r="AG486" s="57"/>
      <c r="AH486" s="57"/>
      <c r="AI486" s="57"/>
      <c r="AJ486" s="57"/>
      <c r="AK486" s="57"/>
      <c r="AL486" s="57"/>
    </row>
    <row r="487" spans="1:38" ht="12.75"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c r="AD487" s="57"/>
      <c r="AE487" s="57"/>
      <c r="AF487" s="57"/>
      <c r="AG487" s="57"/>
      <c r="AH487" s="57"/>
      <c r="AI487" s="57"/>
      <c r="AJ487" s="57"/>
      <c r="AK487" s="57"/>
      <c r="AL487" s="57"/>
    </row>
    <row r="488" spans="1:38" ht="12.75"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c r="AD488" s="57"/>
      <c r="AE488" s="57"/>
      <c r="AF488" s="57"/>
      <c r="AG488" s="57"/>
      <c r="AH488" s="57"/>
      <c r="AI488" s="57"/>
      <c r="AJ488" s="57"/>
      <c r="AK488" s="57"/>
      <c r="AL488" s="57"/>
    </row>
    <row r="489" spans="1:38" ht="12.75"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c r="AD489" s="57"/>
      <c r="AE489" s="57"/>
      <c r="AF489" s="57"/>
      <c r="AG489" s="57"/>
      <c r="AH489" s="57"/>
      <c r="AI489" s="57"/>
      <c r="AJ489" s="57"/>
      <c r="AK489" s="57"/>
      <c r="AL489" s="57"/>
    </row>
    <row r="490" spans="1:38" ht="12.75"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c r="AD490" s="57"/>
      <c r="AE490" s="57"/>
      <c r="AF490" s="57"/>
      <c r="AG490" s="57"/>
      <c r="AH490" s="57"/>
      <c r="AI490" s="57"/>
      <c r="AJ490" s="57"/>
      <c r="AK490" s="57"/>
      <c r="AL490" s="57"/>
    </row>
    <row r="491" spans="1:38" ht="12.75"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c r="AD491" s="57"/>
      <c r="AE491" s="57"/>
      <c r="AF491" s="57"/>
      <c r="AG491" s="57"/>
      <c r="AH491" s="57"/>
      <c r="AI491" s="57"/>
      <c r="AJ491" s="57"/>
      <c r="AK491" s="57"/>
      <c r="AL491" s="57"/>
    </row>
    <row r="492" spans="1:38" ht="12.75"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c r="AD492" s="57"/>
      <c r="AE492" s="57"/>
      <c r="AF492" s="57"/>
      <c r="AG492" s="57"/>
      <c r="AH492" s="57"/>
      <c r="AI492" s="57"/>
      <c r="AJ492" s="57"/>
      <c r="AK492" s="57"/>
      <c r="AL492" s="57"/>
    </row>
    <row r="493" spans="1:38" ht="12.75"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c r="AD493" s="57"/>
      <c r="AE493" s="57"/>
      <c r="AF493" s="57"/>
      <c r="AG493" s="57"/>
      <c r="AH493" s="57"/>
      <c r="AI493" s="57"/>
      <c r="AJ493" s="57"/>
      <c r="AK493" s="57"/>
      <c r="AL493" s="57"/>
    </row>
    <row r="494" spans="1:38" ht="12.75"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c r="AD494" s="57"/>
      <c r="AE494" s="57"/>
      <c r="AF494" s="57"/>
      <c r="AG494" s="57"/>
      <c r="AH494" s="57"/>
      <c r="AI494" s="57"/>
      <c r="AJ494" s="57"/>
      <c r="AK494" s="57"/>
      <c r="AL494" s="57"/>
    </row>
    <row r="495" spans="1:38" ht="12.75"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c r="AE495" s="57"/>
      <c r="AF495" s="57"/>
      <c r="AG495" s="57"/>
      <c r="AH495" s="57"/>
      <c r="AI495" s="57"/>
      <c r="AJ495" s="57"/>
      <c r="AK495" s="57"/>
      <c r="AL495" s="57"/>
    </row>
    <row r="496" spans="1:38" ht="12.75"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c r="AE496" s="57"/>
      <c r="AF496" s="57"/>
      <c r="AG496" s="57"/>
      <c r="AH496" s="57"/>
      <c r="AI496" s="57"/>
      <c r="AJ496" s="57"/>
      <c r="AK496" s="57"/>
      <c r="AL496" s="57"/>
    </row>
    <row r="497" spans="1:38" ht="12.75"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c r="AD497" s="57"/>
      <c r="AE497" s="57"/>
      <c r="AF497" s="57"/>
      <c r="AG497" s="57"/>
      <c r="AH497" s="57"/>
      <c r="AI497" s="57"/>
      <c r="AJ497" s="57"/>
      <c r="AK497" s="57"/>
      <c r="AL497" s="57"/>
    </row>
    <row r="498" spans="1:38" ht="12.75"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c r="AD498" s="57"/>
      <c r="AE498" s="57"/>
      <c r="AF498" s="57"/>
      <c r="AG498" s="57"/>
      <c r="AH498" s="57"/>
      <c r="AI498" s="57"/>
      <c r="AJ498" s="57"/>
      <c r="AK498" s="57"/>
      <c r="AL498" s="57"/>
    </row>
    <row r="499" spans="1:38" ht="12.75"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c r="AD499" s="57"/>
      <c r="AE499" s="57"/>
      <c r="AF499" s="57"/>
      <c r="AG499" s="57"/>
      <c r="AH499" s="57"/>
      <c r="AI499" s="57"/>
      <c r="AJ499" s="57"/>
      <c r="AK499" s="57"/>
      <c r="AL499" s="57"/>
    </row>
    <row r="500" spans="1:38" ht="12.75"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c r="AD500" s="57"/>
      <c r="AE500" s="57"/>
      <c r="AF500" s="57"/>
      <c r="AG500" s="57"/>
      <c r="AH500" s="57"/>
      <c r="AI500" s="57"/>
      <c r="AJ500" s="57"/>
      <c r="AK500" s="57"/>
      <c r="AL500" s="57"/>
    </row>
    <row r="501" spans="1:38" ht="12.75"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c r="AD501" s="57"/>
      <c r="AE501" s="57"/>
      <c r="AF501" s="57"/>
      <c r="AG501" s="57"/>
      <c r="AH501" s="57"/>
      <c r="AI501" s="57"/>
      <c r="AJ501" s="57"/>
      <c r="AK501" s="57"/>
      <c r="AL501" s="57"/>
    </row>
    <row r="502" spans="1:38" ht="12.75"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c r="AD502" s="57"/>
      <c r="AE502" s="57"/>
      <c r="AF502" s="57"/>
      <c r="AG502" s="57"/>
      <c r="AH502" s="57"/>
      <c r="AI502" s="57"/>
      <c r="AJ502" s="57"/>
      <c r="AK502" s="57"/>
      <c r="AL502" s="57"/>
    </row>
    <row r="503" spans="1:38" ht="12.75"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c r="AD503" s="57"/>
      <c r="AE503" s="57"/>
      <c r="AF503" s="57"/>
      <c r="AG503" s="57"/>
      <c r="AH503" s="57"/>
      <c r="AI503" s="57"/>
      <c r="AJ503" s="57"/>
      <c r="AK503" s="57"/>
      <c r="AL503" s="57"/>
    </row>
    <row r="504" spans="1:38" ht="12.75"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c r="AD504" s="57"/>
      <c r="AE504" s="57"/>
      <c r="AF504" s="57"/>
      <c r="AG504" s="57"/>
      <c r="AH504" s="57"/>
      <c r="AI504" s="57"/>
      <c r="AJ504" s="57"/>
      <c r="AK504" s="57"/>
      <c r="AL504" s="57"/>
    </row>
    <row r="505" spans="1:38" ht="12.75"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c r="AD505" s="57"/>
      <c r="AE505" s="57"/>
      <c r="AF505" s="57"/>
      <c r="AG505" s="57"/>
      <c r="AH505" s="57"/>
      <c r="AI505" s="57"/>
      <c r="AJ505" s="57"/>
      <c r="AK505" s="57"/>
      <c r="AL505" s="57"/>
    </row>
    <row r="506" spans="1:38" ht="12.75"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c r="AD506" s="57"/>
      <c r="AE506" s="57"/>
      <c r="AF506" s="57"/>
      <c r="AG506" s="57"/>
      <c r="AH506" s="57"/>
      <c r="AI506" s="57"/>
      <c r="AJ506" s="57"/>
      <c r="AK506" s="57"/>
      <c r="AL506" s="57"/>
    </row>
    <row r="507" spans="1:38" ht="12.75"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c r="AD507" s="57"/>
      <c r="AE507" s="57"/>
      <c r="AF507" s="57"/>
      <c r="AG507" s="57"/>
      <c r="AH507" s="57"/>
      <c r="AI507" s="57"/>
      <c r="AJ507" s="57"/>
      <c r="AK507" s="57"/>
      <c r="AL507" s="57"/>
    </row>
    <row r="508" spans="1:38" ht="12.75"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c r="AD508" s="57"/>
      <c r="AE508" s="57"/>
      <c r="AF508" s="57"/>
      <c r="AG508" s="57"/>
      <c r="AH508" s="57"/>
      <c r="AI508" s="57"/>
      <c r="AJ508" s="57"/>
      <c r="AK508" s="57"/>
      <c r="AL508" s="57"/>
    </row>
    <row r="509" spans="1:38" ht="12.75"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c r="AD509" s="57"/>
      <c r="AE509" s="57"/>
      <c r="AF509" s="57"/>
      <c r="AG509" s="57"/>
      <c r="AH509" s="57"/>
      <c r="AI509" s="57"/>
      <c r="AJ509" s="57"/>
      <c r="AK509" s="57"/>
      <c r="AL509" s="57"/>
    </row>
    <row r="510" spans="1:38" ht="12.75"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c r="AD510" s="57"/>
      <c r="AE510" s="57"/>
      <c r="AF510" s="57"/>
      <c r="AG510" s="57"/>
      <c r="AH510" s="57"/>
      <c r="AI510" s="57"/>
      <c r="AJ510" s="57"/>
      <c r="AK510" s="57"/>
      <c r="AL510" s="57"/>
    </row>
    <row r="511" spans="1:38" ht="12.75"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c r="AD511" s="57"/>
      <c r="AE511" s="57"/>
      <c r="AF511" s="57"/>
      <c r="AG511" s="57"/>
      <c r="AH511" s="57"/>
      <c r="AI511" s="57"/>
      <c r="AJ511" s="57"/>
      <c r="AK511" s="57"/>
      <c r="AL511" s="57"/>
    </row>
    <row r="512" spans="1:38" ht="12.75"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c r="AD512" s="57"/>
      <c r="AE512" s="57"/>
      <c r="AF512" s="57"/>
      <c r="AG512" s="57"/>
      <c r="AH512" s="57"/>
      <c r="AI512" s="57"/>
      <c r="AJ512" s="57"/>
      <c r="AK512" s="57"/>
      <c r="AL512" s="57"/>
    </row>
    <row r="513" spans="1:38" ht="12.75"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c r="AD513" s="57"/>
      <c r="AE513" s="57"/>
      <c r="AF513" s="57"/>
      <c r="AG513" s="57"/>
      <c r="AH513" s="57"/>
      <c r="AI513" s="57"/>
      <c r="AJ513" s="57"/>
      <c r="AK513" s="57"/>
      <c r="AL513" s="57"/>
    </row>
    <row r="514" spans="1:38" ht="12.75"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c r="AD514" s="57"/>
      <c r="AE514" s="57"/>
      <c r="AF514" s="57"/>
      <c r="AG514" s="57"/>
      <c r="AH514" s="57"/>
      <c r="AI514" s="57"/>
      <c r="AJ514" s="57"/>
      <c r="AK514" s="57"/>
      <c r="AL514" s="57"/>
    </row>
    <row r="515" spans="1:38" ht="12.75"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c r="AD515" s="57"/>
      <c r="AE515" s="57"/>
      <c r="AF515" s="57"/>
      <c r="AG515" s="57"/>
      <c r="AH515" s="57"/>
      <c r="AI515" s="57"/>
      <c r="AJ515" s="57"/>
      <c r="AK515" s="57"/>
      <c r="AL515" s="57"/>
    </row>
    <row r="516" spans="1:38" ht="12.75"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c r="AD516" s="57"/>
      <c r="AE516" s="57"/>
      <c r="AF516" s="57"/>
      <c r="AG516" s="57"/>
      <c r="AH516" s="57"/>
      <c r="AI516" s="57"/>
      <c r="AJ516" s="57"/>
      <c r="AK516" s="57"/>
      <c r="AL516" s="57"/>
    </row>
    <row r="517" spans="1:38" ht="12.75"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c r="AD517" s="57"/>
      <c r="AE517" s="57"/>
      <c r="AF517" s="57"/>
      <c r="AG517" s="57"/>
      <c r="AH517" s="57"/>
      <c r="AI517" s="57"/>
      <c r="AJ517" s="57"/>
      <c r="AK517" s="57"/>
      <c r="AL517" s="57"/>
    </row>
    <row r="518" spans="1:38" ht="12.75"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c r="AD518" s="57"/>
      <c r="AE518" s="57"/>
      <c r="AF518" s="57"/>
      <c r="AG518" s="57"/>
      <c r="AH518" s="57"/>
      <c r="AI518" s="57"/>
      <c r="AJ518" s="57"/>
      <c r="AK518" s="57"/>
      <c r="AL518" s="57"/>
    </row>
    <row r="519" spans="1:38" ht="12.75"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c r="AD519" s="57"/>
      <c r="AE519" s="57"/>
      <c r="AF519" s="57"/>
      <c r="AG519" s="57"/>
      <c r="AH519" s="57"/>
      <c r="AI519" s="57"/>
      <c r="AJ519" s="57"/>
      <c r="AK519" s="57"/>
      <c r="AL519" s="57"/>
    </row>
    <row r="520" spans="1:38" ht="12.75"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c r="AD520" s="57"/>
      <c r="AE520" s="57"/>
      <c r="AF520" s="57"/>
      <c r="AG520" s="57"/>
      <c r="AH520" s="57"/>
      <c r="AI520" s="57"/>
      <c r="AJ520" s="57"/>
      <c r="AK520" s="57"/>
      <c r="AL520" s="57"/>
    </row>
    <row r="521" spans="1:38" ht="12.75"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c r="AD521" s="57"/>
      <c r="AE521" s="57"/>
      <c r="AF521" s="57"/>
      <c r="AG521" s="57"/>
      <c r="AH521" s="57"/>
      <c r="AI521" s="57"/>
      <c r="AJ521" s="57"/>
      <c r="AK521" s="57"/>
      <c r="AL521" s="57"/>
    </row>
    <row r="522" spans="1:38" ht="12.75"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c r="AD522" s="57"/>
      <c r="AE522" s="57"/>
      <c r="AF522" s="57"/>
      <c r="AG522" s="57"/>
      <c r="AH522" s="57"/>
      <c r="AI522" s="57"/>
      <c r="AJ522" s="57"/>
      <c r="AK522" s="57"/>
      <c r="AL522" s="57"/>
    </row>
    <row r="523" spans="1:38" ht="12.75"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c r="AD523" s="57"/>
      <c r="AE523" s="57"/>
      <c r="AF523" s="57"/>
      <c r="AG523" s="57"/>
      <c r="AH523" s="57"/>
      <c r="AI523" s="57"/>
      <c r="AJ523" s="57"/>
      <c r="AK523" s="57"/>
      <c r="AL523" s="57"/>
    </row>
    <row r="524" spans="1:38" ht="12.75"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c r="AD524" s="57"/>
      <c r="AE524" s="57"/>
      <c r="AF524" s="57"/>
      <c r="AG524" s="57"/>
      <c r="AH524" s="57"/>
      <c r="AI524" s="57"/>
      <c r="AJ524" s="57"/>
      <c r="AK524" s="57"/>
      <c r="AL524" s="57"/>
    </row>
    <row r="525" spans="1:38" ht="12.75"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c r="AD525" s="57"/>
      <c r="AE525" s="57"/>
      <c r="AF525" s="57"/>
      <c r="AG525" s="57"/>
      <c r="AH525" s="57"/>
      <c r="AI525" s="57"/>
      <c r="AJ525" s="57"/>
      <c r="AK525" s="57"/>
      <c r="AL525" s="57"/>
    </row>
    <row r="526" spans="1:38" ht="12.75"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c r="AD526" s="57"/>
      <c r="AE526" s="57"/>
      <c r="AF526" s="57"/>
      <c r="AG526" s="57"/>
      <c r="AH526" s="57"/>
      <c r="AI526" s="57"/>
      <c r="AJ526" s="57"/>
      <c r="AK526" s="57"/>
      <c r="AL526" s="57"/>
    </row>
    <row r="527" spans="1:38" ht="12.75"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c r="AD527" s="57"/>
      <c r="AE527" s="57"/>
      <c r="AF527" s="57"/>
      <c r="AG527" s="57"/>
      <c r="AH527" s="57"/>
      <c r="AI527" s="57"/>
      <c r="AJ527" s="57"/>
      <c r="AK527" s="57"/>
      <c r="AL527" s="57"/>
    </row>
    <row r="528" spans="1:38" ht="12.75"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c r="AD528" s="57"/>
      <c r="AE528" s="57"/>
      <c r="AF528" s="57"/>
      <c r="AG528" s="57"/>
      <c r="AH528" s="57"/>
      <c r="AI528" s="57"/>
      <c r="AJ528" s="57"/>
      <c r="AK528" s="57"/>
      <c r="AL528" s="57"/>
    </row>
    <row r="529" spans="1:38" ht="12.75"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c r="AD529" s="57"/>
      <c r="AE529" s="57"/>
      <c r="AF529" s="57"/>
      <c r="AG529" s="57"/>
      <c r="AH529" s="57"/>
      <c r="AI529" s="57"/>
      <c r="AJ529" s="57"/>
      <c r="AK529" s="57"/>
      <c r="AL529" s="57"/>
    </row>
    <row r="530" spans="1:38" ht="12.75"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c r="AE530" s="57"/>
      <c r="AF530" s="57"/>
      <c r="AG530" s="57"/>
      <c r="AH530" s="57"/>
      <c r="AI530" s="57"/>
      <c r="AJ530" s="57"/>
      <c r="AK530" s="57"/>
      <c r="AL530" s="57"/>
    </row>
    <row r="531" spans="1:38" ht="12.75"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c r="AD531" s="57"/>
      <c r="AE531" s="57"/>
      <c r="AF531" s="57"/>
      <c r="AG531" s="57"/>
      <c r="AH531" s="57"/>
      <c r="AI531" s="57"/>
      <c r="AJ531" s="57"/>
      <c r="AK531" s="57"/>
      <c r="AL531" s="57"/>
    </row>
    <row r="532" spans="1:38" ht="12.75"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c r="AD532" s="57"/>
      <c r="AE532" s="57"/>
      <c r="AF532" s="57"/>
      <c r="AG532" s="57"/>
      <c r="AH532" s="57"/>
      <c r="AI532" s="57"/>
      <c r="AJ532" s="57"/>
      <c r="AK532" s="57"/>
      <c r="AL532" s="57"/>
    </row>
    <row r="533" spans="1:38" ht="12.75"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c r="AD533" s="57"/>
      <c r="AE533" s="57"/>
      <c r="AF533" s="57"/>
      <c r="AG533" s="57"/>
      <c r="AH533" s="57"/>
      <c r="AI533" s="57"/>
      <c r="AJ533" s="57"/>
      <c r="AK533" s="57"/>
      <c r="AL533" s="57"/>
    </row>
    <row r="534" spans="1:38" ht="12.75"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c r="AD534" s="57"/>
      <c r="AE534" s="57"/>
      <c r="AF534" s="57"/>
      <c r="AG534" s="57"/>
      <c r="AH534" s="57"/>
      <c r="AI534" s="57"/>
      <c r="AJ534" s="57"/>
      <c r="AK534" s="57"/>
      <c r="AL534" s="57"/>
    </row>
    <row r="535" spans="1:38" ht="12.75"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c r="AD535" s="57"/>
      <c r="AE535" s="57"/>
      <c r="AF535" s="57"/>
      <c r="AG535" s="57"/>
      <c r="AH535" s="57"/>
      <c r="AI535" s="57"/>
      <c r="AJ535" s="57"/>
      <c r="AK535" s="57"/>
      <c r="AL535" s="57"/>
    </row>
    <row r="536" spans="1:38" ht="12.75"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c r="AD536" s="57"/>
      <c r="AE536" s="57"/>
      <c r="AF536" s="57"/>
      <c r="AG536" s="57"/>
      <c r="AH536" s="57"/>
      <c r="AI536" s="57"/>
      <c r="AJ536" s="57"/>
      <c r="AK536" s="57"/>
      <c r="AL536" s="57"/>
    </row>
    <row r="537" spans="1:38" ht="12.75"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c r="AD537" s="57"/>
      <c r="AE537" s="57"/>
      <c r="AF537" s="57"/>
      <c r="AG537" s="57"/>
      <c r="AH537" s="57"/>
      <c r="AI537" s="57"/>
      <c r="AJ537" s="57"/>
      <c r="AK537" s="57"/>
      <c r="AL537" s="57"/>
    </row>
    <row r="538" spans="1:38" ht="12.75"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c r="AD538" s="57"/>
      <c r="AE538" s="57"/>
      <c r="AF538" s="57"/>
      <c r="AG538" s="57"/>
      <c r="AH538" s="57"/>
      <c r="AI538" s="57"/>
      <c r="AJ538" s="57"/>
      <c r="AK538" s="57"/>
      <c r="AL538" s="57"/>
    </row>
    <row r="539" spans="1:38" ht="12.75"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c r="AD539" s="57"/>
      <c r="AE539" s="57"/>
      <c r="AF539" s="57"/>
      <c r="AG539" s="57"/>
      <c r="AH539" s="57"/>
      <c r="AI539" s="57"/>
      <c r="AJ539" s="57"/>
      <c r="AK539" s="57"/>
      <c r="AL539" s="57"/>
    </row>
    <row r="540" spans="1:38" ht="12.75"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c r="AD540" s="57"/>
      <c r="AE540" s="57"/>
      <c r="AF540" s="57"/>
      <c r="AG540" s="57"/>
      <c r="AH540" s="57"/>
      <c r="AI540" s="57"/>
      <c r="AJ540" s="57"/>
      <c r="AK540" s="57"/>
      <c r="AL540" s="57"/>
    </row>
    <row r="541" spans="1:38" ht="12.75"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c r="AD541" s="57"/>
      <c r="AE541" s="57"/>
      <c r="AF541" s="57"/>
      <c r="AG541" s="57"/>
      <c r="AH541" s="57"/>
      <c r="AI541" s="57"/>
      <c r="AJ541" s="57"/>
      <c r="AK541" s="57"/>
      <c r="AL541" s="57"/>
    </row>
    <row r="542" spans="1:38" ht="12.75"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c r="AD542" s="57"/>
      <c r="AE542" s="57"/>
      <c r="AF542" s="57"/>
      <c r="AG542" s="57"/>
      <c r="AH542" s="57"/>
      <c r="AI542" s="57"/>
      <c r="AJ542" s="57"/>
      <c r="AK542" s="57"/>
      <c r="AL542" s="57"/>
    </row>
    <row r="543" spans="1:38" ht="12.75"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c r="AD543" s="57"/>
      <c r="AE543" s="57"/>
      <c r="AF543" s="57"/>
      <c r="AG543" s="57"/>
      <c r="AH543" s="57"/>
      <c r="AI543" s="57"/>
      <c r="AJ543" s="57"/>
      <c r="AK543" s="57"/>
      <c r="AL543" s="57"/>
    </row>
    <row r="544" spans="1:38" ht="12.75"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c r="AD544" s="57"/>
      <c r="AE544" s="57"/>
      <c r="AF544" s="57"/>
      <c r="AG544" s="57"/>
      <c r="AH544" s="57"/>
      <c r="AI544" s="57"/>
      <c r="AJ544" s="57"/>
      <c r="AK544" s="57"/>
      <c r="AL544" s="57"/>
    </row>
    <row r="545" spans="1:38" ht="12.75"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c r="AD545" s="57"/>
      <c r="AE545" s="57"/>
      <c r="AF545" s="57"/>
      <c r="AG545" s="57"/>
      <c r="AH545" s="57"/>
      <c r="AI545" s="57"/>
      <c r="AJ545" s="57"/>
      <c r="AK545" s="57"/>
      <c r="AL545" s="57"/>
    </row>
    <row r="546" spans="1:38" ht="12.75"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c r="AD546" s="57"/>
      <c r="AE546" s="57"/>
      <c r="AF546" s="57"/>
      <c r="AG546" s="57"/>
      <c r="AH546" s="57"/>
      <c r="AI546" s="57"/>
      <c r="AJ546" s="57"/>
      <c r="AK546" s="57"/>
      <c r="AL546" s="57"/>
    </row>
    <row r="547" spans="1:38" ht="12.75"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c r="AD547" s="57"/>
      <c r="AE547" s="57"/>
      <c r="AF547" s="57"/>
      <c r="AG547" s="57"/>
      <c r="AH547" s="57"/>
      <c r="AI547" s="57"/>
      <c r="AJ547" s="57"/>
      <c r="AK547" s="57"/>
      <c r="AL547" s="57"/>
    </row>
    <row r="548" spans="1:38" ht="12.75"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c r="AD548" s="57"/>
      <c r="AE548" s="57"/>
      <c r="AF548" s="57"/>
      <c r="AG548" s="57"/>
      <c r="AH548" s="57"/>
      <c r="AI548" s="57"/>
      <c r="AJ548" s="57"/>
      <c r="AK548" s="57"/>
      <c r="AL548" s="57"/>
    </row>
    <row r="549" spans="1:38" ht="12.75"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c r="AD549" s="57"/>
      <c r="AE549" s="57"/>
      <c r="AF549" s="57"/>
      <c r="AG549" s="57"/>
      <c r="AH549" s="57"/>
      <c r="AI549" s="57"/>
      <c r="AJ549" s="57"/>
      <c r="AK549" s="57"/>
      <c r="AL549" s="57"/>
    </row>
    <row r="550" spans="1:38" ht="12.75"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c r="AD550" s="57"/>
      <c r="AE550" s="57"/>
      <c r="AF550" s="57"/>
      <c r="AG550" s="57"/>
      <c r="AH550" s="57"/>
      <c r="AI550" s="57"/>
      <c r="AJ550" s="57"/>
      <c r="AK550" s="57"/>
      <c r="AL550" s="57"/>
    </row>
    <row r="551" spans="1:38" ht="12.75"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c r="AD551" s="57"/>
      <c r="AE551" s="57"/>
      <c r="AF551" s="57"/>
      <c r="AG551" s="57"/>
      <c r="AH551" s="57"/>
      <c r="AI551" s="57"/>
      <c r="AJ551" s="57"/>
      <c r="AK551" s="57"/>
      <c r="AL551" s="57"/>
    </row>
    <row r="552" spans="1:38" ht="12.75"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c r="AD552" s="57"/>
      <c r="AE552" s="57"/>
      <c r="AF552" s="57"/>
      <c r="AG552" s="57"/>
      <c r="AH552" s="57"/>
      <c r="AI552" s="57"/>
      <c r="AJ552" s="57"/>
      <c r="AK552" s="57"/>
      <c r="AL552" s="57"/>
    </row>
    <row r="553" spans="1:38" ht="12.75"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c r="AD553" s="57"/>
      <c r="AE553" s="57"/>
      <c r="AF553" s="57"/>
      <c r="AG553" s="57"/>
      <c r="AH553" s="57"/>
      <c r="AI553" s="57"/>
      <c r="AJ553" s="57"/>
      <c r="AK553" s="57"/>
      <c r="AL553" s="57"/>
    </row>
    <row r="554" spans="1:38" ht="12.75"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c r="AD554" s="57"/>
      <c r="AE554" s="57"/>
      <c r="AF554" s="57"/>
      <c r="AG554" s="57"/>
      <c r="AH554" s="57"/>
      <c r="AI554" s="57"/>
      <c r="AJ554" s="57"/>
      <c r="AK554" s="57"/>
      <c r="AL554" s="57"/>
    </row>
    <row r="555" spans="1:38" ht="12.75"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c r="AD555" s="57"/>
      <c r="AE555" s="57"/>
      <c r="AF555" s="57"/>
      <c r="AG555" s="57"/>
      <c r="AH555" s="57"/>
      <c r="AI555" s="57"/>
      <c r="AJ555" s="57"/>
      <c r="AK555" s="57"/>
      <c r="AL555" s="57"/>
    </row>
    <row r="556" spans="1:38" ht="12.75"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c r="AD556" s="57"/>
      <c r="AE556" s="57"/>
      <c r="AF556" s="57"/>
      <c r="AG556" s="57"/>
      <c r="AH556" s="57"/>
      <c r="AI556" s="57"/>
      <c r="AJ556" s="57"/>
      <c r="AK556" s="57"/>
      <c r="AL556" s="57"/>
    </row>
    <row r="557" spans="1:38" ht="12.75"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c r="AD557" s="57"/>
      <c r="AE557" s="57"/>
      <c r="AF557" s="57"/>
      <c r="AG557" s="57"/>
      <c r="AH557" s="57"/>
      <c r="AI557" s="57"/>
      <c r="AJ557" s="57"/>
      <c r="AK557" s="57"/>
      <c r="AL557" s="57"/>
    </row>
    <row r="558" spans="1:38" ht="12.75"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c r="AD558" s="57"/>
      <c r="AE558" s="57"/>
      <c r="AF558" s="57"/>
      <c r="AG558" s="57"/>
      <c r="AH558" s="57"/>
      <c r="AI558" s="57"/>
      <c r="AJ558" s="57"/>
      <c r="AK558" s="57"/>
      <c r="AL558" s="57"/>
    </row>
    <row r="559" spans="1:38" ht="12.75"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c r="AD559" s="57"/>
      <c r="AE559" s="57"/>
      <c r="AF559" s="57"/>
      <c r="AG559" s="57"/>
      <c r="AH559" s="57"/>
      <c r="AI559" s="57"/>
      <c r="AJ559" s="57"/>
      <c r="AK559" s="57"/>
      <c r="AL559" s="57"/>
    </row>
    <row r="560" spans="1:38" ht="12.75"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c r="AD560" s="57"/>
      <c r="AE560" s="57"/>
      <c r="AF560" s="57"/>
      <c r="AG560" s="57"/>
      <c r="AH560" s="57"/>
      <c r="AI560" s="57"/>
      <c r="AJ560" s="57"/>
      <c r="AK560" s="57"/>
      <c r="AL560" s="57"/>
    </row>
    <row r="561" spans="1:38" ht="12.75"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c r="AD561" s="57"/>
      <c r="AE561" s="57"/>
      <c r="AF561" s="57"/>
      <c r="AG561" s="57"/>
      <c r="AH561" s="57"/>
      <c r="AI561" s="57"/>
      <c r="AJ561" s="57"/>
      <c r="AK561" s="57"/>
      <c r="AL561" s="57"/>
    </row>
    <row r="562" spans="1:38" ht="12.75"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c r="AD562" s="57"/>
      <c r="AE562" s="57"/>
      <c r="AF562" s="57"/>
      <c r="AG562" s="57"/>
      <c r="AH562" s="57"/>
      <c r="AI562" s="57"/>
      <c r="AJ562" s="57"/>
      <c r="AK562" s="57"/>
      <c r="AL562" s="57"/>
    </row>
    <row r="563" spans="1:38" ht="12.75"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c r="AD563" s="57"/>
      <c r="AE563" s="57"/>
      <c r="AF563" s="57"/>
      <c r="AG563" s="57"/>
      <c r="AH563" s="57"/>
      <c r="AI563" s="57"/>
      <c r="AJ563" s="57"/>
      <c r="AK563" s="57"/>
      <c r="AL563" s="57"/>
    </row>
    <row r="564" spans="1:38" ht="12.75"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c r="AE564" s="57"/>
      <c r="AF564" s="57"/>
      <c r="AG564" s="57"/>
      <c r="AH564" s="57"/>
      <c r="AI564" s="57"/>
      <c r="AJ564" s="57"/>
      <c r="AK564" s="57"/>
      <c r="AL564" s="57"/>
    </row>
    <row r="565" spans="1:38" ht="12.75"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c r="AE565" s="57"/>
      <c r="AF565" s="57"/>
      <c r="AG565" s="57"/>
      <c r="AH565" s="57"/>
      <c r="AI565" s="57"/>
      <c r="AJ565" s="57"/>
      <c r="AK565" s="57"/>
      <c r="AL565" s="57"/>
    </row>
    <row r="566" spans="1:38" ht="12.75"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c r="AD566" s="57"/>
      <c r="AE566" s="57"/>
      <c r="AF566" s="57"/>
      <c r="AG566" s="57"/>
      <c r="AH566" s="57"/>
      <c r="AI566" s="57"/>
      <c r="AJ566" s="57"/>
      <c r="AK566" s="57"/>
      <c r="AL566" s="57"/>
    </row>
    <row r="567" spans="1:38" ht="12.75"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c r="AD567" s="57"/>
      <c r="AE567" s="57"/>
      <c r="AF567" s="57"/>
      <c r="AG567" s="57"/>
      <c r="AH567" s="57"/>
      <c r="AI567" s="57"/>
      <c r="AJ567" s="57"/>
      <c r="AK567" s="57"/>
      <c r="AL567" s="57"/>
    </row>
    <row r="568" spans="1:38" ht="12.75"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c r="AD568" s="57"/>
      <c r="AE568" s="57"/>
      <c r="AF568" s="57"/>
      <c r="AG568" s="57"/>
      <c r="AH568" s="57"/>
      <c r="AI568" s="57"/>
      <c r="AJ568" s="57"/>
      <c r="AK568" s="57"/>
      <c r="AL568" s="57"/>
    </row>
    <row r="569" spans="1:38" ht="12.75"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c r="AD569" s="57"/>
      <c r="AE569" s="57"/>
      <c r="AF569" s="57"/>
      <c r="AG569" s="57"/>
      <c r="AH569" s="57"/>
      <c r="AI569" s="57"/>
      <c r="AJ569" s="57"/>
      <c r="AK569" s="57"/>
      <c r="AL569" s="57"/>
    </row>
    <row r="570" spans="1:38" ht="12.75"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row>
    <row r="571" spans="1:38" ht="12.75"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c r="AD571" s="57"/>
      <c r="AE571" s="57"/>
      <c r="AF571" s="57"/>
      <c r="AG571" s="57"/>
      <c r="AH571" s="57"/>
      <c r="AI571" s="57"/>
      <c r="AJ571" s="57"/>
      <c r="AK571" s="57"/>
      <c r="AL571" s="57"/>
    </row>
    <row r="572" spans="1:38" ht="12.75"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c r="AE572" s="57"/>
      <c r="AF572" s="57"/>
      <c r="AG572" s="57"/>
      <c r="AH572" s="57"/>
      <c r="AI572" s="57"/>
      <c r="AJ572" s="57"/>
      <c r="AK572" s="57"/>
      <c r="AL572" s="57"/>
    </row>
    <row r="573" spans="1:38" ht="12.75"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c r="AE573" s="57"/>
      <c r="AF573" s="57"/>
      <c r="AG573" s="57"/>
      <c r="AH573" s="57"/>
      <c r="AI573" s="57"/>
      <c r="AJ573" s="57"/>
      <c r="AK573" s="57"/>
      <c r="AL573" s="57"/>
    </row>
    <row r="574" spans="1:38" ht="12.75"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c r="AE574" s="57"/>
      <c r="AF574" s="57"/>
      <c r="AG574" s="57"/>
      <c r="AH574" s="57"/>
      <c r="AI574" s="57"/>
      <c r="AJ574" s="57"/>
      <c r="AK574" s="57"/>
      <c r="AL574" s="57"/>
    </row>
    <row r="575" spans="1:38" ht="12.75"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c r="AE575" s="57"/>
      <c r="AF575" s="57"/>
      <c r="AG575" s="57"/>
      <c r="AH575" s="57"/>
      <c r="AI575" s="57"/>
      <c r="AJ575" s="57"/>
      <c r="AK575" s="57"/>
      <c r="AL575" s="57"/>
    </row>
    <row r="576" spans="1:38" ht="12.75"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c r="AE576" s="57"/>
      <c r="AF576" s="57"/>
      <c r="AG576" s="57"/>
      <c r="AH576" s="57"/>
      <c r="AI576" s="57"/>
      <c r="AJ576" s="57"/>
      <c r="AK576" s="57"/>
      <c r="AL576" s="57"/>
    </row>
    <row r="577" spans="1:38" ht="12.75"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c r="AD577" s="57"/>
      <c r="AE577" s="57"/>
      <c r="AF577" s="57"/>
      <c r="AG577" s="57"/>
      <c r="AH577" s="57"/>
      <c r="AI577" s="57"/>
      <c r="AJ577" s="57"/>
      <c r="AK577" s="57"/>
      <c r="AL577" s="57"/>
    </row>
    <row r="578" spans="1:38" ht="12.75"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c r="AD578" s="57"/>
      <c r="AE578" s="57"/>
      <c r="AF578" s="57"/>
      <c r="AG578" s="57"/>
      <c r="AH578" s="57"/>
      <c r="AI578" s="57"/>
      <c r="AJ578" s="57"/>
      <c r="AK578" s="57"/>
      <c r="AL578" s="57"/>
    </row>
    <row r="579" spans="1:38" ht="12.75"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c r="AD579" s="57"/>
      <c r="AE579" s="57"/>
      <c r="AF579" s="57"/>
      <c r="AG579" s="57"/>
      <c r="AH579" s="57"/>
      <c r="AI579" s="57"/>
      <c r="AJ579" s="57"/>
      <c r="AK579" s="57"/>
      <c r="AL579" s="57"/>
    </row>
    <row r="580" spans="1:38" ht="12.75"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c r="AD580" s="57"/>
      <c r="AE580" s="57"/>
      <c r="AF580" s="57"/>
      <c r="AG580" s="57"/>
      <c r="AH580" s="57"/>
      <c r="AI580" s="57"/>
      <c r="AJ580" s="57"/>
      <c r="AK580" s="57"/>
      <c r="AL580" s="57"/>
    </row>
    <row r="581" spans="1:38" ht="12.75"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c r="AD581" s="57"/>
      <c r="AE581" s="57"/>
      <c r="AF581" s="57"/>
      <c r="AG581" s="57"/>
      <c r="AH581" s="57"/>
      <c r="AI581" s="57"/>
      <c r="AJ581" s="57"/>
      <c r="AK581" s="57"/>
      <c r="AL581" s="57"/>
    </row>
    <row r="582" spans="1:38" ht="12.75"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c r="AD582" s="57"/>
      <c r="AE582" s="57"/>
      <c r="AF582" s="57"/>
      <c r="AG582" s="57"/>
      <c r="AH582" s="57"/>
      <c r="AI582" s="57"/>
      <c r="AJ582" s="57"/>
      <c r="AK582" s="57"/>
      <c r="AL582" s="57"/>
    </row>
    <row r="583" spans="1:38" ht="12.75"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c r="AD583" s="57"/>
      <c r="AE583" s="57"/>
      <c r="AF583" s="57"/>
      <c r="AG583" s="57"/>
      <c r="AH583" s="57"/>
      <c r="AI583" s="57"/>
      <c r="AJ583" s="57"/>
      <c r="AK583" s="57"/>
      <c r="AL583" s="57"/>
    </row>
    <row r="584" spans="1:38" ht="12.75"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c r="AD584" s="57"/>
      <c r="AE584" s="57"/>
      <c r="AF584" s="57"/>
      <c r="AG584" s="57"/>
      <c r="AH584" s="57"/>
      <c r="AI584" s="57"/>
      <c r="AJ584" s="57"/>
      <c r="AK584" s="57"/>
      <c r="AL584" s="57"/>
    </row>
    <row r="585" spans="1:38" ht="12.75"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c r="AD585" s="57"/>
      <c r="AE585" s="57"/>
      <c r="AF585" s="57"/>
      <c r="AG585" s="57"/>
      <c r="AH585" s="57"/>
      <c r="AI585" s="57"/>
      <c r="AJ585" s="57"/>
      <c r="AK585" s="57"/>
      <c r="AL585" s="57"/>
    </row>
    <row r="586" spans="1:38" ht="12.75"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c r="AD586" s="57"/>
      <c r="AE586" s="57"/>
      <c r="AF586" s="57"/>
      <c r="AG586" s="57"/>
      <c r="AH586" s="57"/>
      <c r="AI586" s="57"/>
      <c r="AJ586" s="57"/>
      <c r="AK586" s="57"/>
      <c r="AL586" s="57"/>
    </row>
    <row r="587" spans="1:38" ht="12.75"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c r="AD587" s="57"/>
      <c r="AE587" s="57"/>
      <c r="AF587" s="57"/>
      <c r="AG587" s="57"/>
      <c r="AH587" s="57"/>
      <c r="AI587" s="57"/>
      <c r="AJ587" s="57"/>
      <c r="AK587" s="57"/>
      <c r="AL587" s="57"/>
    </row>
    <row r="588" spans="1:38" ht="12.75"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c r="AE588" s="57"/>
      <c r="AF588" s="57"/>
      <c r="AG588" s="57"/>
      <c r="AH588" s="57"/>
      <c r="AI588" s="57"/>
      <c r="AJ588" s="57"/>
      <c r="AK588" s="57"/>
      <c r="AL588" s="57"/>
    </row>
    <row r="589" spans="1:38" ht="12.75"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c r="AE589" s="57"/>
      <c r="AF589" s="57"/>
      <c r="AG589" s="57"/>
      <c r="AH589" s="57"/>
      <c r="AI589" s="57"/>
      <c r="AJ589" s="57"/>
      <c r="AK589" s="57"/>
      <c r="AL589" s="57"/>
    </row>
    <row r="590" spans="1:38" ht="12.75"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c r="AE590" s="57"/>
      <c r="AF590" s="57"/>
      <c r="AG590" s="57"/>
      <c r="AH590" s="57"/>
      <c r="AI590" s="57"/>
      <c r="AJ590" s="57"/>
      <c r="AK590" s="57"/>
      <c r="AL590" s="57"/>
    </row>
    <row r="591" spans="1:38" ht="12.75"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c r="AE591" s="57"/>
      <c r="AF591" s="57"/>
      <c r="AG591" s="57"/>
      <c r="AH591" s="57"/>
      <c r="AI591" s="57"/>
      <c r="AJ591" s="57"/>
      <c r="AK591" s="57"/>
      <c r="AL591" s="57"/>
    </row>
    <row r="592" spans="1:38" ht="12.75"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c r="AD592" s="57"/>
      <c r="AE592" s="57"/>
      <c r="AF592" s="57"/>
      <c r="AG592" s="57"/>
      <c r="AH592" s="57"/>
      <c r="AI592" s="57"/>
      <c r="AJ592" s="57"/>
      <c r="AK592" s="57"/>
      <c r="AL592" s="57"/>
    </row>
    <row r="593" spans="1:38" ht="12.75"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c r="AE593" s="57"/>
      <c r="AF593" s="57"/>
      <c r="AG593" s="57"/>
      <c r="AH593" s="57"/>
      <c r="AI593" s="57"/>
      <c r="AJ593" s="57"/>
      <c r="AK593" s="57"/>
      <c r="AL593" s="57"/>
    </row>
    <row r="594" spans="1:38" ht="12.75"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c r="AE594" s="57"/>
      <c r="AF594" s="57"/>
      <c r="AG594" s="57"/>
      <c r="AH594" s="57"/>
      <c r="AI594" s="57"/>
      <c r="AJ594" s="57"/>
      <c r="AK594" s="57"/>
      <c r="AL594" s="57"/>
    </row>
    <row r="595" spans="1:38" ht="12.75"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c r="AD595" s="57"/>
      <c r="AE595" s="57"/>
      <c r="AF595" s="57"/>
      <c r="AG595" s="57"/>
      <c r="AH595" s="57"/>
      <c r="AI595" s="57"/>
      <c r="AJ595" s="57"/>
      <c r="AK595" s="57"/>
      <c r="AL595" s="57"/>
    </row>
    <row r="596" spans="1:38" ht="12.75"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c r="AD596" s="57"/>
      <c r="AE596" s="57"/>
      <c r="AF596" s="57"/>
      <c r="AG596" s="57"/>
      <c r="AH596" s="57"/>
      <c r="AI596" s="57"/>
      <c r="AJ596" s="57"/>
      <c r="AK596" s="57"/>
      <c r="AL596" s="57"/>
    </row>
    <row r="597" spans="1:38" ht="12.75"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c r="AD597" s="57"/>
      <c r="AE597" s="57"/>
      <c r="AF597" s="57"/>
      <c r="AG597" s="57"/>
      <c r="AH597" s="57"/>
      <c r="AI597" s="57"/>
      <c r="AJ597" s="57"/>
      <c r="AK597" s="57"/>
      <c r="AL597" s="57"/>
    </row>
    <row r="598" spans="1:38" ht="12.75"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c r="AE598" s="57"/>
      <c r="AF598" s="57"/>
      <c r="AG598" s="57"/>
      <c r="AH598" s="57"/>
      <c r="AI598" s="57"/>
      <c r="AJ598" s="57"/>
      <c r="AK598" s="57"/>
      <c r="AL598" s="57"/>
    </row>
    <row r="599" spans="1:38" ht="12.75"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c r="AD599" s="57"/>
      <c r="AE599" s="57"/>
      <c r="AF599" s="57"/>
      <c r="AG599" s="57"/>
      <c r="AH599" s="57"/>
      <c r="AI599" s="57"/>
      <c r="AJ599" s="57"/>
      <c r="AK599" s="57"/>
      <c r="AL599" s="57"/>
    </row>
    <row r="600" spans="1:38" ht="12.75"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c r="AE600" s="57"/>
      <c r="AF600" s="57"/>
      <c r="AG600" s="57"/>
      <c r="AH600" s="57"/>
      <c r="AI600" s="57"/>
      <c r="AJ600" s="57"/>
      <c r="AK600" s="57"/>
      <c r="AL600" s="57"/>
    </row>
    <row r="601" spans="1:38" ht="12.75"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c r="AD601" s="57"/>
      <c r="AE601" s="57"/>
      <c r="AF601" s="57"/>
      <c r="AG601" s="57"/>
      <c r="AH601" s="57"/>
      <c r="AI601" s="57"/>
      <c r="AJ601" s="57"/>
      <c r="AK601" s="57"/>
      <c r="AL601" s="57"/>
    </row>
    <row r="602" spans="1:38" ht="12.75"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c r="AD602" s="57"/>
      <c r="AE602" s="57"/>
      <c r="AF602" s="57"/>
      <c r="AG602" s="57"/>
      <c r="AH602" s="57"/>
      <c r="AI602" s="57"/>
      <c r="AJ602" s="57"/>
      <c r="AK602" s="57"/>
      <c r="AL602" s="57"/>
    </row>
    <row r="603" spans="1:38" ht="12.75"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c r="AD603" s="57"/>
      <c r="AE603" s="57"/>
      <c r="AF603" s="57"/>
      <c r="AG603" s="57"/>
      <c r="AH603" s="57"/>
      <c r="AI603" s="57"/>
      <c r="AJ603" s="57"/>
      <c r="AK603" s="57"/>
      <c r="AL603" s="57"/>
    </row>
    <row r="604" spans="1:38" ht="12.75"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c r="AE604" s="57"/>
      <c r="AF604" s="57"/>
      <c r="AG604" s="57"/>
      <c r="AH604" s="57"/>
      <c r="AI604" s="57"/>
      <c r="AJ604" s="57"/>
      <c r="AK604" s="57"/>
      <c r="AL604" s="57"/>
    </row>
    <row r="605" spans="1:38" ht="12.75"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c r="AD605" s="57"/>
      <c r="AE605" s="57"/>
      <c r="AF605" s="57"/>
      <c r="AG605" s="57"/>
      <c r="AH605" s="57"/>
      <c r="AI605" s="57"/>
      <c r="AJ605" s="57"/>
      <c r="AK605" s="57"/>
      <c r="AL605" s="57"/>
    </row>
    <row r="606" spans="1:38" ht="12.75"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c r="AD606" s="57"/>
      <c r="AE606" s="57"/>
      <c r="AF606" s="57"/>
      <c r="AG606" s="57"/>
      <c r="AH606" s="57"/>
      <c r="AI606" s="57"/>
      <c r="AJ606" s="57"/>
      <c r="AK606" s="57"/>
      <c r="AL606" s="57"/>
    </row>
    <row r="607" spans="1:38" ht="12.75"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c r="AD607" s="57"/>
      <c r="AE607" s="57"/>
      <c r="AF607" s="57"/>
      <c r="AG607" s="57"/>
      <c r="AH607" s="57"/>
      <c r="AI607" s="57"/>
      <c r="AJ607" s="57"/>
      <c r="AK607" s="57"/>
      <c r="AL607" s="57"/>
    </row>
    <row r="608" spans="1:38" ht="12.75"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c r="AD608" s="57"/>
      <c r="AE608" s="57"/>
      <c r="AF608" s="57"/>
      <c r="AG608" s="57"/>
      <c r="AH608" s="57"/>
      <c r="AI608" s="57"/>
      <c r="AJ608" s="57"/>
      <c r="AK608" s="57"/>
      <c r="AL608" s="57"/>
    </row>
    <row r="609" spans="1:38" ht="12.75"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c r="AD609" s="57"/>
      <c r="AE609" s="57"/>
      <c r="AF609" s="57"/>
      <c r="AG609" s="57"/>
      <c r="AH609" s="57"/>
      <c r="AI609" s="57"/>
      <c r="AJ609" s="57"/>
      <c r="AK609" s="57"/>
      <c r="AL609" s="57"/>
    </row>
    <row r="610" spans="1:38" ht="12.75"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c r="AD610" s="57"/>
      <c r="AE610" s="57"/>
      <c r="AF610" s="57"/>
      <c r="AG610" s="57"/>
      <c r="AH610" s="57"/>
      <c r="AI610" s="57"/>
      <c r="AJ610" s="57"/>
      <c r="AK610" s="57"/>
      <c r="AL610" s="57"/>
    </row>
    <row r="611" spans="1:38" ht="12.75"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c r="AD611" s="57"/>
      <c r="AE611" s="57"/>
      <c r="AF611" s="57"/>
      <c r="AG611" s="57"/>
      <c r="AH611" s="57"/>
      <c r="AI611" s="57"/>
      <c r="AJ611" s="57"/>
      <c r="AK611" s="57"/>
      <c r="AL611" s="57"/>
    </row>
    <row r="612" spans="1:38" ht="12.75"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c r="AD612" s="57"/>
      <c r="AE612" s="57"/>
      <c r="AF612" s="57"/>
      <c r="AG612" s="57"/>
      <c r="AH612" s="57"/>
      <c r="AI612" s="57"/>
      <c r="AJ612" s="57"/>
      <c r="AK612" s="57"/>
      <c r="AL612" s="57"/>
    </row>
    <row r="613" spans="1:38" ht="12.75"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c r="AD613" s="57"/>
      <c r="AE613" s="57"/>
      <c r="AF613" s="57"/>
      <c r="AG613" s="57"/>
      <c r="AH613" s="57"/>
      <c r="AI613" s="57"/>
      <c r="AJ613" s="57"/>
      <c r="AK613" s="57"/>
      <c r="AL613" s="57"/>
    </row>
    <row r="614" spans="1:38" ht="12.75"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c r="AD614" s="57"/>
      <c r="AE614" s="57"/>
      <c r="AF614" s="57"/>
      <c r="AG614" s="57"/>
      <c r="AH614" s="57"/>
      <c r="AI614" s="57"/>
      <c r="AJ614" s="57"/>
      <c r="AK614" s="57"/>
      <c r="AL614" s="57"/>
    </row>
    <row r="615" spans="1:38" ht="12.75"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c r="AD615" s="57"/>
      <c r="AE615" s="57"/>
      <c r="AF615" s="57"/>
      <c r="AG615" s="57"/>
      <c r="AH615" s="57"/>
      <c r="AI615" s="57"/>
      <c r="AJ615" s="57"/>
      <c r="AK615" s="57"/>
      <c r="AL615" s="57"/>
    </row>
    <row r="616" spans="1:38" ht="12.75"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c r="AD616" s="57"/>
      <c r="AE616" s="57"/>
      <c r="AF616" s="57"/>
      <c r="AG616" s="57"/>
      <c r="AH616" s="57"/>
      <c r="AI616" s="57"/>
      <c r="AJ616" s="57"/>
      <c r="AK616" s="57"/>
      <c r="AL616" s="57"/>
    </row>
    <row r="617" spans="1:38" ht="12.75"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c r="AD617" s="57"/>
      <c r="AE617" s="57"/>
      <c r="AF617" s="57"/>
      <c r="AG617" s="57"/>
      <c r="AH617" s="57"/>
      <c r="AI617" s="57"/>
      <c r="AJ617" s="57"/>
      <c r="AK617" s="57"/>
      <c r="AL617" s="57"/>
    </row>
    <row r="618" spans="1:38" ht="12.75"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c r="AD618" s="57"/>
      <c r="AE618" s="57"/>
      <c r="AF618" s="57"/>
      <c r="AG618" s="57"/>
      <c r="AH618" s="57"/>
      <c r="AI618" s="57"/>
      <c r="AJ618" s="57"/>
      <c r="AK618" s="57"/>
      <c r="AL618" s="57"/>
    </row>
    <row r="619" spans="1:38" ht="12.75"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c r="AD619" s="57"/>
      <c r="AE619" s="57"/>
      <c r="AF619" s="57"/>
      <c r="AG619" s="57"/>
      <c r="AH619" s="57"/>
      <c r="AI619" s="57"/>
      <c r="AJ619" s="57"/>
      <c r="AK619" s="57"/>
      <c r="AL619" s="57"/>
    </row>
    <row r="620" spans="1:38" ht="12.75"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c r="AD620" s="57"/>
      <c r="AE620" s="57"/>
      <c r="AF620" s="57"/>
      <c r="AG620" s="57"/>
      <c r="AH620" s="57"/>
      <c r="AI620" s="57"/>
      <c r="AJ620" s="57"/>
      <c r="AK620" s="57"/>
      <c r="AL620" s="57"/>
    </row>
    <row r="621" spans="1:38" ht="12.75"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c r="AD621" s="57"/>
      <c r="AE621" s="57"/>
      <c r="AF621" s="57"/>
      <c r="AG621" s="57"/>
      <c r="AH621" s="57"/>
      <c r="AI621" s="57"/>
      <c r="AJ621" s="57"/>
      <c r="AK621" s="57"/>
      <c r="AL621" s="57"/>
    </row>
    <row r="622" spans="1:38" ht="12.75"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c r="AD622" s="57"/>
      <c r="AE622" s="57"/>
      <c r="AF622" s="57"/>
      <c r="AG622" s="57"/>
      <c r="AH622" s="57"/>
      <c r="AI622" s="57"/>
      <c r="AJ622" s="57"/>
      <c r="AK622" s="57"/>
      <c r="AL622" s="57"/>
    </row>
    <row r="623" spans="1:38" ht="12.75"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c r="AD623" s="57"/>
      <c r="AE623" s="57"/>
      <c r="AF623" s="57"/>
      <c r="AG623" s="57"/>
      <c r="AH623" s="57"/>
      <c r="AI623" s="57"/>
      <c r="AJ623" s="57"/>
      <c r="AK623" s="57"/>
      <c r="AL623" s="57"/>
    </row>
    <row r="624" spans="1:38" ht="12.75"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c r="AE624" s="57"/>
      <c r="AF624" s="57"/>
      <c r="AG624" s="57"/>
      <c r="AH624" s="57"/>
      <c r="AI624" s="57"/>
      <c r="AJ624" s="57"/>
      <c r="AK624" s="57"/>
      <c r="AL624" s="57"/>
    </row>
    <row r="625" spans="1:38" ht="12.75"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c r="AD625" s="57"/>
      <c r="AE625" s="57"/>
      <c r="AF625" s="57"/>
      <c r="AG625" s="57"/>
      <c r="AH625" s="57"/>
      <c r="AI625" s="57"/>
      <c r="AJ625" s="57"/>
      <c r="AK625" s="57"/>
      <c r="AL625" s="57"/>
    </row>
    <row r="626" spans="1:38" ht="12.75"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c r="AD626" s="57"/>
      <c r="AE626" s="57"/>
      <c r="AF626" s="57"/>
      <c r="AG626" s="57"/>
      <c r="AH626" s="57"/>
      <c r="AI626" s="57"/>
      <c r="AJ626" s="57"/>
      <c r="AK626" s="57"/>
      <c r="AL626" s="57"/>
    </row>
    <row r="627" spans="1:38" ht="12.75"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c r="AD627" s="57"/>
      <c r="AE627" s="57"/>
      <c r="AF627" s="57"/>
      <c r="AG627" s="57"/>
      <c r="AH627" s="57"/>
      <c r="AI627" s="57"/>
      <c r="AJ627" s="57"/>
      <c r="AK627" s="57"/>
      <c r="AL627" s="57"/>
    </row>
    <row r="628" spans="1:38" ht="12.75"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c r="AD628" s="57"/>
      <c r="AE628" s="57"/>
      <c r="AF628" s="57"/>
      <c r="AG628" s="57"/>
      <c r="AH628" s="57"/>
      <c r="AI628" s="57"/>
      <c r="AJ628" s="57"/>
      <c r="AK628" s="57"/>
      <c r="AL628" s="57"/>
    </row>
    <row r="629" spans="1:38" ht="12.75"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c r="AD629" s="57"/>
      <c r="AE629" s="57"/>
      <c r="AF629" s="57"/>
      <c r="AG629" s="57"/>
      <c r="AH629" s="57"/>
      <c r="AI629" s="57"/>
      <c r="AJ629" s="57"/>
      <c r="AK629" s="57"/>
      <c r="AL629" s="57"/>
    </row>
    <row r="630" spans="1:38" ht="12.75"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c r="AD630" s="57"/>
      <c r="AE630" s="57"/>
      <c r="AF630" s="57"/>
      <c r="AG630" s="57"/>
      <c r="AH630" s="57"/>
      <c r="AI630" s="57"/>
      <c r="AJ630" s="57"/>
      <c r="AK630" s="57"/>
      <c r="AL630" s="57"/>
    </row>
    <row r="631" spans="1:38" ht="12.75"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c r="AD631" s="57"/>
      <c r="AE631" s="57"/>
      <c r="AF631" s="57"/>
      <c r="AG631" s="57"/>
      <c r="AH631" s="57"/>
      <c r="AI631" s="57"/>
      <c r="AJ631" s="57"/>
      <c r="AK631" s="57"/>
      <c r="AL631" s="57"/>
    </row>
    <row r="632" spans="1:38" ht="12.75"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c r="AD632" s="57"/>
      <c r="AE632" s="57"/>
      <c r="AF632" s="57"/>
      <c r="AG632" s="57"/>
      <c r="AH632" s="57"/>
      <c r="AI632" s="57"/>
      <c r="AJ632" s="57"/>
      <c r="AK632" s="57"/>
      <c r="AL632" s="57"/>
    </row>
    <row r="633" spans="1:38" ht="12.75"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c r="AD633" s="57"/>
      <c r="AE633" s="57"/>
      <c r="AF633" s="57"/>
      <c r="AG633" s="57"/>
      <c r="AH633" s="57"/>
      <c r="AI633" s="57"/>
      <c r="AJ633" s="57"/>
      <c r="AK633" s="57"/>
      <c r="AL633" s="57"/>
    </row>
    <row r="634" spans="1:38" ht="12.75"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c r="AD634" s="57"/>
      <c r="AE634" s="57"/>
      <c r="AF634" s="57"/>
      <c r="AG634" s="57"/>
      <c r="AH634" s="57"/>
      <c r="AI634" s="57"/>
      <c r="AJ634" s="57"/>
      <c r="AK634" s="57"/>
      <c r="AL634" s="57"/>
    </row>
    <row r="635" spans="1:38" ht="12.75"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c r="AD635" s="57"/>
      <c r="AE635" s="57"/>
      <c r="AF635" s="57"/>
      <c r="AG635" s="57"/>
      <c r="AH635" s="57"/>
      <c r="AI635" s="57"/>
      <c r="AJ635" s="57"/>
      <c r="AK635" s="57"/>
      <c r="AL635" s="57"/>
    </row>
    <row r="636" spans="1:38" ht="12.75"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c r="AD636" s="57"/>
      <c r="AE636" s="57"/>
      <c r="AF636" s="57"/>
      <c r="AG636" s="57"/>
      <c r="AH636" s="57"/>
      <c r="AI636" s="57"/>
      <c r="AJ636" s="57"/>
      <c r="AK636" s="57"/>
      <c r="AL636" s="57"/>
    </row>
    <row r="637" spans="1:38" ht="12.75"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c r="AD637" s="57"/>
      <c r="AE637" s="57"/>
      <c r="AF637" s="57"/>
      <c r="AG637" s="57"/>
      <c r="AH637" s="57"/>
      <c r="AI637" s="57"/>
      <c r="AJ637" s="57"/>
      <c r="AK637" s="57"/>
      <c r="AL637" s="57"/>
    </row>
    <row r="638" spans="1:38" ht="12.75"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c r="AD638" s="57"/>
      <c r="AE638" s="57"/>
      <c r="AF638" s="57"/>
      <c r="AG638" s="57"/>
      <c r="AH638" s="57"/>
      <c r="AI638" s="57"/>
      <c r="AJ638" s="57"/>
      <c r="AK638" s="57"/>
      <c r="AL638" s="57"/>
    </row>
    <row r="639" spans="1:38" ht="12.75"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c r="AD639" s="57"/>
      <c r="AE639" s="57"/>
      <c r="AF639" s="57"/>
      <c r="AG639" s="57"/>
      <c r="AH639" s="57"/>
      <c r="AI639" s="57"/>
      <c r="AJ639" s="57"/>
      <c r="AK639" s="57"/>
      <c r="AL639" s="57"/>
    </row>
    <row r="640" spans="1:38" ht="12.75"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c r="AD640" s="57"/>
      <c r="AE640" s="57"/>
      <c r="AF640" s="57"/>
      <c r="AG640" s="57"/>
      <c r="AH640" s="57"/>
      <c r="AI640" s="57"/>
      <c r="AJ640" s="57"/>
      <c r="AK640" s="57"/>
      <c r="AL640" s="57"/>
    </row>
    <row r="641" spans="1:38" ht="12.75"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c r="AD641" s="57"/>
      <c r="AE641" s="57"/>
      <c r="AF641" s="57"/>
      <c r="AG641" s="57"/>
      <c r="AH641" s="57"/>
      <c r="AI641" s="57"/>
      <c r="AJ641" s="57"/>
      <c r="AK641" s="57"/>
      <c r="AL641" s="57"/>
    </row>
    <row r="642" spans="1:38" ht="12.75"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c r="AD642" s="57"/>
      <c r="AE642" s="57"/>
      <c r="AF642" s="57"/>
      <c r="AG642" s="57"/>
      <c r="AH642" s="57"/>
      <c r="AI642" s="57"/>
      <c r="AJ642" s="57"/>
      <c r="AK642" s="57"/>
      <c r="AL642" s="57"/>
    </row>
    <row r="643" spans="1:38" ht="12.75"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c r="AD643" s="57"/>
      <c r="AE643" s="57"/>
      <c r="AF643" s="57"/>
      <c r="AG643" s="57"/>
      <c r="AH643" s="57"/>
      <c r="AI643" s="57"/>
      <c r="AJ643" s="57"/>
      <c r="AK643" s="57"/>
      <c r="AL643" s="57"/>
    </row>
    <row r="644" spans="1:38" ht="12.75"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c r="AD644" s="57"/>
      <c r="AE644" s="57"/>
      <c r="AF644" s="57"/>
      <c r="AG644" s="57"/>
      <c r="AH644" s="57"/>
      <c r="AI644" s="57"/>
      <c r="AJ644" s="57"/>
      <c r="AK644" s="57"/>
      <c r="AL644" s="57"/>
    </row>
    <row r="645" spans="1:38" ht="12.75"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c r="AD645" s="57"/>
      <c r="AE645" s="57"/>
      <c r="AF645" s="57"/>
      <c r="AG645" s="57"/>
      <c r="AH645" s="57"/>
      <c r="AI645" s="57"/>
      <c r="AJ645" s="57"/>
      <c r="AK645" s="57"/>
      <c r="AL645" s="57"/>
    </row>
    <row r="646" spans="1:38" ht="12.75"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c r="AD646" s="57"/>
      <c r="AE646" s="57"/>
      <c r="AF646" s="57"/>
      <c r="AG646" s="57"/>
      <c r="AH646" s="57"/>
      <c r="AI646" s="57"/>
      <c r="AJ646" s="57"/>
      <c r="AK646" s="57"/>
      <c r="AL646" s="57"/>
    </row>
    <row r="647" spans="1:38" ht="12.75"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c r="AD647" s="57"/>
      <c r="AE647" s="57"/>
      <c r="AF647" s="57"/>
      <c r="AG647" s="57"/>
      <c r="AH647" s="57"/>
      <c r="AI647" s="57"/>
      <c r="AJ647" s="57"/>
      <c r="AK647" s="57"/>
      <c r="AL647" s="57"/>
    </row>
    <row r="648" spans="1:38" ht="12.75"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c r="AD648" s="57"/>
      <c r="AE648" s="57"/>
      <c r="AF648" s="57"/>
      <c r="AG648" s="57"/>
      <c r="AH648" s="57"/>
      <c r="AI648" s="57"/>
      <c r="AJ648" s="57"/>
      <c r="AK648" s="57"/>
      <c r="AL648" s="57"/>
    </row>
    <row r="649" spans="1:38" ht="12.75"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c r="AD649" s="57"/>
      <c r="AE649" s="57"/>
      <c r="AF649" s="57"/>
      <c r="AG649" s="57"/>
      <c r="AH649" s="57"/>
      <c r="AI649" s="57"/>
      <c r="AJ649" s="57"/>
      <c r="AK649" s="57"/>
      <c r="AL649" s="57"/>
    </row>
    <row r="650" spans="1:38" ht="12.75"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c r="AD650" s="57"/>
      <c r="AE650" s="57"/>
      <c r="AF650" s="57"/>
      <c r="AG650" s="57"/>
      <c r="AH650" s="57"/>
      <c r="AI650" s="57"/>
      <c r="AJ650" s="57"/>
      <c r="AK650" s="57"/>
      <c r="AL650" s="57"/>
    </row>
    <row r="651" spans="1:38" ht="12.75"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c r="AD651" s="57"/>
      <c r="AE651" s="57"/>
      <c r="AF651" s="57"/>
      <c r="AG651" s="57"/>
      <c r="AH651" s="57"/>
      <c r="AI651" s="57"/>
      <c r="AJ651" s="57"/>
      <c r="AK651" s="57"/>
      <c r="AL651" s="57"/>
    </row>
    <row r="652" spans="1:38" ht="12.75"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c r="AD652" s="57"/>
      <c r="AE652" s="57"/>
      <c r="AF652" s="57"/>
      <c r="AG652" s="57"/>
      <c r="AH652" s="57"/>
      <c r="AI652" s="57"/>
      <c r="AJ652" s="57"/>
      <c r="AK652" s="57"/>
      <c r="AL652" s="57"/>
    </row>
    <row r="653" spans="1:38" ht="12.75"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c r="AD653" s="57"/>
      <c r="AE653" s="57"/>
      <c r="AF653" s="57"/>
      <c r="AG653" s="57"/>
      <c r="AH653" s="57"/>
      <c r="AI653" s="57"/>
      <c r="AJ653" s="57"/>
      <c r="AK653" s="57"/>
      <c r="AL653" s="57"/>
    </row>
    <row r="654" spans="1:38" ht="12.75"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c r="AD654" s="57"/>
      <c r="AE654" s="57"/>
      <c r="AF654" s="57"/>
      <c r="AG654" s="57"/>
      <c r="AH654" s="57"/>
      <c r="AI654" s="57"/>
      <c r="AJ654" s="57"/>
      <c r="AK654" s="57"/>
      <c r="AL654" s="57"/>
    </row>
    <row r="655" spans="1:38" ht="12.75"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c r="AD655" s="57"/>
      <c r="AE655" s="57"/>
      <c r="AF655" s="57"/>
      <c r="AG655" s="57"/>
      <c r="AH655" s="57"/>
      <c r="AI655" s="57"/>
      <c r="AJ655" s="57"/>
      <c r="AK655" s="57"/>
      <c r="AL655" s="57"/>
    </row>
    <row r="656" spans="1:38" ht="12.75"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c r="AD656" s="57"/>
      <c r="AE656" s="57"/>
      <c r="AF656" s="57"/>
      <c r="AG656" s="57"/>
      <c r="AH656" s="57"/>
      <c r="AI656" s="57"/>
      <c r="AJ656" s="57"/>
      <c r="AK656" s="57"/>
      <c r="AL656" s="57"/>
    </row>
    <row r="657" spans="1:38" ht="12.75"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c r="AD657" s="57"/>
      <c r="AE657" s="57"/>
      <c r="AF657" s="57"/>
      <c r="AG657" s="57"/>
      <c r="AH657" s="57"/>
      <c r="AI657" s="57"/>
      <c r="AJ657" s="57"/>
      <c r="AK657" s="57"/>
      <c r="AL657" s="57"/>
    </row>
    <row r="658" spans="1:38" ht="12.75"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c r="AD658" s="57"/>
      <c r="AE658" s="57"/>
      <c r="AF658" s="57"/>
      <c r="AG658" s="57"/>
      <c r="AH658" s="57"/>
      <c r="AI658" s="57"/>
      <c r="AJ658" s="57"/>
      <c r="AK658" s="57"/>
      <c r="AL658" s="57"/>
    </row>
    <row r="659" spans="1:38" ht="12.75"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c r="AD659" s="57"/>
      <c r="AE659" s="57"/>
      <c r="AF659" s="57"/>
      <c r="AG659" s="57"/>
      <c r="AH659" s="57"/>
      <c r="AI659" s="57"/>
      <c r="AJ659" s="57"/>
      <c r="AK659" s="57"/>
      <c r="AL659" s="57"/>
    </row>
    <row r="660" spans="1:38" ht="12.75"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c r="AD660" s="57"/>
      <c r="AE660" s="57"/>
      <c r="AF660" s="57"/>
      <c r="AG660" s="57"/>
      <c r="AH660" s="57"/>
      <c r="AI660" s="57"/>
      <c r="AJ660" s="57"/>
      <c r="AK660" s="57"/>
      <c r="AL660" s="57"/>
    </row>
    <row r="661" spans="1:38" ht="12.75"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c r="AD661" s="57"/>
      <c r="AE661" s="57"/>
      <c r="AF661" s="57"/>
      <c r="AG661" s="57"/>
      <c r="AH661" s="57"/>
      <c r="AI661" s="57"/>
      <c r="AJ661" s="57"/>
      <c r="AK661" s="57"/>
      <c r="AL661" s="57"/>
    </row>
    <row r="662" spans="1:38" ht="12.75"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c r="AD662" s="57"/>
      <c r="AE662" s="57"/>
      <c r="AF662" s="57"/>
      <c r="AG662" s="57"/>
      <c r="AH662" s="57"/>
      <c r="AI662" s="57"/>
      <c r="AJ662" s="57"/>
      <c r="AK662" s="57"/>
      <c r="AL662" s="57"/>
    </row>
    <row r="663" spans="1:38" ht="12.75"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c r="AD663" s="57"/>
      <c r="AE663" s="57"/>
      <c r="AF663" s="57"/>
      <c r="AG663" s="57"/>
      <c r="AH663" s="57"/>
      <c r="AI663" s="57"/>
      <c r="AJ663" s="57"/>
      <c r="AK663" s="57"/>
      <c r="AL663" s="57"/>
    </row>
    <row r="664" spans="1:38" ht="12.75"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c r="AD664" s="57"/>
      <c r="AE664" s="57"/>
      <c r="AF664" s="57"/>
      <c r="AG664" s="57"/>
      <c r="AH664" s="57"/>
      <c r="AI664" s="57"/>
      <c r="AJ664" s="57"/>
      <c r="AK664" s="57"/>
      <c r="AL664" s="57"/>
    </row>
    <row r="665" spans="1:38" ht="12.75"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c r="AD665" s="57"/>
      <c r="AE665" s="57"/>
      <c r="AF665" s="57"/>
      <c r="AG665" s="57"/>
      <c r="AH665" s="57"/>
      <c r="AI665" s="57"/>
      <c r="AJ665" s="57"/>
      <c r="AK665" s="57"/>
      <c r="AL665" s="57"/>
    </row>
    <row r="666" spans="1:38" ht="12.75"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c r="AD666" s="57"/>
      <c r="AE666" s="57"/>
      <c r="AF666" s="57"/>
      <c r="AG666" s="57"/>
      <c r="AH666" s="57"/>
      <c r="AI666" s="57"/>
      <c r="AJ666" s="57"/>
      <c r="AK666" s="57"/>
      <c r="AL666" s="57"/>
    </row>
    <row r="667" spans="1:38" ht="12.75"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c r="AD667" s="57"/>
      <c r="AE667" s="57"/>
      <c r="AF667" s="57"/>
      <c r="AG667" s="57"/>
      <c r="AH667" s="57"/>
      <c r="AI667" s="57"/>
      <c r="AJ667" s="57"/>
      <c r="AK667" s="57"/>
      <c r="AL667" s="57"/>
    </row>
    <row r="668" spans="1:38" ht="12.75"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c r="AD668" s="57"/>
      <c r="AE668" s="57"/>
      <c r="AF668" s="57"/>
      <c r="AG668" s="57"/>
      <c r="AH668" s="57"/>
      <c r="AI668" s="57"/>
      <c r="AJ668" s="57"/>
      <c r="AK668" s="57"/>
      <c r="AL668" s="57"/>
    </row>
    <row r="669" spans="1:38" ht="12.75"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c r="AD669" s="57"/>
      <c r="AE669" s="57"/>
      <c r="AF669" s="57"/>
      <c r="AG669" s="57"/>
      <c r="AH669" s="57"/>
      <c r="AI669" s="57"/>
      <c r="AJ669" s="57"/>
      <c r="AK669" s="57"/>
      <c r="AL669" s="57"/>
    </row>
    <row r="670" spans="1:38" ht="12.75"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c r="AD670" s="57"/>
      <c r="AE670" s="57"/>
      <c r="AF670" s="57"/>
      <c r="AG670" s="57"/>
      <c r="AH670" s="57"/>
      <c r="AI670" s="57"/>
      <c r="AJ670" s="57"/>
      <c r="AK670" s="57"/>
      <c r="AL670" s="57"/>
    </row>
    <row r="671" spans="1:38" ht="12.75"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c r="AD671" s="57"/>
      <c r="AE671" s="57"/>
      <c r="AF671" s="57"/>
      <c r="AG671" s="57"/>
      <c r="AH671" s="57"/>
      <c r="AI671" s="57"/>
      <c r="AJ671" s="57"/>
      <c r="AK671" s="57"/>
      <c r="AL671" s="57"/>
    </row>
    <row r="672" spans="1:38" ht="12.75"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c r="AD672" s="57"/>
      <c r="AE672" s="57"/>
      <c r="AF672" s="57"/>
      <c r="AG672" s="57"/>
      <c r="AH672" s="57"/>
      <c r="AI672" s="57"/>
      <c r="AJ672" s="57"/>
      <c r="AK672" s="57"/>
      <c r="AL672" s="57"/>
    </row>
    <row r="673" spans="1:38" ht="12.75"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c r="AD673" s="57"/>
      <c r="AE673" s="57"/>
      <c r="AF673" s="57"/>
      <c r="AG673" s="57"/>
      <c r="AH673" s="57"/>
      <c r="AI673" s="57"/>
      <c r="AJ673" s="57"/>
      <c r="AK673" s="57"/>
      <c r="AL673" s="57"/>
    </row>
    <row r="674" spans="1:38" ht="12.75"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c r="AD674" s="57"/>
      <c r="AE674" s="57"/>
      <c r="AF674" s="57"/>
      <c r="AG674" s="57"/>
      <c r="AH674" s="57"/>
      <c r="AI674" s="57"/>
      <c r="AJ674" s="57"/>
      <c r="AK674" s="57"/>
      <c r="AL674" s="57"/>
    </row>
    <row r="675" spans="1:38" ht="12.75"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c r="AD675" s="57"/>
      <c r="AE675" s="57"/>
      <c r="AF675" s="57"/>
      <c r="AG675" s="57"/>
      <c r="AH675" s="57"/>
      <c r="AI675" s="57"/>
      <c r="AJ675" s="57"/>
      <c r="AK675" s="57"/>
      <c r="AL675" s="57"/>
    </row>
    <row r="676" spans="1:38" ht="12.75"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c r="AD676" s="57"/>
      <c r="AE676" s="57"/>
      <c r="AF676" s="57"/>
      <c r="AG676" s="57"/>
      <c r="AH676" s="57"/>
      <c r="AI676" s="57"/>
      <c r="AJ676" s="57"/>
      <c r="AK676" s="57"/>
      <c r="AL676" s="57"/>
    </row>
    <row r="677" spans="1:38" ht="12.75"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c r="AD677" s="57"/>
      <c r="AE677" s="57"/>
      <c r="AF677" s="57"/>
      <c r="AG677" s="57"/>
      <c r="AH677" s="57"/>
      <c r="AI677" s="57"/>
      <c r="AJ677" s="57"/>
      <c r="AK677" s="57"/>
      <c r="AL677" s="57"/>
    </row>
    <row r="678" spans="1:38" ht="12.75"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c r="AD678" s="57"/>
      <c r="AE678" s="57"/>
      <c r="AF678" s="57"/>
      <c r="AG678" s="57"/>
      <c r="AH678" s="57"/>
      <c r="AI678" s="57"/>
      <c r="AJ678" s="57"/>
      <c r="AK678" s="57"/>
      <c r="AL678" s="57"/>
    </row>
    <row r="679" spans="1:38" ht="12.75"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c r="AD679" s="57"/>
      <c r="AE679" s="57"/>
      <c r="AF679" s="57"/>
      <c r="AG679" s="57"/>
      <c r="AH679" s="57"/>
      <c r="AI679" s="57"/>
      <c r="AJ679" s="57"/>
      <c r="AK679" s="57"/>
      <c r="AL679" s="57"/>
    </row>
    <row r="680" spans="1:38" ht="12.75"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c r="AD680" s="57"/>
      <c r="AE680" s="57"/>
      <c r="AF680" s="57"/>
      <c r="AG680" s="57"/>
      <c r="AH680" s="57"/>
      <c r="AI680" s="57"/>
      <c r="AJ680" s="57"/>
      <c r="AK680" s="57"/>
      <c r="AL680" s="57"/>
    </row>
    <row r="681" spans="1:38" ht="12.75"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c r="AD681" s="57"/>
      <c r="AE681" s="57"/>
      <c r="AF681" s="57"/>
      <c r="AG681" s="57"/>
      <c r="AH681" s="57"/>
      <c r="AI681" s="57"/>
      <c r="AJ681" s="57"/>
      <c r="AK681" s="57"/>
      <c r="AL681" s="57"/>
    </row>
    <row r="682" spans="1:38" ht="12.75"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c r="AD682" s="57"/>
      <c r="AE682" s="57"/>
      <c r="AF682" s="57"/>
      <c r="AG682" s="57"/>
      <c r="AH682" s="57"/>
      <c r="AI682" s="57"/>
      <c r="AJ682" s="57"/>
      <c r="AK682" s="57"/>
      <c r="AL682" s="57"/>
    </row>
    <row r="683" spans="1:38" ht="12.75"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c r="AD683" s="57"/>
      <c r="AE683" s="57"/>
      <c r="AF683" s="57"/>
      <c r="AG683" s="57"/>
      <c r="AH683" s="57"/>
      <c r="AI683" s="57"/>
      <c r="AJ683" s="57"/>
      <c r="AK683" s="57"/>
      <c r="AL683" s="57"/>
    </row>
    <row r="684" spans="1:38" ht="12.75"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c r="AD684" s="57"/>
      <c r="AE684" s="57"/>
      <c r="AF684" s="57"/>
      <c r="AG684" s="57"/>
      <c r="AH684" s="57"/>
      <c r="AI684" s="57"/>
      <c r="AJ684" s="57"/>
      <c r="AK684" s="57"/>
      <c r="AL684" s="57"/>
    </row>
    <row r="685" spans="1:38" ht="12.75"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c r="AD685" s="57"/>
      <c r="AE685" s="57"/>
      <c r="AF685" s="57"/>
      <c r="AG685" s="57"/>
      <c r="AH685" s="57"/>
      <c r="AI685" s="57"/>
      <c r="AJ685" s="57"/>
      <c r="AK685" s="57"/>
      <c r="AL685" s="57"/>
    </row>
    <row r="686" spans="1:38" ht="12.75"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c r="AD686" s="57"/>
      <c r="AE686" s="57"/>
      <c r="AF686" s="57"/>
      <c r="AG686" s="57"/>
      <c r="AH686" s="57"/>
      <c r="AI686" s="57"/>
      <c r="AJ686" s="57"/>
      <c r="AK686" s="57"/>
      <c r="AL686" s="57"/>
    </row>
    <row r="687" spans="1:38" ht="12.75"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c r="AD687" s="57"/>
      <c r="AE687" s="57"/>
      <c r="AF687" s="57"/>
      <c r="AG687" s="57"/>
      <c r="AH687" s="57"/>
      <c r="AI687" s="57"/>
      <c r="AJ687" s="57"/>
      <c r="AK687" s="57"/>
      <c r="AL687" s="57"/>
    </row>
    <row r="688" spans="1:38" ht="12.75"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c r="AD688" s="57"/>
      <c r="AE688" s="57"/>
      <c r="AF688" s="57"/>
      <c r="AG688" s="57"/>
      <c r="AH688" s="57"/>
      <c r="AI688" s="57"/>
      <c r="AJ688" s="57"/>
      <c r="AK688" s="57"/>
      <c r="AL688" s="57"/>
    </row>
    <row r="689" spans="1:38" ht="12.75"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c r="AD689" s="57"/>
      <c r="AE689" s="57"/>
      <c r="AF689" s="57"/>
      <c r="AG689" s="57"/>
      <c r="AH689" s="57"/>
      <c r="AI689" s="57"/>
      <c r="AJ689" s="57"/>
      <c r="AK689" s="57"/>
      <c r="AL689" s="57"/>
    </row>
    <row r="690" spans="1:38" ht="12.75"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c r="AD690" s="57"/>
      <c r="AE690" s="57"/>
      <c r="AF690" s="57"/>
      <c r="AG690" s="57"/>
      <c r="AH690" s="57"/>
      <c r="AI690" s="57"/>
      <c r="AJ690" s="57"/>
      <c r="AK690" s="57"/>
      <c r="AL690" s="57"/>
    </row>
    <row r="691" spans="1:38" ht="12.75"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c r="AD691" s="57"/>
      <c r="AE691" s="57"/>
      <c r="AF691" s="57"/>
      <c r="AG691" s="57"/>
      <c r="AH691" s="57"/>
      <c r="AI691" s="57"/>
      <c r="AJ691" s="57"/>
      <c r="AK691" s="57"/>
      <c r="AL691" s="57"/>
    </row>
    <row r="692" spans="1:38" ht="12.75"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c r="AD692" s="57"/>
      <c r="AE692" s="57"/>
      <c r="AF692" s="57"/>
      <c r="AG692" s="57"/>
      <c r="AH692" s="57"/>
      <c r="AI692" s="57"/>
      <c r="AJ692" s="57"/>
      <c r="AK692" s="57"/>
      <c r="AL692" s="57"/>
    </row>
    <row r="693" spans="1:38" ht="12.75"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c r="AD693" s="57"/>
      <c r="AE693" s="57"/>
      <c r="AF693" s="57"/>
      <c r="AG693" s="57"/>
      <c r="AH693" s="57"/>
      <c r="AI693" s="57"/>
      <c r="AJ693" s="57"/>
      <c r="AK693" s="57"/>
      <c r="AL693" s="57"/>
    </row>
    <row r="694" spans="1:38" ht="12.75"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c r="AD694" s="57"/>
      <c r="AE694" s="57"/>
      <c r="AF694" s="57"/>
      <c r="AG694" s="57"/>
      <c r="AH694" s="57"/>
      <c r="AI694" s="57"/>
      <c r="AJ694" s="57"/>
      <c r="AK694" s="57"/>
      <c r="AL694" s="57"/>
    </row>
    <row r="695" spans="1:38" ht="12.75"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c r="AD695" s="57"/>
      <c r="AE695" s="57"/>
      <c r="AF695" s="57"/>
      <c r="AG695" s="57"/>
      <c r="AH695" s="57"/>
      <c r="AI695" s="57"/>
      <c r="AJ695" s="57"/>
      <c r="AK695" s="57"/>
      <c r="AL695" s="57"/>
    </row>
    <row r="696" spans="1:38" ht="12.75"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c r="AD696" s="57"/>
      <c r="AE696" s="57"/>
      <c r="AF696" s="57"/>
      <c r="AG696" s="57"/>
      <c r="AH696" s="57"/>
      <c r="AI696" s="57"/>
      <c r="AJ696" s="57"/>
      <c r="AK696" s="57"/>
      <c r="AL696" s="57"/>
    </row>
    <row r="697" spans="1:38" ht="12.75"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c r="AD697" s="57"/>
      <c r="AE697" s="57"/>
      <c r="AF697" s="57"/>
      <c r="AG697" s="57"/>
      <c r="AH697" s="57"/>
      <c r="AI697" s="57"/>
      <c r="AJ697" s="57"/>
      <c r="AK697" s="57"/>
      <c r="AL697" s="57"/>
    </row>
    <row r="698" spans="1:38" ht="12.75"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c r="AD698" s="57"/>
      <c r="AE698" s="57"/>
      <c r="AF698" s="57"/>
      <c r="AG698" s="57"/>
      <c r="AH698" s="57"/>
      <c r="AI698" s="57"/>
      <c r="AJ698" s="57"/>
      <c r="AK698" s="57"/>
      <c r="AL698" s="57"/>
    </row>
    <row r="699" spans="1:38" ht="12.75"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c r="AD699" s="57"/>
      <c r="AE699" s="57"/>
      <c r="AF699" s="57"/>
      <c r="AG699" s="57"/>
      <c r="AH699" s="57"/>
      <c r="AI699" s="57"/>
      <c r="AJ699" s="57"/>
      <c r="AK699" s="57"/>
      <c r="AL699" s="57"/>
    </row>
    <row r="700" spans="1:38" ht="12.75"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c r="AD700" s="57"/>
      <c r="AE700" s="57"/>
      <c r="AF700" s="57"/>
      <c r="AG700" s="57"/>
      <c r="AH700" s="57"/>
      <c r="AI700" s="57"/>
      <c r="AJ700" s="57"/>
      <c r="AK700" s="57"/>
      <c r="AL700" s="57"/>
    </row>
    <row r="701" spans="1:38" ht="12.75"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c r="AD701" s="57"/>
      <c r="AE701" s="57"/>
      <c r="AF701" s="57"/>
      <c r="AG701" s="57"/>
      <c r="AH701" s="57"/>
      <c r="AI701" s="57"/>
      <c r="AJ701" s="57"/>
      <c r="AK701" s="57"/>
      <c r="AL701" s="57"/>
    </row>
    <row r="702" spans="1:38" ht="12.75"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c r="AD702" s="57"/>
      <c r="AE702" s="57"/>
      <c r="AF702" s="57"/>
      <c r="AG702" s="57"/>
      <c r="AH702" s="57"/>
      <c r="AI702" s="57"/>
      <c r="AJ702" s="57"/>
      <c r="AK702" s="57"/>
      <c r="AL702" s="57"/>
    </row>
    <row r="703" spans="1:38" ht="12.75"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c r="AD703" s="57"/>
      <c r="AE703" s="57"/>
      <c r="AF703" s="57"/>
      <c r="AG703" s="57"/>
      <c r="AH703" s="57"/>
      <c r="AI703" s="57"/>
      <c r="AJ703" s="57"/>
      <c r="AK703" s="57"/>
      <c r="AL703" s="57"/>
    </row>
    <row r="704" spans="1:38" ht="12.75"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c r="AD704" s="57"/>
      <c r="AE704" s="57"/>
      <c r="AF704" s="57"/>
      <c r="AG704" s="57"/>
      <c r="AH704" s="57"/>
      <c r="AI704" s="57"/>
      <c r="AJ704" s="57"/>
      <c r="AK704" s="57"/>
      <c r="AL704" s="57"/>
    </row>
    <row r="705" spans="1:38" ht="12.75"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c r="AD705" s="57"/>
      <c r="AE705" s="57"/>
      <c r="AF705" s="57"/>
      <c r="AG705" s="57"/>
      <c r="AH705" s="57"/>
      <c r="AI705" s="57"/>
      <c r="AJ705" s="57"/>
      <c r="AK705" s="57"/>
      <c r="AL705" s="57"/>
    </row>
    <row r="706" spans="1:38" ht="12.75"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c r="AD706" s="57"/>
      <c r="AE706" s="57"/>
      <c r="AF706" s="57"/>
      <c r="AG706" s="57"/>
      <c r="AH706" s="57"/>
      <c r="AI706" s="57"/>
      <c r="AJ706" s="57"/>
      <c r="AK706" s="57"/>
      <c r="AL706" s="57"/>
    </row>
    <row r="707" spans="1:38" ht="12.75"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c r="AD707" s="57"/>
      <c r="AE707" s="57"/>
      <c r="AF707" s="57"/>
      <c r="AG707" s="57"/>
      <c r="AH707" s="57"/>
      <c r="AI707" s="57"/>
      <c r="AJ707" s="57"/>
      <c r="AK707" s="57"/>
      <c r="AL707" s="57"/>
    </row>
    <row r="708" spans="1:38" ht="12.75"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c r="AD708" s="57"/>
      <c r="AE708" s="57"/>
      <c r="AF708" s="57"/>
      <c r="AG708" s="57"/>
      <c r="AH708" s="57"/>
      <c r="AI708" s="57"/>
      <c r="AJ708" s="57"/>
      <c r="AK708" s="57"/>
      <c r="AL708" s="57"/>
    </row>
    <row r="709" spans="1:38" ht="12.75"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c r="AD709" s="57"/>
      <c r="AE709" s="57"/>
      <c r="AF709" s="57"/>
      <c r="AG709" s="57"/>
      <c r="AH709" s="57"/>
      <c r="AI709" s="57"/>
      <c r="AJ709" s="57"/>
      <c r="AK709" s="57"/>
      <c r="AL709" s="57"/>
    </row>
    <row r="710" spans="1:38" ht="12.75"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c r="AD710" s="57"/>
      <c r="AE710" s="57"/>
      <c r="AF710" s="57"/>
      <c r="AG710" s="57"/>
      <c r="AH710" s="57"/>
      <c r="AI710" s="57"/>
      <c r="AJ710" s="57"/>
      <c r="AK710" s="57"/>
      <c r="AL710" s="57"/>
    </row>
    <row r="711" spans="1:38" ht="12.75"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c r="AD711" s="57"/>
      <c r="AE711" s="57"/>
      <c r="AF711" s="57"/>
      <c r="AG711" s="57"/>
      <c r="AH711" s="57"/>
      <c r="AI711" s="57"/>
      <c r="AJ711" s="57"/>
      <c r="AK711" s="57"/>
      <c r="AL711" s="57"/>
    </row>
    <row r="712" spans="1:38" ht="12.75"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c r="AD712" s="57"/>
      <c r="AE712" s="57"/>
      <c r="AF712" s="57"/>
      <c r="AG712" s="57"/>
      <c r="AH712" s="57"/>
      <c r="AI712" s="57"/>
      <c r="AJ712" s="57"/>
      <c r="AK712" s="57"/>
      <c r="AL712" s="57"/>
    </row>
    <row r="713" spans="1:38" ht="12.75"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c r="AD713" s="57"/>
      <c r="AE713" s="57"/>
      <c r="AF713" s="57"/>
      <c r="AG713" s="57"/>
      <c r="AH713" s="57"/>
      <c r="AI713" s="57"/>
      <c r="AJ713" s="57"/>
      <c r="AK713" s="57"/>
      <c r="AL713" s="57"/>
    </row>
    <row r="714" spans="1:38" ht="12.75"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c r="AD714" s="57"/>
      <c r="AE714" s="57"/>
      <c r="AF714" s="57"/>
      <c r="AG714" s="57"/>
      <c r="AH714" s="57"/>
      <c r="AI714" s="57"/>
      <c r="AJ714" s="57"/>
      <c r="AK714" s="57"/>
      <c r="AL714" s="57"/>
    </row>
    <row r="715" spans="1:38" ht="12.75"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c r="AD715" s="57"/>
      <c r="AE715" s="57"/>
      <c r="AF715" s="57"/>
      <c r="AG715" s="57"/>
      <c r="AH715" s="57"/>
      <c r="AI715" s="57"/>
      <c r="AJ715" s="57"/>
      <c r="AK715" s="57"/>
      <c r="AL715" s="57"/>
    </row>
    <row r="716" spans="1:38" ht="12.75"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c r="AD716" s="57"/>
      <c r="AE716" s="57"/>
      <c r="AF716" s="57"/>
      <c r="AG716" s="57"/>
      <c r="AH716" s="57"/>
      <c r="AI716" s="57"/>
      <c r="AJ716" s="57"/>
      <c r="AK716" s="57"/>
      <c r="AL716" s="57"/>
    </row>
    <row r="717" spans="1:38" ht="12.75"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c r="AD717" s="57"/>
      <c r="AE717" s="57"/>
      <c r="AF717" s="57"/>
      <c r="AG717" s="57"/>
      <c r="AH717" s="57"/>
      <c r="AI717" s="57"/>
      <c r="AJ717" s="57"/>
      <c r="AK717" s="57"/>
      <c r="AL717" s="57"/>
    </row>
    <row r="718" spans="1:38" ht="12.75"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c r="AD718" s="57"/>
      <c r="AE718" s="57"/>
      <c r="AF718" s="57"/>
      <c r="AG718" s="57"/>
      <c r="AH718" s="57"/>
      <c r="AI718" s="57"/>
      <c r="AJ718" s="57"/>
      <c r="AK718" s="57"/>
      <c r="AL718" s="57"/>
    </row>
    <row r="719" spans="1:38" ht="12.75"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c r="AD719" s="57"/>
      <c r="AE719" s="57"/>
      <c r="AF719" s="57"/>
      <c r="AG719" s="57"/>
      <c r="AH719" s="57"/>
      <c r="AI719" s="57"/>
      <c r="AJ719" s="57"/>
      <c r="AK719" s="57"/>
      <c r="AL719" s="57"/>
    </row>
    <row r="720" spans="1:38" ht="12.75"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c r="AD720" s="57"/>
      <c r="AE720" s="57"/>
      <c r="AF720" s="57"/>
      <c r="AG720" s="57"/>
      <c r="AH720" s="57"/>
      <c r="AI720" s="57"/>
      <c r="AJ720" s="57"/>
      <c r="AK720" s="57"/>
      <c r="AL720" s="57"/>
    </row>
    <row r="721" spans="1:38" ht="12.75"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c r="AD721" s="57"/>
      <c r="AE721" s="57"/>
      <c r="AF721" s="57"/>
      <c r="AG721" s="57"/>
      <c r="AH721" s="57"/>
      <c r="AI721" s="57"/>
      <c r="AJ721" s="57"/>
      <c r="AK721" s="57"/>
      <c r="AL721" s="57"/>
    </row>
    <row r="722" spans="1:38" ht="12.75"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c r="AD722" s="57"/>
      <c r="AE722" s="57"/>
      <c r="AF722" s="57"/>
      <c r="AG722" s="57"/>
      <c r="AH722" s="57"/>
      <c r="AI722" s="57"/>
      <c r="AJ722" s="57"/>
      <c r="AK722" s="57"/>
      <c r="AL722" s="57"/>
    </row>
    <row r="723" spans="1:38" ht="12.75"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c r="AD723" s="57"/>
      <c r="AE723" s="57"/>
      <c r="AF723" s="57"/>
      <c r="AG723" s="57"/>
      <c r="AH723" s="57"/>
      <c r="AI723" s="57"/>
      <c r="AJ723" s="57"/>
      <c r="AK723" s="57"/>
      <c r="AL723" s="57"/>
    </row>
    <row r="724" spans="1:38" ht="12.75"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c r="AD724" s="57"/>
      <c r="AE724" s="57"/>
      <c r="AF724" s="57"/>
      <c r="AG724" s="57"/>
      <c r="AH724" s="57"/>
      <c r="AI724" s="57"/>
      <c r="AJ724" s="57"/>
      <c r="AK724" s="57"/>
      <c r="AL724" s="57"/>
    </row>
    <row r="725" spans="1:38" ht="12.75"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c r="AD725" s="57"/>
      <c r="AE725" s="57"/>
      <c r="AF725" s="57"/>
      <c r="AG725" s="57"/>
      <c r="AH725" s="57"/>
      <c r="AI725" s="57"/>
      <c r="AJ725" s="57"/>
      <c r="AK725" s="57"/>
      <c r="AL725" s="57"/>
    </row>
    <row r="726" spans="1:38" ht="12.75"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c r="AD726" s="57"/>
      <c r="AE726" s="57"/>
      <c r="AF726" s="57"/>
      <c r="AG726" s="57"/>
      <c r="AH726" s="57"/>
      <c r="AI726" s="57"/>
      <c r="AJ726" s="57"/>
      <c r="AK726" s="57"/>
      <c r="AL726" s="57"/>
    </row>
    <row r="727" spans="1:38" ht="12.75"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c r="AD727" s="57"/>
      <c r="AE727" s="57"/>
      <c r="AF727" s="57"/>
      <c r="AG727" s="57"/>
      <c r="AH727" s="57"/>
      <c r="AI727" s="57"/>
      <c r="AJ727" s="57"/>
      <c r="AK727" s="57"/>
      <c r="AL727" s="57"/>
    </row>
    <row r="728" spans="1:38" ht="12.75"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c r="AD728" s="57"/>
      <c r="AE728" s="57"/>
      <c r="AF728" s="57"/>
      <c r="AG728" s="57"/>
      <c r="AH728" s="57"/>
      <c r="AI728" s="57"/>
      <c r="AJ728" s="57"/>
      <c r="AK728" s="57"/>
      <c r="AL728" s="57"/>
    </row>
    <row r="729" spans="1:38" ht="12.75"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c r="AD729" s="57"/>
      <c r="AE729" s="57"/>
      <c r="AF729" s="57"/>
      <c r="AG729" s="57"/>
      <c r="AH729" s="57"/>
      <c r="AI729" s="57"/>
      <c r="AJ729" s="57"/>
      <c r="AK729" s="57"/>
      <c r="AL729" s="57"/>
    </row>
    <row r="730" spans="1:38" ht="12.75"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c r="AD730" s="57"/>
      <c r="AE730" s="57"/>
      <c r="AF730" s="57"/>
      <c r="AG730" s="57"/>
      <c r="AH730" s="57"/>
      <c r="AI730" s="57"/>
      <c r="AJ730" s="57"/>
      <c r="AK730" s="57"/>
      <c r="AL730" s="57"/>
    </row>
    <row r="731" spans="1:38" ht="12.75"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c r="AD731" s="57"/>
      <c r="AE731" s="57"/>
      <c r="AF731" s="57"/>
      <c r="AG731" s="57"/>
      <c r="AH731" s="57"/>
      <c r="AI731" s="57"/>
      <c r="AJ731" s="57"/>
      <c r="AK731" s="57"/>
      <c r="AL731" s="57"/>
    </row>
    <row r="732" spans="1:38" ht="12.75"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c r="AD732" s="57"/>
      <c r="AE732" s="57"/>
      <c r="AF732" s="57"/>
      <c r="AG732" s="57"/>
      <c r="AH732" s="57"/>
      <c r="AI732" s="57"/>
      <c r="AJ732" s="57"/>
      <c r="AK732" s="57"/>
      <c r="AL732" s="57"/>
    </row>
    <row r="733" spans="1:38" ht="12.75"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c r="AD733" s="57"/>
      <c r="AE733" s="57"/>
      <c r="AF733" s="57"/>
      <c r="AG733" s="57"/>
      <c r="AH733" s="57"/>
      <c r="AI733" s="57"/>
      <c r="AJ733" s="57"/>
      <c r="AK733" s="57"/>
      <c r="AL733" s="57"/>
    </row>
    <row r="734" spans="1:38" ht="12.75"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c r="AD734" s="57"/>
      <c r="AE734" s="57"/>
      <c r="AF734" s="57"/>
      <c r="AG734" s="57"/>
      <c r="AH734" s="57"/>
      <c r="AI734" s="57"/>
      <c r="AJ734" s="57"/>
      <c r="AK734" s="57"/>
      <c r="AL734" s="57"/>
    </row>
    <row r="735" spans="1:38" ht="12.75"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c r="AD735" s="57"/>
      <c r="AE735" s="57"/>
      <c r="AF735" s="57"/>
      <c r="AG735" s="57"/>
      <c r="AH735" s="57"/>
      <c r="AI735" s="57"/>
      <c r="AJ735" s="57"/>
      <c r="AK735" s="57"/>
      <c r="AL735" s="57"/>
    </row>
    <row r="736" spans="1:38" ht="12.75"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c r="AD736" s="57"/>
      <c r="AE736" s="57"/>
      <c r="AF736" s="57"/>
      <c r="AG736" s="57"/>
      <c r="AH736" s="57"/>
      <c r="AI736" s="57"/>
      <c r="AJ736" s="57"/>
      <c r="AK736" s="57"/>
      <c r="AL736" s="57"/>
    </row>
    <row r="737" spans="1:38" ht="12.75"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c r="AD737" s="57"/>
      <c r="AE737" s="57"/>
      <c r="AF737" s="57"/>
      <c r="AG737" s="57"/>
      <c r="AH737" s="57"/>
      <c r="AI737" s="57"/>
      <c r="AJ737" s="57"/>
      <c r="AK737" s="57"/>
      <c r="AL737" s="57"/>
    </row>
    <row r="738" spans="1:38" ht="12.75"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c r="AD738" s="57"/>
      <c r="AE738" s="57"/>
      <c r="AF738" s="57"/>
      <c r="AG738" s="57"/>
      <c r="AH738" s="57"/>
      <c r="AI738" s="57"/>
      <c r="AJ738" s="57"/>
      <c r="AK738" s="57"/>
      <c r="AL738" s="57"/>
    </row>
    <row r="739" spans="1:38" ht="12.75"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c r="AD739" s="57"/>
      <c r="AE739" s="57"/>
      <c r="AF739" s="57"/>
      <c r="AG739" s="57"/>
      <c r="AH739" s="57"/>
      <c r="AI739" s="57"/>
      <c r="AJ739" s="57"/>
      <c r="AK739" s="57"/>
      <c r="AL739" s="57"/>
    </row>
    <row r="740" spans="1:38" ht="12.75"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c r="AD740" s="57"/>
      <c r="AE740" s="57"/>
      <c r="AF740" s="57"/>
      <c r="AG740" s="57"/>
      <c r="AH740" s="57"/>
      <c r="AI740" s="57"/>
      <c r="AJ740" s="57"/>
      <c r="AK740" s="57"/>
      <c r="AL740" s="57"/>
    </row>
    <row r="741" spans="1:38" ht="12.75"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c r="AD741" s="57"/>
      <c r="AE741" s="57"/>
      <c r="AF741" s="57"/>
      <c r="AG741" s="57"/>
      <c r="AH741" s="57"/>
      <c r="AI741" s="57"/>
      <c r="AJ741" s="57"/>
      <c r="AK741" s="57"/>
      <c r="AL741" s="57"/>
    </row>
    <row r="742" spans="1:38" ht="12.75"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c r="AD742" s="57"/>
      <c r="AE742" s="57"/>
      <c r="AF742" s="57"/>
      <c r="AG742" s="57"/>
      <c r="AH742" s="57"/>
      <c r="AI742" s="57"/>
      <c r="AJ742" s="57"/>
      <c r="AK742" s="57"/>
      <c r="AL742" s="57"/>
    </row>
    <row r="743" spans="1:38" ht="12.75"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c r="AD743" s="57"/>
      <c r="AE743" s="57"/>
      <c r="AF743" s="57"/>
      <c r="AG743" s="57"/>
      <c r="AH743" s="57"/>
      <c r="AI743" s="57"/>
      <c r="AJ743" s="57"/>
      <c r="AK743" s="57"/>
      <c r="AL743" s="57"/>
    </row>
    <row r="744" spans="1:38" ht="12.75"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c r="AD744" s="57"/>
      <c r="AE744" s="57"/>
      <c r="AF744" s="57"/>
      <c r="AG744" s="57"/>
      <c r="AH744" s="57"/>
      <c r="AI744" s="57"/>
      <c r="AJ744" s="57"/>
      <c r="AK744" s="57"/>
      <c r="AL744" s="57"/>
    </row>
    <row r="745" spans="1:38" ht="12.75"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c r="AD745" s="57"/>
      <c r="AE745" s="57"/>
      <c r="AF745" s="57"/>
      <c r="AG745" s="57"/>
      <c r="AH745" s="57"/>
      <c r="AI745" s="57"/>
      <c r="AJ745" s="57"/>
      <c r="AK745" s="57"/>
      <c r="AL745" s="57"/>
    </row>
    <row r="746" spans="1:38" ht="12.75"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c r="AD746" s="57"/>
      <c r="AE746" s="57"/>
      <c r="AF746" s="57"/>
      <c r="AG746" s="57"/>
      <c r="AH746" s="57"/>
      <c r="AI746" s="57"/>
      <c r="AJ746" s="57"/>
      <c r="AK746" s="57"/>
      <c r="AL746" s="57"/>
    </row>
    <row r="747" spans="1:38" ht="12.75"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c r="AD747" s="57"/>
      <c r="AE747" s="57"/>
      <c r="AF747" s="57"/>
      <c r="AG747" s="57"/>
      <c r="AH747" s="57"/>
      <c r="AI747" s="57"/>
      <c r="AJ747" s="57"/>
      <c r="AK747" s="57"/>
      <c r="AL747" s="57"/>
    </row>
    <row r="748" spans="1:38" ht="12.75"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c r="AD748" s="57"/>
      <c r="AE748" s="57"/>
      <c r="AF748" s="57"/>
      <c r="AG748" s="57"/>
      <c r="AH748" s="57"/>
      <c r="AI748" s="57"/>
      <c r="AJ748" s="57"/>
      <c r="AK748" s="57"/>
      <c r="AL748" s="57"/>
    </row>
    <row r="749" spans="1:38" ht="12.75"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c r="AD749" s="57"/>
      <c r="AE749" s="57"/>
      <c r="AF749" s="57"/>
      <c r="AG749" s="57"/>
      <c r="AH749" s="57"/>
      <c r="AI749" s="57"/>
      <c r="AJ749" s="57"/>
      <c r="AK749" s="57"/>
      <c r="AL749" s="57"/>
    </row>
    <row r="750" spans="1:38" ht="12.75"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c r="AD750" s="57"/>
      <c r="AE750" s="57"/>
      <c r="AF750" s="57"/>
      <c r="AG750" s="57"/>
      <c r="AH750" s="57"/>
      <c r="AI750" s="57"/>
      <c r="AJ750" s="57"/>
      <c r="AK750" s="57"/>
      <c r="AL750" s="57"/>
    </row>
    <row r="751" spans="1:38" ht="12.75"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c r="AD751" s="57"/>
      <c r="AE751" s="57"/>
      <c r="AF751" s="57"/>
      <c r="AG751" s="57"/>
      <c r="AH751" s="57"/>
      <c r="AI751" s="57"/>
      <c r="AJ751" s="57"/>
      <c r="AK751" s="57"/>
      <c r="AL751" s="57"/>
    </row>
    <row r="752" spans="1:38" ht="12.75"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c r="AD752" s="57"/>
      <c r="AE752" s="57"/>
      <c r="AF752" s="57"/>
      <c r="AG752" s="57"/>
      <c r="AH752" s="57"/>
      <c r="AI752" s="57"/>
      <c r="AJ752" s="57"/>
      <c r="AK752" s="57"/>
      <c r="AL752" s="57"/>
    </row>
    <row r="753" spans="1:38" ht="12.75"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c r="AD753" s="57"/>
      <c r="AE753" s="57"/>
      <c r="AF753" s="57"/>
      <c r="AG753" s="57"/>
      <c r="AH753" s="57"/>
      <c r="AI753" s="57"/>
      <c r="AJ753" s="57"/>
      <c r="AK753" s="57"/>
      <c r="AL753" s="57"/>
    </row>
    <row r="754" spans="1:38" ht="12.75"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c r="AD754" s="57"/>
      <c r="AE754" s="57"/>
      <c r="AF754" s="57"/>
      <c r="AG754" s="57"/>
      <c r="AH754" s="57"/>
      <c r="AI754" s="57"/>
      <c r="AJ754" s="57"/>
      <c r="AK754" s="57"/>
      <c r="AL754" s="57"/>
    </row>
    <row r="755" spans="1:38" ht="12.75"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c r="AD755" s="57"/>
      <c r="AE755" s="57"/>
      <c r="AF755" s="57"/>
      <c r="AG755" s="57"/>
      <c r="AH755" s="57"/>
      <c r="AI755" s="57"/>
      <c r="AJ755" s="57"/>
      <c r="AK755" s="57"/>
      <c r="AL755" s="57"/>
    </row>
    <row r="756" spans="1:38" ht="12.75"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c r="AD756" s="57"/>
      <c r="AE756" s="57"/>
      <c r="AF756" s="57"/>
      <c r="AG756" s="57"/>
      <c r="AH756" s="57"/>
      <c r="AI756" s="57"/>
      <c r="AJ756" s="57"/>
      <c r="AK756" s="57"/>
      <c r="AL756" s="57"/>
    </row>
    <row r="757" spans="1:38" ht="12.75"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c r="AD757" s="57"/>
      <c r="AE757" s="57"/>
      <c r="AF757" s="57"/>
      <c r="AG757" s="57"/>
      <c r="AH757" s="57"/>
      <c r="AI757" s="57"/>
      <c r="AJ757" s="57"/>
      <c r="AK757" s="57"/>
      <c r="AL757" s="57"/>
    </row>
    <row r="758" spans="1:38" ht="12.75"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c r="AD758" s="57"/>
      <c r="AE758" s="57"/>
      <c r="AF758" s="57"/>
      <c r="AG758" s="57"/>
      <c r="AH758" s="57"/>
      <c r="AI758" s="57"/>
      <c r="AJ758" s="57"/>
      <c r="AK758" s="57"/>
      <c r="AL758" s="57"/>
    </row>
    <row r="759" spans="1:38" ht="12.75"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c r="AD759" s="57"/>
      <c r="AE759" s="57"/>
      <c r="AF759" s="57"/>
      <c r="AG759" s="57"/>
      <c r="AH759" s="57"/>
      <c r="AI759" s="57"/>
      <c r="AJ759" s="57"/>
      <c r="AK759" s="57"/>
      <c r="AL759" s="57"/>
    </row>
    <row r="760" spans="1:38" ht="12.75"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c r="AD760" s="57"/>
      <c r="AE760" s="57"/>
      <c r="AF760" s="57"/>
      <c r="AG760" s="57"/>
      <c r="AH760" s="57"/>
      <c r="AI760" s="57"/>
      <c r="AJ760" s="57"/>
      <c r="AK760" s="57"/>
      <c r="AL760" s="57"/>
    </row>
    <row r="761" spans="1:38" ht="12.75"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c r="AD761" s="57"/>
      <c r="AE761" s="57"/>
      <c r="AF761" s="57"/>
      <c r="AG761" s="57"/>
      <c r="AH761" s="57"/>
      <c r="AI761" s="57"/>
      <c r="AJ761" s="57"/>
      <c r="AK761" s="57"/>
      <c r="AL761" s="57"/>
    </row>
    <row r="762" spans="1:38" ht="12.75"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c r="AD762" s="57"/>
      <c r="AE762" s="57"/>
      <c r="AF762" s="57"/>
      <c r="AG762" s="57"/>
      <c r="AH762" s="57"/>
      <c r="AI762" s="57"/>
      <c r="AJ762" s="57"/>
      <c r="AK762" s="57"/>
      <c r="AL762" s="57"/>
    </row>
    <row r="763" spans="1:38" ht="12.75"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c r="AD763" s="57"/>
      <c r="AE763" s="57"/>
      <c r="AF763" s="57"/>
      <c r="AG763" s="57"/>
      <c r="AH763" s="57"/>
      <c r="AI763" s="57"/>
      <c r="AJ763" s="57"/>
      <c r="AK763" s="57"/>
      <c r="AL763" s="57"/>
    </row>
    <row r="764" spans="1:38" ht="12.75"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c r="AD764" s="57"/>
      <c r="AE764" s="57"/>
      <c r="AF764" s="57"/>
      <c r="AG764" s="57"/>
      <c r="AH764" s="57"/>
      <c r="AI764" s="57"/>
      <c r="AJ764" s="57"/>
      <c r="AK764" s="57"/>
      <c r="AL764" s="57"/>
    </row>
    <row r="765" spans="1:38" ht="12.75"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c r="AD765" s="57"/>
      <c r="AE765" s="57"/>
      <c r="AF765" s="57"/>
      <c r="AG765" s="57"/>
      <c r="AH765" s="57"/>
      <c r="AI765" s="57"/>
      <c r="AJ765" s="57"/>
      <c r="AK765" s="57"/>
      <c r="AL765" s="57"/>
    </row>
    <row r="766" spans="1:38" ht="12.75"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c r="AD766" s="57"/>
      <c r="AE766" s="57"/>
      <c r="AF766" s="57"/>
      <c r="AG766" s="57"/>
      <c r="AH766" s="57"/>
      <c r="AI766" s="57"/>
      <c r="AJ766" s="57"/>
      <c r="AK766" s="57"/>
      <c r="AL766" s="57"/>
    </row>
    <row r="767" spans="1:38" ht="12.75"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c r="AD767" s="57"/>
      <c r="AE767" s="57"/>
      <c r="AF767" s="57"/>
      <c r="AG767" s="57"/>
      <c r="AH767" s="57"/>
      <c r="AI767" s="57"/>
      <c r="AJ767" s="57"/>
      <c r="AK767" s="57"/>
      <c r="AL767" s="57"/>
    </row>
    <row r="768" spans="1:38" ht="12.75"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c r="AD768" s="57"/>
      <c r="AE768" s="57"/>
      <c r="AF768" s="57"/>
      <c r="AG768" s="57"/>
      <c r="AH768" s="57"/>
      <c r="AI768" s="57"/>
      <c r="AJ768" s="57"/>
      <c r="AK768" s="57"/>
      <c r="AL768" s="57"/>
    </row>
    <row r="769" spans="1:38" ht="12.75"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c r="AD769" s="57"/>
      <c r="AE769" s="57"/>
      <c r="AF769" s="57"/>
      <c r="AG769" s="57"/>
      <c r="AH769" s="57"/>
      <c r="AI769" s="57"/>
      <c r="AJ769" s="57"/>
      <c r="AK769" s="57"/>
      <c r="AL769" s="57"/>
    </row>
    <row r="770" spans="1:38" ht="12.75"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c r="AD770" s="57"/>
      <c r="AE770" s="57"/>
      <c r="AF770" s="57"/>
      <c r="AG770" s="57"/>
      <c r="AH770" s="57"/>
      <c r="AI770" s="57"/>
      <c r="AJ770" s="57"/>
      <c r="AK770" s="57"/>
      <c r="AL770" s="57"/>
    </row>
    <row r="771" spans="1:38" ht="12.75"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c r="AD771" s="57"/>
      <c r="AE771" s="57"/>
      <c r="AF771" s="57"/>
      <c r="AG771" s="57"/>
      <c r="AH771" s="57"/>
      <c r="AI771" s="57"/>
      <c r="AJ771" s="57"/>
      <c r="AK771" s="57"/>
      <c r="AL771" s="57"/>
    </row>
    <row r="772" spans="1:38" ht="12.75"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c r="AD772" s="57"/>
      <c r="AE772" s="57"/>
      <c r="AF772" s="57"/>
      <c r="AG772" s="57"/>
      <c r="AH772" s="57"/>
      <c r="AI772" s="57"/>
      <c r="AJ772" s="57"/>
      <c r="AK772" s="57"/>
      <c r="AL772" s="57"/>
    </row>
    <row r="773" spans="1:38" ht="12.75"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c r="AD773" s="57"/>
      <c r="AE773" s="57"/>
      <c r="AF773" s="57"/>
      <c r="AG773" s="57"/>
      <c r="AH773" s="57"/>
      <c r="AI773" s="57"/>
      <c r="AJ773" s="57"/>
      <c r="AK773" s="57"/>
      <c r="AL773" s="57"/>
    </row>
    <row r="774" spans="1:38" ht="12.75"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c r="AD774" s="57"/>
      <c r="AE774" s="57"/>
      <c r="AF774" s="57"/>
      <c r="AG774" s="57"/>
      <c r="AH774" s="57"/>
      <c r="AI774" s="57"/>
      <c r="AJ774" s="57"/>
      <c r="AK774" s="57"/>
      <c r="AL774" s="57"/>
    </row>
    <row r="775" spans="1:38" ht="12.75"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c r="AD775" s="57"/>
      <c r="AE775" s="57"/>
      <c r="AF775" s="57"/>
      <c r="AG775" s="57"/>
      <c r="AH775" s="57"/>
      <c r="AI775" s="57"/>
      <c r="AJ775" s="57"/>
      <c r="AK775" s="57"/>
      <c r="AL775" s="57"/>
    </row>
    <row r="776" spans="1:38" ht="12.75"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c r="AD776" s="57"/>
      <c r="AE776" s="57"/>
      <c r="AF776" s="57"/>
      <c r="AG776" s="57"/>
      <c r="AH776" s="57"/>
      <c r="AI776" s="57"/>
      <c r="AJ776" s="57"/>
      <c r="AK776" s="57"/>
      <c r="AL776" s="57"/>
    </row>
    <row r="777" spans="1:38" ht="12.75"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c r="AD777" s="57"/>
      <c r="AE777" s="57"/>
      <c r="AF777" s="57"/>
      <c r="AG777" s="57"/>
      <c r="AH777" s="57"/>
      <c r="AI777" s="57"/>
      <c r="AJ777" s="57"/>
      <c r="AK777" s="57"/>
      <c r="AL777" s="57"/>
    </row>
    <row r="778" spans="1:38" ht="12.75"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c r="AD778" s="57"/>
      <c r="AE778" s="57"/>
      <c r="AF778" s="57"/>
      <c r="AG778" s="57"/>
      <c r="AH778" s="57"/>
      <c r="AI778" s="57"/>
      <c r="AJ778" s="57"/>
      <c r="AK778" s="57"/>
      <c r="AL778" s="57"/>
    </row>
    <row r="779" spans="1:38" ht="12.75"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c r="AD779" s="57"/>
      <c r="AE779" s="57"/>
      <c r="AF779" s="57"/>
      <c r="AG779" s="57"/>
      <c r="AH779" s="57"/>
      <c r="AI779" s="57"/>
      <c r="AJ779" s="57"/>
      <c r="AK779" s="57"/>
      <c r="AL779" s="57"/>
    </row>
    <row r="780" spans="1:38" ht="12.75"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c r="AD780" s="57"/>
      <c r="AE780" s="57"/>
      <c r="AF780" s="57"/>
      <c r="AG780" s="57"/>
      <c r="AH780" s="57"/>
      <c r="AI780" s="57"/>
      <c r="AJ780" s="57"/>
      <c r="AK780" s="57"/>
      <c r="AL780" s="57"/>
    </row>
    <row r="781" spans="1:38" ht="12.75"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c r="AD781" s="57"/>
      <c r="AE781" s="57"/>
      <c r="AF781" s="57"/>
      <c r="AG781" s="57"/>
      <c r="AH781" s="57"/>
      <c r="AI781" s="57"/>
      <c r="AJ781" s="57"/>
      <c r="AK781" s="57"/>
      <c r="AL781" s="57"/>
    </row>
    <row r="782" spans="1:38" ht="12.75"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c r="AD782" s="57"/>
      <c r="AE782" s="57"/>
      <c r="AF782" s="57"/>
      <c r="AG782" s="57"/>
      <c r="AH782" s="57"/>
      <c r="AI782" s="57"/>
      <c r="AJ782" s="57"/>
      <c r="AK782" s="57"/>
      <c r="AL782" s="57"/>
    </row>
    <row r="783" spans="1:38" ht="12.75"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c r="AD783" s="57"/>
      <c r="AE783" s="57"/>
      <c r="AF783" s="57"/>
      <c r="AG783" s="57"/>
      <c r="AH783" s="57"/>
      <c r="AI783" s="57"/>
      <c r="AJ783" s="57"/>
      <c r="AK783" s="57"/>
      <c r="AL783" s="57"/>
    </row>
    <row r="784" spans="1:38" ht="12.75"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c r="AD784" s="57"/>
      <c r="AE784" s="57"/>
      <c r="AF784" s="57"/>
      <c r="AG784" s="57"/>
      <c r="AH784" s="57"/>
      <c r="AI784" s="57"/>
      <c r="AJ784" s="57"/>
      <c r="AK784" s="57"/>
      <c r="AL784" s="57"/>
    </row>
    <row r="785" spans="1:38" ht="12.75"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c r="AD785" s="57"/>
      <c r="AE785" s="57"/>
      <c r="AF785" s="57"/>
      <c r="AG785" s="57"/>
      <c r="AH785" s="57"/>
      <c r="AI785" s="57"/>
      <c r="AJ785" s="57"/>
      <c r="AK785" s="57"/>
      <c r="AL785" s="57"/>
    </row>
    <row r="786" spans="1:38" ht="12.75"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c r="AD786" s="57"/>
      <c r="AE786" s="57"/>
      <c r="AF786" s="57"/>
      <c r="AG786" s="57"/>
      <c r="AH786" s="57"/>
      <c r="AI786" s="57"/>
      <c r="AJ786" s="57"/>
      <c r="AK786" s="57"/>
      <c r="AL786" s="57"/>
    </row>
    <row r="787" spans="1:38" ht="12.75"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c r="AD787" s="57"/>
      <c r="AE787" s="57"/>
      <c r="AF787" s="57"/>
      <c r="AG787" s="57"/>
      <c r="AH787" s="57"/>
      <c r="AI787" s="57"/>
      <c r="AJ787" s="57"/>
      <c r="AK787" s="57"/>
      <c r="AL787" s="57"/>
    </row>
    <row r="788" spans="1:38" ht="12.75"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c r="AD788" s="57"/>
      <c r="AE788" s="57"/>
      <c r="AF788" s="57"/>
      <c r="AG788" s="57"/>
      <c r="AH788" s="57"/>
      <c r="AI788" s="57"/>
      <c r="AJ788" s="57"/>
      <c r="AK788" s="57"/>
      <c r="AL788" s="57"/>
    </row>
    <row r="789" spans="1:38" ht="12.75"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c r="AD789" s="57"/>
      <c r="AE789" s="57"/>
      <c r="AF789" s="57"/>
      <c r="AG789" s="57"/>
      <c r="AH789" s="57"/>
      <c r="AI789" s="57"/>
      <c r="AJ789" s="57"/>
      <c r="AK789" s="57"/>
      <c r="AL789" s="57"/>
    </row>
    <row r="790" spans="1:38" ht="12.75"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c r="AD790" s="57"/>
      <c r="AE790" s="57"/>
      <c r="AF790" s="57"/>
      <c r="AG790" s="57"/>
      <c r="AH790" s="57"/>
      <c r="AI790" s="57"/>
      <c r="AJ790" s="57"/>
      <c r="AK790" s="57"/>
      <c r="AL790" s="57"/>
    </row>
    <row r="791" spans="1:38" ht="12.75"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c r="AD791" s="57"/>
      <c r="AE791" s="57"/>
      <c r="AF791" s="57"/>
      <c r="AG791" s="57"/>
      <c r="AH791" s="57"/>
      <c r="AI791" s="57"/>
      <c r="AJ791" s="57"/>
      <c r="AK791" s="57"/>
      <c r="AL791" s="57"/>
    </row>
    <row r="792" spans="1:38" ht="12.75"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c r="AD792" s="57"/>
      <c r="AE792" s="57"/>
      <c r="AF792" s="57"/>
      <c r="AG792" s="57"/>
      <c r="AH792" s="57"/>
      <c r="AI792" s="57"/>
      <c r="AJ792" s="57"/>
      <c r="AK792" s="57"/>
      <c r="AL792" s="57"/>
    </row>
    <row r="793" spans="1:38" ht="12.75"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c r="AD793" s="57"/>
      <c r="AE793" s="57"/>
      <c r="AF793" s="57"/>
      <c r="AG793" s="57"/>
      <c r="AH793" s="57"/>
      <c r="AI793" s="57"/>
      <c r="AJ793" s="57"/>
      <c r="AK793" s="57"/>
      <c r="AL793" s="57"/>
    </row>
    <row r="794" spans="1:38" ht="12.75"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c r="AD794" s="57"/>
      <c r="AE794" s="57"/>
      <c r="AF794" s="57"/>
      <c r="AG794" s="57"/>
      <c r="AH794" s="57"/>
      <c r="AI794" s="57"/>
      <c r="AJ794" s="57"/>
      <c r="AK794" s="57"/>
      <c r="AL794" s="57"/>
    </row>
    <row r="795" spans="1:38" ht="12.75"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c r="AD795" s="57"/>
      <c r="AE795" s="57"/>
      <c r="AF795" s="57"/>
      <c r="AG795" s="57"/>
      <c r="AH795" s="57"/>
      <c r="AI795" s="57"/>
      <c r="AJ795" s="57"/>
      <c r="AK795" s="57"/>
      <c r="AL795" s="57"/>
    </row>
    <row r="796" spans="1:38" ht="12.75"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c r="AD796" s="57"/>
      <c r="AE796" s="57"/>
      <c r="AF796" s="57"/>
      <c r="AG796" s="57"/>
      <c r="AH796" s="57"/>
      <c r="AI796" s="57"/>
      <c r="AJ796" s="57"/>
      <c r="AK796" s="57"/>
      <c r="AL796" s="57"/>
    </row>
    <row r="797" spans="1:38" ht="12.75"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c r="AD797" s="57"/>
      <c r="AE797" s="57"/>
      <c r="AF797" s="57"/>
      <c r="AG797" s="57"/>
      <c r="AH797" s="57"/>
      <c r="AI797" s="57"/>
      <c r="AJ797" s="57"/>
      <c r="AK797" s="57"/>
      <c r="AL797" s="57"/>
    </row>
    <row r="798" spans="1:38" ht="12.75"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c r="AD798" s="57"/>
      <c r="AE798" s="57"/>
      <c r="AF798" s="57"/>
      <c r="AG798" s="57"/>
      <c r="AH798" s="57"/>
      <c r="AI798" s="57"/>
      <c r="AJ798" s="57"/>
      <c r="AK798" s="57"/>
      <c r="AL798" s="57"/>
    </row>
    <row r="799" spans="1:38" ht="12.75"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c r="AD799" s="57"/>
      <c r="AE799" s="57"/>
      <c r="AF799" s="57"/>
      <c r="AG799" s="57"/>
      <c r="AH799" s="57"/>
      <c r="AI799" s="57"/>
      <c r="AJ799" s="57"/>
      <c r="AK799" s="57"/>
      <c r="AL799" s="57"/>
    </row>
    <row r="800" spans="1:38" ht="12.75"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c r="AD800" s="57"/>
      <c r="AE800" s="57"/>
      <c r="AF800" s="57"/>
      <c r="AG800" s="57"/>
      <c r="AH800" s="57"/>
      <c r="AI800" s="57"/>
      <c r="AJ800" s="57"/>
      <c r="AK800" s="57"/>
      <c r="AL800" s="57"/>
    </row>
    <row r="801" spans="1:38" ht="12.75"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c r="AD801" s="57"/>
      <c r="AE801" s="57"/>
      <c r="AF801" s="57"/>
      <c r="AG801" s="57"/>
      <c r="AH801" s="57"/>
      <c r="AI801" s="57"/>
      <c r="AJ801" s="57"/>
      <c r="AK801" s="57"/>
      <c r="AL801" s="57"/>
    </row>
    <row r="802" spans="1:38" ht="12.75"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c r="AD802" s="57"/>
      <c r="AE802" s="57"/>
      <c r="AF802" s="57"/>
      <c r="AG802" s="57"/>
      <c r="AH802" s="57"/>
      <c r="AI802" s="57"/>
      <c r="AJ802" s="57"/>
      <c r="AK802" s="57"/>
      <c r="AL802" s="57"/>
    </row>
    <row r="803" spans="1:38" ht="12.75"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c r="AD803" s="57"/>
      <c r="AE803" s="57"/>
      <c r="AF803" s="57"/>
      <c r="AG803" s="57"/>
      <c r="AH803" s="57"/>
      <c r="AI803" s="57"/>
      <c r="AJ803" s="57"/>
      <c r="AK803" s="57"/>
      <c r="AL803" s="57"/>
    </row>
    <row r="804" spans="1:38" ht="12.75"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c r="AD804" s="57"/>
      <c r="AE804" s="57"/>
      <c r="AF804" s="57"/>
      <c r="AG804" s="57"/>
      <c r="AH804" s="57"/>
      <c r="AI804" s="57"/>
      <c r="AJ804" s="57"/>
      <c r="AK804" s="57"/>
      <c r="AL804" s="57"/>
    </row>
    <row r="805" spans="1:38" ht="12.75"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c r="AD805" s="57"/>
      <c r="AE805" s="57"/>
      <c r="AF805" s="57"/>
      <c r="AG805" s="57"/>
      <c r="AH805" s="57"/>
      <c r="AI805" s="57"/>
      <c r="AJ805" s="57"/>
      <c r="AK805" s="57"/>
      <c r="AL805" s="57"/>
    </row>
    <row r="806" spans="1:38" ht="12.75"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c r="AD806" s="57"/>
      <c r="AE806" s="57"/>
      <c r="AF806" s="57"/>
      <c r="AG806" s="57"/>
      <c r="AH806" s="57"/>
      <c r="AI806" s="57"/>
      <c r="AJ806" s="57"/>
      <c r="AK806" s="57"/>
      <c r="AL806" s="57"/>
    </row>
    <row r="807" spans="1:38" ht="12.75"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c r="AD807" s="57"/>
      <c r="AE807" s="57"/>
      <c r="AF807" s="57"/>
      <c r="AG807" s="57"/>
      <c r="AH807" s="57"/>
      <c r="AI807" s="57"/>
      <c r="AJ807" s="57"/>
      <c r="AK807" s="57"/>
      <c r="AL807" s="57"/>
    </row>
    <row r="808" spans="1:38" ht="12.75"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c r="AD808" s="57"/>
      <c r="AE808" s="57"/>
      <c r="AF808" s="57"/>
      <c r="AG808" s="57"/>
      <c r="AH808" s="57"/>
      <c r="AI808" s="57"/>
      <c r="AJ808" s="57"/>
      <c r="AK808" s="57"/>
      <c r="AL808" s="57"/>
    </row>
    <row r="809" spans="1:38" ht="12.75"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c r="AD809" s="57"/>
      <c r="AE809" s="57"/>
      <c r="AF809" s="57"/>
      <c r="AG809" s="57"/>
      <c r="AH809" s="57"/>
      <c r="AI809" s="57"/>
      <c r="AJ809" s="57"/>
      <c r="AK809" s="57"/>
      <c r="AL809" s="57"/>
    </row>
    <row r="810" spans="1:38" ht="12.75"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c r="AD810" s="57"/>
      <c r="AE810" s="57"/>
      <c r="AF810" s="57"/>
      <c r="AG810" s="57"/>
      <c r="AH810" s="57"/>
      <c r="AI810" s="57"/>
      <c r="AJ810" s="57"/>
      <c r="AK810" s="57"/>
      <c r="AL810" s="57"/>
    </row>
    <row r="811" spans="1:38" ht="12.75"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c r="AD811" s="57"/>
      <c r="AE811" s="57"/>
      <c r="AF811" s="57"/>
      <c r="AG811" s="57"/>
      <c r="AH811" s="57"/>
      <c r="AI811" s="57"/>
      <c r="AJ811" s="57"/>
      <c r="AK811" s="57"/>
      <c r="AL811" s="57"/>
    </row>
    <row r="812" spans="1:38" ht="12.75"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c r="AD812" s="57"/>
      <c r="AE812" s="57"/>
      <c r="AF812" s="57"/>
      <c r="AG812" s="57"/>
      <c r="AH812" s="57"/>
      <c r="AI812" s="57"/>
      <c r="AJ812" s="57"/>
      <c r="AK812" s="57"/>
      <c r="AL812" s="57"/>
    </row>
    <row r="813" spans="1:38" ht="12.75"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c r="AD813" s="57"/>
      <c r="AE813" s="57"/>
      <c r="AF813" s="57"/>
      <c r="AG813" s="57"/>
      <c r="AH813" s="57"/>
      <c r="AI813" s="57"/>
      <c r="AJ813" s="57"/>
      <c r="AK813" s="57"/>
      <c r="AL813" s="57"/>
    </row>
    <row r="814" spans="1:38" ht="12.75"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c r="AD814" s="57"/>
      <c r="AE814" s="57"/>
      <c r="AF814" s="57"/>
      <c r="AG814" s="57"/>
      <c r="AH814" s="57"/>
      <c r="AI814" s="57"/>
      <c r="AJ814" s="57"/>
      <c r="AK814" s="57"/>
      <c r="AL814" s="57"/>
    </row>
    <row r="815" spans="1:38" ht="12.75"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c r="AD815" s="57"/>
      <c r="AE815" s="57"/>
      <c r="AF815" s="57"/>
      <c r="AG815" s="57"/>
      <c r="AH815" s="57"/>
      <c r="AI815" s="57"/>
      <c r="AJ815" s="57"/>
      <c r="AK815" s="57"/>
      <c r="AL815" s="57"/>
    </row>
    <row r="816" spans="1:38" ht="12.75"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c r="AD816" s="57"/>
      <c r="AE816" s="57"/>
      <c r="AF816" s="57"/>
      <c r="AG816" s="57"/>
      <c r="AH816" s="57"/>
      <c r="AI816" s="57"/>
      <c r="AJ816" s="57"/>
      <c r="AK816" s="57"/>
      <c r="AL816" s="57"/>
    </row>
    <row r="817" spans="1:38" ht="12.75"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c r="AD817" s="57"/>
      <c r="AE817" s="57"/>
      <c r="AF817" s="57"/>
      <c r="AG817" s="57"/>
      <c r="AH817" s="57"/>
      <c r="AI817" s="57"/>
      <c r="AJ817" s="57"/>
      <c r="AK817" s="57"/>
      <c r="AL817" s="57"/>
    </row>
    <row r="818" spans="1:38" ht="12.75"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c r="AD818" s="57"/>
      <c r="AE818" s="57"/>
      <c r="AF818" s="57"/>
      <c r="AG818" s="57"/>
      <c r="AH818" s="57"/>
      <c r="AI818" s="57"/>
      <c r="AJ818" s="57"/>
      <c r="AK818" s="57"/>
      <c r="AL818" s="57"/>
    </row>
    <row r="819" spans="1:38" ht="12.75"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c r="AD819" s="57"/>
      <c r="AE819" s="57"/>
      <c r="AF819" s="57"/>
      <c r="AG819" s="57"/>
      <c r="AH819" s="57"/>
      <c r="AI819" s="57"/>
      <c r="AJ819" s="57"/>
      <c r="AK819" s="57"/>
      <c r="AL819" s="57"/>
    </row>
    <row r="820" spans="1:38" ht="12.75"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c r="AD820" s="57"/>
      <c r="AE820" s="57"/>
      <c r="AF820" s="57"/>
      <c r="AG820" s="57"/>
      <c r="AH820" s="57"/>
      <c r="AI820" s="57"/>
      <c r="AJ820" s="57"/>
      <c r="AK820" s="57"/>
      <c r="AL820" s="57"/>
    </row>
    <row r="821" spans="1:38" ht="12.75"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c r="AD821" s="57"/>
      <c r="AE821" s="57"/>
      <c r="AF821" s="57"/>
      <c r="AG821" s="57"/>
      <c r="AH821" s="57"/>
      <c r="AI821" s="57"/>
      <c r="AJ821" s="57"/>
      <c r="AK821" s="57"/>
      <c r="AL821" s="57"/>
    </row>
    <row r="822" spans="1:38" ht="12.75"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c r="AD822" s="57"/>
      <c r="AE822" s="57"/>
      <c r="AF822" s="57"/>
      <c r="AG822" s="57"/>
      <c r="AH822" s="57"/>
      <c r="AI822" s="57"/>
      <c r="AJ822" s="57"/>
      <c r="AK822" s="57"/>
      <c r="AL822" s="57"/>
    </row>
    <row r="823" spans="1:38" ht="12.75"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c r="AD823" s="57"/>
      <c r="AE823" s="57"/>
      <c r="AF823" s="57"/>
      <c r="AG823" s="57"/>
      <c r="AH823" s="57"/>
      <c r="AI823" s="57"/>
      <c r="AJ823" s="57"/>
      <c r="AK823" s="57"/>
      <c r="AL823" s="57"/>
    </row>
    <row r="824" spans="1:38" ht="12.75"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c r="AD824" s="57"/>
      <c r="AE824" s="57"/>
      <c r="AF824" s="57"/>
      <c r="AG824" s="57"/>
      <c r="AH824" s="57"/>
      <c r="AI824" s="57"/>
      <c r="AJ824" s="57"/>
      <c r="AK824" s="57"/>
      <c r="AL824" s="57"/>
    </row>
    <row r="825" spans="1:38" ht="12.75"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c r="AD825" s="57"/>
      <c r="AE825" s="57"/>
      <c r="AF825" s="57"/>
      <c r="AG825" s="57"/>
      <c r="AH825" s="57"/>
      <c r="AI825" s="57"/>
      <c r="AJ825" s="57"/>
      <c r="AK825" s="57"/>
      <c r="AL825" s="57"/>
    </row>
    <row r="826" spans="1:38" ht="12.75"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c r="AD826" s="57"/>
      <c r="AE826" s="57"/>
      <c r="AF826" s="57"/>
      <c r="AG826" s="57"/>
      <c r="AH826" s="57"/>
      <c r="AI826" s="57"/>
      <c r="AJ826" s="57"/>
      <c r="AK826" s="57"/>
      <c r="AL826" s="57"/>
    </row>
    <row r="827" spans="1:38" ht="12.75"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c r="AD827" s="57"/>
      <c r="AE827" s="57"/>
      <c r="AF827" s="57"/>
      <c r="AG827" s="57"/>
      <c r="AH827" s="57"/>
      <c r="AI827" s="57"/>
      <c r="AJ827" s="57"/>
      <c r="AK827" s="57"/>
      <c r="AL827" s="57"/>
    </row>
    <row r="828" spans="1:38" ht="12.75"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c r="AD828" s="57"/>
      <c r="AE828" s="57"/>
      <c r="AF828" s="57"/>
      <c r="AG828" s="57"/>
      <c r="AH828" s="57"/>
      <c r="AI828" s="57"/>
      <c r="AJ828" s="57"/>
      <c r="AK828" s="57"/>
      <c r="AL828" s="57"/>
    </row>
    <row r="829" spans="1:38" ht="12.75"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c r="AD829" s="57"/>
      <c r="AE829" s="57"/>
      <c r="AF829" s="57"/>
      <c r="AG829" s="57"/>
      <c r="AH829" s="57"/>
      <c r="AI829" s="57"/>
      <c r="AJ829" s="57"/>
      <c r="AK829" s="57"/>
      <c r="AL829" s="57"/>
    </row>
    <row r="830" spans="1:38" ht="12.75"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c r="AD830" s="57"/>
      <c r="AE830" s="57"/>
      <c r="AF830" s="57"/>
      <c r="AG830" s="57"/>
      <c r="AH830" s="57"/>
      <c r="AI830" s="57"/>
      <c r="AJ830" s="57"/>
      <c r="AK830" s="57"/>
      <c r="AL830" s="57"/>
    </row>
    <row r="831" spans="1:38" ht="12.75"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c r="AE831" s="57"/>
      <c r="AF831" s="57"/>
      <c r="AG831" s="57"/>
      <c r="AH831" s="57"/>
      <c r="AI831" s="57"/>
      <c r="AJ831" s="57"/>
      <c r="AK831" s="57"/>
      <c r="AL831" s="57"/>
    </row>
    <row r="832" spans="1:38" ht="12.75"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c r="AD832" s="57"/>
      <c r="AE832" s="57"/>
      <c r="AF832" s="57"/>
      <c r="AG832" s="57"/>
      <c r="AH832" s="57"/>
      <c r="AI832" s="57"/>
      <c r="AJ832" s="57"/>
      <c r="AK832" s="57"/>
      <c r="AL832" s="57"/>
    </row>
    <row r="833" spans="1:38" ht="12.75"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c r="AD833" s="57"/>
      <c r="AE833" s="57"/>
      <c r="AF833" s="57"/>
      <c r="AG833" s="57"/>
      <c r="AH833" s="57"/>
      <c r="AI833" s="57"/>
      <c r="AJ833" s="57"/>
      <c r="AK833" s="57"/>
      <c r="AL833" s="57"/>
    </row>
    <row r="834" spans="1:38" ht="12.75"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c r="AD834" s="57"/>
      <c r="AE834" s="57"/>
      <c r="AF834" s="57"/>
      <c r="AG834" s="57"/>
      <c r="AH834" s="57"/>
      <c r="AI834" s="57"/>
      <c r="AJ834" s="57"/>
      <c r="AK834" s="57"/>
      <c r="AL834" s="57"/>
    </row>
    <row r="835" spans="1:38" ht="12.75"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c r="AD835" s="57"/>
      <c r="AE835" s="57"/>
      <c r="AF835" s="57"/>
      <c r="AG835" s="57"/>
      <c r="AH835" s="57"/>
      <c r="AI835" s="57"/>
      <c r="AJ835" s="57"/>
      <c r="AK835" s="57"/>
      <c r="AL835" s="57"/>
    </row>
    <row r="836" spans="1:38" ht="12.75"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c r="AD836" s="57"/>
      <c r="AE836" s="57"/>
      <c r="AF836" s="57"/>
      <c r="AG836" s="57"/>
      <c r="AH836" s="57"/>
      <c r="AI836" s="57"/>
      <c r="AJ836" s="57"/>
      <c r="AK836" s="57"/>
      <c r="AL836" s="57"/>
    </row>
    <row r="837" spans="1:38" ht="12.75"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c r="AD837" s="57"/>
      <c r="AE837" s="57"/>
      <c r="AF837" s="57"/>
      <c r="AG837" s="57"/>
      <c r="AH837" s="57"/>
      <c r="AI837" s="57"/>
      <c r="AJ837" s="57"/>
      <c r="AK837" s="57"/>
      <c r="AL837" s="57"/>
    </row>
    <row r="838" spans="1:38" ht="12.75"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c r="AD838" s="57"/>
      <c r="AE838" s="57"/>
      <c r="AF838" s="57"/>
      <c r="AG838" s="57"/>
      <c r="AH838" s="57"/>
      <c r="AI838" s="57"/>
      <c r="AJ838" s="57"/>
      <c r="AK838" s="57"/>
      <c r="AL838" s="57"/>
    </row>
    <row r="839" spans="1:38" ht="12.75"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c r="AD839" s="57"/>
      <c r="AE839" s="57"/>
      <c r="AF839" s="57"/>
      <c r="AG839" s="57"/>
      <c r="AH839" s="57"/>
      <c r="AI839" s="57"/>
      <c r="AJ839" s="57"/>
      <c r="AK839" s="57"/>
      <c r="AL839" s="57"/>
    </row>
    <row r="840" spans="1:38" ht="12.75"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c r="AD840" s="57"/>
      <c r="AE840" s="57"/>
      <c r="AF840" s="57"/>
      <c r="AG840" s="57"/>
      <c r="AH840" s="57"/>
      <c r="AI840" s="57"/>
      <c r="AJ840" s="57"/>
      <c r="AK840" s="57"/>
      <c r="AL840" s="57"/>
    </row>
    <row r="841" spans="1:38" ht="12.75"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c r="AD841" s="57"/>
      <c r="AE841" s="57"/>
      <c r="AF841" s="57"/>
      <c r="AG841" s="57"/>
      <c r="AH841" s="57"/>
      <c r="AI841" s="57"/>
      <c r="AJ841" s="57"/>
      <c r="AK841" s="57"/>
      <c r="AL841" s="57"/>
    </row>
    <row r="842" spans="1:38" ht="12.75"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c r="AD842" s="57"/>
      <c r="AE842" s="57"/>
      <c r="AF842" s="57"/>
      <c r="AG842" s="57"/>
      <c r="AH842" s="57"/>
      <c r="AI842" s="57"/>
      <c r="AJ842" s="57"/>
      <c r="AK842" s="57"/>
      <c r="AL842" s="57"/>
    </row>
    <row r="843" spans="1:38" ht="12.75"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c r="AD843" s="57"/>
      <c r="AE843" s="57"/>
      <c r="AF843" s="57"/>
      <c r="AG843" s="57"/>
      <c r="AH843" s="57"/>
      <c r="AI843" s="57"/>
      <c r="AJ843" s="57"/>
      <c r="AK843" s="57"/>
      <c r="AL843" s="57"/>
    </row>
    <row r="844" spans="1:38" ht="12.75"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c r="AD844" s="57"/>
      <c r="AE844" s="57"/>
      <c r="AF844" s="57"/>
      <c r="AG844" s="57"/>
      <c r="AH844" s="57"/>
      <c r="AI844" s="57"/>
      <c r="AJ844" s="57"/>
      <c r="AK844" s="57"/>
      <c r="AL844" s="57"/>
    </row>
    <row r="845" spans="1:38" ht="12.75"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c r="AD845" s="57"/>
      <c r="AE845" s="57"/>
      <c r="AF845" s="57"/>
      <c r="AG845" s="57"/>
      <c r="AH845" s="57"/>
      <c r="AI845" s="57"/>
      <c r="AJ845" s="57"/>
      <c r="AK845" s="57"/>
      <c r="AL845" s="57"/>
    </row>
    <row r="846" spans="1:38" ht="12.75"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c r="AD846" s="57"/>
      <c r="AE846" s="57"/>
      <c r="AF846" s="57"/>
      <c r="AG846" s="57"/>
      <c r="AH846" s="57"/>
      <c r="AI846" s="57"/>
      <c r="AJ846" s="57"/>
      <c r="AK846" s="57"/>
      <c r="AL846" s="57"/>
    </row>
    <row r="847" spans="1:38" ht="12.75"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c r="AD847" s="57"/>
      <c r="AE847" s="57"/>
      <c r="AF847" s="57"/>
      <c r="AG847" s="57"/>
      <c r="AH847" s="57"/>
      <c r="AI847" s="57"/>
      <c r="AJ847" s="57"/>
      <c r="AK847" s="57"/>
      <c r="AL847" s="57"/>
    </row>
    <row r="848" spans="1:38" ht="12.75"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c r="AD848" s="57"/>
      <c r="AE848" s="57"/>
      <c r="AF848" s="57"/>
      <c r="AG848" s="57"/>
      <c r="AH848" s="57"/>
      <c r="AI848" s="57"/>
      <c r="AJ848" s="57"/>
      <c r="AK848" s="57"/>
      <c r="AL848" s="57"/>
    </row>
    <row r="849" spans="1:38" ht="12.75"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c r="AD849" s="57"/>
      <c r="AE849" s="57"/>
      <c r="AF849" s="57"/>
      <c r="AG849" s="57"/>
      <c r="AH849" s="57"/>
      <c r="AI849" s="57"/>
      <c r="AJ849" s="57"/>
      <c r="AK849" s="57"/>
      <c r="AL849" s="57"/>
    </row>
    <row r="850" spans="1:38" ht="12.75"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c r="AD850" s="57"/>
      <c r="AE850" s="57"/>
      <c r="AF850" s="57"/>
      <c r="AG850" s="57"/>
      <c r="AH850" s="57"/>
      <c r="AI850" s="57"/>
      <c r="AJ850" s="57"/>
      <c r="AK850" s="57"/>
      <c r="AL850" s="57"/>
    </row>
    <row r="851" spans="1:38" ht="12.75"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c r="AD851" s="57"/>
      <c r="AE851" s="57"/>
      <c r="AF851" s="57"/>
      <c r="AG851" s="57"/>
      <c r="AH851" s="57"/>
      <c r="AI851" s="57"/>
      <c r="AJ851" s="57"/>
      <c r="AK851" s="57"/>
      <c r="AL851" s="57"/>
    </row>
    <row r="852" spans="1:38" ht="12.75"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c r="AD852" s="57"/>
      <c r="AE852" s="57"/>
      <c r="AF852" s="57"/>
      <c r="AG852" s="57"/>
      <c r="AH852" s="57"/>
      <c r="AI852" s="57"/>
      <c r="AJ852" s="57"/>
      <c r="AK852" s="57"/>
      <c r="AL852" s="57"/>
    </row>
    <row r="853" spans="1:38" ht="12.75"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c r="AD853" s="57"/>
      <c r="AE853" s="57"/>
      <c r="AF853" s="57"/>
      <c r="AG853" s="57"/>
      <c r="AH853" s="57"/>
      <c r="AI853" s="57"/>
      <c r="AJ853" s="57"/>
      <c r="AK853" s="57"/>
      <c r="AL853" s="57"/>
    </row>
    <row r="854" spans="1:38" ht="12.75"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c r="AD854" s="57"/>
      <c r="AE854" s="57"/>
      <c r="AF854" s="57"/>
      <c r="AG854" s="57"/>
      <c r="AH854" s="57"/>
      <c r="AI854" s="57"/>
      <c r="AJ854" s="57"/>
      <c r="AK854" s="57"/>
      <c r="AL854" s="57"/>
    </row>
    <row r="855" spans="1:38" ht="12.75"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c r="AD855" s="57"/>
      <c r="AE855" s="57"/>
      <c r="AF855" s="57"/>
      <c r="AG855" s="57"/>
      <c r="AH855" s="57"/>
      <c r="AI855" s="57"/>
      <c r="AJ855" s="57"/>
      <c r="AK855" s="57"/>
      <c r="AL855" s="57"/>
    </row>
    <row r="856" spans="1:38" ht="12.75"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c r="AD856" s="57"/>
      <c r="AE856" s="57"/>
      <c r="AF856" s="57"/>
      <c r="AG856" s="57"/>
      <c r="AH856" s="57"/>
      <c r="AI856" s="57"/>
      <c r="AJ856" s="57"/>
      <c r="AK856" s="57"/>
      <c r="AL856" s="57"/>
    </row>
    <row r="857" spans="1:38" ht="12.75"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c r="AD857" s="57"/>
      <c r="AE857" s="57"/>
      <c r="AF857" s="57"/>
      <c r="AG857" s="57"/>
      <c r="AH857" s="57"/>
      <c r="AI857" s="57"/>
      <c r="AJ857" s="57"/>
      <c r="AK857" s="57"/>
      <c r="AL857" s="57"/>
    </row>
    <row r="858" spans="1:38" ht="12.75"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c r="AD858" s="57"/>
      <c r="AE858" s="57"/>
      <c r="AF858" s="57"/>
      <c r="AG858" s="57"/>
      <c r="AH858" s="57"/>
      <c r="AI858" s="57"/>
      <c r="AJ858" s="57"/>
      <c r="AK858" s="57"/>
      <c r="AL858" s="57"/>
    </row>
    <row r="859" spans="1:38" ht="12.75"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c r="AD859" s="57"/>
      <c r="AE859" s="57"/>
      <c r="AF859" s="57"/>
      <c r="AG859" s="57"/>
      <c r="AH859" s="57"/>
      <c r="AI859" s="57"/>
      <c r="AJ859" s="57"/>
      <c r="AK859" s="57"/>
      <c r="AL859" s="57"/>
    </row>
    <row r="860" spans="1:38" ht="12.75"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c r="AD860" s="57"/>
      <c r="AE860" s="57"/>
      <c r="AF860" s="57"/>
      <c r="AG860" s="57"/>
      <c r="AH860" s="57"/>
      <c r="AI860" s="57"/>
      <c r="AJ860" s="57"/>
      <c r="AK860" s="57"/>
      <c r="AL860" s="57"/>
    </row>
    <row r="861" spans="1:38" ht="12.75"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c r="AD861" s="57"/>
      <c r="AE861" s="57"/>
      <c r="AF861" s="57"/>
      <c r="AG861" s="57"/>
      <c r="AH861" s="57"/>
      <c r="AI861" s="57"/>
      <c r="AJ861" s="57"/>
      <c r="AK861" s="57"/>
      <c r="AL861" s="57"/>
    </row>
    <row r="862" spans="1:38" ht="12.75"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c r="AD862" s="57"/>
      <c r="AE862" s="57"/>
      <c r="AF862" s="57"/>
      <c r="AG862" s="57"/>
      <c r="AH862" s="57"/>
      <c r="AI862" s="57"/>
      <c r="AJ862" s="57"/>
      <c r="AK862" s="57"/>
      <c r="AL862" s="57"/>
    </row>
    <row r="863" spans="1:38" ht="12.75"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c r="AD863" s="57"/>
      <c r="AE863" s="57"/>
      <c r="AF863" s="57"/>
      <c r="AG863" s="57"/>
      <c r="AH863" s="57"/>
      <c r="AI863" s="57"/>
      <c r="AJ863" s="57"/>
      <c r="AK863" s="57"/>
      <c r="AL863" s="57"/>
    </row>
    <row r="864" spans="1:38" ht="12.75"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c r="AD864" s="57"/>
      <c r="AE864" s="57"/>
      <c r="AF864" s="57"/>
      <c r="AG864" s="57"/>
      <c r="AH864" s="57"/>
      <c r="AI864" s="57"/>
      <c r="AJ864" s="57"/>
      <c r="AK864" s="57"/>
      <c r="AL864" s="57"/>
    </row>
    <row r="865" spans="1:38" ht="12.75"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c r="AD865" s="57"/>
      <c r="AE865" s="57"/>
      <c r="AF865" s="57"/>
      <c r="AG865" s="57"/>
      <c r="AH865" s="57"/>
      <c r="AI865" s="57"/>
      <c r="AJ865" s="57"/>
      <c r="AK865" s="57"/>
      <c r="AL865" s="57"/>
    </row>
    <row r="866" spans="1:38" ht="12.75"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c r="AD866" s="57"/>
      <c r="AE866" s="57"/>
      <c r="AF866" s="57"/>
      <c r="AG866" s="57"/>
      <c r="AH866" s="57"/>
      <c r="AI866" s="57"/>
      <c r="AJ866" s="57"/>
      <c r="AK866" s="57"/>
      <c r="AL866" s="57"/>
    </row>
    <row r="867" spans="1:38" ht="12.75"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c r="AD867" s="57"/>
      <c r="AE867" s="57"/>
      <c r="AF867" s="57"/>
      <c r="AG867" s="57"/>
      <c r="AH867" s="57"/>
      <c r="AI867" s="57"/>
      <c r="AJ867" s="57"/>
      <c r="AK867" s="57"/>
      <c r="AL867" s="57"/>
    </row>
    <row r="868" spans="1:38" ht="12.75"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c r="AD868" s="57"/>
      <c r="AE868" s="57"/>
      <c r="AF868" s="57"/>
      <c r="AG868" s="57"/>
      <c r="AH868" s="57"/>
      <c r="AI868" s="57"/>
      <c r="AJ868" s="57"/>
      <c r="AK868" s="57"/>
      <c r="AL868" s="57"/>
    </row>
    <row r="869" spans="1:38" ht="12.75"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c r="AD869" s="57"/>
      <c r="AE869" s="57"/>
      <c r="AF869" s="57"/>
      <c r="AG869" s="57"/>
      <c r="AH869" s="57"/>
      <c r="AI869" s="57"/>
      <c r="AJ869" s="57"/>
      <c r="AK869" s="57"/>
      <c r="AL869" s="57"/>
    </row>
    <row r="870" spans="1:38" ht="12.75"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c r="AD870" s="57"/>
      <c r="AE870" s="57"/>
      <c r="AF870" s="57"/>
      <c r="AG870" s="57"/>
      <c r="AH870" s="57"/>
      <c r="AI870" s="57"/>
      <c r="AJ870" s="57"/>
      <c r="AK870" s="57"/>
      <c r="AL870" s="57"/>
    </row>
    <row r="871" spans="1:38" ht="12.75"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c r="AD871" s="57"/>
      <c r="AE871" s="57"/>
      <c r="AF871" s="57"/>
      <c r="AG871" s="57"/>
      <c r="AH871" s="57"/>
      <c r="AI871" s="57"/>
      <c r="AJ871" s="57"/>
      <c r="AK871" s="57"/>
      <c r="AL871" s="57"/>
    </row>
    <row r="872" spans="1:38" ht="12.75"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c r="AD872" s="57"/>
      <c r="AE872" s="57"/>
      <c r="AF872" s="57"/>
      <c r="AG872" s="57"/>
      <c r="AH872" s="57"/>
      <c r="AI872" s="57"/>
      <c r="AJ872" s="57"/>
      <c r="AK872" s="57"/>
      <c r="AL872" s="57"/>
    </row>
    <row r="873" spans="1:38" ht="12.75"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c r="AD873" s="57"/>
      <c r="AE873" s="57"/>
      <c r="AF873" s="57"/>
      <c r="AG873" s="57"/>
      <c r="AH873" s="57"/>
      <c r="AI873" s="57"/>
      <c r="AJ873" s="57"/>
      <c r="AK873" s="57"/>
      <c r="AL873" s="57"/>
    </row>
    <row r="874" spans="1:38" ht="12.75"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c r="AD874" s="57"/>
      <c r="AE874" s="57"/>
      <c r="AF874" s="57"/>
      <c r="AG874" s="57"/>
      <c r="AH874" s="57"/>
      <c r="AI874" s="57"/>
      <c r="AJ874" s="57"/>
      <c r="AK874" s="57"/>
      <c r="AL874" s="57"/>
    </row>
    <row r="875" spans="1:38" ht="12.75"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c r="AD875" s="57"/>
      <c r="AE875" s="57"/>
      <c r="AF875" s="57"/>
      <c r="AG875" s="57"/>
      <c r="AH875" s="57"/>
      <c r="AI875" s="57"/>
      <c r="AJ875" s="57"/>
      <c r="AK875" s="57"/>
      <c r="AL875" s="57"/>
    </row>
    <row r="876" spans="1:38" ht="12.75"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c r="AD876" s="57"/>
      <c r="AE876" s="57"/>
      <c r="AF876" s="57"/>
      <c r="AG876" s="57"/>
      <c r="AH876" s="57"/>
      <c r="AI876" s="57"/>
      <c r="AJ876" s="57"/>
      <c r="AK876" s="57"/>
      <c r="AL876" s="57"/>
    </row>
    <row r="877" spans="1:38" ht="12.75"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c r="AD877" s="57"/>
      <c r="AE877" s="57"/>
      <c r="AF877" s="57"/>
      <c r="AG877" s="57"/>
      <c r="AH877" s="57"/>
      <c r="AI877" s="57"/>
      <c r="AJ877" s="57"/>
      <c r="AK877" s="57"/>
      <c r="AL877" s="57"/>
    </row>
    <row r="878" spans="1:38" ht="12.75"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c r="AD878" s="57"/>
      <c r="AE878" s="57"/>
      <c r="AF878" s="57"/>
      <c r="AG878" s="57"/>
      <c r="AH878" s="57"/>
      <c r="AI878" s="57"/>
      <c r="AJ878" s="57"/>
      <c r="AK878" s="57"/>
      <c r="AL878" s="57"/>
    </row>
    <row r="879" spans="1:38" ht="12.75"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c r="AD879" s="57"/>
      <c r="AE879" s="57"/>
      <c r="AF879" s="57"/>
      <c r="AG879" s="57"/>
      <c r="AH879" s="57"/>
      <c r="AI879" s="57"/>
      <c r="AJ879" s="57"/>
      <c r="AK879" s="57"/>
      <c r="AL879" s="57"/>
    </row>
    <row r="880" spans="1:38" ht="12.75"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c r="AE880" s="57"/>
      <c r="AF880" s="57"/>
      <c r="AG880" s="57"/>
      <c r="AH880" s="57"/>
      <c r="AI880" s="57"/>
      <c r="AJ880" s="57"/>
      <c r="AK880" s="57"/>
      <c r="AL880" s="57"/>
    </row>
    <row r="881" spans="1:38" ht="12.75"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c r="AD881" s="57"/>
      <c r="AE881" s="57"/>
      <c r="AF881" s="57"/>
      <c r="AG881" s="57"/>
      <c r="AH881" s="57"/>
      <c r="AI881" s="57"/>
      <c r="AJ881" s="57"/>
      <c r="AK881" s="57"/>
      <c r="AL881" s="57"/>
    </row>
    <row r="882" spans="1:38" ht="12.75"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c r="AD882" s="57"/>
      <c r="AE882" s="57"/>
      <c r="AF882" s="57"/>
      <c r="AG882" s="57"/>
      <c r="AH882" s="57"/>
      <c r="AI882" s="57"/>
      <c r="AJ882" s="57"/>
      <c r="AK882" s="57"/>
      <c r="AL882" s="57"/>
    </row>
    <row r="883" spans="1:38" ht="12.75"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c r="AD883" s="57"/>
      <c r="AE883" s="57"/>
      <c r="AF883" s="57"/>
      <c r="AG883" s="57"/>
      <c r="AH883" s="57"/>
      <c r="AI883" s="57"/>
      <c r="AJ883" s="57"/>
      <c r="AK883" s="57"/>
      <c r="AL883" s="57"/>
    </row>
    <row r="884" spans="1:38" ht="12.75"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c r="AD884" s="57"/>
      <c r="AE884" s="57"/>
      <c r="AF884" s="57"/>
      <c r="AG884" s="57"/>
      <c r="AH884" s="57"/>
      <c r="AI884" s="57"/>
      <c r="AJ884" s="57"/>
      <c r="AK884" s="57"/>
      <c r="AL884" s="57"/>
    </row>
    <row r="885" spans="1:38" ht="12.75"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c r="AD885" s="57"/>
      <c r="AE885" s="57"/>
      <c r="AF885" s="57"/>
      <c r="AG885" s="57"/>
      <c r="AH885" s="57"/>
      <c r="AI885" s="57"/>
      <c r="AJ885" s="57"/>
      <c r="AK885" s="57"/>
      <c r="AL885" s="57"/>
    </row>
    <row r="886" spans="1:38" ht="12.75"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c r="AD886" s="57"/>
      <c r="AE886" s="57"/>
      <c r="AF886" s="57"/>
      <c r="AG886" s="57"/>
      <c r="AH886" s="57"/>
      <c r="AI886" s="57"/>
      <c r="AJ886" s="57"/>
      <c r="AK886" s="57"/>
      <c r="AL886" s="57"/>
    </row>
    <row r="887" spans="1:38" ht="12.75"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c r="AD887" s="57"/>
      <c r="AE887" s="57"/>
      <c r="AF887" s="57"/>
      <c r="AG887" s="57"/>
      <c r="AH887" s="57"/>
      <c r="AI887" s="57"/>
      <c r="AJ887" s="57"/>
      <c r="AK887" s="57"/>
      <c r="AL887" s="57"/>
    </row>
    <row r="888" spans="1:38" ht="12.75"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c r="AD888" s="57"/>
      <c r="AE888" s="57"/>
      <c r="AF888" s="57"/>
      <c r="AG888" s="57"/>
      <c r="AH888" s="57"/>
      <c r="AI888" s="57"/>
      <c r="AJ888" s="57"/>
      <c r="AK888" s="57"/>
      <c r="AL888" s="57"/>
    </row>
    <row r="889" spans="1:38" ht="12.75"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c r="AD889" s="57"/>
      <c r="AE889" s="57"/>
      <c r="AF889" s="57"/>
      <c r="AG889" s="57"/>
      <c r="AH889" s="57"/>
      <c r="AI889" s="57"/>
      <c r="AJ889" s="57"/>
      <c r="AK889" s="57"/>
      <c r="AL889" s="57"/>
    </row>
    <row r="890" spans="1:38" ht="12.75"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c r="AD890" s="57"/>
      <c r="AE890" s="57"/>
      <c r="AF890" s="57"/>
      <c r="AG890" s="57"/>
      <c r="AH890" s="57"/>
      <c r="AI890" s="57"/>
      <c r="AJ890" s="57"/>
      <c r="AK890" s="57"/>
      <c r="AL890" s="57"/>
    </row>
    <row r="891" spans="1:38" ht="12.75"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c r="AD891" s="57"/>
      <c r="AE891" s="57"/>
      <c r="AF891" s="57"/>
      <c r="AG891" s="57"/>
      <c r="AH891" s="57"/>
      <c r="AI891" s="57"/>
      <c r="AJ891" s="57"/>
      <c r="AK891" s="57"/>
      <c r="AL891" s="57"/>
    </row>
    <row r="892" spans="1:38" ht="12.75"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c r="AD892" s="57"/>
      <c r="AE892" s="57"/>
      <c r="AF892" s="57"/>
      <c r="AG892" s="57"/>
      <c r="AH892" s="57"/>
      <c r="AI892" s="57"/>
      <c r="AJ892" s="57"/>
      <c r="AK892" s="57"/>
      <c r="AL892" s="57"/>
    </row>
    <row r="893" spans="1:38" ht="12.75"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c r="AD893" s="57"/>
      <c r="AE893" s="57"/>
      <c r="AF893" s="57"/>
      <c r="AG893" s="57"/>
      <c r="AH893" s="57"/>
      <c r="AI893" s="57"/>
      <c r="AJ893" s="57"/>
      <c r="AK893" s="57"/>
      <c r="AL893" s="57"/>
    </row>
    <row r="894" spans="1:38" ht="12.75"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c r="AD894" s="57"/>
      <c r="AE894" s="57"/>
      <c r="AF894" s="57"/>
      <c r="AG894" s="57"/>
      <c r="AH894" s="57"/>
      <c r="AI894" s="57"/>
      <c r="AJ894" s="57"/>
      <c r="AK894" s="57"/>
      <c r="AL894" s="57"/>
    </row>
    <row r="895" spans="1:38" ht="12.75"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c r="AD895" s="57"/>
      <c r="AE895" s="57"/>
      <c r="AF895" s="57"/>
      <c r="AG895" s="57"/>
      <c r="AH895" s="57"/>
      <c r="AI895" s="57"/>
      <c r="AJ895" s="57"/>
      <c r="AK895" s="57"/>
      <c r="AL895" s="57"/>
    </row>
    <row r="896" spans="1:38" ht="12.75"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c r="AD896" s="57"/>
      <c r="AE896" s="57"/>
      <c r="AF896" s="57"/>
      <c r="AG896" s="57"/>
      <c r="AH896" s="57"/>
      <c r="AI896" s="57"/>
      <c r="AJ896" s="57"/>
      <c r="AK896" s="57"/>
      <c r="AL896" s="57"/>
    </row>
    <row r="897" spans="1:38" ht="12.75"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c r="AD897" s="57"/>
      <c r="AE897" s="57"/>
      <c r="AF897" s="57"/>
      <c r="AG897" s="57"/>
      <c r="AH897" s="57"/>
      <c r="AI897" s="57"/>
      <c r="AJ897" s="57"/>
      <c r="AK897" s="57"/>
      <c r="AL897" s="57"/>
    </row>
    <row r="898" spans="1:38" ht="12.75"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c r="AD898" s="57"/>
      <c r="AE898" s="57"/>
      <c r="AF898" s="57"/>
      <c r="AG898" s="57"/>
      <c r="AH898" s="57"/>
      <c r="AI898" s="57"/>
      <c r="AJ898" s="57"/>
      <c r="AK898" s="57"/>
      <c r="AL898" s="57"/>
    </row>
    <row r="899" spans="1:38" ht="12.75"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c r="AD899" s="57"/>
      <c r="AE899" s="57"/>
      <c r="AF899" s="57"/>
      <c r="AG899" s="57"/>
      <c r="AH899" s="57"/>
      <c r="AI899" s="57"/>
      <c r="AJ899" s="57"/>
      <c r="AK899" s="57"/>
      <c r="AL899" s="57"/>
    </row>
    <row r="900" spans="1:38" ht="12.75"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c r="AD900" s="57"/>
      <c r="AE900" s="57"/>
      <c r="AF900" s="57"/>
      <c r="AG900" s="57"/>
      <c r="AH900" s="57"/>
      <c r="AI900" s="57"/>
      <c r="AJ900" s="57"/>
      <c r="AK900" s="57"/>
      <c r="AL900" s="57"/>
    </row>
    <row r="901" spans="1:38" ht="12.75"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c r="AD901" s="57"/>
      <c r="AE901" s="57"/>
      <c r="AF901" s="57"/>
      <c r="AG901" s="57"/>
      <c r="AH901" s="57"/>
      <c r="AI901" s="57"/>
      <c r="AJ901" s="57"/>
      <c r="AK901" s="57"/>
      <c r="AL901" s="57"/>
    </row>
    <row r="902" spans="1:38" ht="12.75"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c r="AD902" s="57"/>
      <c r="AE902" s="57"/>
      <c r="AF902" s="57"/>
      <c r="AG902" s="57"/>
      <c r="AH902" s="57"/>
      <c r="AI902" s="57"/>
      <c r="AJ902" s="57"/>
      <c r="AK902" s="57"/>
      <c r="AL902" s="57"/>
    </row>
    <row r="903" spans="1:38" ht="12.75"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c r="AD903" s="57"/>
      <c r="AE903" s="57"/>
      <c r="AF903" s="57"/>
      <c r="AG903" s="57"/>
      <c r="AH903" s="57"/>
      <c r="AI903" s="57"/>
      <c r="AJ903" s="57"/>
      <c r="AK903" s="57"/>
      <c r="AL903" s="57"/>
    </row>
    <row r="904" spans="1:38" ht="12.75"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c r="AD904" s="57"/>
      <c r="AE904" s="57"/>
      <c r="AF904" s="57"/>
      <c r="AG904" s="57"/>
      <c r="AH904" s="57"/>
      <c r="AI904" s="57"/>
      <c r="AJ904" s="57"/>
      <c r="AK904" s="57"/>
      <c r="AL904" s="57"/>
    </row>
    <row r="905" spans="1:38" ht="12.75"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c r="AD905" s="57"/>
      <c r="AE905" s="57"/>
      <c r="AF905" s="57"/>
      <c r="AG905" s="57"/>
      <c r="AH905" s="57"/>
      <c r="AI905" s="57"/>
      <c r="AJ905" s="57"/>
      <c r="AK905" s="57"/>
      <c r="AL905" s="57"/>
    </row>
    <row r="906" spans="1:38" ht="12.75"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c r="AD906" s="57"/>
      <c r="AE906" s="57"/>
      <c r="AF906" s="57"/>
      <c r="AG906" s="57"/>
      <c r="AH906" s="57"/>
      <c r="AI906" s="57"/>
      <c r="AJ906" s="57"/>
      <c r="AK906" s="57"/>
      <c r="AL906" s="57"/>
    </row>
    <row r="907" spans="1:38" ht="12.75"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c r="AD907" s="57"/>
      <c r="AE907" s="57"/>
      <c r="AF907" s="57"/>
      <c r="AG907" s="57"/>
      <c r="AH907" s="57"/>
      <c r="AI907" s="57"/>
      <c r="AJ907" s="57"/>
      <c r="AK907" s="57"/>
      <c r="AL907" s="57"/>
    </row>
    <row r="908" spans="1:38" ht="12.75"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c r="AD908" s="57"/>
      <c r="AE908" s="57"/>
      <c r="AF908" s="57"/>
      <c r="AG908" s="57"/>
      <c r="AH908" s="57"/>
      <c r="AI908" s="57"/>
      <c r="AJ908" s="57"/>
      <c r="AK908" s="57"/>
      <c r="AL908" s="57"/>
    </row>
    <row r="909" spans="1:38" ht="12.75"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c r="AD909" s="57"/>
      <c r="AE909" s="57"/>
      <c r="AF909" s="57"/>
      <c r="AG909" s="57"/>
      <c r="AH909" s="57"/>
      <c r="AI909" s="57"/>
      <c r="AJ909" s="57"/>
      <c r="AK909" s="57"/>
      <c r="AL909" s="57"/>
    </row>
    <row r="910" spans="1:38" ht="12.75"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c r="AD910" s="57"/>
      <c r="AE910" s="57"/>
      <c r="AF910" s="57"/>
      <c r="AG910" s="57"/>
      <c r="AH910" s="57"/>
      <c r="AI910" s="57"/>
      <c r="AJ910" s="57"/>
      <c r="AK910" s="57"/>
      <c r="AL910" s="57"/>
    </row>
    <row r="911" spans="1:38" ht="12.75"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c r="AD911" s="57"/>
      <c r="AE911" s="57"/>
      <c r="AF911" s="57"/>
      <c r="AG911" s="57"/>
      <c r="AH911" s="57"/>
      <c r="AI911" s="57"/>
      <c r="AJ911" s="57"/>
      <c r="AK911" s="57"/>
      <c r="AL911" s="57"/>
    </row>
    <row r="912" spans="1:38" ht="12.75"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c r="AD912" s="57"/>
      <c r="AE912" s="57"/>
      <c r="AF912" s="57"/>
      <c r="AG912" s="57"/>
      <c r="AH912" s="57"/>
      <c r="AI912" s="57"/>
      <c r="AJ912" s="57"/>
      <c r="AK912" s="57"/>
      <c r="AL912" s="57"/>
    </row>
    <row r="913" spans="1:38" ht="12.75"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c r="AD913" s="57"/>
      <c r="AE913" s="57"/>
      <c r="AF913" s="57"/>
      <c r="AG913" s="57"/>
      <c r="AH913" s="57"/>
      <c r="AI913" s="57"/>
      <c r="AJ913" s="57"/>
      <c r="AK913" s="57"/>
      <c r="AL913" s="57"/>
    </row>
    <row r="914" spans="1:38" ht="12.75"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c r="AD914" s="57"/>
      <c r="AE914" s="57"/>
      <c r="AF914" s="57"/>
      <c r="AG914" s="57"/>
      <c r="AH914" s="57"/>
      <c r="AI914" s="57"/>
      <c r="AJ914" s="57"/>
      <c r="AK914" s="57"/>
      <c r="AL914" s="57"/>
    </row>
    <row r="915" spans="1:38" ht="12.75"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c r="AD915" s="57"/>
      <c r="AE915" s="57"/>
      <c r="AF915" s="57"/>
      <c r="AG915" s="57"/>
      <c r="AH915" s="57"/>
      <c r="AI915" s="57"/>
      <c r="AJ915" s="57"/>
      <c r="AK915" s="57"/>
      <c r="AL915" s="57"/>
    </row>
    <row r="916" spans="1:38" ht="12.75"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c r="AD916" s="57"/>
      <c r="AE916" s="57"/>
      <c r="AF916" s="57"/>
      <c r="AG916" s="57"/>
      <c r="AH916" s="57"/>
      <c r="AI916" s="57"/>
      <c r="AJ916" s="57"/>
      <c r="AK916" s="57"/>
      <c r="AL916" s="57"/>
    </row>
    <row r="917" spans="1:38" ht="12.75"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c r="AD917" s="57"/>
      <c r="AE917" s="57"/>
      <c r="AF917" s="57"/>
      <c r="AG917" s="57"/>
      <c r="AH917" s="57"/>
      <c r="AI917" s="57"/>
      <c r="AJ917" s="57"/>
      <c r="AK917" s="57"/>
      <c r="AL917" s="57"/>
    </row>
    <row r="918" spans="1:38" ht="12.75"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c r="AD918" s="57"/>
      <c r="AE918" s="57"/>
      <c r="AF918" s="57"/>
      <c r="AG918" s="57"/>
      <c r="AH918" s="57"/>
      <c r="AI918" s="57"/>
      <c r="AJ918" s="57"/>
      <c r="AK918" s="57"/>
      <c r="AL918" s="57"/>
    </row>
    <row r="919" spans="1:38" ht="12.75"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c r="AD919" s="57"/>
      <c r="AE919" s="57"/>
      <c r="AF919" s="57"/>
      <c r="AG919" s="57"/>
      <c r="AH919" s="57"/>
      <c r="AI919" s="57"/>
      <c r="AJ919" s="57"/>
      <c r="AK919" s="57"/>
      <c r="AL919" s="57"/>
    </row>
    <row r="920" spans="1:38" ht="12.75"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c r="AD920" s="57"/>
      <c r="AE920" s="57"/>
      <c r="AF920" s="57"/>
      <c r="AG920" s="57"/>
      <c r="AH920" s="57"/>
      <c r="AI920" s="57"/>
      <c r="AJ920" s="57"/>
      <c r="AK920" s="57"/>
      <c r="AL920" s="57"/>
    </row>
    <row r="921" spans="1:38" ht="12.75"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c r="AD921" s="57"/>
      <c r="AE921" s="57"/>
      <c r="AF921" s="57"/>
      <c r="AG921" s="57"/>
      <c r="AH921" s="57"/>
      <c r="AI921" s="57"/>
      <c r="AJ921" s="57"/>
      <c r="AK921" s="57"/>
      <c r="AL921" s="57"/>
    </row>
    <row r="922" spans="1:38" ht="12.75"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c r="AD922" s="57"/>
      <c r="AE922" s="57"/>
      <c r="AF922" s="57"/>
      <c r="AG922" s="57"/>
      <c r="AH922" s="57"/>
      <c r="AI922" s="57"/>
      <c r="AJ922" s="57"/>
      <c r="AK922" s="57"/>
      <c r="AL922" s="57"/>
    </row>
    <row r="923" spans="1:38" ht="12.75"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c r="AD923" s="57"/>
      <c r="AE923" s="57"/>
      <c r="AF923" s="57"/>
      <c r="AG923" s="57"/>
      <c r="AH923" s="57"/>
      <c r="AI923" s="57"/>
      <c r="AJ923" s="57"/>
      <c r="AK923" s="57"/>
      <c r="AL923" s="57"/>
    </row>
    <row r="924" spans="1:38" ht="12.75"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c r="AD924" s="57"/>
      <c r="AE924" s="57"/>
      <c r="AF924" s="57"/>
      <c r="AG924" s="57"/>
      <c r="AH924" s="57"/>
      <c r="AI924" s="57"/>
      <c r="AJ924" s="57"/>
      <c r="AK924" s="57"/>
      <c r="AL924" s="57"/>
    </row>
    <row r="925" spans="1:38" ht="12.75"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c r="AD925" s="57"/>
      <c r="AE925" s="57"/>
      <c r="AF925" s="57"/>
      <c r="AG925" s="57"/>
      <c r="AH925" s="57"/>
      <c r="AI925" s="57"/>
      <c r="AJ925" s="57"/>
      <c r="AK925" s="57"/>
      <c r="AL925" s="57"/>
    </row>
    <row r="926" spans="1:38" ht="12.75"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c r="AD926" s="57"/>
      <c r="AE926" s="57"/>
      <c r="AF926" s="57"/>
      <c r="AG926" s="57"/>
      <c r="AH926" s="57"/>
      <c r="AI926" s="57"/>
      <c r="AJ926" s="57"/>
      <c r="AK926" s="57"/>
      <c r="AL926" s="57"/>
    </row>
    <row r="927" spans="1:38" ht="12.75"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c r="AD927" s="57"/>
      <c r="AE927" s="57"/>
      <c r="AF927" s="57"/>
      <c r="AG927" s="57"/>
      <c r="AH927" s="57"/>
      <c r="AI927" s="57"/>
      <c r="AJ927" s="57"/>
      <c r="AK927" s="57"/>
      <c r="AL927" s="57"/>
    </row>
    <row r="928" spans="1:38" ht="12.75"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c r="AD928" s="57"/>
      <c r="AE928" s="57"/>
      <c r="AF928" s="57"/>
      <c r="AG928" s="57"/>
      <c r="AH928" s="57"/>
      <c r="AI928" s="57"/>
      <c r="AJ928" s="57"/>
      <c r="AK928" s="57"/>
      <c r="AL928" s="57"/>
    </row>
    <row r="929" spans="1:38" ht="12.75"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c r="AD929" s="57"/>
      <c r="AE929" s="57"/>
      <c r="AF929" s="57"/>
      <c r="AG929" s="57"/>
      <c r="AH929" s="57"/>
      <c r="AI929" s="57"/>
      <c r="AJ929" s="57"/>
      <c r="AK929" s="57"/>
      <c r="AL929" s="57"/>
    </row>
    <row r="930" spans="1:38" ht="12.75"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c r="AD930" s="57"/>
      <c r="AE930" s="57"/>
      <c r="AF930" s="57"/>
      <c r="AG930" s="57"/>
      <c r="AH930" s="57"/>
      <c r="AI930" s="57"/>
      <c r="AJ930" s="57"/>
      <c r="AK930" s="57"/>
      <c r="AL930" s="57"/>
    </row>
    <row r="931" spans="1:38" ht="12.75"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c r="AD931" s="57"/>
      <c r="AE931" s="57"/>
      <c r="AF931" s="57"/>
      <c r="AG931" s="57"/>
      <c r="AH931" s="57"/>
      <c r="AI931" s="57"/>
      <c r="AJ931" s="57"/>
      <c r="AK931" s="57"/>
      <c r="AL931" s="57"/>
    </row>
    <row r="932" spans="1:38" ht="12.75"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c r="AD932" s="57"/>
      <c r="AE932" s="57"/>
      <c r="AF932" s="57"/>
      <c r="AG932" s="57"/>
      <c r="AH932" s="57"/>
      <c r="AI932" s="57"/>
      <c r="AJ932" s="57"/>
      <c r="AK932" s="57"/>
      <c r="AL932" s="57"/>
    </row>
    <row r="933" spans="1:38" ht="12.75"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c r="AD933" s="57"/>
      <c r="AE933" s="57"/>
      <c r="AF933" s="57"/>
      <c r="AG933" s="57"/>
      <c r="AH933" s="57"/>
      <c r="AI933" s="57"/>
      <c r="AJ933" s="57"/>
      <c r="AK933" s="57"/>
      <c r="AL933" s="57"/>
    </row>
    <row r="934" spans="1:38" ht="12.75"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c r="AD934" s="57"/>
      <c r="AE934" s="57"/>
      <c r="AF934" s="57"/>
      <c r="AG934" s="57"/>
      <c r="AH934" s="57"/>
      <c r="AI934" s="57"/>
      <c r="AJ934" s="57"/>
      <c r="AK934" s="57"/>
      <c r="AL934" s="57"/>
    </row>
    <row r="935" spans="1:38" ht="12.75"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c r="AD935" s="57"/>
      <c r="AE935" s="57"/>
      <c r="AF935" s="57"/>
      <c r="AG935" s="57"/>
      <c r="AH935" s="57"/>
      <c r="AI935" s="57"/>
      <c r="AJ935" s="57"/>
      <c r="AK935" s="57"/>
      <c r="AL935" s="57"/>
    </row>
    <row r="936" spans="1:38" ht="12.75"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c r="AD936" s="57"/>
      <c r="AE936" s="57"/>
      <c r="AF936" s="57"/>
      <c r="AG936" s="57"/>
      <c r="AH936" s="57"/>
      <c r="AI936" s="57"/>
      <c r="AJ936" s="57"/>
      <c r="AK936" s="57"/>
      <c r="AL936" s="57"/>
    </row>
    <row r="937" spans="1:38" ht="12.75"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c r="AD937" s="57"/>
      <c r="AE937" s="57"/>
      <c r="AF937" s="57"/>
      <c r="AG937" s="57"/>
      <c r="AH937" s="57"/>
      <c r="AI937" s="57"/>
      <c r="AJ937" s="57"/>
      <c r="AK937" s="57"/>
      <c r="AL937" s="57"/>
    </row>
    <row r="938" spans="1:38" ht="12.75"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c r="AD938" s="57"/>
      <c r="AE938" s="57"/>
      <c r="AF938" s="57"/>
      <c r="AG938" s="57"/>
      <c r="AH938" s="57"/>
      <c r="AI938" s="57"/>
      <c r="AJ938" s="57"/>
      <c r="AK938" s="57"/>
      <c r="AL938" s="57"/>
    </row>
    <row r="939" spans="1:38" ht="12.75"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c r="AD939" s="57"/>
      <c r="AE939" s="57"/>
      <c r="AF939" s="57"/>
      <c r="AG939" s="57"/>
      <c r="AH939" s="57"/>
      <c r="AI939" s="57"/>
      <c r="AJ939" s="57"/>
      <c r="AK939" s="57"/>
      <c r="AL939" s="57"/>
    </row>
    <row r="940" spans="1:38" ht="12.75"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c r="AD940" s="57"/>
      <c r="AE940" s="57"/>
      <c r="AF940" s="57"/>
      <c r="AG940" s="57"/>
      <c r="AH940" s="57"/>
      <c r="AI940" s="57"/>
      <c r="AJ940" s="57"/>
      <c r="AK940" s="57"/>
      <c r="AL940" s="57"/>
    </row>
    <row r="941" spans="1:38" ht="12.75"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c r="AD941" s="57"/>
      <c r="AE941" s="57"/>
      <c r="AF941" s="57"/>
      <c r="AG941" s="57"/>
      <c r="AH941" s="57"/>
      <c r="AI941" s="57"/>
      <c r="AJ941" s="57"/>
      <c r="AK941" s="57"/>
      <c r="AL941" s="57"/>
    </row>
    <row r="942" spans="1:38" ht="12.75"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c r="AD942" s="57"/>
      <c r="AE942" s="57"/>
      <c r="AF942" s="57"/>
      <c r="AG942" s="57"/>
      <c r="AH942" s="57"/>
      <c r="AI942" s="57"/>
      <c r="AJ942" s="57"/>
      <c r="AK942" s="57"/>
      <c r="AL942" s="57"/>
    </row>
    <row r="943" spans="1:38" ht="12.75"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c r="AD943" s="57"/>
      <c r="AE943" s="57"/>
      <c r="AF943" s="57"/>
      <c r="AG943" s="57"/>
      <c r="AH943" s="57"/>
      <c r="AI943" s="57"/>
      <c r="AJ943" s="57"/>
      <c r="AK943" s="57"/>
      <c r="AL943" s="57"/>
    </row>
    <row r="944" spans="1:38" ht="12.75"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c r="AD944" s="57"/>
      <c r="AE944" s="57"/>
      <c r="AF944" s="57"/>
      <c r="AG944" s="57"/>
      <c r="AH944" s="57"/>
      <c r="AI944" s="57"/>
      <c r="AJ944" s="57"/>
      <c r="AK944" s="57"/>
      <c r="AL944" s="57"/>
    </row>
    <row r="945" spans="1:38" ht="12.75"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c r="AD945" s="57"/>
      <c r="AE945" s="57"/>
      <c r="AF945" s="57"/>
      <c r="AG945" s="57"/>
      <c r="AH945" s="57"/>
      <c r="AI945" s="57"/>
      <c r="AJ945" s="57"/>
      <c r="AK945" s="57"/>
      <c r="AL945" s="57"/>
    </row>
    <row r="946" spans="1:38" ht="12.75"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c r="AD946" s="57"/>
      <c r="AE946" s="57"/>
      <c r="AF946" s="57"/>
      <c r="AG946" s="57"/>
      <c r="AH946" s="57"/>
      <c r="AI946" s="57"/>
      <c r="AJ946" s="57"/>
      <c r="AK946" s="57"/>
      <c r="AL946" s="57"/>
    </row>
    <row r="947" spans="1:38" ht="12.75"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c r="AD947" s="57"/>
      <c r="AE947" s="57"/>
      <c r="AF947" s="57"/>
      <c r="AG947" s="57"/>
      <c r="AH947" s="57"/>
      <c r="AI947" s="57"/>
      <c r="AJ947" s="57"/>
      <c r="AK947" s="57"/>
      <c r="AL947" s="57"/>
    </row>
    <row r="948" spans="1:38" ht="12.75"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c r="AD948" s="57"/>
      <c r="AE948" s="57"/>
      <c r="AF948" s="57"/>
      <c r="AG948" s="57"/>
      <c r="AH948" s="57"/>
      <c r="AI948" s="57"/>
      <c r="AJ948" s="57"/>
      <c r="AK948" s="57"/>
      <c r="AL948" s="57"/>
    </row>
    <row r="949" spans="1:38" ht="12.75"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c r="AD949" s="57"/>
      <c r="AE949" s="57"/>
      <c r="AF949" s="57"/>
      <c r="AG949" s="57"/>
      <c r="AH949" s="57"/>
      <c r="AI949" s="57"/>
      <c r="AJ949" s="57"/>
      <c r="AK949" s="57"/>
      <c r="AL949" s="57"/>
    </row>
    <row r="950" spans="1:38" ht="12.75"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c r="AD950" s="57"/>
      <c r="AE950" s="57"/>
      <c r="AF950" s="57"/>
      <c r="AG950" s="57"/>
      <c r="AH950" s="57"/>
      <c r="AI950" s="57"/>
      <c r="AJ950" s="57"/>
      <c r="AK950" s="57"/>
      <c r="AL950" s="57"/>
    </row>
    <row r="951" spans="1:38" ht="12.75"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c r="AD951" s="57"/>
      <c r="AE951" s="57"/>
      <c r="AF951" s="57"/>
      <c r="AG951" s="57"/>
      <c r="AH951" s="57"/>
      <c r="AI951" s="57"/>
      <c r="AJ951" s="57"/>
      <c r="AK951" s="57"/>
      <c r="AL951" s="57"/>
    </row>
    <row r="952" spans="1:38" ht="12.75"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c r="AD952" s="57"/>
      <c r="AE952" s="57"/>
      <c r="AF952" s="57"/>
      <c r="AG952" s="57"/>
      <c r="AH952" s="57"/>
      <c r="AI952" s="57"/>
      <c r="AJ952" s="57"/>
      <c r="AK952" s="57"/>
      <c r="AL952" s="57"/>
    </row>
    <row r="953" spans="1:38" ht="12.75"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c r="AD953" s="57"/>
      <c r="AE953" s="57"/>
      <c r="AF953" s="57"/>
      <c r="AG953" s="57"/>
      <c r="AH953" s="57"/>
      <c r="AI953" s="57"/>
      <c r="AJ953" s="57"/>
      <c r="AK953" s="57"/>
      <c r="AL953" s="57"/>
    </row>
    <row r="954" spans="1:38" ht="12.75"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c r="AD954" s="57"/>
      <c r="AE954" s="57"/>
      <c r="AF954" s="57"/>
      <c r="AG954" s="57"/>
      <c r="AH954" s="57"/>
      <c r="AI954" s="57"/>
      <c r="AJ954" s="57"/>
      <c r="AK954" s="57"/>
      <c r="AL954" s="57"/>
    </row>
    <row r="955" spans="1:38" ht="12.75"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c r="AD955" s="57"/>
      <c r="AE955" s="57"/>
      <c r="AF955" s="57"/>
      <c r="AG955" s="57"/>
      <c r="AH955" s="57"/>
      <c r="AI955" s="57"/>
      <c r="AJ955" s="57"/>
      <c r="AK955" s="57"/>
      <c r="AL955" s="57"/>
    </row>
    <row r="956" spans="1:38" ht="12.75"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c r="AD956" s="57"/>
      <c r="AE956" s="57"/>
      <c r="AF956" s="57"/>
      <c r="AG956" s="57"/>
      <c r="AH956" s="57"/>
      <c r="AI956" s="57"/>
      <c r="AJ956" s="57"/>
      <c r="AK956" s="57"/>
      <c r="AL956" s="57"/>
    </row>
    <row r="957" spans="1:38" ht="12.75"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c r="AD957" s="57"/>
      <c r="AE957" s="57"/>
      <c r="AF957" s="57"/>
      <c r="AG957" s="57"/>
      <c r="AH957" s="57"/>
      <c r="AI957" s="57"/>
      <c r="AJ957" s="57"/>
      <c r="AK957" s="57"/>
      <c r="AL957" s="57"/>
    </row>
    <row r="958" spans="1:38" ht="12.75"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c r="AD958" s="57"/>
      <c r="AE958" s="57"/>
      <c r="AF958" s="57"/>
      <c r="AG958" s="57"/>
      <c r="AH958" s="57"/>
      <c r="AI958" s="57"/>
      <c r="AJ958" s="57"/>
      <c r="AK958" s="57"/>
      <c r="AL958" s="57"/>
    </row>
    <row r="959" spans="1:38" ht="12.75"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c r="AD959" s="57"/>
      <c r="AE959" s="57"/>
      <c r="AF959" s="57"/>
      <c r="AG959" s="57"/>
      <c r="AH959" s="57"/>
      <c r="AI959" s="57"/>
      <c r="AJ959" s="57"/>
      <c r="AK959" s="57"/>
      <c r="AL959" s="57"/>
    </row>
    <row r="960" spans="1:38" ht="12.75"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c r="AD960" s="57"/>
      <c r="AE960" s="57"/>
      <c r="AF960" s="57"/>
      <c r="AG960" s="57"/>
      <c r="AH960" s="57"/>
      <c r="AI960" s="57"/>
      <c r="AJ960" s="57"/>
      <c r="AK960" s="57"/>
      <c r="AL960" s="57"/>
    </row>
    <row r="961" spans="1:38" ht="12.75"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c r="AD961" s="57"/>
      <c r="AE961" s="57"/>
      <c r="AF961" s="57"/>
      <c r="AG961" s="57"/>
      <c r="AH961" s="57"/>
      <c r="AI961" s="57"/>
      <c r="AJ961" s="57"/>
      <c r="AK961" s="57"/>
      <c r="AL961" s="57"/>
    </row>
    <row r="962" spans="1:38" ht="12.75"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c r="AD962" s="57"/>
      <c r="AE962" s="57"/>
      <c r="AF962" s="57"/>
      <c r="AG962" s="57"/>
      <c r="AH962" s="57"/>
      <c r="AI962" s="57"/>
      <c r="AJ962" s="57"/>
      <c r="AK962" s="57"/>
      <c r="AL962" s="57"/>
    </row>
    <row r="963" spans="1:38" ht="12.75"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c r="AD963" s="57"/>
      <c r="AE963" s="57"/>
      <c r="AF963" s="57"/>
      <c r="AG963" s="57"/>
      <c r="AH963" s="57"/>
      <c r="AI963" s="57"/>
      <c r="AJ963" s="57"/>
      <c r="AK963" s="57"/>
      <c r="AL963" s="57"/>
    </row>
    <row r="964" spans="1:38" ht="12.75"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c r="AD964" s="57"/>
      <c r="AE964" s="57"/>
      <c r="AF964" s="57"/>
      <c r="AG964" s="57"/>
      <c r="AH964" s="57"/>
      <c r="AI964" s="57"/>
      <c r="AJ964" s="57"/>
      <c r="AK964" s="57"/>
      <c r="AL964" s="57"/>
    </row>
    <row r="965" spans="1:38" ht="12.75"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c r="AD965" s="57"/>
      <c r="AE965" s="57"/>
      <c r="AF965" s="57"/>
      <c r="AG965" s="57"/>
      <c r="AH965" s="57"/>
      <c r="AI965" s="57"/>
      <c r="AJ965" s="57"/>
      <c r="AK965" s="57"/>
      <c r="AL965" s="57"/>
    </row>
    <row r="966" spans="1:38" ht="12.75"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c r="AD966" s="57"/>
      <c r="AE966" s="57"/>
      <c r="AF966" s="57"/>
      <c r="AG966" s="57"/>
      <c r="AH966" s="57"/>
      <c r="AI966" s="57"/>
      <c r="AJ966" s="57"/>
      <c r="AK966" s="57"/>
      <c r="AL966" s="57"/>
    </row>
    <row r="967" spans="1:38" ht="12.75"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c r="AD967" s="57"/>
      <c r="AE967" s="57"/>
      <c r="AF967" s="57"/>
      <c r="AG967" s="57"/>
      <c r="AH967" s="57"/>
      <c r="AI967" s="57"/>
      <c r="AJ967" s="57"/>
      <c r="AK967" s="57"/>
      <c r="AL967" s="57"/>
    </row>
    <row r="968" spans="1:38" ht="12.75"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c r="AD968" s="57"/>
      <c r="AE968" s="57"/>
      <c r="AF968" s="57"/>
      <c r="AG968" s="57"/>
      <c r="AH968" s="57"/>
      <c r="AI968" s="57"/>
      <c r="AJ968" s="57"/>
      <c r="AK968" s="57"/>
      <c r="AL968" s="57"/>
    </row>
    <row r="969" spans="1:38" ht="12.75"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c r="AD969" s="57"/>
      <c r="AE969" s="57"/>
      <c r="AF969" s="57"/>
      <c r="AG969" s="57"/>
      <c r="AH969" s="57"/>
      <c r="AI969" s="57"/>
      <c r="AJ969" s="57"/>
      <c r="AK969" s="57"/>
      <c r="AL969" s="57"/>
    </row>
    <row r="970" spans="1:38" ht="12.75"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c r="AD970" s="57"/>
      <c r="AE970" s="57"/>
      <c r="AF970" s="57"/>
      <c r="AG970" s="57"/>
      <c r="AH970" s="57"/>
      <c r="AI970" s="57"/>
      <c r="AJ970" s="57"/>
      <c r="AK970" s="57"/>
      <c r="AL970" s="57"/>
    </row>
    <row r="971" spans="1:38" ht="12.75"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c r="AD971" s="57"/>
      <c r="AE971" s="57"/>
      <c r="AF971" s="57"/>
      <c r="AG971" s="57"/>
      <c r="AH971" s="57"/>
      <c r="AI971" s="57"/>
      <c r="AJ971" s="57"/>
      <c r="AK971" s="57"/>
      <c r="AL971" s="57"/>
    </row>
    <row r="972" spans="1:38" ht="12.75"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c r="AD972" s="57"/>
      <c r="AE972" s="57"/>
      <c r="AF972" s="57"/>
      <c r="AG972" s="57"/>
      <c r="AH972" s="57"/>
      <c r="AI972" s="57"/>
      <c r="AJ972" s="57"/>
      <c r="AK972" s="57"/>
      <c r="AL972" s="57"/>
    </row>
    <row r="973" spans="1:38" ht="12.75"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c r="AD973" s="57"/>
      <c r="AE973" s="57"/>
      <c r="AF973" s="57"/>
      <c r="AG973" s="57"/>
      <c r="AH973" s="57"/>
      <c r="AI973" s="57"/>
      <c r="AJ973" s="57"/>
      <c r="AK973" s="57"/>
      <c r="AL973" s="57"/>
    </row>
    <row r="974" spans="1:38" ht="12.75"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c r="AD974" s="57"/>
      <c r="AE974" s="57"/>
      <c r="AF974" s="57"/>
      <c r="AG974" s="57"/>
      <c r="AH974" s="57"/>
      <c r="AI974" s="57"/>
      <c r="AJ974" s="57"/>
      <c r="AK974" s="57"/>
      <c r="AL974" s="57"/>
    </row>
    <row r="975" spans="1:38" ht="12.75"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c r="AD975" s="57"/>
      <c r="AE975" s="57"/>
      <c r="AF975" s="57"/>
      <c r="AG975" s="57"/>
      <c r="AH975" s="57"/>
      <c r="AI975" s="57"/>
      <c r="AJ975" s="57"/>
      <c r="AK975" s="57"/>
      <c r="AL975" s="57"/>
    </row>
    <row r="976" spans="1:38" ht="12.75"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c r="AD976" s="57"/>
      <c r="AE976" s="57"/>
      <c r="AF976" s="57"/>
      <c r="AG976" s="57"/>
      <c r="AH976" s="57"/>
      <c r="AI976" s="57"/>
      <c r="AJ976" s="57"/>
      <c r="AK976" s="57"/>
      <c r="AL976" s="57"/>
    </row>
    <row r="977" spans="1:38" ht="12.75"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c r="AD977" s="57"/>
      <c r="AE977" s="57"/>
      <c r="AF977" s="57"/>
      <c r="AG977" s="57"/>
      <c r="AH977" s="57"/>
      <c r="AI977" s="57"/>
      <c r="AJ977" s="57"/>
      <c r="AK977" s="57"/>
      <c r="AL977" s="57"/>
    </row>
    <row r="978" spans="1:38" ht="12.75"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c r="AD978" s="57"/>
      <c r="AE978" s="57"/>
      <c r="AF978" s="57"/>
      <c r="AG978" s="57"/>
      <c r="AH978" s="57"/>
      <c r="AI978" s="57"/>
      <c r="AJ978" s="57"/>
      <c r="AK978" s="57"/>
      <c r="AL978" s="57"/>
    </row>
    <row r="979" spans="1:38" ht="12.75"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c r="AD979" s="57"/>
      <c r="AE979" s="57"/>
      <c r="AF979" s="57"/>
      <c r="AG979" s="57"/>
      <c r="AH979" s="57"/>
      <c r="AI979" s="57"/>
      <c r="AJ979" s="57"/>
      <c r="AK979" s="57"/>
      <c r="AL979" s="57"/>
    </row>
    <row r="980" spans="1:38" ht="12.75"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c r="AD980" s="57"/>
      <c r="AE980" s="57"/>
      <c r="AF980" s="57"/>
      <c r="AG980" s="57"/>
      <c r="AH980" s="57"/>
      <c r="AI980" s="57"/>
      <c r="AJ980" s="57"/>
      <c r="AK980" s="57"/>
      <c r="AL980" s="57"/>
    </row>
    <row r="981" spans="1:38" ht="12.75"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c r="AD981" s="57"/>
      <c r="AE981" s="57"/>
      <c r="AF981" s="57"/>
      <c r="AG981" s="57"/>
      <c r="AH981" s="57"/>
      <c r="AI981" s="57"/>
      <c r="AJ981" s="57"/>
      <c r="AK981" s="57"/>
      <c r="AL981" s="57"/>
    </row>
    <row r="982" spans="1:38" ht="12.75"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c r="AD982" s="57"/>
      <c r="AE982" s="57"/>
      <c r="AF982" s="57"/>
      <c r="AG982" s="57"/>
      <c r="AH982" s="57"/>
      <c r="AI982" s="57"/>
      <c r="AJ982" s="57"/>
      <c r="AK982" s="57"/>
      <c r="AL982" s="57"/>
    </row>
    <row r="983" spans="1:38" ht="12.75"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c r="AD983" s="57"/>
      <c r="AE983" s="57"/>
      <c r="AF983" s="57"/>
      <c r="AG983" s="57"/>
      <c r="AH983" s="57"/>
      <c r="AI983" s="57"/>
      <c r="AJ983" s="57"/>
      <c r="AK983" s="57"/>
      <c r="AL983" s="57"/>
    </row>
    <row r="984" spans="1:38" ht="12.75"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c r="AD984" s="57"/>
      <c r="AE984" s="57"/>
      <c r="AF984" s="57"/>
      <c r="AG984" s="57"/>
      <c r="AH984" s="57"/>
      <c r="AI984" s="57"/>
      <c r="AJ984" s="57"/>
      <c r="AK984" s="57"/>
      <c r="AL984" s="57"/>
    </row>
    <row r="985" spans="1:38" ht="12.75"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c r="AD985" s="57"/>
      <c r="AE985" s="57"/>
      <c r="AF985" s="57"/>
      <c r="AG985" s="57"/>
      <c r="AH985" s="57"/>
      <c r="AI985" s="57"/>
      <c r="AJ985" s="57"/>
      <c r="AK985" s="57"/>
      <c r="AL985" s="57"/>
    </row>
    <row r="986" spans="1:38" ht="12.75"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c r="AD986" s="57"/>
      <c r="AE986" s="57"/>
      <c r="AF986" s="57"/>
      <c r="AG986" s="57"/>
      <c r="AH986" s="57"/>
      <c r="AI986" s="57"/>
      <c r="AJ986" s="57"/>
      <c r="AK986" s="57"/>
      <c r="AL986" s="57"/>
    </row>
    <row r="987" spans="1:38" ht="12.75"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c r="AC987" s="57"/>
      <c r="AD987" s="57"/>
      <c r="AE987" s="57"/>
      <c r="AF987" s="57"/>
      <c r="AG987" s="57"/>
      <c r="AH987" s="57"/>
      <c r="AI987" s="57"/>
      <c r="AJ987" s="57"/>
      <c r="AK987" s="57"/>
      <c r="AL987" s="57"/>
    </row>
    <row r="988" spans="1:38" ht="12.75"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c r="AC988" s="57"/>
      <c r="AD988" s="57"/>
      <c r="AE988" s="57"/>
      <c r="AF988" s="57"/>
      <c r="AG988" s="57"/>
      <c r="AH988" s="57"/>
      <c r="AI988" s="57"/>
      <c r="AJ988" s="57"/>
      <c r="AK988" s="57"/>
      <c r="AL988" s="57"/>
    </row>
    <row r="989" spans="1:38" ht="12.75"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c r="AB989" s="57"/>
      <c r="AC989" s="57"/>
      <c r="AD989" s="57"/>
      <c r="AE989" s="57"/>
      <c r="AF989" s="57"/>
      <c r="AG989" s="57"/>
      <c r="AH989" s="57"/>
      <c r="AI989" s="57"/>
      <c r="AJ989" s="57"/>
      <c r="AK989" s="57"/>
      <c r="AL989" s="57"/>
    </row>
    <row r="990" spans="1:38" ht="12.75"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c r="AC990" s="57"/>
      <c r="AD990" s="57"/>
      <c r="AE990" s="57"/>
      <c r="AF990" s="57"/>
      <c r="AG990" s="57"/>
      <c r="AH990" s="57"/>
      <c r="AI990" s="57"/>
      <c r="AJ990" s="57"/>
      <c r="AK990" s="57"/>
      <c r="AL990" s="57"/>
    </row>
    <row r="991" spans="1:38" ht="12.75"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c r="AB991" s="57"/>
      <c r="AC991" s="57"/>
      <c r="AD991" s="57"/>
      <c r="AE991" s="57"/>
      <c r="AF991" s="57"/>
      <c r="AG991" s="57"/>
      <c r="AH991" s="57"/>
      <c r="AI991" s="57"/>
      <c r="AJ991" s="57"/>
      <c r="AK991" s="57"/>
      <c r="AL991" s="57"/>
    </row>
    <row r="992" spans="1:38" ht="12.75"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c r="AC992" s="57"/>
      <c r="AD992" s="57"/>
      <c r="AE992" s="57"/>
      <c r="AF992" s="57"/>
      <c r="AG992" s="57"/>
      <c r="AH992" s="57"/>
      <c r="AI992" s="57"/>
      <c r="AJ992" s="57"/>
      <c r="AK992" s="57"/>
      <c r="AL992" s="57"/>
    </row>
    <row r="993" spans="1:38" ht="12.75"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c r="AB993" s="57"/>
      <c r="AC993" s="57"/>
      <c r="AD993" s="57"/>
      <c r="AE993" s="57"/>
      <c r="AF993" s="57"/>
      <c r="AG993" s="57"/>
      <c r="AH993" s="57"/>
      <c r="AI993" s="57"/>
      <c r="AJ993" s="57"/>
      <c r="AK993" s="57"/>
      <c r="AL993" s="57"/>
    </row>
    <row r="994" spans="1:38" ht="12.75"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c r="AC994" s="57"/>
      <c r="AD994" s="57"/>
      <c r="AE994" s="57"/>
      <c r="AF994" s="57"/>
      <c r="AG994" s="57"/>
      <c r="AH994" s="57"/>
      <c r="AI994" s="57"/>
      <c r="AJ994" s="57"/>
      <c r="AK994" s="57"/>
      <c r="AL994" s="57"/>
    </row>
    <row r="995" spans="1:38" ht="12.75"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c r="AB995" s="57"/>
      <c r="AC995" s="57"/>
      <c r="AD995" s="57"/>
      <c r="AE995" s="57"/>
      <c r="AF995" s="57"/>
      <c r="AG995" s="57"/>
      <c r="AH995" s="57"/>
      <c r="AI995" s="57"/>
      <c r="AJ995" s="57"/>
      <c r="AK995" s="57"/>
      <c r="AL995" s="57"/>
    </row>
    <row r="996" spans="1:38" ht="12.75"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c r="AC996" s="57"/>
      <c r="AD996" s="57"/>
      <c r="AE996" s="57"/>
      <c r="AF996" s="57"/>
      <c r="AG996" s="57"/>
      <c r="AH996" s="57"/>
      <c r="AI996" s="57"/>
      <c r="AJ996" s="57"/>
      <c r="AK996" s="57"/>
      <c r="AL996" s="57"/>
    </row>
    <row r="997" spans="1:38" ht="12.75"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c r="AB997" s="57"/>
      <c r="AC997" s="57"/>
      <c r="AD997" s="57"/>
      <c r="AE997" s="57"/>
      <c r="AF997" s="57"/>
      <c r="AG997" s="57"/>
      <c r="AH997" s="57"/>
      <c r="AI997" s="57"/>
      <c r="AJ997" s="57"/>
      <c r="AK997" s="57"/>
      <c r="AL997" s="57"/>
    </row>
    <row r="998" spans="1:38" ht="12.75"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c r="AC998" s="57"/>
      <c r="AD998" s="57"/>
      <c r="AE998" s="57"/>
      <c r="AF998" s="57"/>
      <c r="AG998" s="57"/>
      <c r="AH998" s="57"/>
      <c r="AI998" s="57"/>
      <c r="AJ998" s="57"/>
      <c r="AK998" s="57"/>
      <c r="AL998" s="57"/>
    </row>
    <row r="999" spans="1:38" ht="12.75" x14ac:dyDescent="0.2">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c r="AB999" s="57"/>
      <c r="AC999" s="57"/>
      <c r="AD999" s="57"/>
      <c r="AE999" s="57"/>
      <c r="AF999" s="57"/>
      <c r="AG999" s="57"/>
      <c r="AH999" s="57"/>
      <c r="AI999" s="57"/>
      <c r="AJ999" s="57"/>
      <c r="AK999" s="57"/>
      <c r="AL999" s="57"/>
    </row>
    <row r="1000" spans="1:38" ht="12.75" x14ac:dyDescent="0.2">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c r="AB1000" s="57"/>
      <c r="AC1000" s="57"/>
      <c r="AD1000" s="57"/>
      <c r="AE1000" s="57"/>
      <c r="AF1000" s="57"/>
      <c r="AG1000" s="57"/>
      <c r="AH1000" s="57"/>
      <c r="AI1000" s="57"/>
      <c r="AJ1000" s="57"/>
      <c r="AK1000" s="57"/>
      <c r="AL1000" s="5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workbookViewId="0"/>
  </sheetViews>
  <sheetFormatPr defaultColWidth="17.28515625" defaultRowHeight="15" customHeight="1" x14ac:dyDescent="0.2"/>
  <cols>
    <col min="1" max="24" width="10.28515625" customWidth="1"/>
    <col min="25" max="25" width="9.5703125" customWidth="1"/>
    <col min="26" max="37" width="10.28515625" customWidth="1"/>
    <col min="38" max="38" width="12.85546875" customWidth="1"/>
  </cols>
  <sheetData>
    <row r="1" spans="1:38" ht="12.75" customHeight="1" x14ac:dyDescent="0.25">
      <c r="A1" s="10">
        <v>-8.0123E-2</v>
      </c>
      <c r="B1" s="10">
        <v>-8.0762E-2</v>
      </c>
      <c r="C1" s="10">
        <v>-8.1097000000000002E-2</v>
      </c>
      <c r="D1" s="10">
        <v>-8.0083000000000001E-2</v>
      </c>
      <c r="E1" s="10">
        <v>-7.6641000000000001E-2</v>
      </c>
      <c r="F1" s="10">
        <v>-7.6467999999999994E-2</v>
      </c>
      <c r="G1" s="10">
        <v>-7.1665000000000006E-2</v>
      </c>
      <c r="H1" s="10">
        <v>-6.7921999999999996E-2</v>
      </c>
      <c r="I1" s="10">
        <v>-6.4074999999999993E-2</v>
      </c>
      <c r="J1" s="10">
        <v>-5.747E-2</v>
      </c>
      <c r="K1" s="10">
        <v>-5.6064000000000003E-2</v>
      </c>
      <c r="L1" s="10">
        <v>-5.2475000000000001E-2</v>
      </c>
      <c r="M1" s="10">
        <v>-4.8961999999999999E-2</v>
      </c>
      <c r="N1" s="10">
        <v>-4.5918E-2</v>
      </c>
      <c r="O1" s="10">
        <v>-4.3845000000000002E-2</v>
      </c>
      <c r="P1" s="10">
        <v>-3.8282999999999998E-2</v>
      </c>
      <c r="Q1" s="10">
        <v>-3.6712000000000002E-2</v>
      </c>
      <c r="R1" s="10">
        <v>-3.0831000000000001E-2</v>
      </c>
      <c r="S1" s="10">
        <v>-2.7237000000000001E-2</v>
      </c>
      <c r="T1" s="10">
        <v>-2.5878000000000002E-2</v>
      </c>
      <c r="U1" s="10">
        <v>-2.1826000000000002E-2</v>
      </c>
      <c r="V1" s="10">
        <v>-1.3009E-2</v>
      </c>
      <c r="W1" s="10">
        <v>-1.0411E-2</v>
      </c>
      <c r="X1" s="10">
        <v>-2.679E-3</v>
      </c>
      <c r="Y1" s="10">
        <v>0</v>
      </c>
      <c r="Z1" s="10">
        <v>3.6080000000000001E-3</v>
      </c>
      <c r="AA1" s="10">
        <v>8.5190000000000005E-3</v>
      </c>
      <c r="AB1" s="10">
        <v>1.1572000000000001E-2</v>
      </c>
      <c r="AC1" s="10">
        <v>1.7677999999999999E-2</v>
      </c>
      <c r="AD1" s="10">
        <v>2.2776000000000001E-2</v>
      </c>
      <c r="AE1" s="10">
        <v>2.4337999999999999E-2</v>
      </c>
      <c r="AF1" s="10">
        <v>3.2980000000000002E-2</v>
      </c>
      <c r="AG1" s="10">
        <v>3.8131999999999999E-2</v>
      </c>
      <c r="AH1" s="10">
        <v>4.2285000000000003E-2</v>
      </c>
      <c r="AI1" s="10">
        <v>4.9027000000000001E-2</v>
      </c>
      <c r="AJ1" s="10">
        <v>5.6788999999999999E-2</v>
      </c>
      <c r="AK1" s="10">
        <v>6.4453999999999997E-2</v>
      </c>
      <c r="AL1" s="10">
        <v>6.4291000000000001E-2</v>
      </c>
    </row>
    <row r="2" spans="1:38" ht="12.75" customHeight="1" x14ac:dyDescent="0.25">
      <c r="A2" s="10">
        <v>-7.4302999999999994E-2</v>
      </c>
      <c r="B2" s="10">
        <v>-7.2679999999999995E-2</v>
      </c>
      <c r="C2" s="10">
        <v>-7.1557999999999997E-2</v>
      </c>
      <c r="D2" s="10">
        <v>-7.1272000000000002E-2</v>
      </c>
      <c r="E2" s="10">
        <v>-6.9746000000000002E-2</v>
      </c>
      <c r="F2" s="10">
        <v>-6.8697999999999995E-2</v>
      </c>
      <c r="G2" s="10">
        <v>-6.5141000000000004E-2</v>
      </c>
      <c r="H2" s="10">
        <v>-5.9643000000000002E-2</v>
      </c>
      <c r="I2" s="10">
        <v>-5.5625000000000001E-2</v>
      </c>
      <c r="J2" s="10">
        <v>-5.2324000000000002E-2</v>
      </c>
      <c r="K2" s="10">
        <v>-5.0347000000000003E-2</v>
      </c>
      <c r="L2" s="10">
        <v>-4.5531000000000002E-2</v>
      </c>
      <c r="M2" s="10">
        <v>-4.4215999999999998E-2</v>
      </c>
      <c r="N2" s="10">
        <v>-4.2372E-2</v>
      </c>
      <c r="O2" s="10">
        <v>-4.0521000000000001E-2</v>
      </c>
      <c r="P2" s="10">
        <v>-3.5686000000000002E-2</v>
      </c>
      <c r="Q2" s="10">
        <v>-3.5790000000000002E-2</v>
      </c>
      <c r="R2" s="10">
        <v>-2.9401E-2</v>
      </c>
      <c r="S2" s="10">
        <v>-2.5051E-2</v>
      </c>
      <c r="T2" s="10">
        <v>-2.3917999999999998E-2</v>
      </c>
      <c r="U2" s="10">
        <v>-1.9375E-2</v>
      </c>
      <c r="V2" s="10">
        <v>-1.2508999999999999E-2</v>
      </c>
      <c r="W2" s="10">
        <v>-8.3359999999999997E-3</v>
      </c>
      <c r="X2" s="10">
        <v>-4.1900000000000001E-3</v>
      </c>
      <c r="Y2" s="10">
        <v>0</v>
      </c>
      <c r="Z2" s="10">
        <v>2.5899999999999999E-3</v>
      </c>
      <c r="AA2" s="10">
        <v>6.8780000000000004E-3</v>
      </c>
      <c r="AB2" s="10">
        <v>9.5829999999999995E-3</v>
      </c>
      <c r="AC2" s="10">
        <v>1.4241E-2</v>
      </c>
      <c r="AD2" s="10">
        <v>1.8762000000000001E-2</v>
      </c>
      <c r="AE2" s="10">
        <v>2.1101999999999999E-2</v>
      </c>
      <c r="AF2" s="10">
        <v>2.8722000000000001E-2</v>
      </c>
      <c r="AG2" s="10">
        <v>3.3232999999999999E-2</v>
      </c>
      <c r="AH2" s="10">
        <v>3.764E-2</v>
      </c>
      <c r="AI2" s="10">
        <v>4.2006000000000002E-2</v>
      </c>
      <c r="AJ2" s="10">
        <v>4.7106000000000002E-2</v>
      </c>
      <c r="AK2" s="10">
        <v>5.2818999999999998E-2</v>
      </c>
      <c r="AL2" s="10">
        <v>5.3380999999999998E-2</v>
      </c>
    </row>
    <row r="3" spans="1:38" ht="12.75" customHeight="1" x14ac:dyDescent="0.25">
      <c r="A3" s="10">
        <v>-4.4188999999999999E-2</v>
      </c>
      <c r="B3" s="10">
        <v>-4.4554000000000003E-2</v>
      </c>
      <c r="C3" s="10">
        <v>-4.3561999999999997E-2</v>
      </c>
      <c r="D3" s="10">
        <v>-4.3430000000000003E-2</v>
      </c>
      <c r="E3" s="10">
        <v>-4.1778999999999997E-2</v>
      </c>
      <c r="F3" s="10">
        <v>-4.0469999999999999E-2</v>
      </c>
      <c r="G3" s="10">
        <v>-3.8023000000000001E-2</v>
      </c>
      <c r="H3" s="10">
        <v>-3.4367000000000002E-2</v>
      </c>
      <c r="I3" s="10">
        <v>-3.2739999999999998E-2</v>
      </c>
      <c r="J3" s="10">
        <v>-3.0081E-2</v>
      </c>
      <c r="K3" s="10">
        <v>-3.0905999999999999E-2</v>
      </c>
      <c r="L3" s="10">
        <v>-2.8662E-2</v>
      </c>
      <c r="M3" s="10">
        <v>-2.7914999999999999E-2</v>
      </c>
      <c r="N3" s="10">
        <v>-2.6259000000000001E-2</v>
      </c>
      <c r="O3" s="10">
        <v>-2.4102999999999999E-2</v>
      </c>
      <c r="P3" s="10">
        <v>-2.1759000000000001E-2</v>
      </c>
      <c r="Q3" s="10">
        <v>-2.0995E-2</v>
      </c>
      <c r="R3" s="10">
        <v>-1.7507000000000002E-2</v>
      </c>
      <c r="S3" s="10">
        <v>-1.3969000000000001E-2</v>
      </c>
      <c r="T3" s="10">
        <v>-1.3205E-2</v>
      </c>
      <c r="U3" s="10">
        <v>-1.0666E-2</v>
      </c>
      <c r="V3" s="10">
        <v>-6.5669999999999999E-3</v>
      </c>
      <c r="W3" s="10">
        <v>-4.6860000000000001E-3</v>
      </c>
      <c r="X3" s="10">
        <v>-7.1400000000000001E-4</v>
      </c>
      <c r="Y3" s="10">
        <v>0</v>
      </c>
      <c r="Z3" s="10">
        <v>2.8370000000000001E-3</v>
      </c>
      <c r="AA3" s="10">
        <v>4.7000000000000002E-3</v>
      </c>
      <c r="AB3" s="10">
        <v>6.1040000000000001E-3</v>
      </c>
      <c r="AC3" s="10">
        <v>9.7190000000000002E-3</v>
      </c>
      <c r="AD3" s="10">
        <v>1.2619E-2</v>
      </c>
      <c r="AE3" s="10">
        <v>1.2895E-2</v>
      </c>
      <c r="AF3" s="10">
        <v>1.7821E-2</v>
      </c>
      <c r="AG3" s="10">
        <v>1.9869999999999999E-2</v>
      </c>
      <c r="AH3" s="10">
        <v>2.3029000000000001E-2</v>
      </c>
      <c r="AI3" s="10">
        <v>2.6366000000000001E-2</v>
      </c>
      <c r="AJ3" s="10">
        <v>2.9239999999999999E-2</v>
      </c>
      <c r="AK3" s="10">
        <v>3.2233999999999999E-2</v>
      </c>
      <c r="AL3" s="10">
        <v>3.2902000000000001E-2</v>
      </c>
    </row>
    <row r="4" spans="1:38" ht="12.75" customHeight="1" x14ac:dyDescent="0.25">
      <c r="A4" s="10">
        <v>-1.3022000000000001E-2</v>
      </c>
      <c r="B4" s="10">
        <v>-1.2939000000000001E-2</v>
      </c>
      <c r="C4" s="10">
        <v>-1.2674E-2</v>
      </c>
      <c r="D4" s="10">
        <v>-1.298E-2</v>
      </c>
      <c r="E4" s="10">
        <v>-1.2862E-2</v>
      </c>
      <c r="F4" s="10">
        <v>-1.3358E-2</v>
      </c>
      <c r="G4" s="10">
        <v>-1.2302E-2</v>
      </c>
      <c r="H4" s="10">
        <v>-1.1618E-2</v>
      </c>
      <c r="I4" s="10">
        <v>-1.1261E-2</v>
      </c>
      <c r="J4" s="10">
        <v>-9.8379999999999995E-3</v>
      </c>
      <c r="K4" s="10">
        <v>-1.0288E-2</v>
      </c>
      <c r="L4" s="10">
        <v>-9.4959999999999992E-3</v>
      </c>
      <c r="M4" s="10">
        <v>-8.6650000000000008E-3</v>
      </c>
      <c r="N4" s="10">
        <v>-8.1340000000000006E-3</v>
      </c>
      <c r="O4" s="10">
        <v>-8.9379999999999998E-3</v>
      </c>
      <c r="P4" s="10">
        <v>-8.071E-3</v>
      </c>
      <c r="Q4" s="10">
        <v>-9.1269999999999997E-3</v>
      </c>
      <c r="R4" s="10">
        <v>-7.2760000000000003E-3</v>
      </c>
      <c r="S4" s="10">
        <v>-5.0749999999999997E-3</v>
      </c>
      <c r="T4" s="10">
        <v>-5.914E-3</v>
      </c>
      <c r="U4" s="10">
        <v>-4.3299999999999996E-3</v>
      </c>
      <c r="V4" s="10">
        <v>-2.1450000000000002E-3</v>
      </c>
      <c r="W4" s="10">
        <v>-1.3140000000000001E-3</v>
      </c>
      <c r="X4" s="10">
        <v>-1.2999999999999999E-5</v>
      </c>
      <c r="Y4" s="10">
        <v>0</v>
      </c>
      <c r="Z4" s="10">
        <v>1.529E-3</v>
      </c>
      <c r="AA4" s="10">
        <v>1.242E-3</v>
      </c>
      <c r="AB4" s="10">
        <v>1.4829999999999999E-3</v>
      </c>
      <c r="AC4" s="10">
        <v>2.7759999999999998E-3</v>
      </c>
      <c r="AD4" s="10">
        <v>4.1120000000000002E-3</v>
      </c>
      <c r="AE4" s="10">
        <v>3.0200000000000001E-3</v>
      </c>
      <c r="AF4" s="10">
        <v>6.1019999999999998E-3</v>
      </c>
      <c r="AG4" s="10">
        <v>7.1459999999999996E-3</v>
      </c>
      <c r="AH4" s="10">
        <v>7.79E-3</v>
      </c>
      <c r="AI4" s="10">
        <v>9.2440000000000005E-3</v>
      </c>
      <c r="AJ4" s="10">
        <v>1.0319999999999999E-2</v>
      </c>
      <c r="AK4" s="10">
        <v>1.1469999999999999E-2</v>
      </c>
      <c r="AL4" s="10">
        <v>1.1264E-2</v>
      </c>
    </row>
    <row r="5" spans="1:38" ht="12.75" customHeight="1" x14ac:dyDescent="0.25">
      <c r="A5" s="10">
        <v>9.1059999999999995E-3</v>
      </c>
      <c r="B5" s="10">
        <v>8.9309999999999997E-3</v>
      </c>
      <c r="C5" s="10">
        <v>8.5019999999999991E-3</v>
      </c>
      <c r="D5" s="10">
        <v>7.6340000000000002E-3</v>
      </c>
      <c r="E5" s="10">
        <v>6.9300000000000004E-3</v>
      </c>
      <c r="F5" s="10">
        <v>6.3169999999999997E-3</v>
      </c>
      <c r="G5" s="10">
        <v>6.1770000000000002E-3</v>
      </c>
      <c r="H5" s="10">
        <v>6.5050000000000004E-3</v>
      </c>
      <c r="I5" s="10">
        <v>6.2009999999999999E-3</v>
      </c>
      <c r="J5" s="10">
        <v>6.1549999999999999E-3</v>
      </c>
      <c r="K5" s="10">
        <v>5.0879999999999996E-3</v>
      </c>
      <c r="L5" s="10">
        <v>4.398E-3</v>
      </c>
      <c r="M5" s="10">
        <v>3.1679999999999998E-3</v>
      </c>
      <c r="N5" s="10">
        <v>2.3089999999999999E-3</v>
      </c>
      <c r="O5" s="10">
        <v>1.802E-3</v>
      </c>
      <c r="P5" s="10">
        <v>1.8680000000000001E-3</v>
      </c>
      <c r="Q5" s="10">
        <v>7.0100000000000002E-4</v>
      </c>
      <c r="R5" s="10">
        <v>1.3979999999999999E-3</v>
      </c>
      <c r="S5" s="10">
        <v>1.555E-3</v>
      </c>
      <c r="T5" s="10">
        <v>6.0000000000000002E-5</v>
      </c>
      <c r="U5" s="10">
        <v>8.7000000000000001E-4</v>
      </c>
      <c r="V5" s="10">
        <v>1.176E-3</v>
      </c>
      <c r="W5" s="10">
        <v>3.5E-4</v>
      </c>
      <c r="X5" s="10">
        <v>6.9899999999999997E-4</v>
      </c>
      <c r="Y5" s="10">
        <v>0</v>
      </c>
      <c r="Z5" s="10">
        <v>-1.0219999999999999E-3</v>
      </c>
      <c r="AA5" s="10">
        <v>-1.3600000000000001E-3</v>
      </c>
      <c r="AB5" s="10">
        <v>-2.4689999999999998E-3</v>
      </c>
      <c r="AC5" s="10">
        <v>-2.7160000000000001E-3</v>
      </c>
      <c r="AD5" s="10">
        <v>-2.5660000000000001E-3</v>
      </c>
      <c r="AE5" s="10">
        <v>-4.7299999999999998E-3</v>
      </c>
      <c r="AF5" s="10">
        <v>-3.8300000000000001E-3</v>
      </c>
      <c r="AG5" s="10">
        <v>-3.9439999999999996E-3</v>
      </c>
      <c r="AH5" s="10">
        <v>-4.4159999999999998E-3</v>
      </c>
      <c r="AI5" s="10">
        <v>-5.5570000000000003E-3</v>
      </c>
      <c r="AJ5" s="10">
        <v>-5.2599999999999999E-3</v>
      </c>
      <c r="AK5" s="10">
        <v>-6.6819999999999996E-3</v>
      </c>
      <c r="AL5" s="10">
        <v>-6.5529999999999998E-3</v>
      </c>
    </row>
    <row r="6" spans="1:38" ht="12.75" customHeight="1" x14ac:dyDescent="0.25">
      <c r="A6" s="10">
        <v>2.6218000000000002E-2</v>
      </c>
      <c r="B6" s="10">
        <v>2.5152000000000001E-2</v>
      </c>
      <c r="C6" s="10">
        <v>2.4205999999999998E-2</v>
      </c>
      <c r="D6" s="10">
        <v>2.2922999999999999E-2</v>
      </c>
      <c r="E6" s="10">
        <v>2.2152000000000002E-2</v>
      </c>
      <c r="F6" s="10">
        <v>2.1009E-2</v>
      </c>
      <c r="G6" s="10">
        <v>2.0056000000000001E-2</v>
      </c>
      <c r="H6" s="10">
        <v>1.9612000000000001E-2</v>
      </c>
      <c r="I6" s="10">
        <v>1.8433000000000001E-2</v>
      </c>
      <c r="J6" s="10">
        <v>1.7149999999999999E-2</v>
      </c>
      <c r="K6" s="10">
        <v>1.5594E-2</v>
      </c>
      <c r="L6" s="10">
        <v>1.4233000000000001E-2</v>
      </c>
      <c r="M6" s="10">
        <v>1.3148999999999999E-2</v>
      </c>
      <c r="N6" s="10">
        <v>1.2106E-2</v>
      </c>
      <c r="O6" s="10">
        <v>1.0946000000000001E-2</v>
      </c>
      <c r="P6" s="10">
        <v>1.0081E-2</v>
      </c>
      <c r="Q6" s="10">
        <v>7.6400000000000001E-3</v>
      </c>
      <c r="R6" s="10">
        <v>7.9039999999999996E-3</v>
      </c>
      <c r="S6" s="10">
        <v>7.0619999999999997E-3</v>
      </c>
      <c r="T6" s="10">
        <v>5.1640000000000002E-3</v>
      </c>
      <c r="U6" s="10">
        <v>3.96E-3</v>
      </c>
      <c r="V6" s="10">
        <v>3.9639999999999996E-3</v>
      </c>
      <c r="W6" s="10">
        <v>2.1979999999999999E-3</v>
      </c>
      <c r="X6" s="10">
        <v>1.6410000000000001E-3</v>
      </c>
      <c r="Y6" s="10">
        <v>0</v>
      </c>
      <c r="Z6" s="10">
        <v>-1.243E-3</v>
      </c>
      <c r="AA6" s="10">
        <v>-2.8909999999999999E-3</v>
      </c>
      <c r="AB6" s="10">
        <v>-4.0159999999999996E-3</v>
      </c>
      <c r="AC6" s="10">
        <v>-4.6860000000000001E-3</v>
      </c>
      <c r="AD6" s="10">
        <v>-5.8789999999999997E-3</v>
      </c>
      <c r="AE6" s="10">
        <v>-8.3739999999999995E-3</v>
      </c>
      <c r="AF6" s="10">
        <v>-8.7159999999999998E-3</v>
      </c>
      <c r="AG6" s="10">
        <v>-9.8740000000000008E-3</v>
      </c>
      <c r="AH6" s="10">
        <v>-1.1192000000000001E-2</v>
      </c>
      <c r="AI6" s="10">
        <v>-1.261E-2</v>
      </c>
      <c r="AJ6" s="10">
        <v>-1.3511E-2</v>
      </c>
      <c r="AK6" s="10">
        <v>-1.6071999999999999E-2</v>
      </c>
      <c r="AL6" s="10">
        <v>-1.6761999999999999E-2</v>
      </c>
    </row>
    <row r="7" spans="1:38" ht="12.75" customHeight="1" x14ac:dyDescent="0.25">
      <c r="A7" s="10">
        <v>3.0488000000000001E-2</v>
      </c>
      <c r="B7" s="10">
        <v>3.0289E-2</v>
      </c>
      <c r="C7" s="10">
        <v>2.9301000000000001E-2</v>
      </c>
      <c r="D7" s="10">
        <v>2.8035999999999998E-2</v>
      </c>
      <c r="E7" s="10">
        <v>2.6474000000000001E-2</v>
      </c>
      <c r="F7" s="10">
        <v>2.511E-2</v>
      </c>
      <c r="G7" s="10">
        <v>2.4086E-2</v>
      </c>
      <c r="H7" s="10">
        <v>2.2926999999999999E-2</v>
      </c>
      <c r="I7" s="10">
        <v>2.1514999999999999E-2</v>
      </c>
      <c r="J7" s="10">
        <v>2.0551E-2</v>
      </c>
      <c r="K7" s="10">
        <v>1.8832000000000002E-2</v>
      </c>
      <c r="L7" s="10">
        <v>1.7906999999999999E-2</v>
      </c>
      <c r="M7" s="10">
        <v>1.6004999999999998E-2</v>
      </c>
      <c r="N7" s="10">
        <v>1.5257E-2</v>
      </c>
      <c r="O7" s="10">
        <v>1.2914E-2</v>
      </c>
      <c r="P7" s="10">
        <v>1.1631000000000001E-2</v>
      </c>
      <c r="Q7" s="10">
        <v>9.5569999999999995E-3</v>
      </c>
      <c r="R7" s="10">
        <v>9.7040000000000008E-3</v>
      </c>
      <c r="S7" s="10">
        <v>8.5000000000000006E-3</v>
      </c>
      <c r="T7" s="10">
        <v>6.4359999999999999E-3</v>
      </c>
      <c r="U7" s="10">
        <v>5.3990000000000002E-3</v>
      </c>
      <c r="V7" s="10">
        <v>4.5129999999999997E-3</v>
      </c>
      <c r="W7" s="10">
        <v>3.186E-3</v>
      </c>
      <c r="X7" s="10">
        <v>2.31E-3</v>
      </c>
      <c r="Y7" s="10">
        <v>0</v>
      </c>
      <c r="Z7" s="10">
        <v>-1.523E-3</v>
      </c>
      <c r="AA7" s="10">
        <v>-3.5179999999999999E-3</v>
      </c>
      <c r="AB7" s="10">
        <v>-5.6880000000000003E-3</v>
      </c>
      <c r="AC7" s="10">
        <v>-6.9829999999999996E-3</v>
      </c>
      <c r="AD7" s="10">
        <v>-9.0609999999999996E-3</v>
      </c>
      <c r="AE7" s="10">
        <v>-1.1439E-2</v>
      </c>
      <c r="AF7" s="10">
        <v>-1.2661E-2</v>
      </c>
      <c r="AG7" s="10">
        <v>-1.3958E-2</v>
      </c>
      <c r="AH7" s="10">
        <v>-1.5899E-2</v>
      </c>
      <c r="AI7" s="10">
        <v>-1.7423000000000001E-2</v>
      </c>
      <c r="AJ7" s="10">
        <v>-1.9281E-2</v>
      </c>
      <c r="AK7" s="10">
        <v>-2.2036E-2</v>
      </c>
      <c r="AL7" s="10">
        <v>-2.2852999999999998E-2</v>
      </c>
    </row>
    <row r="8" spans="1:38" ht="12.75" customHeight="1" x14ac:dyDescent="0.25">
      <c r="A8" s="10">
        <v>3.3585999999999998E-2</v>
      </c>
      <c r="B8" s="10">
        <v>3.2839E-2</v>
      </c>
      <c r="C8" s="10">
        <v>3.1572000000000003E-2</v>
      </c>
      <c r="D8" s="10">
        <v>3.0245999999999999E-2</v>
      </c>
      <c r="E8" s="10">
        <v>2.8747999999999999E-2</v>
      </c>
      <c r="F8" s="10">
        <v>2.7220999999999999E-2</v>
      </c>
      <c r="G8" s="10">
        <v>2.6246999999999999E-2</v>
      </c>
      <c r="H8" s="10">
        <v>2.5378000000000001E-2</v>
      </c>
      <c r="I8" s="10">
        <v>2.3765999999999999E-2</v>
      </c>
      <c r="J8" s="10">
        <v>2.2568999999999999E-2</v>
      </c>
      <c r="K8" s="10">
        <v>2.0487999999999999E-2</v>
      </c>
      <c r="L8" s="10">
        <v>1.8950999999999999E-2</v>
      </c>
      <c r="M8" s="10">
        <v>1.7367E-2</v>
      </c>
      <c r="N8" s="10">
        <v>1.5838999999999999E-2</v>
      </c>
      <c r="O8" s="10">
        <v>1.4421E-2</v>
      </c>
      <c r="P8" s="10">
        <v>1.3099E-2</v>
      </c>
      <c r="Q8" s="10">
        <v>1.1172E-2</v>
      </c>
      <c r="R8" s="10">
        <v>1.0193000000000001E-2</v>
      </c>
      <c r="S8" s="10">
        <v>9.1129999999999996E-3</v>
      </c>
      <c r="T8" s="10">
        <v>6.9969999999999997E-3</v>
      </c>
      <c r="U8" s="10">
        <v>5.7229999999999998E-3</v>
      </c>
      <c r="V8" s="10">
        <v>4.8009999999999997E-3</v>
      </c>
      <c r="W8" s="10">
        <v>3.2320000000000001E-3</v>
      </c>
      <c r="X8" s="10">
        <v>2.3730000000000001E-3</v>
      </c>
      <c r="Y8" s="10">
        <v>0</v>
      </c>
      <c r="Z8" s="10">
        <v>-1.719E-3</v>
      </c>
      <c r="AA8" s="10">
        <v>-3.813E-3</v>
      </c>
      <c r="AB8" s="10">
        <v>-5.5490000000000001E-3</v>
      </c>
      <c r="AC8" s="10">
        <v>-7.1399999999999996E-3</v>
      </c>
      <c r="AD8" s="10">
        <v>-8.7399999999999995E-3</v>
      </c>
      <c r="AE8" s="10">
        <v>-1.1603E-2</v>
      </c>
      <c r="AF8" s="10">
        <v>-1.3008E-2</v>
      </c>
      <c r="AG8" s="10">
        <v>-1.4697999999999999E-2</v>
      </c>
      <c r="AH8" s="10">
        <v>-1.6064999999999999E-2</v>
      </c>
      <c r="AI8" s="10">
        <v>-1.8190000000000001E-2</v>
      </c>
      <c r="AJ8" s="10">
        <v>-2.0053999999999999E-2</v>
      </c>
      <c r="AK8" s="10">
        <v>-2.2935000000000001E-2</v>
      </c>
      <c r="AL8" s="10">
        <v>-2.3229E-2</v>
      </c>
    </row>
    <row r="9" spans="1:38" ht="12.75" customHeight="1" x14ac:dyDescent="0.25">
      <c r="A9" s="10">
        <v>3.2203000000000002E-2</v>
      </c>
      <c r="B9" s="10">
        <v>3.1396E-2</v>
      </c>
      <c r="C9" s="10">
        <v>3.0304999999999999E-2</v>
      </c>
      <c r="D9" s="10">
        <v>2.9027000000000001E-2</v>
      </c>
      <c r="E9" s="10">
        <v>2.7925999999999999E-2</v>
      </c>
      <c r="F9" s="10">
        <v>2.6431E-2</v>
      </c>
      <c r="G9" s="10">
        <v>2.5322000000000001E-2</v>
      </c>
      <c r="H9" s="10">
        <v>2.4263E-2</v>
      </c>
      <c r="I9" s="10">
        <v>2.2498000000000001E-2</v>
      </c>
      <c r="J9" s="10">
        <v>2.1558999999999998E-2</v>
      </c>
      <c r="K9" s="10">
        <v>1.9702999999999998E-2</v>
      </c>
      <c r="L9" s="10">
        <v>1.8499000000000002E-2</v>
      </c>
      <c r="M9" s="10">
        <v>1.6930000000000001E-2</v>
      </c>
      <c r="N9" s="10">
        <v>1.5646E-2</v>
      </c>
      <c r="O9" s="10">
        <v>1.4189E-2</v>
      </c>
      <c r="P9" s="10">
        <v>1.2779E-2</v>
      </c>
      <c r="Q9" s="10">
        <v>1.0895999999999999E-2</v>
      </c>
      <c r="R9" s="10">
        <v>1.005E-2</v>
      </c>
      <c r="S9" s="10">
        <v>8.7989999999999995E-3</v>
      </c>
      <c r="T9" s="10">
        <v>6.7340000000000004E-3</v>
      </c>
      <c r="U9" s="10">
        <v>5.4730000000000004E-3</v>
      </c>
      <c r="V9" s="10">
        <v>4.8570000000000002E-3</v>
      </c>
      <c r="W9" s="10">
        <v>3.1180000000000001E-3</v>
      </c>
      <c r="X9" s="10">
        <v>1.9189999999999999E-3</v>
      </c>
      <c r="Y9" s="10">
        <v>0</v>
      </c>
      <c r="Z9" s="10">
        <v>-1.5299999999999999E-3</v>
      </c>
      <c r="AA9" s="10">
        <v>-3.6930000000000001E-3</v>
      </c>
      <c r="AB9" s="10">
        <v>-5.9969999999999997E-3</v>
      </c>
      <c r="AC9" s="10">
        <v>-7.4910000000000003E-3</v>
      </c>
      <c r="AD9" s="10">
        <v>-9.2750000000000003E-3</v>
      </c>
      <c r="AE9" s="10">
        <v>-1.1906E-2</v>
      </c>
      <c r="AF9" s="10">
        <v>-1.3350000000000001E-2</v>
      </c>
      <c r="AG9" s="10">
        <v>-1.5173000000000001E-2</v>
      </c>
      <c r="AH9" s="10">
        <v>-1.6815E-2</v>
      </c>
      <c r="AI9" s="10">
        <v>-1.8745000000000001E-2</v>
      </c>
      <c r="AJ9" s="10">
        <v>-2.0525999999999999E-2</v>
      </c>
      <c r="AK9" s="10">
        <v>-2.3333E-2</v>
      </c>
      <c r="AL9" s="10">
        <v>-2.4018999999999999E-2</v>
      </c>
    </row>
    <row r="10" spans="1:38" ht="12.75" customHeight="1" x14ac:dyDescent="0.25">
      <c r="A10" s="10">
        <v>3.0162000000000001E-2</v>
      </c>
      <c r="B10" s="10">
        <v>2.9742999999999999E-2</v>
      </c>
      <c r="C10" s="10">
        <v>2.8944000000000001E-2</v>
      </c>
      <c r="D10" s="10">
        <v>2.7425000000000001E-2</v>
      </c>
      <c r="E10" s="10">
        <v>2.6120000000000001E-2</v>
      </c>
      <c r="F10" s="10">
        <v>2.4889999999999999E-2</v>
      </c>
      <c r="G10" s="10">
        <v>2.3757E-2</v>
      </c>
      <c r="H10" s="10">
        <v>2.2526999999999998E-2</v>
      </c>
      <c r="I10" s="10">
        <v>2.1294E-2</v>
      </c>
      <c r="J10" s="10">
        <v>2.0468E-2</v>
      </c>
      <c r="K10" s="10">
        <v>1.8873999999999998E-2</v>
      </c>
      <c r="L10" s="10">
        <v>1.7826999999999999E-2</v>
      </c>
      <c r="M10" s="10">
        <v>1.6226000000000001E-2</v>
      </c>
      <c r="N10" s="10">
        <v>1.5025999999999999E-2</v>
      </c>
      <c r="O10" s="10">
        <v>1.3434E-2</v>
      </c>
      <c r="P10" s="10">
        <v>1.2307E-2</v>
      </c>
      <c r="Q10" s="10">
        <v>1.0113E-2</v>
      </c>
      <c r="R10" s="10">
        <v>9.4619999999999999E-3</v>
      </c>
      <c r="S10" s="10">
        <v>8.397E-3</v>
      </c>
      <c r="T10" s="10">
        <v>6.7419999999999997E-3</v>
      </c>
      <c r="U10" s="10">
        <v>5.7229999999999998E-3</v>
      </c>
      <c r="V10" s="10">
        <v>4.4019999999999997E-3</v>
      </c>
      <c r="W10" s="10">
        <v>3.0899999999999999E-3</v>
      </c>
      <c r="X10" s="10">
        <v>2.1299999999999999E-3</v>
      </c>
      <c r="Y10" s="10">
        <v>0</v>
      </c>
      <c r="Z10" s="10">
        <v>-1.467E-3</v>
      </c>
      <c r="AA10" s="10">
        <v>-3.1210000000000001E-3</v>
      </c>
      <c r="AB10" s="10">
        <v>-5.3119999999999999E-3</v>
      </c>
      <c r="AC10" s="10">
        <v>-6.8820000000000001E-3</v>
      </c>
      <c r="AD10" s="10">
        <v>-8.7550000000000006E-3</v>
      </c>
      <c r="AE10" s="10">
        <v>-1.1069000000000001E-2</v>
      </c>
      <c r="AF10" s="10">
        <v>-1.2581999999999999E-2</v>
      </c>
      <c r="AG10" s="10">
        <v>-1.4329E-2</v>
      </c>
      <c r="AH10" s="10">
        <v>-1.5876999999999999E-2</v>
      </c>
      <c r="AI10" s="10">
        <v>-1.7781000000000002E-2</v>
      </c>
      <c r="AJ10" s="10">
        <v>-1.9734999999999999E-2</v>
      </c>
      <c r="AK10" s="10">
        <v>-2.2186999999999998E-2</v>
      </c>
      <c r="AL10" s="10">
        <v>-2.2769000000000001E-2</v>
      </c>
    </row>
    <row r="11" spans="1:38" ht="12.75" customHeight="1" x14ac:dyDescent="0.25">
      <c r="A11" s="10">
        <v>2.8400000000000002E-2</v>
      </c>
      <c r="B11" s="10">
        <v>2.7699999999999999E-2</v>
      </c>
      <c r="C11" s="10">
        <v>2.6622E-2</v>
      </c>
      <c r="D11" s="10">
        <v>2.546E-2</v>
      </c>
      <c r="E11" s="10">
        <v>2.4398E-2</v>
      </c>
      <c r="F11" s="10">
        <v>2.3212E-2</v>
      </c>
      <c r="G11" s="10">
        <v>2.2145000000000001E-2</v>
      </c>
      <c r="H11" s="10">
        <v>2.1500999999999999E-2</v>
      </c>
      <c r="I11" s="10">
        <v>2.0062E-2</v>
      </c>
      <c r="J11" s="10">
        <v>1.8849999999999999E-2</v>
      </c>
      <c r="K11" s="10">
        <v>1.7389000000000002E-2</v>
      </c>
      <c r="L11" s="10">
        <v>1.6056000000000001E-2</v>
      </c>
      <c r="M11" s="10">
        <v>1.4596E-2</v>
      </c>
      <c r="N11" s="10">
        <v>1.3467E-2</v>
      </c>
      <c r="O11" s="10">
        <v>1.2208E-2</v>
      </c>
      <c r="P11" s="10">
        <v>1.1161000000000001E-2</v>
      </c>
      <c r="Q11" s="10">
        <v>9.4909999999999994E-3</v>
      </c>
      <c r="R11" s="10">
        <v>8.7930000000000005E-3</v>
      </c>
      <c r="S11" s="10">
        <v>7.6740000000000003E-3</v>
      </c>
      <c r="T11" s="10">
        <v>6.0010000000000003E-3</v>
      </c>
      <c r="U11" s="10">
        <v>4.9529999999999999E-3</v>
      </c>
      <c r="V11" s="10">
        <v>4.1460000000000004E-3</v>
      </c>
      <c r="W11" s="10">
        <v>2.7980000000000001E-3</v>
      </c>
      <c r="X11" s="10">
        <v>1.5610000000000001E-3</v>
      </c>
      <c r="Y11" s="10">
        <v>0</v>
      </c>
      <c r="Z11" s="10">
        <v>-1.6800000000000001E-3</v>
      </c>
      <c r="AA11" s="10">
        <v>-3.1939999999999998E-3</v>
      </c>
      <c r="AB11" s="10">
        <v>-5.2940000000000001E-3</v>
      </c>
      <c r="AC11" s="10">
        <v>-6.8259999999999996E-3</v>
      </c>
      <c r="AD11" s="10">
        <v>-8.3949999999999997E-3</v>
      </c>
      <c r="AE11" s="10">
        <v>-1.0742E-2</v>
      </c>
      <c r="AF11" s="10">
        <v>-1.2106E-2</v>
      </c>
      <c r="AG11" s="10">
        <v>-1.3766E-2</v>
      </c>
      <c r="AH11" s="10">
        <v>-1.5478E-2</v>
      </c>
      <c r="AI11" s="10">
        <v>-1.6916E-2</v>
      </c>
      <c r="AJ11" s="10">
        <v>-1.8863999999999999E-2</v>
      </c>
      <c r="AK11" s="10">
        <v>-2.1259E-2</v>
      </c>
      <c r="AL11" s="10">
        <v>-2.1623E-2</v>
      </c>
    </row>
    <row r="12" spans="1:38" ht="12.75" customHeight="1" x14ac:dyDescent="0.25">
      <c r="A12" s="10">
        <v>2.7814999999999999E-2</v>
      </c>
      <c r="B12" s="10">
        <v>2.7136E-2</v>
      </c>
      <c r="C12" s="10">
        <v>2.6084E-2</v>
      </c>
      <c r="D12" s="10">
        <v>2.4938999999999999E-2</v>
      </c>
      <c r="E12" s="10">
        <v>2.3980000000000001E-2</v>
      </c>
      <c r="F12" s="10">
        <v>2.2755999999999998E-2</v>
      </c>
      <c r="G12" s="10">
        <v>2.1656000000000002E-2</v>
      </c>
      <c r="H12" s="10">
        <v>2.0639000000000001E-2</v>
      </c>
      <c r="I12" s="10">
        <v>1.9372E-2</v>
      </c>
      <c r="J12" s="10">
        <v>1.8301999999999999E-2</v>
      </c>
      <c r="K12" s="10">
        <v>1.7006E-2</v>
      </c>
      <c r="L12" s="10">
        <v>1.5872000000000001E-2</v>
      </c>
      <c r="M12" s="10">
        <v>1.4758E-2</v>
      </c>
      <c r="N12" s="10">
        <v>1.3589E-2</v>
      </c>
      <c r="O12" s="10">
        <v>1.227E-2</v>
      </c>
      <c r="P12" s="10">
        <v>1.1098E-2</v>
      </c>
      <c r="Q12" s="10">
        <v>9.4859999999999996E-3</v>
      </c>
      <c r="R12" s="10">
        <v>8.7829999999999991E-3</v>
      </c>
      <c r="S12" s="10">
        <v>7.5880000000000001E-3</v>
      </c>
      <c r="T12" s="10">
        <v>6.1739999999999998E-3</v>
      </c>
      <c r="U12" s="10">
        <v>5.0619999999999997E-3</v>
      </c>
      <c r="V12" s="10">
        <v>4.1209999999999997E-3</v>
      </c>
      <c r="W12" s="10">
        <v>2.7859999999999998E-3</v>
      </c>
      <c r="X12" s="10">
        <v>1.6310000000000001E-3</v>
      </c>
      <c r="Y12" s="10">
        <v>0</v>
      </c>
      <c r="Z12" s="10">
        <v>-1.2390000000000001E-3</v>
      </c>
      <c r="AA12" s="10">
        <v>-3.0709999999999999E-3</v>
      </c>
      <c r="AB12" s="10">
        <v>-4.7809999999999997E-3</v>
      </c>
      <c r="AC12" s="10">
        <v>-6.293E-3</v>
      </c>
      <c r="AD12" s="10">
        <v>-7.9930000000000001E-3</v>
      </c>
      <c r="AE12" s="10">
        <v>-1.0095E-2</v>
      </c>
      <c r="AF12" s="10">
        <v>-1.1476E-2</v>
      </c>
      <c r="AG12" s="10">
        <v>-1.3173000000000001E-2</v>
      </c>
      <c r="AH12" s="10">
        <v>-1.4546E-2</v>
      </c>
      <c r="AI12" s="10">
        <v>-1.6077000000000001E-2</v>
      </c>
      <c r="AJ12" s="10">
        <v>-1.7822999999999999E-2</v>
      </c>
      <c r="AK12" s="10">
        <v>-1.9975E-2</v>
      </c>
      <c r="AL12" s="10">
        <v>-2.0197E-2</v>
      </c>
    </row>
    <row r="13" spans="1:38" ht="12.75" customHeight="1" x14ac:dyDescent="0.25">
      <c r="A13" s="10">
        <v>2.5287E-2</v>
      </c>
      <c r="B13" s="10">
        <v>2.4763E-2</v>
      </c>
      <c r="C13" s="10">
        <v>2.3779999999999999E-2</v>
      </c>
      <c r="D13" s="10">
        <v>2.2749999999999999E-2</v>
      </c>
      <c r="E13" s="10">
        <v>2.1520000000000001E-2</v>
      </c>
      <c r="F13" s="10">
        <v>2.0381E-2</v>
      </c>
      <c r="G13" s="10">
        <v>1.9442000000000001E-2</v>
      </c>
      <c r="H13" s="10">
        <v>1.8702E-2</v>
      </c>
      <c r="I13" s="10">
        <v>1.7701000000000001E-2</v>
      </c>
      <c r="J13" s="10">
        <v>1.6865999999999999E-2</v>
      </c>
      <c r="K13" s="10">
        <v>1.5566999999999999E-2</v>
      </c>
      <c r="L13" s="10">
        <v>1.4396000000000001E-2</v>
      </c>
      <c r="M13" s="10">
        <v>1.3224E-2</v>
      </c>
      <c r="N13" s="10">
        <v>1.2246999999999999E-2</v>
      </c>
      <c r="O13" s="10">
        <v>1.1148E-2</v>
      </c>
      <c r="P13" s="10">
        <v>1.0137999999999999E-2</v>
      </c>
      <c r="Q13" s="10">
        <v>8.4930000000000005E-3</v>
      </c>
      <c r="R13" s="10">
        <v>7.8720000000000005E-3</v>
      </c>
      <c r="S13" s="10">
        <v>6.8690000000000001E-3</v>
      </c>
      <c r="T13" s="10">
        <v>5.4510000000000001E-3</v>
      </c>
      <c r="U13" s="10">
        <v>4.3600000000000002E-3</v>
      </c>
      <c r="V13" s="10">
        <v>3.8119999999999999E-3</v>
      </c>
      <c r="W13" s="10">
        <v>2.32E-3</v>
      </c>
      <c r="X13" s="10">
        <v>1.292E-3</v>
      </c>
      <c r="Y13" s="10">
        <v>0</v>
      </c>
      <c r="Z13" s="10">
        <v>-1.2899999999999999E-3</v>
      </c>
      <c r="AA13" s="10">
        <v>-2.859E-3</v>
      </c>
      <c r="AB13" s="10">
        <v>-4.3670000000000002E-3</v>
      </c>
      <c r="AC13" s="10">
        <v>-5.8170000000000001E-3</v>
      </c>
      <c r="AD13" s="10">
        <v>-7.2789999999999999E-3</v>
      </c>
      <c r="AE13" s="10">
        <v>-9.4359999999999999E-3</v>
      </c>
      <c r="AF13" s="10">
        <v>-1.0616E-2</v>
      </c>
      <c r="AG13" s="10">
        <v>-1.2083E-2</v>
      </c>
      <c r="AH13" s="10">
        <v>-1.3577000000000001E-2</v>
      </c>
      <c r="AI13" s="10">
        <v>-1.5044E-2</v>
      </c>
      <c r="AJ13" s="10">
        <v>-1.6618000000000001E-2</v>
      </c>
      <c r="AK13" s="10">
        <v>-1.8626E-2</v>
      </c>
      <c r="AL13" s="10">
        <v>-1.8874999999999999E-2</v>
      </c>
    </row>
    <row r="14" spans="1:38" ht="12.75" customHeight="1" x14ac:dyDescent="0.25">
      <c r="A14" s="10">
        <v>2.3220999999999999E-2</v>
      </c>
      <c r="B14" s="10">
        <v>2.2543000000000001E-2</v>
      </c>
      <c r="C14" s="10">
        <v>2.1625999999999999E-2</v>
      </c>
      <c r="D14" s="10">
        <v>2.0670999999999998E-2</v>
      </c>
      <c r="E14" s="10">
        <v>1.9755999999999999E-2</v>
      </c>
      <c r="F14" s="10">
        <v>1.8828999999999999E-2</v>
      </c>
      <c r="G14" s="10">
        <v>1.7942E-2</v>
      </c>
      <c r="H14" s="10">
        <v>1.7163999999999999E-2</v>
      </c>
      <c r="I14" s="10">
        <v>1.6181999999999998E-2</v>
      </c>
      <c r="J14" s="10">
        <v>1.5278E-2</v>
      </c>
      <c r="K14" s="10">
        <v>1.4031E-2</v>
      </c>
      <c r="L14" s="10">
        <v>1.2886999999999999E-2</v>
      </c>
      <c r="M14" s="10">
        <v>1.1781E-2</v>
      </c>
      <c r="N14" s="10">
        <v>1.0991000000000001E-2</v>
      </c>
      <c r="O14" s="10">
        <v>1.0030000000000001E-2</v>
      </c>
      <c r="P14" s="10">
        <v>9.1450000000000004E-3</v>
      </c>
      <c r="Q14" s="10">
        <v>7.9279999999999993E-3</v>
      </c>
      <c r="R14" s="10">
        <v>7.3680000000000004E-3</v>
      </c>
      <c r="S14" s="10">
        <v>6.1700000000000001E-3</v>
      </c>
      <c r="T14" s="10">
        <v>5.0650000000000001E-3</v>
      </c>
      <c r="U14" s="10">
        <v>4.3059999999999999E-3</v>
      </c>
      <c r="V14" s="10">
        <v>3.3180000000000002E-3</v>
      </c>
      <c r="W14" s="10">
        <v>2.1909999999999998E-3</v>
      </c>
      <c r="X14" s="10">
        <v>1.2689999999999999E-3</v>
      </c>
      <c r="Y14" s="10">
        <v>0</v>
      </c>
      <c r="Z14" s="10">
        <v>-1.3389999999999999E-3</v>
      </c>
      <c r="AA14" s="10">
        <v>-2.7070000000000002E-3</v>
      </c>
      <c r="AB14" s="10">
        <v>-4.2199999999999998E-3</v>
      </c>
      <c r="AC14" s="10">
        <v>-5.6059999999999999E-3</v>
      </c>
      <c r="AD14" s="10">
        <v>-6.973E-3</v>
      </c>
      <c r="AE14" s="10">
        <v>-8.8489999999999992E-3</v>
      </c>
      <c r="AF14" s="10">
        <v>-1.0055E-2</v>
      </c>
      <c r="AG14" s="10">
        <v>-1.1467E-2</v>
      </c>
      <c r="AH14" s="10">
        <v>-1.2865E-2</v>
      </c>
      <c r="AI14" s="10">
        <v>-1.4166E-2</v>
      </c>
      <c r="AJ14" s="10">
        <v>-1.5594E-2</v>
      </c>
      <c r="AK14" s="10">
        <v>-1.7493999999999999E-2</v>
      </c>
      <c r="AL14" s="10">
        <v>-1.7774000000000002E-2</v>
      </c>
    </row>
    <row r="15" spans="1:38" ht="12.75" customHeight="1" x14ac:dyDescent="0.25">
      <c r="A15" s="10">
        <v>2.2408000000000001E-2</v>
      </c>
      <c r="B15" s="10">
        <v>2.1804E-2</v>
      </c>
      <c r="C15" s="10">
        <v>2.0989000000000001E-2</v>
      </c>
      <c r="D15" s="10">
        <v>1.9984999999999999E-2</v>
      </c>
      <c r="E15" s="10">
        <v>1.9096999999999999E-2</v>
      </c>
      <c r="F15" s="10">
        <v>1.7988000000000001E-2</v>
      </c>
      <c r="G15" s="10">
        <v>1.7260999999999999E-2</v>
      </c>
      <c r="H15" s="10">
        <v>1.6302000000000001E-2</v>
      </c>
      <c r="I15" s="10">
        <v>1.5344999999999999E-2</v>
      </c>
      <c r="J15" s="10">
        <v>1.4546999999999999E-2</v>
      </c>
      <c r="K15" s="10">
        <v>1.3468000000000001E-2</v>
      </c>
      <c r="L15" s="10">
        <v>1.2668E-2</v>
      </c>
      <c r="M15" s="10">
        <v>1.1688E-2</v>
      </c>
      <c r="N15" s="10">
        <v>1.0836999999999999E-2</v>
      </c>
      <c r="O15" s="10">
        <v>9.7669999999999996E-3</v>
      </c>
      <c r="P15" s="10">
        <v>8.8199999999999997E-3</v>
      </c>
      <c r="Q15" s="10">
        <v>7.6249999999999998E-3</v>
      </c>
      <c r="R15" s="10">
        <v>7.0320000000000001E-3</v>
      </c>
      <c r="S15" s="10">
        <v>6.0879999999999997E-3</v>
      </c>
      <c r="T15" s="10">
        <v>4.9540000000000001E-3</v>
      </c>
      <c r="U15" s="10">
        <v>3.9420000000000002E-3</v>
      </c>
      <c r="V15" s="10">
        <v>3.3909999999999999E-3</v>
      </c>
      <c r="W15" s="10">
        <v>2.2169999999999998E-3</v>
      </c>
      <c r="X15" s="10">
        <v>1.3699999999999999E-3</v>
      </c>
      <c r="Y15" s="10">
        <v>0</v>
      </c>
      <c r="Z15" s="10">
        <v>-1.0920000000000001E-3</v>
      </c>
      <c r="AA15" s="10">
        <v>-2.5100000000000001E-3</v>
      </c>
      <c r="AB15" s="10">
        <v>-3.9779999999999998E-3</v>
      </c>
      <c r="AC15" s="10">
        <v>-5.385E-3</v>
      </c>
      <c r="AD15" s="10">
        <v>-6.7289999999999997E-3</v>
      </c>
      <c r="AE15" s="10">
        <v>-8.5710000000000005E-3</v>
      </c>
      <c r="AF15" s="10">
        <v>-9.6120000000000008E-3</v>
      </c>
      <c r="AG15" s="10">
        <v>-1.0999E-2</v>
      </c>
      <c r="AH15" s="10">
        <v>-1.2291E-2</v>
      </c>
      <c r="AI15" s="10">
        <v>-1.357E-2</v>
      </c>
      <c r="AJ15" s="10">
        <v>-1.4912999999999999E-2</v>
      </c>
      <c r="AK15" s="10">
        <v>-1.6635E-2</v>
      </c>
      <c r="AL15" s="10">
        <v>-1.6854999999999998E-2</v>
      </c>
    </row>
    <row r="16" spans="1:38" ht="12.75" customHeight="1" x14ac:dyDescent="0.25">
      <c r="A16" s="10">
        <v>2.0851000000000001E-2</v>
      </c>
      <c r="B16" s="10">
        <v>2.0167000000000001E-2</v>
      </c>
      <c r="C16" s="10">
        <v>1.9309E-2</v>
      </c>
      <c r="D16" s="10">
        <v>1.8391000000000001E-2</v>
      </c>
      <c r="E16" s="10">
        <v>1.7510999999999999E-2</v>
      </c>
      <c r="F16" s="10">
        <v>1.6587000000000001E-2</v>
      </c>
      <c r="G16" s="10">
        <v>1.5823E-2</v>
      </c>
      <c r="H16" s="10">
        <v>1.5077999999999999E-2</v>
      </c>
      <c r="I16" s="10">
        <v>1.4213999999999999E-2</v>
      </c>
      <c r="J16" s="10">
        <v>1.337E-2</v>
      </c>
      <c r="K16" s="10">
        <v>1.2487E-2</v>
      </c>
      <c r="L16" s="10">
        <v>1.1493E-2</v>
      </c>
      <c r="M16" s="10">
        <v>1.0527999999999999E-2</v>
      </c>
      <c r="N16" s="10">
        <v>9.724E-3</v>
      </c>
      <c r="O16" s="10">
        <v>8.933E-3</v>
      </c>
      <c r="P16" s="10">
        <v>8.0730000000000003E-3</v>
      </c>
      <c r="Q16" s="10">
        <v>6.979E-3</v>
      </c>
      <c r="R16" s="10">
        <v>6.3429999999999997E-3</v>
      </c>
      <c r="S16" s="10">
        <v>5.5389999999999997E-3</v>
      </c>
      <c r="T16" s="10">
        <v>4.4609999999999997E-3</v>
      </c>
      <c r="U16" s="10">
        <v>3.7000000000000002E-3</v>
      </c>
      <c r="V16" s="10">
        <v>2.9290000000000002E-3</v>
      </c>
      <c r="W16" s="10">
        <v>1.9250000000000001E-3</v>
      </c>
      <c r="X16" s="10">
        <v>1.137E-3</v>
      </c>
      <c r="Y16" s="10">
        <v>0</v>
      </c>
      <c r="Z16" s="10">
        <v>-1.173E-3</v>
      </c>
      <c r="AA16" s="10">
        <v>-2.5100000000000001E-3</v>
      </c>
      <c r="AB16" s="10">
        <v>-3.8909999999999999E-3</v>
      </c>
      <c r="AC16" s="10">
        <v>-5.1999999999999998E-3</v>
      </c>
      <c r="AD16" s="10">
        <v>-6.5189999999999996E-3</v>
      </c>
      <c r="AE16" s="10">
        <v>-8.1689999999999992E-3</v>
      </c>
      <c r="AF16" s="10">
        <v>-9.3959999999999998E-3</v>
      </c>
      <c r="AG16" s="10">
        <v>-1.0626E-2</v>
      </c>
      <c r="AH16" s="10">
        <v>-1.1837E-2</v>
      </c>
      <c r="AI16" s="10">
        <v>-1.2940999999999999E-2</v>
      </c>
      <c r="AJ16" s="10">
        <v>-1.4264000000000001E-2</v>
      </c>
      <c r="AK16" s="10">
        <v>-1.5900000000000001E-2</v>
      </c>
      <c r="AL16" s="10">
        <v>-1.6021000000000001E-2</v>
      </c>
    </row>
    <row r="17" spans="1:38" ht="12.75" customHeight="1" x14ac:dyDescent="0.25">
      <c r="A17" s="10">
        <v>2.0452999999999999E-2</v>
      </c>
      <c r="B17" s="10">
        <v>1.9705E-2</v>
      </c>
      <c r="C17" s="10">
        <v>1.8817E-2</v>
      </c>
      <c r="D17" s="10">
        <v>1.7937000000000002E-2</v>
      </c>
      <c r="E17" s="10">
        <v>1.7117E-2</v>
      </c>
      <c r="F17" s="10">
        <v>1.6296000000000001E-2</v>
      </c>
      <c r="G17" s="10">
        <v>1.5518000000000001E-2</v>
      </c>
      <c r="H17" s="10">
        <v>1.4718E-2</v>
      </c>
      <c r="I17" s="10">
        <v>1.3893000000000001E-2</v>
      </c>
      <c r="J17" s="10">
        <v>1.2978E-2</v>
      </c>
      <c r="K17" s="10">
        <v>1.2036E-2</v>
      </c>
      <c r="L17" s="10">
        <v>1.1076000000000001E-2</v>
      </c>
      <c r="M17" s="10">
        <v>1.0172E-2</v>
      </c>
      <c r="N17" s="10">
        <v>9.5600000000000008E-3</v>
      </c>
      <c r="O17" s="10">
        <v>8.685E-3</v>
      </c>
      <c r="P17" s="10">
        <v>7.8879999999999992E-3</v>
      </c>
      <c r="Q17" s="10">
        <v>6.8129999999999996E-3</v>
      </c>
      <c r="R17" s="10">
        <v>6.3480000000000003E-3</v>
      </c>
      <c r="S17" s="10">
        <v>5.4229999999999999E-3</v>
      </c>
      <c r="T17" s="10">
        <v>4.5259999999999996E-3</v>
      </c>
      <c r="U17" s="10">
        <v>3.6120000000000002E-3</v>
      </c>
      <c r="V17" s="10">
        <v>2.9970000000000001E-3</v>
      </c>
      <c r="W17" s="10">
        <v>1.952E-3</v>
      </c>
      <c r="X17" s="10">
        <v>1.1950000000000001E-3</v>
      </c>
      <c r="Y17" s="10">
        <v>0</v>
      </c>
      <c r="Z17" s="10">
        <v>-9.2100000000000005E-4</v>
      </c>
      <c r="AA17" s="10">
        <v>-2.0950000000000001E-3</v>
      </c>
      <c r="AB17" s="10">
        <v>-3.5079999999999998E-3</v>
      </c>
      <c r="AC17" s="10">
        <v>-4.8110000000000002E-3</v>
      </c>
      <c r="AD17" s="10">
        <v>-6.0679999999999996E-3</v>
      </c>
      <c r="AE17" s="10">
        <v>-7.6439999999999998E-3</v>
      </c>
      <c r="AF17" s="10">
        <v>-8.6990000000000001E-3</v>
      </c>
      <c r="AG17" s="10">
        <v>-9.9330000000000009E-3</v>
      </c>
      <c r="AH17" s="10">
        <v>-1.0988E-2</v>
      </c>
      <c r="AI17" s="10">
        <v>-1.2066E-2</v>
      </c>
      <c r="AJ17" s="10">
        <v>-1.3323E-2</v>
      </c>
      <c r="AK17" s="10">
        <v>-1.4744E-2</v>
      </c>
      <c r="AL17" s="10">
        <v>-1.4928E-2</v>
      </c>
    </row>
    <row r="18" spans="1:38" ht="12.75" customHeight="1" x14ac:dyDescent="0.25">
      <c r="A18" s="10">
        <v>1.9233E-2</v>
      </c>
      <c r="B18" s="10">
        <v>1.8658999999999999E-2</v>
      </c>
      <c r="C18" s="10">
        <v>1.7850000000000001E-2</v>
      </c>
      <c r="D18" s="10">
        <v>1.6920999999999999E-2</v>
      </c>
      <c r="E18" s="10">
        <v>1.6133999999999999E-2</v>
      </c>
      <c r="F18" s="10">
        <v>1.5225000000000001E-2</v>
      </c>
      <c r="G18" s="10">
        <v>1.4428E-2</v>
      </c>
      <c r="H18" s="10">
        <v>1.3764999999999999E-2</v>
      </c>
      <c r="I18" s="10">
        <v>1.2966999999999999E-2</v>
      </c>
      <c r="J18" s="10">
        <v>1.2259000000000001E-2</v>
      </c>
      <c r="K18" s="10">
        <v>1.1393E-2</v>
      </c>
      <c r="L18" s="10">
        <v>1.0540000000000001E-2</v>
      </c>
      <c r="M18" s="10">
        <v>9.6869999999999994E-3</v>
      </c>
      <c r="N18" s="10">
        <v>8.8929999999999999E-3</v>
      </c>
      <c r="O18" s="10">
        <v>8.0979999999999993E-3</v>
      </c>
      <c r="P18" s="10">
        <v>7.2870000000000001E-3</v>
      </c>
      <c r="Q18" s="10">
        <v>6.2230000000000002E-3</v>
      </c>
      <c r="R18" s="10">
        <v>5.6909999999999999E-3</v>
      </c>
      <c r="S18" s="10">
        <v>4.9610000000000001E-3</v>
      </c>
      <c r="T18" s="10">
        <v>4.0460000000000001E-3</v>
      </c>
      <c r="U18" s="10">
        <v>3.4450000000000001E-3</v>
      </c>
      <c r="V18" s="10">
        <v>2.7100000000000002E-3</v>
      </c>
      <c r="W18" s="10">
        <v>1.8209999999999999E-3</v>
      </c>
      <c r="X18" s="10">
        <v>1.1689999999999999E-3</v>
      </c>
      <c r="Y18" s="10">
        <v>0</v>
      </c>
      <c r="Z18" s="10">
        <v>-8.9700000000000001E-4</v>
      </c>
      <c r="AA18" s="10">
        <v>-2.1199999999999999E-3</v>
      </c>
      <c r="AB18" s="10">
        <v>-3.5999999999999999E-3</v>
      </c>
      <c r="AC18" s="10">
        <v>-4.829E-3</v>
      </c>
      <c r="AD18" s="10">
        <v>-6.0619999999999997E-3</v>
      </c>
      <c r="AE18" s="10">
        <v>-7.6020000000000003E-3</v>
      </c>
      <c r="AF18" s="10">
        <v>-8.6990000000000001E-3</v>
      </c>
      <c r="AG18" s="10">
        <v>-9.8379999999999995E-3</v>
      </c>
      <c r="AH18" s="10">
        <v>-1.0881999999999999E-2</v>
      </c>
      <c r="AI18" s="10">
        <v>-1.2007E-2</v>
      </c>
      <c r="AJ18" s="10">
        <v>-1.3056999999999999E-2</v>
      </c>
      <c r="AK18" s="10">
        <v>-1.4399E-2</v>
      </c>
      <c r="AL18" s="10">
        <v>-1.4506E-2</v>
      </c>
    </row>
    <row r="19" spans="1:38" ht="12.75" customHeight="1" x14ac:dyDescent="0.25">
      <c r="A19" s="10">
        <v>1.8546E-2</v>
      </c>
      <c r="B19" s="10">
        <v>1.7852E-2</v>
      </c>
      <c r="C19" s="10">
        <v>1.7042000000000002E-2</v>
      </c>
      <c r="D19" s="10">
        <v>1.6277E-2</v>
      </c>
      <c r="E19" s="10">
        <v>1.5491E-2</v>
      </c>
      <c r="F19" s="10">
        <v>1.464E-2</v>
      </c>
      <c r="G19" s="10">
        <v>1.3958E-2</v>
      </c>
      <c r="H19" s="10">
        <v>1.3292999999999999E-2</v>
      </c>
      <c r="I19" s="10">
        <v>1.2526000000000001E-2</v>
      </c>
      <c r="J19" s="10">
        <v>1.1721000000000001E-2</v>
      </c>
      <c r="K19" s="10">
        <v>1.0924E-2</v>
      </c>
      <c r="L19" s="10">
        <v>9.9410000000000002E-3</v>
      </c>
      <c r="M19" s="10">
        <v>9.1079999999999998E-3</v>
      </c>
      <c r="N19" s="10">
        <v>8.3059999999999991E-3</v>
      </c>
      <c r="O19" s="10">
        <v>7.6369999999999997E-3</v>
      </c>
      <c r="P19" s="10">
        <v>6.8890000000000002E-3</v>
      </c>
      <c r="Q19" s="10">
        <v>6.0229999999999997E-3</v>
      </c>
      <c r="R19" s="10">
        <v>5.5570000000000003E-3</v>
      </c>
      <c r="S19" s="10">
        <v>4.8529999999999997E-3</v>
      </c>
      <c r="T19" s="10">
        <v>4.0600000000000002E-3</v>
      </c>
      <c r="U19" s="10">
        <v>3.3890000000000001E-3</v>
      </c>
      <c r="V19" s="10">
        <v>2.66E-3</v>
      </c>
      <c r="W19" s="10">
        <v>1.8190000000000001E-3</v>
      </c>
      <c r="X19" s="10">
        <v>1.1789999999999999E-3</v>
      </c>
      <c r="Y19" s="10">
        <v>0</v>
      </c>
      <c r="Z19" s="10">
        <v>-9.1699999999999995E-4</v>
      </c>
      <c r="AA19" s="10">
        <v>-1.977E-3</v>
      </c>
      <c r="AB19" s="10">
        <v>-3.437E-3</v>
      </c>
      <c r="AC19" s="10">
        <v>-4.6769999999999997E-3</v>
      </c>
      <c r="AD19" s="10">
        <v>-5.9309999999999996E-3</v>
      </c>
      <c r="AE19" s="10">
        <v>-7.3509999999999999E-3</v>
      </c>
      <c r="AF19" s="10">
        <v>-8.3879999999999996E-3</v>
      </c>
      <c r="AG19" s="10">
        <v>-9.4240000000000001E-3</v>
      </c>
      <c r="AH19" s="10">
        <v>-1.0382000000000001E-2</v>
      </c>
      <c r="AI19" s="10">
        <v>-1.1445E-2</v>
      </c>
      <c r="AJ19" s="10">
        <v>-1.2496999999999999E-2</v>
      </c>
      <c r="AK19" s="10">
        <v>-1.3710999999999999E-2</v>
      </c>
      <c r="AL19" s="10">
        <v>-1.3901999999999999E-2</v>
      </c>
    </row>
    <row r="20" spans="1:38" ht="12.75" customHeight="1" x14ac:dyDescent="0.25">
      <c r="A20" s="10">
        <v>1.7895000000000001E-2</v>
      </c>
      <c r="B20" s="10">
        <v>1.7239000000000001E-2</v>
      </c>
      <c r="C20" s="10">
        <v>1.6437E-2</v>
      </c>
      <c r="D20" s="10">
        <v>1.5633999999999999E-2</v>
      </c>
      <c r="E20" s="10">
        <v>1.4912999999999999E-2</v>
      </c>
      <c r="F20" s="10">
        <v>1.4108000000000001E-2</v>
      </c>
      <c r="G20" s="10">
        <v>1.3354E-2</v>
      </c>
      <c r="H20" s="10">
        <v>1.2674E-2</v>
      </c>
      <c r="I20" s="10">
        <v>1.1989E-2</v>
      </c>
      <c r="J20" s="10">
        <v>1.1266E-2</v>
      </c>
      <c r="K20" s="10">
        <v>1.0434000000000001E-2</v>
      </c>
      <c r="L20" s="10">
        <v>9.5460000000000007E-3</v>
      </c>
      <c r="M20" s="10">
        <v>8.6789999999999992E-3</v>
      </c>
      <c r="N20" s="10">
        <v>8.0789999999999994E-3</v>
      </c>
      <c r="O20" s="10">
        <v>7.3839999999999999E-3</v>
      </c>
      <c r="P20" s="10">
        <v>6.5550000000000001E-3</v>
      </c>
      <c r="Q20" s="10">
        <v>5.8329999999999996E-3</v>
      </c>
      <c r="R20" s="10">
        <v>5.2830000000000004E-3</v>
      </c>
      <c r="S20" s="10">
        <v>4.5529999999999998E-3</v>
      </c>
      <c r="T20" s="10">
        <v>3.7499999999999999E-3</v>
      </c>
      <c r="U20" s="10">
        <v>3.0530000000000002E-3</v>
      </c>
      <c r="V20" s="10">
        <v>2.5209999999999998E-3</v>
      </c>
      <c r="W20" s="10">
        <v>1.665E-3</v>
      </c>
      <c r="X20" s="10">
        <v>1.041E-3</v>
      </c>
      <c r="Y20" s="10">
        <v>0</v>
      </c>
      <c r="Z20" s="10">
        <v>-8.4699999999999999E-4</v>
      </c>
      <c r="AA20" s="10">
        <v>-1.9910000000000001E-3</v>
      </c>
      <c r="AB20" s="10">
        <v>-3.3530000000000001E-3</v>
      </c>
      <c r="AC20" s="10">
        <v>-4.5100000000000001E-3</v>
      </c>
      <c r="AD20" s="10">
        <v>-5.7429999999999998E-3</v>
      </c>
      <c r="AE20" s="10">
        <v>-7.0959999999999999E-3</v>
      </c>
      <c r="AF20" s="10">
        <v>-8.1429999999999992E-3</v>
      </c>
      <c r="AG20" s="10">
        <v>-9.1439999999999994E-3</v>
      </c>
      <c r="AH20" s="10">
        <v>-1.005E-2</v>
      </c>
      <c r="AI20" s="10">
        <v>-1.1011E-2</v>
      </c>
      <c r="AJ20" s="10">
        <v>-1.2017E-2</v>
      </c>
      <c r="AK20" s="10">
        <v>-1.3081000000000001E-2</v>
      </c>
      <c r="AL20" s="10">
        <v>-1.3287E-2</v>
      </c>
    </row>
    <row r="21" spans="1:38" ht="12.75" customHeight="1" x14ac:dyDescent="0.25">
      <c r="A21" s="10">
        <v>1.6913000000000001E-2</v>
      </c>
      <c r="B21" s="10">
        <v>1.6333E-2</v>
      </c>
      <c r="C21" s="10">
        <v>1.5569E-2</v>
      </c>
      <c r="D21" s="10">
        <v>1.4806E-2</v>
      </c>
      <c r="E21" s="10">
        <v>1.4087000000000001E-2</v>
      </c>
      <c r="F21" s="10">
        <v>1.3358E-2</v>
      </c>
      <c r="G21" s="10">
        <v>1.2645E-2</v>
      </c>
      <c r="H21" s="10">
        <v>1.2001E-2</v>
      </c>
      <c r="I21" s="10">
        <v>1.1273E-2</v>
      </c>
      <c r="J21" s="10">
        <v>1.0717000000000001E-2</v>
      </c>
      <c r="K21" s="10">
        <v>9.9600000000000001E-3</v>
      </c>
      <c r="L21" s="10">
        <v>9.0749999999999997E-3</v>
      </c>
      <c r="M21" s="10">
        <v>8.2430000000000003E-3</v>
      </c>
      <c r="N21" s="10">
        <v>7.5319999999999996E-3</v>
      </c>
      <c r="O21" s="10">
        <v>6.8329999999999997E-3</v>
      </c>
      <c r="P21" s="10">
        <v>6.1110000000000001E-3</v>
      </c>
      <c r="Q21" s="10">
        <v>5.2649999999999997E-3</v>
      </c>
      <c r="R21" s="10">
        <v>4.8209999999999998E-3</v>
      </c>
      <c r="S21" s="10">
        <v>4.1879999999999999E-3</v>
      </c>
      <c r="T21" s="10">
        <v>3.5070000000000001E-3</v>
      </c>
      <c r="U21" s="10">
        <v>2.8939999999999999E-3</v>
      </c>
      <c r="V21" s="10">
        <v>2.271E-3</v>
      </c>
      <c r="W21" s="10">
        <v>1.506E-3</v>
      </c>
      <c r="X21" s="10">
        <v>8.5999999999999998E-4</v>
      </c>
      <c r="Y21" s="10">
        <v>0</v>
      </c>
      <c r="Z21" s="10">
        <v>-8.8199999999999997E-4</v>
      </c>
      <c r="AA21" s="10">
        <v>-1.902E-3</v>
      </c>
      <c r="AB21" s="10">
        <v>-3.2690000000000002E-3</v>
      </c>
      <c r="AC21" s="10">
        <v>-4.4879999999999998E-3</v>
      </c>
      <c r="AD21" s="10">
        <v>-5.6680000000000003E-3</v>
      </c>
      <c r="AE21" s="10">
        <v>-6.9740000000000002E-3</v>
      </c>
      <c r="AF21" s="10">
        <v>-7.9410000000000001E-3</v>
      </c>
      <c r="AG21" s="10">
        <v>-8.9820000000000004E-3</v>
      </c>
      <c r="AH21" s="10">
        <v>-9.8569999999999994E-3</v>
      </c>
      <c r="AI21" s="10">
        <v>-1.0765E-2</v>
      </c>
      <c r="AJ21" s="10">
        <v>-1.171E-2</v>
      </c>
      <c r="AK21" s="10">
        <v>-1.2682000000000001E-2</v>
      </c>
      <c r="AL21" s="10">
        <v>-1.2710000000000001E-2</v>
      </c>
    </row>
    <row r="22" spans="1:38" ht="12.75" customHeight="1" x14ac:dyDescent="0.25">
      <c r="A22" s="10">
        <v>1.6518999999999999E-2</v>
      </c>
      <c r="B22" s="10">
        <v>1.5903E-2</v>
      </c>
      <c r="C22" s="10">
        <v>1.5147000000000001E-2</v>
      </c>
      <c r="D22" s="10">
        <v>1.4463E-2</v>
      </c>
      <c r="E22" s="10">
        <v>1.3853000000000001E-2</v>
      </c>
      <c r="F22" s="10">
        <v>1.3188E-2</v>
      </c>
      <c r="G22" s="10">
        <v>1.2520999999999999E-2</v>
      </c>
      <c r="H22" s="10">
        <v>1.1951E-2</v>
      </c>
      <c r="I22" s="10">
        <v>1.1218000000000001E-2</v>
      </c>
      <c r="J22" s="10">
        <v>1.0574E-2</v>
      </c>
      <c r="K22" s="10">
        <v>9.8029999999999992E-3</v>
      </c>
      <c r="L22" s="10">
        <v>8.8629999999999994E-3</v>
      </c>
      <c r="M22" s="10">
        <v>8.0809999999999996E-3</v>
      </c>
      <c r="N22" s="10">
        <v>7.3850000000000001E-3</v>
      </c>
      <c r="O22" s="10">
        <v>6.7349999999999997E-3</v>
      </c>
      <c r="P22" s="10">
        <v>6.0390000000000001E-3</v>
      </c>
      <c r="Q22" s="10">
        <v>5.3749999999999996E-3</v>
      </c>
      <c r="R22" s="10">
        <v>4.8599999999999997E-3</v>
      </c>
      <c r="S22" s="10">
        <v>4.2069999999999998E-3</v>
      </c>
      <c r="T22" s="10">
        <v>3.4979999999999998E-3</v>
      </c>
      <c r="U22" s="10">
        <v>2.8379999999999998E-3</v>
      </c>
      <c r="V22" s="10">
        <v>2.2529999999999998E-3</v>
      </c>
      <c r="W22" s="10">
        <v>1.534E-3</v>
      </c>
      <c r="X22" s="10">
        <v>9.0899999999999998E-4</v>
      </c>
      <c r="Y22" s="10">
        <v>0</v>
      </c>
      <c r="Z22" s="10">
        <v>-7.5299999999999998E-4</v>
      </c>
      <c r="AA22" s="10">
        <v>-1.786E-3</v>
      </c>
      <c r="AB22" s="10">
        <v>-3.081E-3</v>
      </c>
      <c r="AC22" s="10">
        <v>-4.2820000000000002E-3</v>
      </c>
      <c r="AD22" s="10">
        <v>-5.4669999999999996E-3</v>
      </c>
      <c r="AE22" s="10">
        <v>-6.7019999999999996E-3</v>
      </c>
      <c r="AF22" s="10">
        <v>-7.685E-3</v>
      </c>
      <c r="AG22" s="10">
        <v>-8.6079999999999993E-3</v>
      </c>
      <c r="AH22" s="10">
        <v>-9.4500000000000001E-3</v>
      </c>
      <c r="AI22" s="10">
        <v>-1.0335E-2</v>
      </c>
      <c r="AJ22" s="10">
        <v>-1.1145E-2</v>
      </c>
      <c r="AK22" s="10">
        <v>-1.2126E-2</v>
      </c>
      <c r="AL22" s="10">
        <v>-1.2172000000000001E-2</v>
      </c>
    </row>
    <row r="23" spans="1:38" ht="12.75" customHeight="1" x14ac:dyDescent="0.25">
      <c r="A23" s="10">
        <v>1.5907999999999999E-2</v>
      </c>
      <c r="B23" s="10">
        <v>1.5365999999999999E-2</v>
      </c>
      <c r="C23" s="10">
        <v>1.4642000000000001E-2</v>
      </c>
      <c r="D23" s="10">
        <v>1.3990000000000001E-2</v>
      </c>
      <c r="E23" s="10">
        <v>1.3350000000000001E-2</v>
      </c>
      <c r="F23" s="10">
        <v>1.2644000000000001E-2</v>
      </c>
      <c r="G23" s="10">
        <v>1.2021E-2</v>
      </c>
      <c r="H23" s="10">
        <v>1.1357000000000001E-2</v>
      </c>
      <c r="I23" s="10">
        <v>1.0671999999999999E-2</v>
      </c>
      <c r="J23" s="10">
        <v>1.0129000000000001E-2</v>
      </c>
      <c r="K23" s="10">
        <v>9.4020000000000006E-3</v>
      </c>
      <c r="L23" s="10">
        <v>8.5660000000000007E-3</v>
      </c>
      <c r="M23" s="10">
        <v>7.8079999999999998E-3</v>
      </c>
      <c r="N23" s="10">
        <v>7.1700000000000002E-3</v>
      </c>
      <c r="O23" s="10">
        <v>6.4739999999999997E-3</v>
      </c>
      <c r="P23" s="10">
        <v>5.7739999999999996E-3</v>
      </c>
      <c r="Q23" s="10">
        <v>5.0080000000000003E-3</v>
      </c>
      <c r="R23" s="10">
        <v>4.4850000000000003E-3</v>
      </c>
      <c r="S23" s="10">
        <v>3.9029999999999998E-3</v>
      </c>
      <c r="T23" s="10">
        <v>3.2169999999999998E-3</v>
      </c>
      <c r="U23" s="10">
        <v>2.6120000000000002E-3</v>
      </c>
      <c r="V23" s="10">
        <v>2.1029999999999998E-3</v>
      </c>
      <c r="W23" s="10">
        <v>1.31E-3</v>
      </c>
      <c r="X23" s="10">
        <v>8.4400000000000002E-4</v>
      </c>
      <c r="Y23" s="10">
        <v>0</v>
      </c>
      <c r="Z23" s="10">
        <v>-6.6299999999999996E-4</v>
      </c>
      <c r="AA23" s="10">
        <v>-1.6770000000000001E-3</v>
      </c>
      <c r="AB23" s="10">
        <v>-2.9889999999999999E-3</v>
      </c>
      <c r="AC23" s="10">
        <v>-4.1110000000000001E-3</v>
      </c>
      <c r="AD23" s="10">
        <v>-5.2589999999999998E-3</v>
      </c>
      <c r="AE23" s="10">
        <v>-6.5430000000000002E-3</v>
      </c>
      <c r="AF23" s="10">
        <v>-7.4019999999999997E-3</v>
      </c>
      <c r="AG23" s="10">
        <v>-8.3560000000000006E-3</v>
      </c>
      <c r="AH23" s="10">
        <v>-9.1479999999999999E-3</v>
      </c>
      <c r="AI23" s="10">
        <v>-9.9349999999999994E-3</v>
      </c>
      <c r="AJ23" s="10">
        <v>-1.0739E-2</v>
      </c>
      <c r="AK23" s="10">
        <v>-1.1638000000000001E-2</v>
      </c>
      <c r="AL23" s="10">
        <v>-1.1573E-2</v>
      </c>
    </row>
    <row r="24" spans="1:38" ht="12.75" customHeight="1" x14ac:dyDescent="0.25">
      <c r="A24" s="10">
        <v>1.5082E-2</v>
      </c>
      <c r="B24" s="10">
        <v>1.4555999999999999E-2</v>
      </c>
      <c r="C24" s="10">
        <v>1.3851E-2</v>
      </c>
      <c r="D24" s="10">
        <v>1.325E-2</v>
      </c>
      <c r="E24" s="10">
        <v>1.2581999999999999E-2</v>
      </c>
      <c r="F24" s="10">
        <v>1.1976000000000001E-2</v>
      </c>
      <c r="G24" s="10">
        <v>1.1401E-2</v>
      </c>
      <c r="H24" s="10">
        <v>1.0854000000000001E-2</v>
      </c>
      <c r="I24" s="10">
        <v>1.0267E-2</v>
      </c>
      <c r="J24" s="10">
        <v>9.6860000000000002E-3</v>
      </c>
      <c r="K24" s="10">
        <v>9.0419999999999997E-3</v>
      </c>
      <c r="L24" s="10">
        <v>8.149E-3</v>
      </c>
      <c r="M24" s="10">
        <v>7.4000000000000003E-3</v>
      </c>
      <c r="N24" s="10">
        <v>6.7299999999999999E-3</v>
      </c>
      <c r="O24" s="10">
        <v>6.0819999999999997E-3</v>
      </c>
      <c r="P24" s="10">
        <v>5.4320000000000002E-3</v>
      </c>
      <c r="Q24" s="10">
        <v>4.6820000000000004E-3</v>
      </c>
      <c r="R24" s="10">
        <v>4.1989999999999996E-3</v>
      </c>
      <c r="S24" s="10">
        <v>3.6189999999999998E-3</v>
      </c>
      <c r="T24" s="10">
        <v>3.006E-3</v>
      </c>
      <c r="U24" s="10">
        <v>2.4399999999999999E-3</v>
      </c>
      <c r="V24" s="10">
        <v>1.9300000000000001E-3</v>
      </c>
      <c r="W24" s="10">
        <v>1.2999999999999999E-3</v>
      </c>
      <c r="X24" s="10">
        <v>7.1500000000000003E-4</v>
      </c>
      <c r="Y24" s="10">
        <v>0</v>
      </c>
      <c r="Z24" s="10">
        <v>-7.3800000000000005E-4</v>
      </c>
      <c r="AA24" s="10">
        <v>-1.6559999999999999E-3</v>
      </c>
      <c r="AB24" s="10">
        <v>-2.8670000000000002E-3</v>
      </c>
      <c r="AC24" s="10">
        <v>-4.0260000000000001E-3</v>
      </c>
      <c r="AD24" s="10">
        <v>-5.117E-3</v>
      </c>
      <c r="AE24" s="10">
        <v>-6.2960000000000004E-3</v>
      </c>
      <c r="AF24" s="10">
        <v>-7.2090000000000001E-3</v>
      </c>
      <c r="AG24" s="10">
        <v>-8.123E-3</v>
      </c>
      <c r="AH24" s="10">
        <v>-8.8629999999999994E-3</v>
      </c>
      <c r="AI24" s="10">
        <v>-9.6629999999999997E-3</v>
      </c>
      <c r="AJ24" s="10">
        <v>-1.0371E-2</v>
      </c>
      <c r="AK24" s="10">
        <v>-1.1155999999999999E-2</v>
      </c>
      <c r="AL24" s="10">
        <v>-1.12E-2</v>
      </c>
    </row>
    <row r="25" spans="1:38" ht="12.75" customHeight="1" x14ac:dyDescent="0.25">
      <c r="A25" s="10">
        <v>1.4612E-2</v>
      </c>
      <c r="B25" s="10">
        <v>1.4067E-2</v>
      </c>
      <c r="C25" s="10">
        <v>1.3403E-2</v>
      </c>
      <c r="D25" s="10">
        <v>1.285E-2</v>
      </c>
      <c r="E25" s="10">
        <v>1.2307E-2</v>
      </c>
      <c r="F25" s="10">
        <v>1.1768000000000001E-2</v>
      </c>
      <c r="G25" s="10">
        <v>1.1193E-2</v>
      </c>
      <c r="H25" s="10">
        <v>1.0706E-2</v>
      </c>
      <c r="I25" s="10">
        <v>1.0052E-2</v>
      </c>
      <c r="J25" s="10">
        <v>9.5090000000000001E-3</v>
      </c>
      <c r="K25" s="10">
        <v>8.8640000000000004E-3</v>
      </c>
      <c r="L25" s="10">
        <v>7.9950000000000004E-3</v>
      </c>
      <c r="M25" s="10">
        <v>7.2870000000000001E-3</v>
      </c>
      <c r="N25" s="10">
        <v>6.6410000000000002E-3</v>
      </c>
      <c r="O25" s="10">
        <v>6.0569999999999999E-3</v>
      </c>
      <c r="P25" s="10">
        <v>5.3429999999999997E-3</v>
      </c>
      <c r="Q25" s="10">
        <v>4.6759999999999996E-3</v>
      </c>
      <c r="R25" s="10">
        <v>4.1900000000000001E-3</v>
      </c>
      <c r="S25" s="10">
        <v>3.6159999999999999E-3</v>
      </c>
      <c r="T25" s="10">
        <v>2.9729999999999999E-3</v>
      </c>
      <c r="U25" s="10">
        <v>2.379E-3</v>
      </c>
      <c r="V25" s="10">
        <v>1.8580000000000001E-3</v>
      </c>
      <c r="W25" s="10">
        <v>1.222E-3</v>
      </c>
      <c r="X25" s="10">
        <v>6.96E-4</v>
      </c>
      <c r="Y25" s="10">
        <v>0</v>
      </c>
      <c r="Z25" s="10">
        <v>-6.9899999999999997E-4</v>
      </c>
      <c r="AA25" s="10">
        <v>-1.6119999999999999E-3</v>
      </c>
      <c r="AB25" s="10">
        <v>-2.8449999999999999E-3</v>
      </c>
      <c r="AC25" s="10">
        <v>-3.9909999999999998E-3</v>
      </c>
      <c r="AD25" s="10">
        <v>-5.1019999999999998E-3</v>
      </c>
      <c r="AE25" s="10">
        <v>-6.2570000000000004E-3</v>
      </c>
      <c r="AF25" s="10">
        <v>-7.1679999999999999E-3</v>
      </c>
      <c r="AG25" s="10">
        <v>-7.9900000000000006E-3</v>
      </c>
      <c r="AH25" s="10">
        <v>-8.7790000000000003E-3</v>
      </c>
      <c r="AI25" s="10">
        <v>-9.4780000000000003E-3</v>
      </c>
      <c r="AJ25" s="10">
        <v>-1.0215E-2</v>
      </c>
      <c r="AK25" s="10">
        <v>-1.0883E-2</v>
      </c>
      <c r="AL25" s="10">
        <v>-1.0982E-2</v>
      </c>
    </row>
    <row r="26" spans="1:38" ht="12.75" customHeight="1" x14ac:dyDescent="0.25">
      <c r="A26" s="10">
        <v>1.4023000000000001E-2</v>
      </c>
      <c r="B26" s="10">
        <v>1.3592999999999999E-2</v>
      </c>
      <c r="C26" s="10">
        <v>1.2996000000000001E-2</v>
      </c>
      <c r="D26" s="10">
        <v>1.2525E-2</v>
      </c>
      <c r="E26" s="10">
        <v>1.1986E-2</v>
      </c>
      <c r="F26" s="10">
        <v>1.1424999999999999E-2</v>
      </c>
      <c r="G26" s="10">
        <v>1.0864E-2</v>
      </c>
      <c r="H26" s="10">
        <v>1.0333E-2</v>
      </c>
      <c r="I26" s="10">
        <v>9.7680000000000006E-3</v>
      </c>
      <c r="J26" s="10">
        <v>9.2630000000000004E-3</v>
      </c>
      <c r="K26" s="10">
        <v>8.6610000000000003E-3</v>
      </c>
      <c r="L26" s="10">
        <v>7.8799999999999999E-3</v>
      </c>
      <c r="M26" s="10">
        <v>7.1729999999999997E-3</v>
      </c>
      <c r="N26" s="10">
        <v>6.5519999999999997E-3</v>
      </c>
      <c r="O26" s="10">
        <v>5.8700000000000002E-3</v>
      </c>
      <c r="P26" s="10">
        <v>5.1510000000000002E-3</v>
      </c>
      <c r="Q26" s="10">
        <v>4.4489999999999998E-3</v>
      </c>
      <c r="R26" s="10">
        <v>3.9139999999999999E-3</v>
      </c>
      <c r="S26" s="10">
        <v>3.323E-3</v>
      </c>
      <c r="T26" s="10">
        <v>2.8149999999999998E-3</v>
      </c>
      <c r="U26" s="10">
        <v>2.2399999999999998E-3</v>
      </c>
      <c r="V26" s="10">
        <v>1.7650000000000001E-3</v>
      </c>
      <c r="W26" s="10">
        <v>1.186E-3</v>
      </c>
      <c r="X26" s="10">
        <v>6.7900000000000002E-4</v>
      </c>
      <c r="Y26" s="10">
        <v>0</v>
      </c>
      <c r="Z26" s="10">
        <v>-6.5200000000000002E-4</v>
      </c>
      <c r="AA26" s="10">
        <v>-1.4890000000000001E-3</v>
      </c>
      <c r="AB26" s="10">
        <v>-2.6919999999999999E-3</v>
      </c>
      <c r="AC26" s="10">
        <v>-3.7789999999999998E-3</v>
      </c>
      <c r="AD26" s="10">
        <v>-4.8409999999999998E-3</v>
      </c>
      <c r="AE26" s="10">
        <v>-6.0049999999999999E-3</v>
      </c>
      <c r="AF26" s="10">
        <v>-6.8300000000000001E-3</v>
      </c>
      <c r="AG26" s="10">
        <v>-7.7079999999999996E-3</v>
      </c>
      <c r="AH26" s="10">
        <v>-8.3870000000000004E-3</v>
      </c>
      <c r="AI26" s="10">
        <v>-9.0860000000000003E-3</v>
      </c>
      <c r="AJ26" s="10">
        <v>-9.757E-3</v>
      </c>
      <c r="AK26" s="10">
        <v>-1.0383E-2</v>
      </c>
      <c r="AL26" s="10">
        <v>-1.0330000000000001E-2</v>
      </c>
    </row>
    <row r="27" spans="1:38" ht="12.75" customHeight="1" x14ac:dyDescent="0.25">
      <c r="A27" s="10">
        <v>1.3606E-2</v>
      </c>
      <c r="B27" s="10">
        <v>1.3103999999999999E-2</v>
      </c>
      <c r="C27" s="10">
        <v>1.2403000000000001E-2</v>
      </c>
      <c r="D27" s="10">
        <v>1.1905000000000001E-2</v>
      </c>
      <c r="E27" s="10">
        <v>1.1346E-2</v>
      </c>
      <c r="F27" s="10">
        <v>1.0909E-2</v>
      </c>
      <c r="G27" s="10">
        <v>1.035E-2</v>
      </c>
      <c r="H27" s="10">
        <v>9.9410000000000002E-3</v>
      </c>
      <c r="I27" s="10">
        <v>9.4359999999999999E-3</v>
      </c>
      <c r="J27" s="10">
        <v>8.8999999999999999E-3</v>
      </c>
      <c r="K27" s="10">
        <v>8.3280000000000003E-3</v>
      </c>
      <c r="L27" s="10">
        <v>7.5640000000000004E-3</v>
      </c>
      <c r="M27" s="10">
        <v>6.8320000000000004E-3</v>
      </c>
      <c r="N27" s="10">
        <v>6.1890000000000001E-3</v>
      </c>
      <c r="O27" s="10">
        <v>5.6150000000000002E-3</v>
      </c>
      <c r="P27" s="10">
        <v>4.9690000000000003E-3</v>
      </c>
      <c r="Q27" s="10">
        <v>4.2849999999999997E-3</v>
      </c>
      <c r="R27" s="10">
        <v>3.8249999999999998E-3</v>
      </c>
      <c r="S27" s="10">
        <v>3.271E-3</v>
      </c>
      <c r="T27" s="10">
        <v>2.7209999999999999E-3</v>
      </c>
      <c r="U27" s="10">
        <v>2.1710000000000002E-3</v>
      </c>
      <c r="V27" s="10">
        <v>1.7160000000000001E-3</v>
      </c>
      <c r="W27" s="10">
        <v>1.1709999999999999E-3</v>
      </c>
      <c r="X27" s="10">
        <v>6.5200000000000002E-4</v>
      </c>
      <c r="Y27" s="10">
        <v>0</v>
      </c>
      <c r="Z27" s="10">
        <v>-6.4800000000000003E-4</v>
      </c>
      <c r="AA27" s="10">
        <v>-1.4220000000000001E-3</v>
      </c>
      <c r="AB27" s="10">
        <v>-2.5609999999999999E-3</v>
      </c>
      <c r="AC27" s="10">
        <v>-3.6380000000000002E-3</v>
      </c>
      <c r="AD27" s="10">
        <v>-4.705E-3</v>
      </c>
      <c r="AE27" s="10">
        <v>-5.7970000000000001E-3</v>
      </c>
      <c r="AF27" s="10">
        <v>-6.6480000000000003E-3</v>
      </c>
      <c r="AG27" s="10">
        <v>-7.45E-3</v>
      </c>
      <c r="AH27" s="10">
        <v>-8.1080000000000006E-3</v>
      </c>
      <c r="AI27" s="10">
        <v>-8.7869999999999997E-3</v>
      </c>
      <c r="AJ27" s="10">
        <v>-9.3760000000000007E-3</v>
      </c>
      <c r="AK27" s="10">
        <v>-1.0008E-2</v>
      </c>
      <c r="AL27" s="10">
        <v>-1.0057E-2</v>
      </c>
    </row>
    <row r="28" spans="1:38" ht="12.75" customHeight="1" x14ac:dyDescent="0.25">
      <c r="A28" s="10">
        <v>1.2987E-2</v>
      </c>
      <c r="B28" s="10">
        <v>1.252E-2</v>
      </c>
      <c r="C28" s="10">
        <v>1.1906E-2</v>
      </c>
      <c r="D28" s="10">
        <v>1.1478E-2</v>
      </c>
      <c r="E28" s="10">
        <v>1.1001E-2</v>
      </c>
      <c r="F28" s="10">
        <v>1.0577E-2</v>
      </c>
      <c r="G28" s="10">
        <v>1.0102E-2</v>
      </c>
      <c r="H28" s="10">
        <v>9.6159999999999995E-3</v>
      </c>
      <c r="I28" s="10">
        <v>9.2079999999999992E-3</v>
      </c>
      <c r="J28" s="10">
        <v>8.6239999999999997E-3</v>
      </c>
      <c r="K28" s="10">
        <v>8.0459999999999993E-3</v>
      </c>
      <c r="L28" s="10">
        <v>7.3899999999999999E-3</v>
      </c>
      <c r="M28" s="10">
        <v>6.744E-3</v>
      </c>
      <c r="N28" s="10">
        <v>6.1720000000000004E-3</v>
      </c>
      <c r="O28" s="10">
        <v>5.561E-3</v>
      </c>
      <c r="P28" s="10">
        <v>4.8939999999999999E-3</v>
      </c>
      <c r="Q28" s="10">
        <v>4.2370000000000003E-3</v>
      </c>
      <c r="R28" s="10">
        <v>3.7330000000000002E-3</v>
      </c>
      <c r="S28" s="10">
        <v>3.1619999999999999E-3</v>
      </c>
      <c r="T28" s="10">
        <v>2.6150000000000001E-3</v>
      </c>
      <c r="U28" s="10">
        <v>2.117E-3</v>
      </c>
      <c r="V28" s="10">
        <v>1.65E-3</v>
      </c>
      <c r="W28" s="10">
        <v>1.1119999999999999E-3</v>
      </c>
      <c r="X28" s="10">
        <v>6.5300000000000004E-4</v>
      </c>
      <c r="Y28" s="10">
        <v>0</v>
      </c>
      <c r="Z28" s="10">
        <v>-5.9599999999999996E-4</v>
      </c>
      <c r="AA28" s="10">
        <v>-1.4040000000000001E-3</v>
      </c>
      <c r="AB28" s="10">
        <v>-2.5590000000000001E-3</v>
      </c>
      <c r="AC28" s="10">
        <v>-3.6240000000000001E-3</v>
      </c>
      <c r="AD28" s="10">
        <v>-4.6820000000000004E-3</v>
      </c>
      <c r="AE28" s="10">
        <v>-5.7479999999999996E-3</v>
      </c>
      <c r="AF28" s="10">
        <v>-6.5900000000000004E-3</v>
      </c>
      <c r="AG28" s="10">
        <v>-7.3990000000000002E-3</v>
      </c>
      <c r="AH28" s="10">
        <v>-8.0319999999999992E-3</v>
      </c>
      <c r="AI28" s="10">
        <v>-8.6650000000000008E-3</v>
      </c>
      <c r="AJ28" s="10">
        <v>-9.2589999999999999E-3</v>
      </c>
      <c r="AK28" s="10">
        <v>-9.8230000000000001E-3</v>
      </c>
      <c r="AL28" s="10">
        <v>-9.8130000000000005E-3</v>
      </c>
    </row>
    <row r="29" spans="1:38" ht="12.75" customHeight="1" x14ac:dyDescent="0.25">
      <c r="A29" s="10">
        <v>1.2654E-2</v>
      </c>
      <c r="B29" s="10">
        <v>1.2263E-2</v>
      </c>
      <c r="C29" s="10">
        <v>1.1684999999999999E-2</v>
      </c>
      <c r="D29" s="10">
        <v>1.1272000000000001E-2</v>
      </c>
      <c r="E29" s="10">
        <v>1.0758999999999999E-2</v>
      </c>
      <c r="F29" s="10">
        <v>1.0314E-2</v>
      </c>
      <c r="G29" s="10">
        <v>9.8809999999999992E-3</v>
      </c>
      <c r="H29" s="10">
        <v>9.4459999999999995E-3</v>
      </c>
      <c r="I29" s="10">
        <v>9.0329999999999994E-3</v>
      </c>
      <c r="J29" s="10">
        <v>8.626E-3</v>
      </c>
      <c r="K29" s="10">
        <v>8.1180000000000002E-3</v>
      </c>
      <c r="L29" s="10">
        <v>7.4400000000000004E-3</v>
      </c>
      <c r="M29" s="10">
        <v>6.757E-3</v>
      </c>
      <c r="N29" s="10">
        <v>6.1419999999999999E-3</v>
      </c>
      <c r="O29" s="10">
        <v>5.5059999999999996E-3</v>
      </c>
      <c r="P29" s="10">
        <v>4.836E-3</v>
      </c>
      <c r="Q29" s="10">
        <v>4.1609999999999998E-3</v>
      </c>
      <c r="R29" s="10">
        <v>3.6120000000000002E-3</v>
      </c>
      <c r="S29" s="10">
        <v>3.0109999999999998E-3</v>
      </c>
      <c r="T29" s="10">
        <v>2.5460000000000001E-3</v>
      </c>
      <c r="U29" s="10">
        <v>1.9759999999999999E-3</v>
      </c>
      <c r="V29" s="10">
        <v>1.57E-3</v>
      </c>
      <c r="W29" s="10">
        <v>1.034E-3</v>
      </c>
      <c r="X29" s="10">
        <v>6.1899999999999998E-4</v>
      </c>
      <c r="Y29" s="10">
        <v>0</v>
      </c>
      <c r="Z29" s="10">
        <v>-5.5599999999999996E-4</v>
      </c>
      <c r="AA29" s="10">
        <v>-1.3209999999999999E-3</v>
      </c>
      <c r="AB29" s="10">
        <v>-2.4459999999999998E-3</v>
      </c>
      <c r="AC29" s="10">
        <v>-3.4619999999999998E-3</v>
      </c>
      <c r="AD29" s="10">
        <v>-4.463E-3</v>
      </c>
      <c r="AE29" s="10">
        <v>-5.5319999999999996E-3</v>
      </c>
      <c r="AF29" s="10">
        <v>-6.3460000000000001E-3</v>
      </c>
      <c r="AG29" s="10">
        <v>-7.1120000000000003E-3</v>
      </c>
      <c r="AH29" s="10">
        <v>-7.737E-3</v>
      </c>
      <c r="AI29" s="10">
        <v>-8.3409999999999995E-3</v>
      </c>
      <c r="AJ29" s="10">
        <v>-8.8870000000000008E-3</v>
      </c>
      <c r="AK29" s="10">
        <v>-9.4210000000000006E-3</v>
      </c>
      <c r="AL29" s="10">
        <v>-9.3769999999999999E-3</v>
      </c>
    </row>
    <row r="30" spans="1:38" ht="12.75" customHeight="1" x14ac:dyDescent="0.25">
      <c r="A30" s="10">
        <v>1.2517E-2</v>
      </c>
      <c r="B30" s="10">
        <v>1.2031999999999999E-2</v>
      </c>
      <c r="C30" s="10">
        <v>1.1419E-2</v>
      </c>
      <c r="D30" s="10">
        <v>1.1004E-2</v>
      </c>
      <c r="E30" s="10">
        <v>1.0501E-2</v>
      </c>
      <c r="F30" s="10">
        <v>1.0092E-2</v>
      </c>
      <c r="G30" s="10">
        <v>9.6349999999999995E-3</v>
      </c>
      <c r="H30" s="10">
        <v>9.2289999999999994E-3</v>
      </c>
      <c r="I30" s="10">
        <v>8.7910000000000002E-3</v>
      </c>
      <c r="J30" s="10">
        <v>8.3140000000000002E-3</v>
      </c>
      <c r="K30" s="10">
        <v>7.7980000000000002E-3</v>
      </c>
      <c r="L30" s="10">
        <v>7.1170000000000001E-3</v>
      </c>
      <c r="M30" s="10">
        <v>6.4669999999999997E-3</v>
      </c>
      <c r="N30" s="10">
        <v>5.8780000000000004E-3</v>
      </c>
      <c r="O30" s="10">
        <v>5.3270000000000001E-3</v>
      </c>
      <c r="P30" s="10">
        <v>4.7039999999999998E-3</v>
      </c>
      <c r="Q30" s="10">
        <v>4.0359999999999997E-3</v>
      </c>
      <c r="R30" s="10">
        <v>3.5479999999999999E-3</v>
      </c>
      <c r="S30" s="10">
        <v>2.9459999999999998E-3</v>
      </c>
      <c r="T30" s="10">
        <v>2.4719999999999998E-3</v>
      </c>
      <c r="U30" s="10">
        <v>1.946E-3</v>
      </c>
      <c r="V30" s="10">
        <v>1.4970000000000001E-3</v>
      </c>
      <c r="W30" s="10">
        <v>1.049E-3</v>
      </c>
      <c r="X30" s="10">
        <v>5.8600000000000004E-4</v>
      </c>
      <c r="Y30" s="10">
        <v>0</v>
      </c>
      <c r="Z30" s="10">
        <v>-5.5000000000000003E-4</v>
      </c>
      <c r="AA30" s="10">
        <v>-1.2639999999999999E-3</v>
      </c>
      <c r="AB30" s="10">
        <v>-2.3739999999999998E-3</v>
      </c>
      <c r="AC30" s="10">
        <v>-3.3969999999999998E-3</v>
      </c>
      <c r="AD30" s="10">
        <v>-4.4140000000000004E-3</v>
      </c>
      <c r="AE30" s="10">
        <v>-5.4599999999999996E-3</v>
      </c>
      <c r="AF30" s="10">
        <v>-6.2769999999999996E-3</v>
      </c>
      <c r="AG30" s="10">
        <v>-7.0089999999999996E-3</v>
      </c>
      <c r="AH30" s="10">
        <v>-7.6319999999999999E-3</v>
      </c>
      <c r="AI30" s="10">
        <v>-8.2050000000000005E-3</v>
      </c>
      <c r="AJ30" s="10">
        <v>-8.7209999999999996E-3</v>
      </c>
      <c r="AK30" s="10">
        <v>-9.2280000000000001E-3</v>
      </c>
      <c r="AL30" s="10">
        <v>-9.1570000000000002E-3</v>
      </c>
    </row>
    <row r="31" spans="1:38" ht="12.75" customHeight="1" x14ac:dyDescent="0.25">
      <c r="A31" s="10">
        <v>1.1946999999999999E-2</v>
      </c>
      <c r="B31" s="10">
        <v>1.1528999999999999E-2</v>
      </c>
      <c r="C31" s="10">
        <v>1.0936E-2</v>
      </c>
      <c r="D31" s="10">
        <v>1.0533000000000001E-2</v>
      </c>
      <c r="E31" s="10">
        <v>1.0078999999999999E-2</v>
      </c>
      <c r="F31" s="10">
        <v>9.672E-3</v>
      </c>
      <c r="G31" s="10">
        <v>9.2350000000000002E-3</v>
      </c>
      <c r="H31" s="10">
        <v>8.7950000000000007E-3</v>
      </c>
      <c r="I31" s="10">
        <v>8.3879999999999996E-3</v>
      </c>
      <c r="J31" s="10">
        <v>7.9670000000000001E-3</v>
      </c>
      <c r="K31" s="10">
        <v>7.5040000000000003E-3</v>
      </c>
      <c r="L31" s="10">
        <v>6.9259999999999999E-3</v>
      </c>
      <c r="M31" s="10">
        <v>6.3280000000000003E-3</v>
      </c>
      <c r="N31" s="10">
        <v>5.8219999999999999E-3</v>
      </c>
      <c r="O31" s="10">
        <v>5.2059999999999997E-3</v>
      </c>
      <c r="P31" s="10">
        <v>4.6049999999999997E-3</v>
      </c>
      <c r="Q31" s="10">
        <v>3.9060000000000002E-3</v>
      </c>
      <c r="R31" s="10">
        <v>3.382E-3</v>
      </c>
      <c r="S31" s="10">
        <v>2.8110000000000001E-3</v>
      </c>
      <c r="T31" s="10">
        <v>2.3379999999999998E-3</v>
      </c>
      <c r="U31" s="10">
        <v>1.866E-3</v>
      </c>
      <c r="V31" s="10">
        <v>1.436E-3</v>
      </c>
      <c r="W31" s="10">
        <v>9.3400000000000004E-4</v>
      </c>
      <c r="X31" s="10">
        <v>5.1099999999999995E-4</v>
      </c>
      <c r="Y31" s="10">
        <v>0</v>
      </c>
      <c r="Z31" s="10">
        <v>-5.1400000000000003E-4</v>
      </c>
      <c r="AA31" s="10">
        <v>-1.2390000000000001E-3</v>
      </c>
      <c r="AB31" s="10">
        <v>-2.307E-3</v>
      </c>
      <c r="AC31" s="10">
        <v>-3.313E-3</v>
      </c>
      <c r="AD31" s="10">
        <v>-4.3010000000000001E-3</v>
      </c>
      <c r="AE31" s="10">
        <v>-5.3249999999999999E-3</v>
      </c>
      <c r="AF31" s="10">
        <v>-6.1000000000000004E-3</v>
      </c>
      <c r="AG31" s="10">
        <v>-6.842E-3</v>
      </c>
      <c r="AH31" s="10">
        <v>-7.4400000000000004E-3</v>
      </c>
      <c r="AI31" s="10">
        <v>-7.9900000000000006E-3</v>
      </c>
      <c r="AJ31" s="10">
        <v>-8.4869999999999998E-3</v>
      </c>
      <c r="AK31" s="10">
        <v>-8.9519999999999999E-3</v>
      </c>
      <c r="AL31" s="10">
        <v>-8.9160000000000003E-3</v>
      </c>
    </row>
    <row r="32" spans="1:38" ht="12.75" customHeight="1" x14ac:dyDescent="0.25">
      <c r="A32" s="10">
        <v>1.1655E-2</v>
      </c>
      <c r="B32" s="10">
        <v>1.1264E-2</v>
      </c>
      <c r="C32" s="10">
        <v>1.0692999999999999E-2</v>
      </c>
      <c r="D32" s="10">
        <v>1.0338E-2</v>
      </c>
      <c r="E32" s="10">
        <v>9.8440000000000003E-3</v>
      </c>
      <c r="F32" s="10">
        <v>9.4289999999999999E-3</v>
      </c>
      <c r="G32" s="10">
        <v>9.0489999999999998E-3</v>
      </c>
      <c r="H32" s="10">
        <v>8.6840000000000007E-3</v>
      </c>
      <c r="I32" s="10">
        <v>8.2909999999999998E-3</v>
      </c>
      <c r="J32" s="10">
        <v>7.9000000000000008E-3</v>
      </c>
      <c r="K32" s="10">
        <v>7.4549999999999998E-3</v>
      </c>
      <c r="L32" s="10">
        <v>6.8430000000000001E-3</v>
      </c>
      <c r="M32" s="10">
        <v>6.2249999999999996E-3</v>
      </c>
      <c r="N32" s="10">
        <v>5.6889999999999996E-3</v>
      </c>
      <c r="O32" s="10">
        <v>5.1029999999999999E-3</v>
      </c>
      <c r="P32" s="10">
        <v>4.4929999999999996E-3</v>
      </c>
      <c r="Q32" s="10">
        <v>3.8040000000000001E-3</v>
      </c>
      <c r="R32" s="10">
        <v>3.3240000000000001E-3</v>
      </c>
      <c r="S32" s="10">
        <v>2.7269999999999998E-3</v>
      </c>
      <c r="T32" s="10">
        <v>2.2690000000000002E-3</v>
      </c>
      <c r="U32" s="10">
        <v>1.7979999999999999E-3</v>
      </c>
      <c r="V32" s="10">
        <v>1.356E-3</v>
      </c>
      <c r="W32" s="10">
        <v>9.2500000000000004E-4</v>
      </c>
      <c r="X32" s="10">
        <v>4.9299999999999995E-4</v>
      </c>
      <c r="Y32" s="10">
        <v>0</v>
      </c>
      <c r="Z32" s="10">
        <v>-5.4699999999999996E-4</v>
      </c>
      <c r="AA32" s="10">
        <v>-1.2279999999999999E-3</v>
      </c>
      <c r="AB32" s="10">
        <v>-2.2629999999999998E-3</v>
      </c>
      <c r="AC32" s="10">
        <v>-3.2650000000000001E-3</v>
      </c>
      <c r="AD32" s="10">
        <v>-4.2249999999999996E-3</v>
      </c>
      <c r="AE32" s="10">
        <v>-5.254E-3</v>
      </c>
      <c r="AF32" s="10">
        <v>-6.0359999999999997E-3</v>
      </c>
      <c r="AG32" s="10">
        <v>-6.7840000000000001E-3</v>
      </c>
      <c r="AH32" s="10">
        <v>-7.3639999999999999E-3</v>
      </c>
      <c r="AI32" s="10">
        <v>-7.92E-3</v>
      </c>
      <c r="AJ32" s="10">
        <v>-8.4480000000000006E-3</v>
      </c>
      <c r="AK32" s="10">
        <v>-8.8739999999999999E-3</v>
      </c>
      <c r="AL32" s="10">
        <v>-8.8419999999999992E-3</v>
      </c>
    </row>
    <row r="33" spans="1:38" ht="12.75" customHeight="1" x14ac:dyDescent="0.25">
      <c r="A33" s="10">
        <v>1.1254999999999999E-2</v>
      </c>
      <c r="B33" s="10">
        <v>1.0841E-2</v>
      </c>
      <c r="C33" s="10">
        <v>1.0260999999999999E-2</v>
      </c>
      <c r="D33" s="10">
        <v>9.9340000000000001E-3</v>
      </c>
      <c r="E33" s="10">
        <v>9.5490000000000002E-3</v>
      </c>
      <c r="F33" s="10">
        <v>9.1780000000000004E-3</v>
      </c>
      <c r="G33" s="10">
        <v>8.7880000000000007E-3</v>
      </c>
      <c r="H33" s="10">
        <v>8.4189999999999994E-3</v>
      </c>
      <c r="I33" s="10">
        <v>8.0070000000000002E-3</v>
      </c>
      <c r="J33" s="10">
        <v>7.6160000000000004E-3</v>
      </c>
      <c r="K33" s="10">
        <v>7.1399999999999996E-3</v>
      </c>
      <c r="L33" s="10">
        <v>6.5839999999999996E-3</v>
      </c>
      <c r="M33" s="10">
        <v>6.0359999999999997E-3</v>
      </c>
      <c r="N33" s="10">
        <v>5.5259999999999997E-3</v>
      </c>
      <c r="O33" s="10">
        <v>5.0090000000000004E-3</v>
      </c>
      <c r="P33" s="10">
        <v>4.4250000000000001E-3</v>
      </c>
      <c r="Q33" s="10">
        <v>3.7910000000000001E-3</v>
      </c>
      <c r="R33" s="10">
        <v>3.307E-3</v>
      </c>
      <c r="S33" s="10">
        <v>2.7490000000000001E-3</v>
      </c>
      <c r="T33" s="10">
        <v>2.2690000000000002E-3</v>
      </c>
      <c r="U33" s="10">
        <v>1.804E-3</v>
      </c>
      <c r="V33" s="10">
        <v>1.369E-3</v>
      </c>
      <c r="W33" s="10">
        <v>9.0399999999999996E-4</v>
      </c>
      <c r="X33" s="10">
        <v>5.0600000000000005E-4</v>
      </c>
      <c r="Y33" s="10">
        <v>0</v>
      </c>
      <c r="Z33" s="10">
        <v>-5.0199999999999995E-4</v>
      </c>
      <c r="AA33" s="10">
        <v>-1.199E-3</v>
      </c>
      <c r="AB33" s="10">
        <v>-2.2239999999999998E-3</v>
      </c>
      <c r="AC33" s="10">
        <v>-3.1909999999999998E-3</v>
      </c>
      <c r="AD33" s="10">
        <v>-4.1780000000000003E-3</v>
      </c>
      <c r="AE33" s="10">
        <v>-5.1929999999999997E-3</v>
      </c>
      <c r="AF33" s="10">
        <v>-5.9919999999999999E-3</v>
      </c>
      <c r="AG33" s="10">
        <v>-6.6559999999999996E-3</v>
      </c>
      <c r="AH33" s="10">
        <v>-7.2389999999999998E-3</v>
      </c>
      <c r="AI33" s="10">
        <v>-7.7939999999999997E-3</v>
      </c>
      <c r="AJ33" s="10">
        <v>-8.2789999999999999E-3</v>
      </c>
      <c r="AK33" s="10">
        <v>-8.7049999999999992E-3</v>
      </c>
      <c r="AL33" s="10">
        <v>-8.6700000000000006E-3</v>
      </c>
    </row>
    <row r="34" spans="1:38" ht="12.75" customHeight="1" x14ac:dyDescent="0.25">
      <c r="A34" s="10">
        <v>1.1011E-2</v>
      </c>
      <c r="B34" s="10">
        <v>1.0623E-2</v>
      </c>
      <c r="C34" s="10">
        <v>1.0061E-2</v>
      </c>
      <c r="D34" s="10">
        <v>9.7289999999999998E-3</v>
      </c>
      <c r="E34" s="10">
        <v>9.2829999999999996E-3</v>
      </c>
      <c r="F34" s="10">
        <v>8.8470000000000007E-3</v>
      </c>
      <c r="G34" s="10">
        <v>8.4880000000000008E-3</v>
      </c>
      <c r="H34" s="10">
        <v>8.0579999999999992E-3</v>
      </c>
      <c r="I34" s="10">
        <v>7.6860000000000001E-3</v>
      </c>
      <c r="J34" s="10">
        <v>7.3340000000000002E-3</v>
      </c>
      <c r="K34" s="10">
        <v>6.9170000000000004E-3</v>
      </c>
      <c r="L34" s="10">
        <v>6.4159999999999998E-3</v>
      </c>
      <c r="M34" s="10">
        <v>5.8589999999999996E-3</v>
      </c>
      <c r="N34" s="10">
        <v>5.3619999999999996E-3</v>
      </c>
      <c r="O34" s="10">
        <v>4.8500000000000001E-3</v>
      </c>
      <c r="P34" s="10">
        <v>4.2680000000000001E-3</v>
      </c>
      <c r="Q34" s="10">
        <v>3.666E-3</v>
      </c>
      <c r="R34" s="10">
        <v>3.1519999999999999E-3</v>
      </c>
      <c r="S34" s="10">
        <v>2.588E-3</v>
      </c>
      <c r="T34" s="10">
        <v>2.1389999999999998E-3</v>
      </c>
      <c r="U34" s="10">
        <v>1.694E-3</v>
      </c>
      <c r="V34" s="10">
        <v>1.297E-3</v>
      </c>
      <c r="W34" s="10">
        <v>8.7500000000000002E-4</v>
      </c>
      <c r="X34" s="10">
        <v>4.8899999999999996E-4</v>
      </c>
      <c r="Y34" s="10">
        <v>0</v>
      </c>
      <c r="Z34" s="10">
        <v>-4.6299999999999998E-4</v>
      </c>
      <c r="AA34" s="10">
        <v>-1.0690000000000001E-3</v>
      </c>
      <c r="AB34" s="10">
        <v>-2.0639999999999999E-3</v>
      </c>
      <c r="AC34" s="10">
        <v>-3.016E-3</v>
      </c>
      <c r="AD34" s="10">
        <v>-3.9880000000000002E-3</v>
      </c>
      <c r="AE34" s="10">
        <v>-4.9519999999999998E-3</v>
      </c>
      <c r="AF34" s="10">
        <v>-5.744E-3</v>
      </c>
      <c r="AG34" s="10">
        <v>-6.411E-3</v>
      </c>
      <c r="AH34" s="10">
        <v>-6.9639999999999997E-3</v>
      </c>
      <c r="AI34" s="10">
        <v>-7.515E-3</v>
      </c>
      <c r="AJ34" s="10">
        <v>-7.9819999999999995E-3</v>
      </c>
      <c r="AK34" s="10">
        <v>-8.4030000000000007E-3</v>
      </c>
      <c r="AL34" s="10">
        <v>-8.3689999999999997E-3</v>
      </c>
    </row>
    <row r="35" spans="1:38" ht="12.75" customHeight="1" x14ac:dyDescent="0.25">
      <c r="A35" s="10">
        <v>1.11E-2</v>
      </c>
      <c r="B35" s="10">
        <v>1.0651000000000001E-2</v>
      </c>
      <c r="C35" s="10">
        <v>1.0012E-2</v>
      </c>
      <c r="D35" s="10">
        <v>9.6240000000000006E-3</v>
      </c>
      <c r="E35" s="10">
        <v>9.1570000000000002E-3</v>
      </c>
      <c r="F35" s="10">
        <v>8.7410000000000005E-3</v>
      </c>
      <c r="G35" s="10">
        <v>8.3999999999999995E-3</v>
      </c>
      <c r="H35" s="10">
        <v>8.0000000000000002E-3</v>
      </c>
      <c r="I35" s="10">
        <v>7.6490000000000004E-3</v>
      </c>
      <c r="J35" s="10">
        <v>7.2560000000000003E-3</v>
      </c>
      <c r="K35" s="10">
        <v>6.8279999999999999E-3</v>
      </c>
      <c r="L35" s="10">
        <v>6.2490000000000002E-3</v>
      </c>
      <c r="M35" s="10">
        <v>5.6670000000000002E-3</v>
      </c>
      <c r="N35" s="10">
        <v>5.1720000000000004E-3</v>
      </c>
      <c r="O35" s="10">
        <v>4.6810000000000003E-3</v>
      </c>
      <c r="P35" s="10">
        <v>4.0899999999999999E-3</v>
      </c>
      <c r="Q35" s="10">
        <v>3.5330000000000001E-3</v>
      </c>
      <c r="R35" s="10">
        <v>3.0309999999999998E-3</v>
      </c>
      <c r="S35" s="10">
        <v>2.5230000000000001E-3</v>
      </c>
      <c r="T35" s="10">
        <v>2.032E-3</v>
      </c>
      <c r="U35" s="10">
        <v>1.6199999999999999E-3</v>
      </c>
      <c r="V35" s="10">
        <v>1.237E-3</v>
      </c>
      <c r="W35" s="10">
        <v>8.2700000000000004E-4</v>
      </c>
      <c r="X35" s="10">
        <v>4.55E-4</v>
      </c>
      <c r="Y35" s="10">
        <v>0</v>
      </c>
      <c r="Z35" s="10">
        <v>-4.75E-4</v>
      </c>
      <c r="AA35" s="10">
        <v>-1.091E-3</v>
      </c>
      <c r="AB35" s="10">
        <v>-2.0839999999999999E-3</v>
      </c>
      <c r="AC35" s="10">
        <v>-3.0590000000000001E-3</v>
      </c>
      <c r="AD35" s="10">
        <v>-3.9830000000000004E-3</v>
      </c>
      <c r="AE35" s="10">
        <v>-4.9519999999999998E-3</v>
      </c>
      <c r="AF35" s="10">
        <v>-5.7660000000000003E-3</v>
      </c>
      <c r="AG35" s="10">
        <v>-6.4270000000000004E-3</v>
      </c>
      <c r="AH35" s="10">
        <v>-6.9550000000000002E-3</v>
      </c>
      <c r="AI35" s="10">
        <v>-7.5100000000000002E-3</v>
      </c>
      <c r="AJ35" s="10">
        <v>-7.9989999999999992E-3</v>
      </c>
      <c r="AK35" s="10">
        <v>-8.3890000000000006E-3</v>
      </c>
      <c r="AL35" s="10">
        <v>-8.3260000000000001E-3</v>
      </c>
    </row>
    <row r="36" spans="1:38" ht="12.75" customHeight="1" x14ac:dyDescent="0.25">
      <c r="A36" s="10">
        <v>1.103E-2</v>
      </c>
      <c r="B36" s="10">
        <v>1.0553E-2</v>
      </c>
      <c r="C36" s="10">
        <v>9.9109999999999997E-3</v>
      </c>
      <c r="D36" s="10">
        <v>9.5029999999999993E-3</v>
      </c>
      <c r="E36" s="10">
        <v>9.0720000000000002E-3</v>
      </c>
      <c r="F36" s="10">
        <v>8.6470000000000002E-3</v>
      </c>
      <c r="G36" s="10">
        <v>8.2699999999999996E-3</v>
      </c>
      <c r="H36" s="10">
        <v>7.8239999999999994E-3</v>
      </c>
      <c r="I36" s="10">
        <v>7.4440000000000001E-3</v>
      </c>
      <c r="J36" s="10">
        <v>7.0479999999999996E-3</v>
      </c>
      <c r="K36" s="10">
        <v>6.6140000000000001E-3</v>
      </c>
      <c r="L36" s="10">
        <v>6.0419999999999996E-3</v>
      </c>
      <c r="M36" s="10">
        <v>5.5459999999999997E-3</v>
      </c>
      <c r="N36" s="10">
        <v>5.0379999999999999E-3</v>
      </c>
      <c r="O36" s="10">
        <v>4.5760000000000002E-3</v>
      </c>
      <c r="P36" s="10">
        <v>3.9969999999999997E-3</v>
      </c>
      <c r="Q36" s="10">
        <v>3.473E-3</v>
      </c>
      <c r="R36" s="10">
        <v>2.9719999999999998E-3</v>
      </c>
      <c r="S36" s="10">
        <v>2.447E-3</v>
      </c>
      <c r="T36" s="10">
        <v>1.98E-3</v>
      </c>
      <c r="U36" s="10">
        <v>1.596E-3</v>
      </c>
      <c r="V36" s="10">
        <v>1.206E-3</v>
      </c>
      <c r="W36" s="10">
        <v>7.9100000000000004E-4</v>
      </c>
      <c r="X36" s="10">
        <v>4.3899999999999999E-4</v>
      </c>
      <c r="Y36" s="10">
        <v>0</v>
      </c>
      <c r="Z36" s="10">
        <v>-4.3800000000000002E-4</v>
      </c>
      <c r="AA36" s="10">
        <v>-1.0579999999999999E-3</v>
      </c>
      <c r="AB36" s="10">
        <v>-2.0309999999999998E-3</v>
      </c>
      <c r="AC36" s="10">
        <v>-2.944E-3</v>
      </c>
      <c r="AD36" s="10">
        <v>-3.908E-3</v>
      </c>
      <c r="AE36" s="10">
        <v>-4.8560000000000001E-3</v>
      </c>
      <c r="AF36" s="10">
        <v>-5.6829999999999997E-3</v>
      </c>
      <c r="AG36" s="10">
        <v>-6.3179999999999998E-3</v>
      </c>
      <c r="AH36" s="10">
        <v>-6.8360000000000001E-3</v>
      </c>
      <c r="AI36" s="10">
        <v>-7.3730000000000002E-3</v>
      </c>
      <c r="AJ36" s="10">
        <v>-7.8499999999999993E-3</v>
      </c>
      <c r="AK36" s="10">
        <v>-8.2400000000000008E-3</v>
      </c>
      <c r="AL36" s="10">
        <v>-8.1480000000000007E-3</v>
      </c>
    </row>
    <row r="37" spans="1:38" ht="12.75" customHeight="1" x14ac:dyDescent="0.25">
      <c r="A37" s="10">
        <v>1.0408000000000001E-2</v>
      </c>
      <c r="B37" s="10">
        <v>9.9939999999999994E-3</v>
      </c>
      <c r="C37" s="10">
        <v>9.4230000000000008E-3</v>
      </c>
      <c r="D37" s="10">
        <v>9.0460000000000002E-3</v>
      </c>
      <c r="E37" s="10">
        <v>8.6280000000000003E-3</v>
      </c>
      <c r="F37" s="10">
        <v>8.201E-3</v>
      </c>
      <c r="G37" s="10">
        <v>7.8370000000000002E-3</v>
      </c>
      <c r="H37" s="10">
        <v>7.4359999999999999E-3</v>
      </c>
      <c r="I37" s="10">
        <v>7.0759999999999998E-3</v>
      </c>
      <c r="J37" s="10">
        <v>6.7520000000000002E-3</v>
      </c>
      <c r="K37" s="10">
        <v>6.3530000000000001E-3</v>
      </c>
      <c r="L37" s="10">
        <v>5.8110000000000002E-3</v>
      </c>
      <c r="M37" s="10">
        <v>5.3070000000000001E-3</v>
      </c>
      <c r="N37" s="10">
        <v>4.8040000000000001E-3</v>
      </c>
      <c r="O37" s="10">
        <v>4.3309999999999998E-3</v>
      </c>
      <c r="P37" s="10">
        <v>3.774E-3</v>
      </c>
      <c r="Q37" s="10">
        <v>3.2659999999999998E-3</v>
      </c>
      <c r="R37" s="10">
        <v>2.774E-3</v>
      </c>
      <c r="S37" s="10">
        <v>2.2799999999999999E-3</v>
      </c>
      <c r="T37" s="10">
        <v>1.8749999999999999E-3</v>
      </c>
      <c r="U37" s="10">
        <v>1.475E-3</v>
      </c>
      <c r="V37" s="10">
        <v>1.1529999999999999E-3</v>
      </c>
      <c r="W37" s="10">
        <v>7.3800000000000005E-4</v>
      </c>
      <c r="X37" s="10">
        <v>4.08E-4</v>
      </c>
      <c r="Y37" s="10">
        <v>0</v>
      </c>
      <c r="Z37" s="10">
        <v>-4.6200000000000001E-4</v>
      </c>
      <c r="AA37" s="10">
        <v>-1.0139999999999999E-3</v>
      </c>
      <c r="AB37" s="10">
        <v>-1.9659999999999999E-3</v>
      </c>
      <c r="AC37" s="10">
        <v>-2.8519999999999999E-3</v>
      </c>
      <c r="AD37" s="10">
        <v>-3.7820000000000002E-3</v>
      </c>
      <c r="AE37" s="10">
        <v>-4.7000000000000002E-3</v>
      </c>
      <c r="AF37" s="10">
        <v>-5.4929999999999996E-3</v>
      </c>
      <c r="AG37" s="10">
        <v>-6.1250000000000002E-3</v>
      </c>
      <c r="AH37" s="10">
        <v>-6.6499999999999997E-3</v>
      </c>
      <c r="AI37" s="10">
        <v>-7.1549999999999999E-3</v>
      </c>
      <c r="AJ37" s="10">
        <v>-7.5989999999999999E-3</v>
      </c>
      <c r="AK37" s="10">
        <v>-7.9930000000000001E-3</v>
      </c>
      <c r="AL37" s="10">
        <v>-7.8989999999999998E-3</v>
      </c>
    </row>
    <row r="38" spans="1:38" ht="12.75" customHeight="1" x14ac:dyDescent="0.25">
      <c r="A38" s="10">
        <v>9.9500000000000005E-3</v>
      </c>
      <c r="B38" s="10">
        <v>9.4850000000000004E-3</v>
      </c>
      <c r="C38" s="10">
        <v>8.881E-3</v>
      </c>
      <c r="D38" s="10">
        <v>8.5199999999999998E-3</v>
      </c>
      <c r="E38" s="10">
        <v>8.1259999999999995E-3</v>
      </c>
      <c r="F38" s="10">
        <v>7.7489999999999998E-3</v>
      </c>
      <c r="G38" s="10">
        <v>7.4079999999999997E-3</v>
      </c>
      <c r="H38" s="10">
        <v>7.0280000000000004E-3</v>
      </c>
      <c r="I38" s="10">
        <v>6.6709999999999998E-3</v>
      </c>
      <c r="J38" s="10">
        <v>6.3449999999999999E-3</v>
      </c>
      <c r="K38" s="10">
        <v>5.9449999999999998E-3</v>
      </c>
      <c r="L38" s="10">
        <v>5.3740000000000003E-3</v>
      </c>
      <c r="M38" s="10">
        <v>4.8859999999999997E-3</v>
      </c>
      <c r="N38" s="10">
        <v>4.3880000000000004E-3</v>
      </c>
      <c r="O38" s="10">
        <v>3.993E-3</v>
      </c>
      <c r="P38" s="10">
        <v>3.5019999999999999E-3</v>
      </c>
      <c r="Q38" s="10">
        <v>3.032E-3</v>
      </c>
      <c r="R38" s="10">
        <v>2.614E-3</v>
      </c>
      <c r="S38" s="10">
        <v>2.1280000000000001E-3</v>
      </c>
      <c r="T38" s="10">
        <v>1.7960000000000001E-3</v>
      </c>
      <c r="U38" s="10">
        <v>1.403E-3</v>
      </c>
      <c r="V38" s="10">
        <v>1.0460000000000001E-3</v>
      </c>
      <c r="W38" s="10">
        <v>6.8900000000000005E-4</v>
      </c>
      <c r="X38" s="10">
        <v>3.97E-4</v>
      </c>
      <c r="Y38" s="10">
        <v>0</v>
      </c>
      <c r="Z38" s="10">
        <v>-4.1899999999999999E-4</v>
      </c>
      <c r="AA38" s="10">
        <v>-9.3400000000000004E-4</v>
      </c>
      <c r="AB38" s="10">
        <v>-1.823E-3</v>
      </c>
      <c r="AC38" s="10">
        <v>-2.6689999999999999E-3</v>
      </c>
      <c r="AD38" s="10">
        <v>-3.522E-3</v>
      </c>
      <c r="AE38" s="10">
        <v>-4.411E-3</v>
      </c>
      <c r="AF38" s="10">
        <v>-5.1450000000000003E-3</v>
      </c>
      <c r="AG38" s="10">
        <v>-5.7609999999999996E-3</v>
      </c>
      <c r="AH38" s="10">
        <v>-6.2570000000000004E-3</v>
      </c>
      <c r="AI38" s="10">
        <v>-6.7479999999999997E-3</v>
      </c>
      <c r="AJ38" s="10">
        <v>-7.2090000000000001E-3</v>
      </c>
      <c r="AK38" s="10">
        <v>-7.5690000000000002E-3</v>
      </c>
      <c r="AL38" s="10">
        <v>-7.4729999999999996E-3</v>
      </c>
    </row>
    <row r="39" spans="1:38" ht="12.75" customHeight="1" x14ac:dyDescent="0.25">
      <c r="A39" s="10">
        <v>9.2270000000000008E-3</v>
      </c>
      <c r="B39" s="10">
        <v>8.7930000000000005E-3</v>
      </c>
      <c r="C39" s="10">
        <v>8.2520000000000007E-3</v>
      </c>
      <c r="D39" s="10">
        <v>7.9539999999999993E-3</v>
      </c>
      <c r="E39" s="10">
        <v>7.6379999999999998E-3</v>
      </c>
      <c r="F39" s="10">
        <v>7.2389999999999998E-3</v>
      </c>
      <c r="G39" s="10">
        <v>6.9340000000000001E-3</v>
      </c>
      <c r="H39" s="10">
        <v>6.522E-3</v>
      </c>
      <c r="I39" s="10">
        <v>6.1890000000000001E-3</v>
      </c>
      <c r="J39" s="10">
        <v>5.8640000000000003E-3</v>
      </c>
      <c r="K39" s="10">
        <v>5.4990000000000004E-3</v>
      </c>
      <c r="L39" s="10">
        <v>4.9769999999999997E-3</v>
      </c>
      <c r="M39" s="10">
        <v>4.5640000000000003E-3</v>
      </c>
      <c r="N39" s="10">
        <v>4.13E-3</v>
      </c>
      <c r="O39" s="10">
        <v>3.7369999999999999E-3</v>
      </c>
      <c r="P39" s="10">
        <v>3.2729999999999999E-3</v>
      </c>
      <c r="Q39" s="10">
        <v>2.836E-3</v>
      </c>
      <c r="R39" s="10">
        <v>2.4199999999999998E-3</v>
      </c>
      <c r="S39" s="10">
        <v>1.99E-3</v>
      </c>
      <c r="T39" s="10">
        <v>1.6379999999999999E-3</v>
      </c>
      <c r="U39" s="10">
        <v>1.2830000000000001E-3</v>
      </c>
      <c r="V39" s="10">
        <v>1.0009999999999999E-3</v>
      </c>
      <c r="W39" s="10">
        <v>6.4899999999999995E-4</v>
      </c>
      <c r="X39" s="10">
        <v>3.4600000000000001E-4</v>
      </c>
      <c r="Y39" s="10">
        <v>0</v>
      </c>
      <c r="Z39" s="10">
        <v>-3.8099999999999999E-4</v>
      </c>
      <c r="AA39" s="10">
        <v>-8.5400000000000005E-4</v>
      </c>
      <c r="AB39" s="10">
        <v>-1.7179999999999999E-3</v>
      </c>
      <c r="AC39" s="10">
        <v>-2.4910000000000002E-3</v>
      </c>
      <c r="AD39" s="10">
        <v>-3.3140000000000001E-3</v>
      </c>
      <c r="AE39" s="10">
        <v>-4.1289999999999999E-3</v>
      </c>
      <c r="AF39" s="10">
        <v>-4.8250000000000003E-3</v>
      </c>
      <c r="AG39" s="10">
        <v>-5.4099999999999999E-3</v>
      </c>
      <c r="AH39" s="10">
        <v>-5.8919999999999997E-3</v>
      </c>
      <c r="AI39" s="10">
        <v>-6.3359999999999996E-3</v>
      </c>
      <c r="AJ39" s="10">
        <v>-6.77E-3</v>
      </c>
      <c r="AK39" s="10">
        <v>-7.1180000000000002E-3</v>
      </c>
      <c r="AL39" s="10">
        <v>-7.0520000000000001E-3</v>
      </c>
    </row>
    <row r="40" spans="1:38" ht="12.75" customHeight="1" x14ac:dyDescent="0.25">
      <c r="A40" s="10">
        <v>8.541E-3</v>
      </c>
      <c r="B40" s="10">
        <v>8.1729999999999997E-3</v>
      </c>
      <c r="C40" s="10">
        <v>7.6519999999999999E-3</v>
      </c>
      <c r="D40" s="10">
        <v>7.3810000000000004E-3</v>
      </c>
      <c r="E40" s="10">
        <v>7.038E-3</v>
      </c>
      <c r="F40" s="10">
        <v>6.6340000000000001E-3</v>
      </c>
      <c r="G40" s="10">
        <v>6.3600000000000002E-3</v>
      </c>
      <c r="H40" s="10">
        <v>6.0309999999999999E-3</v>
      </c>
      <c r="I40" s="10">
        <v>5.7060000000000001E-3</v>
      </c>
      <c r="J40" s="10">
        <v>5.4469999999999996E-3</v>
      </c>
      <c r="K40" s="10">
        <v>5.1200000000000004E-3</v>
      </c>
      <c r="L40" s="10">
        <v>4.6280000000000002E-3</v>
      </c>
      <c r="M40" s="10">
        <v>4.202E-3</v>
      </c>
      <c r="N40" s="10">
        <v>3.7759999999999998E-3</v>
      </c>
      <c r="O40" s="10">
        <v>3.4160000000000002E-3</v>
      </c>
      <c r="P40" s="10">
        <v>2.9849999999999998E-3</v>
      </c>
      <c r="Q40" s="10">
        <v>2.5490000000000001E-3</v>
      </c>
      <c r="R40" s="10">
        <v>2.1940000000000002E-3</v>
      </c>
      <c r="S40" s="10">
        <v>1.7880000000000001E-3</v>
      </c>
      <c r="T40" s="10">
        <v>1.488E-3</v>
      </c>
      <c r="U40" s="10">
        <v>1.1559999999999999E-3</v>
      </c>
      <c r="V40" s="10">
        <v>8.9400000000000005E-4</v>
      </c>
      <c r="W40" s="10">
        <v>5.9500000000000004E-4</v>
      </c>
      <c r="X40" s="10">
        <v>3.4200000000000002E-4</v>
      </c>
      <c r="Y40" s="10">
        <v>0</v>
      </c>
      <c r="Z40" s="10">
        <v>-3.57E-4</v>
      </c>
      <c r="AA40" s="10">
        <v>-7.7999999999999999E-4</v>
      </c>
      <c r="AB40" s="10">
        <v>-1.6149999999999999E-3</v>
      </c>
      <c r="AC40" s="10">
        <v>-2.33E-3</v>
      </c>
      <c r="AD40" s="10">
        <v>-3.0469999999999998E-3</v>
      </c>
      <c r="AE40" s="10">
        <v>-3.836E-3</v>
      </c>
      <c r="AF40" s="10">
        <v>-4.45E-3</v>
      </c>
      <c r="AG40" s="10">
        <v>-5.0000000000000001E-3</v>
      </c>
      <c r="AH40" s="10">
        <v>-5.4689999999999999E-3</v>
      </c>
      <c r="AI40" s="10">
        <v>-5.9090000000000002E-3</v>
      </c>
      <c r="AJ40" s="10">
        <v>-6.3049999999999998E-3</v>
      </c>
      <c r="AK40" s="10">
        <v>-6.6420000000000003E-3</v>
      </c>
      <c r="AL40" s="10">
        <v>-6.5189999999999996E-3</v>
      </c>
    </row>
    <row r="41" spans="1:38" ht="12.75" customHeight="1" x14ac:dyDescent="0.25">
      <c r="A41" s="10">
        <v>8.0940000000000005E-3</v>
      </c>
      <c r="B41" s="10">
        <v>7.6899999999999998E-3</v>
      </c>
      <c r="C41" s="10">
        <v>7.1720000000000004E-3</v>
      </c>
      <c r="D41" s="10">
        <v>6.9129999999999999E-3</v>
      </c>
      <c r="E41" s="10">
        <v>6.6709999999999998E-3</v>
      </c>
      <c r="F41" s="10">
        <v>6.3239999999999998E-3</v>
      </c>
      <c r="G41" s="10">
        <v>6.0660000000000002E-3</v>
      </c>
      <c r="H41" s="10">
        <v>5.7359999999999998E-3</v>
      </c>
      <c r="I41" s="10">
        <v>5.4580000000000002E-3</v>
      </c>
      <c r="J41" s="10">
        <v>5.1669999999999997E-3</v>
      </c>
      <c r="K41" s="10">
        <v>4.8440000000000002E-3</v>
      </c>
      <c r="L41" s="10">
        <v>4.359E-3</v>
      </c>
      <c r="M41" s="10">
        <v>3.9659999999999999E-3</v>
      </c>
      <c r="N41" s="10">
        <v>3.5620000000000001E-3</v>
      </c>
      <c r="O41" s="10">
        <v>3.2669999999999999E-3</v>
      </c>
      <c r="P41" s="10">
        <v>2.8770000000000002E-3</v>
      </c>
      <c r="Q41" s="10">
        <v>2.5019999999999999E-3</v>
      </c>
      <c r="R41" s="10">
        <v>2.1710000000000002E-3</v>
      </c>
      <c r="S41" s="10">
        <v>1.786E-3</v>
      </c>
      <c r="T41" s="10">
        <v>1.4840000000000001E-3</v>
      </c>
      <c r="U41" s="10">
        <v>1.1800000000000001E-3</v>
      </c>
      <c r="V41" s="10">
        <v>8.7699999999999996E-4</v>
      </c>
      <c r="W41" s="10">
        <v>5.7700000000000004E-4</v>
      </c>
      <c r="X41" s="10">
        <v>3.2299999999999999E-4</v>
      </c>
      <c r="Y41" s="10">
        <v>0</v>
      </c>
      <c r="Z41" s="10">
        <v>-3.5199999999999999E-4</v>
      </c>
      <c r="AA41" s="10">
        <v>-7.6599999999999997E-4</v>
      </c>
      <c r="AB41" s="10">
        <v>-1.519E-3</v>
      </c>
      <c r="AC41" s="10">
        <v>-2.202E-3</v>
      </c>
      <c r="AD41" s="10">
        <v>-2.8839999999999998E-3</v>
      </c>
      <c r="AE41" s="10">
        <v>-3.6289999999999998E-3</v>
      </c>
      <c r="AF41" s="10">
        <v>-4.2430000000000002E-3</v>
      </c>
      <c r="AG41" s="10">
        <v>-4.7629999999999999E-3</v>
      </c>
      <c r="AH41" s="10">
        <v>-5.1749999999999999E-3</v>
      </c>
      <c r="AI41" s="10">
        <v>-5.5880000000000001E-3</v>
      </c>
      <c r="AJ41" s="10">
        <v>-5.9800000000000001E-3</v>
      </c>
      <c r="AK41" s="10">
        <v>-6.2870000000000001E-3</v>
      </c>
      <c r="AL41" s="10">
        <v>-6.1970000000000003E-3</v>
      </c>
    </row>
    <row r="42" spans="1:38" ht="12.75" customHeight="1" x14ac:dyDescent="0.25">
      <c r="A42" s="10">
        <v>6.5700000000000003E-3</v>
      </c>
      <c r="B42" s="10">
        <v>6.1009999999999997E-3</v>
      </c>
      <c r="C42" s="10">
        <v>5.5529999999999998E-3</v>
      </c>
      <c r="D42" s="10">
        <v>5.2599999999999999E-3</v>
      </c>
      <c r="E42" s="10">
        <v>4.973E-3</v>
      </c>
      <c r="F42" s="10">
        <v>4.6049999999999997E-3</v>
      </c>
      <c r="G42" s="10">
        <v>4.3699999999999998E-3</v>
      </c>
      <c r="H42" s="10">
        <v>4.0990000000000002E-3</v>
      </c>
      <c r="I42" s="10">
        <v>3.8769999999999998E-3</v>
      </c>
      <c r="J42" s="10">
        <v>3.6970000000000002E-3</v>
      </c>
      <c r="K42" s="10">
        <v>3.4770000000000001E-3</v>
      </c>
      <c r="L42" s="10">
        <v>3.117E-3</v>
      </c>
      <c r="M42" s="10">
        <v>2.8999999999999998E-3</v>
      </c>
      <c r="N42" s="10">
        <v>2.66E-3</v>
      </c>
      <c r="O42" s="10">
        <v>2.4940000000000001E-3</v>
      </c>
      <c r="P42" s="10">
        <v>2.2079999999999999E-3</v>
      </c>
      <c r="Q42" s="10">
        <v>1.916E-3</v>
      </c>
      <c r="R42" s="10">
        <v>1.6620000000000001E-3</v>
      </c>
      <c r="S42" s="10">
        <v>1.402E-3</v>
      </c>
      <c r="T42" s="10">
        <v>1.222E-3</v>
      </c>
      <c r="U42" s="10">
        <v>9.9799999999999997E-4</v>
      </c>
      <c r="V42" s="10">
        <v>7.7499999999999997E-4</v>
      </c>
      <c r="W42" s="10">
        <v>5.0900000000000001E-4</v>
      </c>
      <c r="X42" s="10">
        <v>2.8899999999999998E-4</v>
      </c>
      <c r="Y42" s="10">
        <v>0</v>
      </c>
      <c r="Z42" s="10">
        <v>-2.8600000000000001E-4</v>
      </c>
      <c r="AA42" s="10">
        <v>-6.7900000000000002E-4</v>
      </c>
      <c r="AB42" s="10">
        <v>-1.5330000000000001E-3</v>
      </c>
      <c r="AC42" s="10">
        <v>-2.3900000000000002E-3</v>
      </c>
      <c r="AD42" s="10">
        <v>-3.3470000000000001E-3</v>
      </c>
      <c r="AE42" s="10">
        <v>-4.3410000000000002E-3</v>
      </c>
      <c r="AF42" s="10">
        <v>-5.1720000000000004E-3</v>
      </c>
      <c r="AG42" s="10">
        <v>-5.9040000000000004E-3</v>
      </c>
      <c r="AH42" s="10">
        <v>-6.5069999999999998E-3</v>
      </c>
      <c r="AI42" s="10">
        <v>-7.1529999999999996E-3</v>
      </c>
      <c r="AJ42" s="10">
        <v>-7.7299999999999999E-3</v>
      </c>
      <c r="AK42" s="10">
        <v>-8.1539999999999998E-3</v>
      </c>
      <c r="AL42" s="10">
        <v>-8.1290000000000008E-3</v>
      </c>
    </row>
    <row r="43" spans="1:38" ht="12.75" customHeight="1" x14ac:dyDescent="0.25">
      <c r="A43" s="10">
        <v>6.4920000000000004E-3</v>
      </c>
      <c r="B43" s="10">
        <v>6.0860000000000003E-3</v>
      </c>
      <c r="C43" s="10">
        <v>5.5659999999999998E-3</v>
      </c>
      <c r="D43" s="10">
        <v>5.2649999999999997E-3</v>
      </c>
      <c r="E43" s="10">
        <v>4.9979999999999998E-3</v>
      </c>
      <c r="F43" s="10">
        <v>4.5989999999999998E-3</v>
      </c>
      <c r="G43" s="10">
        <v>4.3579999999999999E-3</v>
      </c>
      <c r="H43" s="10">
        <v>4.1130000000000003E-3</v>
      </c>
      <c r="I43" s="10">
        <v>3.872E-3</v>
      </c>
      <c r="J43" s="10">
        <v>3.7009999999999999E-3</v>
      </c>
      <c r="K43" s="10">
        <v>3.5100000000000001E-3</v>
      </c>
      <c r="L43" s="10">
        <v>3.1589999999999999E-3</v>
      </c>
      <c r="M43" s="10">
        <v>2.9269999999999999E-3</v>
      </c>
      <c r="N43" s="10">
        <v>2.6819999999999999E-3</v>
      </c>
      <c r="O43" s="10">
        <v>2.4520000000000002E-3</v>
      </c>
      <c r="P43" s="10">
        <v>2.1480000000000002E-3</v>
      </c>
      <c r="Q43" s="10">
        <v>1.869E-3</v>
      </c>
      <c r="R43" s="10">
        <v>1.6509999999999999E-3</v>
      </c>
      <c r="S43" s="10">
        <v>1.3749999999999999E-3</v>
      </c>
      <c r="T43" s="10">
        <v>1.2340000000000001E-3</v>
      </c>
      <c r="U43" s="10">
        <v>1.0089999999999999E-3</v>
      </c>
      <c r="V43" s="10">
        <v>7.6499999999999995E-4</v>
      </c>
      <c r="W43" s="10">
        <v>5.2499999999999997E-4</v>
      </c>
      <c r="X43" s="10">
        <v>2.8899999999999998E-4</v>
      </c>
      <c r="Y43" s="10">
        <v>0</v>
      </c>
      <c r="Z43" s="10">
        <v>-3.0200000000000002E-4</v>
      </c>
      <c r="AA43" s="10">
        <v>-6.9099999999999999E-4</v>
      </c>
      <c r="AB43" s="10">
        <v>-1.516E-3</v>
      </c>
      <c r="AC43" s="10">
        <v>-2.3739999999999998E-3</v>
      </c>
      <c r="AD43" s="10">
        <v>-3.3010000000000001E-3</v>
      </c>
      <c r="AE43" s="10">
        <v>-4.2430000000000002E-3</v>
      </c>
      <c r="AF43" s="10">
        <v>-5.071E-3</v>
      </c>
      <c r="AG43" s="10">
        <v>-5.7330000000000002E-3</v>
      </c>
      <c r="AH43" s="10">
        <v>-6.3429999999999997E-3</v>
      </c>
      <c r="AI43" s="10">
        <v>-6.9319999999999998E-3</v>
      </c>
      <c r="AJ43" s="10">
        <v>-7.4530000000000004E-3</v>
      </c>
      <c r="AK43" s="10">
        <v>-7.8759999999999993E-3</v>
      </c>
      <c r="AL43" s="10">
        <v>-7.8239999999999994E-3</v>
      </c>
    </row>
    <row r="44" spans="1:38" ht="12.75" customHeight="1" x14ac:dyDescent="0.25">
      <c r="A44" s="10">
        <v>6.4250000000000002E-3</v>
      </c>
      <c r="B44" s="10">
        <v>5.9810000000000002E-3</v>
      </c>
      <c r="C44" s="10">
        <v>5.4089999999999997E-3</v>
      </c>
      <c r="D44" s="10">
        <v>5.1149999999999998E-3</v>
      </c>
      <c r="E44" s="10">
        <v>4.8419999999999999E-3</v>
      </c>
      <c r="F44" s="10">
        <v>4.4559999999999999E-3</v>
      </c>
      <c r="G44" s="10">
        <v>4.1989999999999996E-3</v>
      </c>
      <c r="H44" s="10">
        <v>3.9529999999999999E-3</v>
      </c>
      <c r="I44" s="10">
        <v>3.7590000000000002E-3</v>
      </c>
      <c r="J44" s="10">
        <v>3.5820000000000001E-3</v>
      </c>
      <c r="K44" s="10">
        <v>3.3999999999999998E-3</v>
      </c>
      <c r="L44" s="10">
        <v>3.0530000000000002E-3</v>
      </c>
      <c r="M44" s="10">
        <v>2.794E-3</v>
      </c>
      <c r="N44" s="10">
        <v>2.5600000000000002E-3</v>
      </c>
      <c r="O44" s="10">
        <v>2.3570000000000002E-3</v>
      </c>
      <c r="P44" s="10">
        <v>2.0999999999999999E-3</v>
      </c>
      <c r="Q44" s="10">
        <v>1.8339999999999999E-3</v>
      </c>
      <c r="R44" s="10">
        <v>1.614E-3</v>
      </c>
      <c r="S44" s="10">
        <v>1.397E-3</v>
      </c>
      <c r="T44" s="10">
        <v>1.1950000000000001E-3</v>
      </c>
      <c r="U44" s="10">
        <v>9.77E-4</v>
      </c>
      <c r="V44" s="10">
        <v>7.5000000000000002E-4</v>
      </c>
      <c r="W44" s="10">
        <v>5.2599999999999999E-4</v>
      </c>
      <c r="X44" s="10">
        <v>2.8400000000000002E-4</v>
      </c>
      <c r="Y44" s="10">
        <v>0</v>
      </c>
      <c r="Z44" s="10">
        <v>-3.0499999999999999E-4</v>
      </c>
      <c r="AA44" s="10">
        <v>-6.9300000000000004E-4</v>
      </c>
      <c r="AB44" s="10">
        <v>-1.4970000000000001E-3</v>
      </c>
      <c r="AC44" s="10">
        <v>-2.3319999999999999E-3</v>
      </c>
      <c r="AD44" s="10">
        <v>-3.2169999999999998E-3</v>
      </c>
      <c r="AE44" s="10">
        <v>-4.1599999999999996E-3</v>
      </c>
      <c r="AF44" s="10">
        <v>-4.9170000000000004E-3</v>
      </c>
      <c r="AG44" s="10">
        <v>-5.5529999999999998E-3</v>
      </c>
      <c r="AH44" s="10">
        <v>-6.0670000000000003E-3</v>
      </c>
      <c r="AI44" s="10">
        <v>-6.6389999999999999E-3</v>
      </c>
      <c r="AJ44" s="10">
        <v>-7.1190000000000003E-3</v>
      </c>
      <c r="AK44" s="10">
        <v>-7.5290000000000001E-3</v>
      </c>
      <c r="AL44" s="10">
        <v>-7.4660000000000004E-3</v>
      </c>
    </row>
    <row r="45" spans="1:38" ht="12.75" customHeight="1" x14ac:dyDescent="0.25">
      <c r="A45" s="10">
        <v>6.5770000000000004E-3</v>
      </c>
      <c r="B45" s="10">
        <v>6.0980000000000001E-3</v>
      </c>
      <c r="C45" s="10">
        <v>5.5300000000000002E-3</v>
      </c>
      <c r="D45" s="10">
        <v>5.2090000000000001E-3</v>
      </c>
      <c r="E45" s="10">
        <v>4.9230000000000003E-3</v>
      </c>
      <c r="F45" s="10">
        <v>4.555E-3</v>
      </c>
      <c r="G45" s="10">
        <v>4.2940000000000001E-3</v>
      </c>
      <c r="H45" s="10">
        <v>4.0679999999999996E-3</v>
      </c>
      <c r="I45" s="10">
        <v>3.7959999999999999E-3</v>
      </c>
      <c r="J45" s="10">
        <v>3.6189999999999998E-3</v>
      </c>
      <c r="K45" s="10">
        <v>3.418E-3</v>
      </c>
      <c r="L45" s="10">
        <v>3.0860000000000002E-3</v>
      </c>
      <c r="M45" s="10">
        <v>2.8379999999999998E-3</v>
      </c>
      <c r="N45" s="10">
        <v>2.6059999999999998E-3</v>
      </c>
      <c r="O45" s="10">
        <v>2.4199999999999998E-3</v>
      </c>
      <c r="P45" s="10">
        <v>2.1410000000000001E-3</v>
      </c>
      <c r="Q45" s="10">
        <v>1.877E-3</v>
      </c>
      <c r="R45" s="10">
        <v>1.676E-3</v>
      </c>
      <c r="S45" s="10">
        <v>1.415E-3</v>
      </c>
      <c r="T45" s="10">
        <v>1.237E-3</v>
      </c>
      <c r="U45" s="10">
        <v>1.0169999999999999E-3</v>
      </c>
      <c r="V45" s="10">
        <v>7.7700000000000002E-4</v>
      </c>
      <c r="W45" s="10">
        <v>5.4299999999999997E-4</v>
      </c>
      <c r="X45" s="10">
        <v>2.8800000000000001E-4</v>
      </c>
      <c r="Y45" s="10">
        <v>0</v>
      </c>
      <c r="Z45" s="10">
        <v>-3.0699999999999998E-4</v>
      </c>
      <c r="AA45" s="10">
        <v>-6.8599999999999998E-4</v>
      </c>
      <c r="AB45" s="10">
        <v>-1.4909999999999999E-3</v>
      </c>
      <c r="AC45" s="10">
        <v>-2.2950000000000002E-3</v>
      </c>
      <c r="AD45" s="10">
        <v>-3.1440000000000001E-3</v>
      </c>
      <c r="AE45" s="10">
        <v>-4.0159999999999996E-3</v>
      </c>
      <c r="AF45" s="10">
        <v>-4.7520000000000001E-3</v>
      </c>
      <c r="AG45" s="10">
        <v>-5.3239999999999997E-3</v>
      </c>
      <c r="AH45" s="10">
        <v>-5.7780000000000001E-3</v>
      </c>
      <c r="AI45" s="10">
        <v>-6.2719999999999998E-3</v>
      </c>
      <c r="AJ45" s="10">
        <v>-6.7320000000000001E-3</v>
      </c>
      <c r="AK45" s="10">
        <v>-7.1009999999999997E-3</v>
      </c>
      <c r="AL45" s="10">
        <v>-7.0429999999999998E-3</v>
      </c>
    </row>
    <row r="46" spans="1:38" ht="12.75" customHeight="1" x14ac:dyDescent="0.25">
      <c r="A46" s="10">
        <v>6.2649999999999997E-3</v>
      </c>
      <c r="B46" s="10">
        <v>5.8529999999999997E-3</v>
      </c>
      <c r="C46" s="10">
        <v>5.3340000000000002E-3</v>
      </c>
      <c r="D46" s="10">
        <v>5.0419999999999996E-3</v>
      </c>
      <c r="E46" s="10">
        <v>4.7959999999999999E-3</v>
      </c>
      <c r="F46" s="10">
        <v>4.3909999999999999E-3</v>
      </c>
      <c r="G46" s="10">
        <v>4.15E-3</v>
      </c>
      <c r="H46" s="10">
        <v>3.9160000000000002E-3</v>
      </c>
      <c r="I46" s="10">
        <v>3.6930000000000001E-3</v>
      </c>
      <c r="J46" s="10">
        <v>3.5330000000000001E-3</v>
      </c>
      <c r="K46" s="10">
        <v>3.372E-3</v>
      </c>
      <c r="L46" s="10">
        <v>3.0349999999999999E-3</v>
      </c>
      <c r="M46" s="10">
        <v>2.7629999999999998E-3</v>
      </c>
      <c r="N46" s="10">
        <v>2.516E-3</v>
      </c>
      <c r="O46" s="10">
        <v>2.2850000000000001E-3</v>
      </c>
      <c r="P46" s="10">
        <v>2.0509999999999999E-3</v>
      </c>
      <c r="Q46" s="10">
        <v>1.7589999999999999E-3</v>
      </c>
      <c r="R46" s="10">
        <v>1.567E-3</v>
      </c>
      <c r="S46" s="10">
        <v>1.294E-3</v>
      </c>
      <c r="T46" s="10">
        <v>1.1249999999999999E-3</v>
      </c>
      <c r="U46" s="10">
        <v>9.3999999999999997E-4</v>
      </c>
      <c r="V46" s="10">
        <v>7.0100000000000002E-4</v>
      </c>
      <c r="W46" s="10">
        <v>4.8500000000000003E-4</v>
      </c>
      <c r="X46" s="10">
        <v>2.63E-4</v>
      </c>
      <c r="Y46" s="10">
        <v>0</v>
      </c>
      <c r="Z46" s="10">
        <v>-2.9300000000000002E-4</v>
      </c>
      <c r="AA46" s="10">
        <v>-6.6500000000000001E-4</v>
      </c>
      <c r="AB46" s="10">
        <v>-1.431E-3</v>
      </c>
      <c r="AC46" s="10">
        <v>-2.2230000000000001E-3</v>
      </c>
      <c r="AD46" s="10">
        <v>-3.0379999999999999E-3</v>
      </c>
      <c r="AE46" s="10">
        <v>-3.8419999999999999E-3</v>
      </c>
      <c r="AF46" s="10">
        <v>-4.4910000000000002E-3</v>
      </c>
      <c r="AG46" s="10">
        <v>-5.0359999999999997E-3</v>
      </c>
      <c r="AH46" s="10">
        <v>-5.4510000000000001E-3</v>
      </c>
      <c r="AI46" s="10">
        <v>-5.901E-3</v>
      </c>
      <c r="AJ46" s="10">
        <v>-6.2870000000000001E-3</v>
      </c>
      <c r="AK46" s="10">
        <v>-6.6480000000000003E-3</v>
      </c>
      <c r="AL46" s="10">
        <v>-6.587E-3</v>
      </c>
    </row>
    <row r="47" spans="1:38" ht="12.75" customHeight="1" x14ac:dyDescent="0.25">
      <c r="A47" s="10">
        <v>6.4219999999999998E-3</v>
      </c>
      <c r="B47" s="10">
        <v>5.9560000000000004E-3</v>
      </c>
      <c r="C47" s="10">
        <v>5.4010000000000004E-3</v>
      </c>
      <c r="D47" s="10">
        <v>5.0639999999999999E-3</v>
      </c>
      <c r="E47" s="10">
        <v>4.8139999999999997E-3</v>
      </c>
      <c r="F47" s="10">
        <v>4.4219999999999997E-3</v>
      </c>
      <c r="G47" s="10">
        <v>4.1489999999999999E-3</v>
      </c>
      <c r="H47" s="10">
        <v>3.901E-3</v>
      </c>
      <c r="I47" s="10">
        <v>3.673E-3</v>
      </c>
      <c r="J47" s="10">
        <v>3.473E-3</v>
      </c>
      <c r="K47" s="10">
        <v>3.2780000000000001E-3</v>
      </c>
      <c r="L47" s="10">
        <v>2.8890000000000001E-3</v>
      </c>
      <c r="M47" s="10">
        <v>2.6129999999999999E-3</v>
      </c>
      <c r="N47" s="10">
        <v>2.382E-3</v>
      </c>
      <c r="O47" s="10">
        <v>2.1770000000000001E-3</v>
      </c>
      <c r="P47" s="10">
        <v>1.9659999999999999E-3</v>
      </c>
      <c r="Q47" s="10">
        <v>1.7359999999999999E-3</v>
      </c>
      <c r="R47" s="10">
        <v>1.5150000000000001E-3</v>
      </c>
      <c r="S47" s="10">
        <v>1.279E-3</v>
      </c>
      <c r="T47" s="10">
        <v>1.101E-3</v>
      </c>
      <c r="U47" s="10">
        <v>9.1399999999999999E-4</v>
      </c>
      <c r="V47" s="10">
        <v>6.96E-4</v>
      </c>
      <c r="W47" s="10">
        <v>4.5399999999999998E-4</v>
      </c>
      <c r="X47" s="10">
        <v>2.5999999999999998E-4</v>
      </c>
      <c r="Y47" s="10">
        <v>0</v>
      </c>
      <c r="Z47" s="10">
        <v>-2.5099999999999998E-4</v>
      </c>
      <c r="AA47" s="10">
        <v>-6.0999999999999997E-4</v>
      </c>
      <c r="AB47" s="10">
        <v>-1.354E-3</v>
      </c>
      <c r="AC47" s="10">
        <v>-2.0760000000000002E-3</v>
      </c>
      <c r="AD47" s="10">
        <v>-2.8170000000000001E-3</v>
      </c>
      <c r="AE47" s="10">
        <v>-3.578E-3</v>
      </c>
      <c r="AF47" s="10">
        <v>-4.1549999999999998E-3</v>
      </c>
      <c r="AG47" s="10">
        <v>-4.62E-3</v>
      </c>
      <c r="AH47" s="10">
        <v>-4.9810000000000002E-3</v>
      </c>
      <c r="AI47" s="10">
        <v>-5.3870000000000003E-3</v>
      </c>
      <c r="AJ47" s="10">
        <v>-5.7419999999999997E-3</v>
      </c>
      <c r="AK47" s="10">
        <v>-6.0470000000000003E-3</v>
      </c>
      <c r="AL47" s="10">
        <v>-5.9810000000000002E-3</v>
      </c>
    </row>
    <row r="48" spans="1:38" ht="12.75" customHeight="1" x14ac:dyDescent="0.25">
      <c r="A48" s="10">
        <v>6.228E-3</v>
      </c>
      <c r="B48" s="10">
        <v>5.777E-3</v>
      </c>
      <c r="C48" s="10">
        <v>5.2480000000000001E-3</v>
      </c>
      <c r="D48" s="10">
        <v>4.9500000000000004E-3</v>
      </c>
      <c r="E48" s="10">
        <v>4.731E-3</v>
      </c>
      <c r="F48" s="10">
        <v>4.3600000000000002E-3</v>
      </c>
      <c r="G48" s="10">
        <v>4.0879999999999996E-3</v>
      </c>
      <c r="H48" s="10">
        <v>3.8790000000000001E-3</v>
      </c>
      <c r="I48" s="10">
        <v>3.6310000000000001E-3</v>
      </c>
      <c r="J48" s="10">
        <v>3.444E-3</v>
      </c>
      <c r="K48" s="10">
        <v>3.2209999999999999E-3</v>
      </c>
      <c r="L48" s="10">
        <v>2.9020000000000001E-3</v>
      </c>
      <c r="M48" s="10">
        <v>2.6029999999999998E-3</v>
      </c>
      <c r="N48" s="10">
        <v>2.3869999999999998E-3</v>
      </c>
      <c r="O48" s="10">
        <v>2.176E-3</v>
      </c>
      <c r="P48" s="10">
        <v>1.9269999999999999E-3</v>
      </c>
      <c r="Q48" s="10">
        <v>1.6969999999999999E-3</v>
      </c>
      <c r="R48" s="10">
        <v>1.4729999999999999E-3</v>
      </c>
      <c r="S48" s="10">
        <v>1.2459999999999999E-3</v>
      </c>
      <c r="T48" s="10">
        <v>1.065E-3</v>
      </c>
      <c r="U48" s="10">
        <v>8.5899999999999995E-4</v>
      </c>
      <c r="V48" s="10">
        <v>6.7500000000000004E-4</v>
      </c>
      <c r="W48" s="10">
        <v>4.4299999999999998E-4</v>
      </c>
      <c r="X48" s="10">
        <v>2.5599999999999999E-4</v>
      </c>
      <c r="Y48" s="10">
        <v>0</v>
      </c>
      <c r="Z48" s="10">
        <v>-2.4399999999999999E-4</v>
      </c>
      <c r="AA48" s="10">
        <v>-5.8500000000000002E-4</v>
      </c>
      <c r="AB48" s="10">
        <v>-1.3190000000000001E-3</v>
      </c>
      <c r="AC48" s="10">
        <v>-1.977E-3</v>
      </c>
      <c r="AD48" s="10">
        <v>-2.6510000000000001E-3</v>
      </c>
      <c r="AE48" s="10">
        <v>-3.31E-3</v>
      </c>
      <c r="AF48" s="10">
        <v>-3.8270000000000001E-3</v>
      </c>
      <c r="AG48" s="10">
        <v>-4.2269999999999999E-3</v>
      </c>
      <c r="AH48" s="10">
        <v>-4.5300000000000002E-3</v>
      </c>
      <c r="AI48" s="10">
        <v>-4.8529999999999997E-3</v>
      </c>
      <c r="AJ48" s="10">
        <v>-5.1910000000000003E-3</v>
      </c>
      <c r="AK48" s="10">
        <v>-5.476E-3</v>
      </c>
      <c r="AL48" s="10">
        <v>-5.4219999999999997E-3</v>
      </c>
    </row>
    <row r="49" spans="1:38" ht="12.75" customHeight="1" x14ac:dyDescent="0.25">
      <c r="A49" s="10">
        <v>5.842E-3</v>
      </c>
      <c r="B49" s="10">
        <v>5.4590000000000003E-3</v>
      </c>
      <c r="C49" s="10">
        <v>4.9820000000000003E-3</v>
      </c>
      <c r="D49" s="10">
        <v>4.7080000000000004E-3</v>
      </c>
      <c r="E49" s="10">
        <v>4.4970000000000001E-3</v>
      </c>
      <c r="F49" s="10">
        <v>4.1190000000000003E-3</v>
      </c>
      <c r="G49" s="10">
        <v>3.8479999999999999E-3</v>
      </c>
      <c r="H49" s="10">
        <v>3.656E-3</v>
      </c>
      <c r="I49" s="10">
        <v>3.395E-3</v>
      </c>
      <c r="J49" s="10">
        <v>3.1819999999999999E-3</v>
      </c>
      <c r="K49" s="10">
        <v>3.0000000000000001E-3</v>
      </c>
      <c r="L49" s="10">
        <v>2.617E-3</v>
      </c>
      <c r="M49" s="10">
        <v>2.2750000000000001E-3</v>
      </c>
      <c r="N49" s="10">
        <v>2.0790000000000001E-3</v>
      </c>
      <c r="O49" s="10">
        <v>1.8630000000000001E-3</v>
      </c>
      <c r="P49" s="10">
        <v>1.647E-3</v>
      </c>
      <c r="Q49" s="10">
        <v>1.4270000000000001E-3</v>
      </c>
      <c r="R49" s="10">
        <v>1.238E-3</v>
      </c>
      <c r="S49" s="10">
        <v>1.034E-3</v>
      </c>
      <c r="T49" s="10">
        <v>9.0399999999999996E-4</v>
      </c>
      <c r="U49" s="10">
        <v>7.4100000000000001E-4</v>
      </c>
      <c r="V49" s="10">
        <v>5.71E-4</v>
      </c>
      <c r="W49" s="10">
        <v>3.8999999999999999E-4</v>
      </c>
      <c r="X49" s="10">
        <v>2.1100000000000001E-4</v>
      </c>
      <c r="Y49" s="10">
        <v>0</v>
      </c>
      <c r="Z49" s="10">
        <v>-2.4600000000000002E-4</v>
      </c>
      <c r="AA49" s="10">
        <v>-5.6999999999999998E-4</v>
      </c>
      <c r="AB49" s="10">
        <v>-1.23E-3</v>
      </c>
      <c r="AC49" s="10">
        <v>-1.8730000000000001E-3</v>
      </c>
      <c r="AD49" s="10">
        <v>-2.4970000000000001E-3</v>
      </c>
      <c r="AE49" s="10">
        <v>-3.0760000000000002E-3</v>
      </c>
      <c r="AF49" s="10">
        <v>-3.5100000000000001E-3</v>
      </c>
      <c r="AG49" s="10">
        <v>-3.8649999999999999E-3</v>
      </c>
      <c r="AH49" s="10">
        <v>-4.13E-3</v>
      </c>
      <c r="AI49" s="10">
        <v>-4.4140000000000004E-3</v>
      </c>
      <c r="AJ49" s="10">
        <v>-4.7010000000000003E-3</v>
      </c>
      <c r="AK49" s="10">
        <v>-4.9620000000000003E-3</v>
      </c>
      <c r="AL49" s="10">
        <v>-4.8659999999999997E-3</v>
      </c>
    </row>
    <row r="50" spans="1:38" ht="12.75" customHeight="1" x14ac:dyDescent="0.25">
      <c r="A50" s="10">
        <v>5.5030000000000001E-3</v>
      </c>
      <c r="B50" s="10">
        <v>5.1079999999999997E-3</v>
      </c>
      <c r="C50" s="10">
        <v>4.6560000000000004E-3</v>
      </c>
      <c r="D50" s="10">
        <v>4.4120000000000001E-3</v>
      </c>
      <c r="E50" s="10">
        <v>4.2709999999999996E-3</v>
      </c>
      <c r="F50" s="10">
        <v>3.9490000000000003E-3</v>
      </c>
      <c r="G50" s="10">
        <v>3.6979999999999999E-3</v>
      </c>
      <c r="H50" s="10">
        <v>3.5119999999999999E-3</v>
      </c>
      <c r="I50" s="10">
        <v>3.3029999999999999E-3</v>
      </c>
      <c r="J50" s="10">
        <v>3.0479999999999999E-3</v>
      </c>
      <c r="K50" s="10">
        <v>2.8010000000000001E-3</v>
      </c>
      <c r="L50" s="10">
        <v>2.431E-3</v>
      </c>
      <c r="M50" s="10">
        <v>2.0890000000000001E-3</v>
      </c>
      <c r="N50" s="10">
        <v>1.8929999999999999E-3</v>
      </c>
      <c r="O50" s="10">
        <v>1.722E-3</v>
      </c>
      <c r="P50" s="10">
        <v>1.5499999999999999E-3</v>
      </c>
      <c r="Q50" s="10">
        <v>1.359E-3</v>
      </c>
      <c r="R50" s="10">
        <v>1.181E-3</v>
      </c>
      <c r="S50" s="10">
        <v>9.9799999999999997E-4</v>
      </c>
      <c r="T50" s="10">
        <v>8.2700000000000004E-4</v>
      </c>
      <c r="U50" s="10">
        <v>6.7299999999999999E-4</v>
      </c>
      <c r="V50" s="10">
        <v>5.4600000000000004E-4</v>
      </c>
      <c r="W50" s="10">
        <v>3.6200000000000002E-4</v>
      </c>
      <c r="X50" s="10">
        <v>1.8200000000000001E-4</v>
      </c>
      <c r="Y50" s="10">
        <v>0</v>
      </c>
      <c r="Z50" s="10">
        <v>-2.1900000000000001E-4</v>
      </c>
      <c r="AA50" s="10">
        <v>-4.6799999999999999E-4</v>
      </c>
      <c r="AB50" s="10">
        <v>-1.093E-3</v>
      </c>
      <c r="AC50" s="10">
        <v>-1.65E-3</v>
      </c>
      <c r="AD50" s="10">
        <v>-2.2290000000000001E-3</v>
      </c>
      <c r="AE50" s="10">
        <v>-2.7699999999999999E-3</v>
      </c>
      <c r="AF50" s="10">
        <v>-3.1280000000000001E-3</v>
      </c>
      <c r="AG50" s="10">
        <v>-3.4350000000000001E-3</v>
      </c>
      <c r="AH50" s="10">
        <v>-3.617E-3</v>
      </c>
      <c r="AI50" s="10">
        <v>-3.8899999999999998E-3</v>
      </c>
      <c r="AJ50" s="10">
        <v>-4.1440000000000001E-3</v>
      </c>
      <c r="AK50" s="10">
        <v>-4.3610000000000003E-3</v>
      </c>
      <c r="AL50" s="10">
        <v>-4.2989999999999999E-3</v>
      </c>
    </row>
    <row r="51" spans="1:38" ht="12.75" customHeight="1" x14ac:dyDescent="0.25">
      <c r="A51" s="10">
        <v>5.0850000000000001E-3</v>
      </c>
      <c r="B51" s="10">
        <v>4.7429999999999998E-3</v>
      </c>
      <c r="C51" s="10">
        <v>4.3610000000000003E-3</v>
      </c>
      <c r="D51" s="10">
        <v>4.1320000000000003E-3</v>
      </c>
      <c r="E51" s="10">
        <v>3.9849999999999998E-3</v>
      </c>
      <c r="F51" s="10">
        <v>3.6589999999999999E-3</v>
      </c>
      <c r="G51" s="10">
        <v>3.3909999999999999E-3</v>
      </c>
      <c r="H51" s="10">
        <v>3.2070000000000002E-3</v>
      </c>
      <c r="I51" s="10">
        <v>2.9910000000000002E-3</v>
      </c>
      <c r="J51" s="10">
        <v>2.7929999999999999E-3</v>
      </c>
      <c r="K51" s="10">
        <v>2.6059999999999998E-3</v>
      </c>
      <c r="L51" s="10">
        <v>2.3080000000000002E-3</v>
      </c>
      <c r="M51" s="10">
        <v>1.9980000000000002E-3</v>
      </c>
      <c r="N51" s="10">
        <v>1.8209999999999999E-3</v>
      </c>
      <c r="O51" s="10">
        <v>1.637E-3</v>
      </c>
      <c r="P51" s="10">
        <v>1.4189999999999999E-3</v>
      </c>
      <c r="Q51" s="10">
        <v>1.243E-3</v>
      </c>
      <c r="R51" s="10">
        <v>1.08E-3</v>
      </c>
      <c r="S51" s="10">
        <v>8.7900000000000001E-4</v>
      </c>
      <c r="T51" s="10">
        <v>7.6599999999999997E-4</v>
      </c>
      <c r="U51" s="10">
        <v>6.2100000000000002E-4</v>
      </c>
      <c r="V51" s="10">
        <v>4.8999999999999998E-4</v>
      </c>
      <c r="W51" s="10">
        <v>3.3799999999999998E-4</v>
      </c>
      <c r="X51" s="10">
        <v>1.9000000000000001E-4</v>
      </c>
      <c r="Y51" s="10">
        <v>0</v>
      </c>
      <c r="Z51" s="10">
        <v>-2.0000000000000001E-4</v>
      </c>
      <c r="AA51" s="10">
        <v>-4.57E-4</v>
      </c>
      <c r="AB51" s="10">
        <v>-1.0809999999999999E-3</v>
      </c>
      <c r="AC51" s="10">
        <v>-1.6100000000000001E-3</v>
      </c>
      <c r="AD51" s="10">
        <v>-2.1570000000000001E-3</v>
      </c>
      <c r="AE51" s="10">
        <v>-2.6340000000000001E-3</v>
      </c>
      <c r="AF51" s="10">
        <v>-2.9450000000000001E-3</v>
      </c>
      <c r="AG51" s="10">
        <v>-3.1949999999999999E-3</v>
      </c>
      <c r="AH51" s="10">
        <v>-3.3839999999999999E-3</v>
      </c>
      <c r="AI51" s="10">
        <v>-3.6050000000000001E-3</v>
      </c>
      <c r="AJ51" s="10">
        <v>-3.8440000000000002E-3</v>
      </c>
      <c r="AK51" s="10">
        <v>-4.0260000000000001E-3</v>
      </c>
      <c r="AL51" s="10">
        <v>-3.98E-3</v>
      </c>
    </row>
    <row r="52" spans="1:38" ht="12.75" customHeight="1" x14ac:dyDescent="0.25">
      <c r="A52" s="10">
        <v>4.5510000000000004E-3</v>
      </c>
      <c r="B52" s="10">
        <v>4.2529999999999998E-3</v>
      </c>
      <c r="C52" s="10">
        <v>3.9100000000000003E-3</v>
      </c>
      <c r="D52" s="10">
        <v>3.7469999999999999E-3</v>
      </c>
      <c r="E52" s="10">
        <v>3.6329999999999999E-3</v>
      </c>
      <c r="F52" s="10">
        <v>3.3419999999999999E-3</v>
      </c>
      <c r="G52" s="10">
        <v>3.091E-3</v>
      </c>
      <c r="H52" s="10">
        <v>2.9139999999999999E-3</v>
      </c>
      <c r="I52" s="10">
        <v>2.7269999999999998E-3</v>
      </c>
      <c r="J52" s="10">
        <v>2.493E-3</v>
      </c>
      <c r="K52" s="10">
        <v>2.323E-3</v>
      </c>
      <c r="L52" s="10">
        <v>1.9480000000000001E-3</v>
      </c>
      <c r="M52" s="10">
        <v>1.6069999999999999E-3</v>
      </c>
      <c r="N52" s="10">
        <v>1.3849999999999999E-3</v>
      </c>
      <c r="O52" s="10">
        <v>1.23E-3</v>
      </c>
      <c r="P52" s="10">
        <v>1.042E-3</v>
      </c>
      <c r="Q52" s="10">
        <v>9.2299999999999999E-4</v>
      </c>
      <c r="R52" s="10">
        <v>8.1300000000000003E-4</v>
      </c>
      <c r="S52" s="10">
        <v>7.0200000000000004E-4</v>
      </c>
      <c r="T52" s="10">
        <v>6.2600000000000004E-4</v>
      </c>
      <c r="U52" s="10">
        <v>5.2300000000000003E-4</v>
      </c>
      <c r="V52" s="10">
        <v>4.2000000000000002E-4</v>
      </c>
      <c r="W52" s="10">
        <v>3.1300000000000002E-4</v>
      </c>
      <c r="X52" s="10">
        <v>1.6699999999999999E-4</v>
      </c>
      <c r="Y52" s="10">
        <v>0</v>
      </c>
      <c r="Z52" s="10">
        <v>-1.85E-4</v>
      </c>
      <c r="AA52" s="10">
        <v>-4.2299999999999998E-4</v>
      </c>
      <c r="AB52" s="10">
        <v>-9.8799999999999995E-4</v>
      </c>
      <c r="AC52" s="10">
        <v>-1.5219999999999999E-3</v>
      </c>
      <c r="AD52" s="10">
        <v>-2.006E-3</v>
      </c>
      <c r="AE52" s="10">
        <v>-2.4629999999999999E-3</v>
      </c>
      <c r="AF52" s="10">
        <v>-2.7320000000000001E-3</v>
      </c>
      <c r="AG52" s="10">
        <v>-2.9369999999999999E-3</v>
      </c>
      <c r="AH52" s="10">
        <v>-3.0860000000000002E-3</v>
      </c>
      <c r="AI52" s="10">
        <v>-3.287E-3</v>
      </c>
      <c r="AJ52" s="10">
        <v>-3.493E-3</v>
      </c>
      <c r="AK52" s="10">
        <v>-3.6549999999999998E-3</v>
      </c>
      <c r="AL52" s="10">
        <v>-3.581E-3</v>
      </c>
    </row>
    <row r="53" spans="1:38" ht="12.75" customHeight="1" x14ac:dyDescent="0.25">
      <c r="A53" s="10">
        <v>4.3959999999999997E-3</v>
      </c>
      <c r="B53" s="10">
        <v>4.0289999999999996E-3</v>
      </c>
      <c r="C53" s="10">
        <v>3.666E-3</v>
      </c>
      <c r="D53" s="10">
        <v>3.5010000000000002E-3</v>
      </c>
      <c r="E53" s="10">
        <v>3.431E-3</v>
      </c>
      <c r="F53" s="10">
        <v>3.1740000000000002E-3</v>
      </c>
      <c r="G53" s="10">
        <v>2.8990000000000001E-3</v>
      </c>
      <c r="H53" s="10">
        <v>2.7469999999999999E-3</v>
      </c>
      <c r="I53" s="10">
        <v>2.5829999999999998E-3</v>
      </c>
      <c r="J53" s="10">
        <v>2.3509999999999998E-3</v>
      </c>
      <c r="K53" s="10">
        <v>2.1359999999999999E-3</v>
      </c>
      <c r="L53" s="10">
        <v>1.823E-3</v>
      </c>
      <c r="M53" s="10">
        <v>1.5269999999999999E-3</v>
      </c>
      <c r="N53" s="10">
        <v>1.2769999999999999E-3</v>
      </c>
      <c r="O53" s="10">
        <v>1.1310000000000001E-3</v>
      </c>
      <c r="P53" s="10">
        <v>9.5E-4</v>
      </c>
      <c r="Q53" s="10">
        <v>8.2899999999999998E-4</v>
      </c>
      <c r="R53" s="10">
        <v>6.8199999999999999E-4</v>
      </c>
      <c r="S53" s="10">
        <v>5.3200000000000003E-4</v>
      </c>
      <c r="T53" s="10">
        <v>4.3199999999999998E-4</v>
      </c>
      <c r="U53" s="10">
        <v>3.1799999999999998E-4</v>
      </c>
      <c r="V53" s="10">
        <v>2.5999999999999998E-4</v>
      </c>
      <c r="W53" s="10">
        <v>1.5799999999999999E-4</v>
      </c>
      <c r="X53" s="10">
        <v>8.7999999999999998E-5</v>
      </c>
      <c r="Y53" s="10">
        <v>0</v>
      </c>
      <c r="Z53" s="10">
        <v>-1.4999999999999999E-4</v>
      </c>
      <c r="AA53" s="10">
        <v>-3.7500000000000001E-4</v>
      </c>
      <c r="AB53" s="10">
        <v>-9.5100000000000002E-4</v>
      </c>
      <c r="AC53" s="10">
        <v>-1.4289999999999999E-3</v>
      </c>
      <c r="AD53" s="10">
        <v>-1.8929999999999999E-3</v>
      </c>
      <c r="AE53" s="10">
        <v>-2.3259999999999999E-3</v>
      </c>
      <c r="AF53" s="10">
        <v>-2.5760000000000002E-3</v>
      </c>
      <c r="AG53" s="10">
        <v>-2.758E-3</v>
      </c>
      <c r="AH53" s="10">
        <v>-2.869E-3</v>
      </c>
      <c r="AI53" s="10">
        <v>-3.052E-3</v>
      </c>
      <c r="AJ53" s="10">
        <v>-3.2299999999999998E-3</v>
      </c>
      <c r="AK53" s="10">
        <v>-3.3760000000000001E-3</v>
      </c>
      <c r="AL53" s="10">
        <v>-3.3449999999999999E-3</v>
      </c>
    </row>
    <row r="54" spans="1:38" ht="12.75" customHeight="1" x14ac:dyDescent="0.25">
      <c r="A54" s="10">
        <v>4.261E-3</v>
      </c>
      <c r="B54" s="10">
        <v>4.0109999999999998E-3</v>
      </c>
      <c r="C54" s="10">
        <v>3.7239999999999999E-3</v>
      </c>
      <c r="D54" s="10">
        <v>3.568E-3</v>
      </c>
      <c r="E54" s="10">
        <v>3.46E-3</v>
      </c>
      <c r="F54" s="10">
        <v>3.1689999999999999E-3</v>
      </c>
      <c r="G54" s="10">
        <v>2.9129999999999998E-3</v>
      </c>
      <c r="H54" s="10">
        <v>2.7659999999999998E-3</v>
      </c>
      <c r="I54" s="10">
        <v>2.6120000000000002E-3</v>
      </c>
      <c r="J54" s="10">
        <v>2.3879999999999999E-3</v>
      </c>
      <c r="K54" s="10">
        <v>2.212E-3</v>
      </c>
      <c r="L54" s="10">
        <v>1.923E-3</v>
      </c>
      <c r="M54" s="10">
        <v>1.578E-3</v>
      </c>
      <c r="N54" s="10">
        <v>1.3630000000000001E-3</v>
      </c>
      <c r="O54" s="10">
        <v>1.1950000000000001E-3</v>
      </c>
      <c r="P54" s="10">
        <v>9.9099999999999991E-4</v>
      </c>
      <c r="Q54" s="10">
        <v>8.8900000000000003E-4</v>
      </c>
      <c r="R54" s="10">
        <v>7.7399999999999995E-4</v>
      </c>
      <c r="S54" s="10">
        <v>6.6100000000000002E-4</v>
      </c>
      <c r="T54" s="10">
        <v>5.7200000000000003E-4</v>
      </c>
      <c r="U54" s="10">
        <v>4.6900000000000002E-4</v>
      </c>
      <c r="V54" s="10">
        <v>3.79E-4</v>
      </c>
      <c r="W54" s="10">
        <v>2.8600000000000001E-4</v>
      </c>
      <c r="X54" s="10">
        <v>1.8599999999999999E-4</v>
      </c>
      <c r="Y54" s="10">
        <v>0</v>
      </c>
      <c r="Z54" s="10">
        <v>7.9999999999999996E-6</v>
      </c>
      <c r="AA54" s="10">
        <v>-1.11E-4</v>
      </c>
      <c r="AB54" s="10">
        <v>-6.5600000000000001E-4</v>
      </c>
      <c r="AC54" s="10">
        <v>-1.1249999999999999E-3</v>
      </c>
      <c r="AD54" s="10">
        <v>-1.5839999999999999E-3</v>
      </c>
      <c r="AE54" s="10">
        <v>-1.9880000000000002E-3</v>
      </c>
      <c r="AF54" s="10">
        <v>-2.2390000000000001E-3</v>
      </c>
      <c r="AG54" s="10">
        <v>-2.4329999999999998E-3</v>
      </c>
      <c r="AH54" s="10">
        <v>-2.5460000000000001E-3</v>
      </c>
      <c r="AI54" s="10">
        <v>-2.699E-3</v>
      </c>
      <c r="AJ54" s="10">
        <v>-2.872E-3</v>
      </c>
      <c r="AK54" s="10">
        <v>-3.0119999999999999E-3</v>
      </c>
      <c r="AL54" s="10">
        <v>-2.9390000000000002E-3</v>
      </c>
    </row>
    <row r="55" spans="1:38" ht="12.75" customHeight="1" x14ac:dyDescent="0.25">
      <c r="A55" s="10">
        <v>3.9779999999999998E-3</v>
      </c>
      <c r="B55" s="10">
        <v>3.699E-3</v>
      </c>
      <c r="C55" s="10">
        <v>3.437E-3</v>
      </c>
      <c r="D55" s="10">
        <v>3.2799999999999999E-3</v>
      </c>
      <c r="E55" s="10">
        <v>3.2390000000000001E-3</v>
      </c>
      <c r="F55" s="10">
        <v>3.0379999999999999E-3</v>
      </c>
      <c r="G55" s="10">
        <v>2.8050000000000002E-3</v>
      </c>
      <c r="H55" s="10">
        <v>2.6410000000000001E-3</v>
      </c>
      <c r="I55" s="10">
        <v>2.4789999999999999E-3</v>
      </c>
      <c r="J55" s="10">
        <v>2.225E-3</v>
      </c>
      <c r="K55" s="10">
        <v>1.9949999999999998E-3</v>
      </c>
      <c r="L55" s="10">
        <v>1.645E-3</v>
      </c>
      <c r="M55" s="10">
        <v>1.3179999999999999E-3</v>
      </c>
      <c r="N55" s="10">
        <v>1.07E-3</v>
      </c>
      <c r="O55" s="10">
        <v>9.3800000000000003E-4</v>
      </c>
      <c r="P55" s="10">
        <v>7.5900000000000002E-4</v>
      </c>
      <c r="Q55" s="10">
        <v>6.5600000000000001E-4</v>
      </c>
      <c r="R55" s="10">
        <v>5.6400000000000005E-4</v>
      </c>
      <c r="S55" s="10">
        <v>4.64E-4</v>
      </c>
      <c r="T55" s="10">
        <v>4.2200000000000001E-4</v>
      </c>
      <c r="U55" s="10">
        <v>3.2699999999999998E-4</v>
      </c>
      <c r="V55" s="10">
        <v>2.5000000000000001E-4</v>
      </c>
      <c r="W55" s="10">
        <v>1.75E-4</v>
      </c>
      <c r="X55" s="10">
        <v>8.1000000000000004E-5</v>
      </c>
      <c r="Y55" s="10">
        <v>0</v>
      </c>
      <c r="Z55" s="10">
        <v>-5.8999999999999998E-5</v>
      </c>
      <c r="AA55" s="10">
        <v>-2.0799999999999999E-4</v>
      </c>
      <c r="AB55" s="10">
        <v>-7.0799999999999997E-4</v>
      </c>
      <c r="AC55" s="10">
        <v>-1.1869999999999999E-3</v>
      </c>
      <c r="AD55" s="10">
        <v>-1.611E-3</v>
      </c>
      <c r="AE55" s="10">
        <v>-2.0200000000000001E-3</v>
      </c>
      <c r="AF55" s="10">
        <v>-2.2599999999999999E-3</v>
      </c>
      <c r="AG55" s="10">
        <v>-2.4359999999999998E-3</v>
      </c>
      <c r="AH55" s="10">
        <v>-2.5309999999999998E-3</v>
      </c>
      <c r="AI55" s="10">
        <v>-2.7039999999999998E-3</v>
      </c>
      <c r="AJ55" s="10">
        <v>-2.8500000000000001E-3</v>
      </c>
      <c r="AK55" s="10">
        <v>-2.9689999999999999E-3</v>
      </c>
      <c r="AL55" s="10">
        <v>-2.9139999999999999E-3</v>
      </c>
    </row>
    <row r="56" spans="1:38" ht="12.75" customHeight="1" x14ac:dyDescent="0.25">
      <c r="A56" s="10">
        <v>3.764E-3</v>
      </c>
      <c r="B56" s="10">
        <v>3.4949999999999998E-3</v>
      </c>
      <c r="C56" s="10">
        <v>3.2290000000000001E-3</v>
      </c>
      <c r="D56" s="10">
        <v>3.0869999999999999E-3</v>
      </c>
      <c r="E56" s="10">
        <v>3.0539999999999999E-3</v>
      </c>
      <c r="F56" s="10">
        <v>2.8709999999999999E-3</v>
      </c>
      <c r="G56" s="10">
        <v>2.614E-3</v>
      </c>
      <c r="H56" s="10">
        <v>2.4729999999999999E-3</v>
      </c>
      <c r="I56" s="10">
        <v>2.3310000000000002E-3</v>
      </c>
      <c r="J56" s="10">
        <v>2.1429999999999999E-3</v>
      </c>
      <c r="K56" s="10">
        <v>1.9189999999999999E-3</v>
      </c>
      <c r="L56" s="10">
        <v>1.5889999999999999E-3</v>
      </c>
      <c r="M56" s="10">
        <v>1.219E-3</v>
      </c>
      <c r="N56" s="10">
        <v>9.2000000000000003E-4</v>
      </c>
      <c r="O56" s="10">
        <v>8.0400000000000003E-4</v>
      </c>
      <c r="P56" s="10">
        <v>6.2100000000000002E-4</v>
      </c>
      <c r="Q56" s="10">
        <v>5.0699999999999996E-4</v>
      </c>
      <c r="R56" s="10">
        <v>4.1100000000000002E-4</v>
      </c>
      <c r="S56" s="10">
        <v>2.7500000000000002E-4</v>
      </c>
      <c r="T56" s="10">
        <v>2.6400000000000002E-4</v>
      </c>
      <c r="U56" s="10">
        <v>2.0900000000000001E-4</v>
      </c>
      <c r="V56" s="10">
        <v>1.8000000000000001E-4</v>
      </c>
      <c r="W56" s="10">
        <v>1.1400000000000001E-4</v>
      </c>
      <c r="X56" s="10">
        <v>9.6000000000000002E-5</v>
      </c>
      <c r="Y56" s="10">
        <v>0</v>
      </c>
      <c r="Z56" s="10">
        <v>-1.3899999999999999E-4</v>
      </c>
      <c r="AA56" s="10">
        <v>-3.0699999999999998E-4</v>
      </c>
      <c r="AB56" s="10">
        <v>-7.7899999999999996E-4</v>
      </c>
      <c r="AC56" s="10">
        <v>-1.2359999999999999E-3</v>
      </c>
      <c r="AD56" s="10">
        <v>-1.681E-3</v>
      </c>
      <c r="AE56" s="10">
        <v>-2.0769999999999999E-3</v>
      </c>
      <c r="AF56" s="10">
        <v>-2.3110000000000001E-3</v>
      </c>
      <c r="AG56" s="10">
        <v>-2.5019999999999999E-3</v>
      </c>
      <c r="AH56" s="10">
        <v>-2.5720000000000001E-3</v>
      </c>
      <c r="AI56" s="10">
        <v>-2.7209999999999999E-3</v>
      </c>
      <c r="AJ56" s="10">
        <v>-2.8670000000000002E-3</v>
      </c>
      <c r="AK56" s="10">
        <v>-2.9640000000000001E-3</v>
      </c>
      <c r="AL56" s="10">
        <v>-2.9099999999999998E-3</v>
      </c>
    </row>
    <row r="57" spans="1:38" ht="12.75" customHeight="1" x14ac:dyDescent="0.25">
      <c r="A57" s="10">
        <v>3.6180000000000001E-3</v>
      </c>
      <c r="B57" s="10">
        <v>3.3609999999999998E-3</v>
      </c>
      <c r="C57" s="10">
        <v>3.1110000000000001E-3</v>
      </c>
      <c r="D57" s="10">
        <v>3.003E-3</v>
      </c>
      <c r="E57" s="10">
        <v>2.9759999999999999E-3</v>
      </c>
      <c r="F57" s="10">
        <v>2.794E-3</v>
      </c>
      <c r="G57" s="10">
        <v>2.5660000000000001E-3</v>
      </c>
      <c r="H57" s="10">
        <v>2.4320000000000001E-3</v>
      </c>
      <c r="I57" s="10">
        <v>2.3080000000000002E-3</v>
      </c>
      <c r="J57" s="10">
        <v>2.1480000000000002E-3</v>
      </c>
      <c r="K57" s="10">
        <v>1.9369999999999999E-3</v>
      </c>
      <c r="L57" s="10">
        <v>1.616E-3</v>
      </c>
      <c r="M57" s="10">
        <v>1.2999999999999999E-3</v>
      </c>
      <c r="N57" s="10">
        <v>9.5299999999999996E-4</v>
      </c>
      <c r="O57" s="10">
        <v>8.1300000000000003E-4</v>
      </c>
      <c r="P57" s="10">
        <v>6.3900000000000003E-4</v>
      </c>
      <c r="Q57" s="10">
        <v>5.31E-4</v>
      </c>
      <c r="R57" s="10">
        <v>4.9299999999999995E-4</v>
      </c>
      <c r="S57" s="10">
        <v>4.06E-4</v>
      </c>
      <c r="T57" s="10">
        <v>3.8999999999999999E-4</v>
      </c>
      <c r="U57" s="10">
        <v>2.9399999999999999E-4</v>
      </c>
      <c r="V57" s="10">
        <v>2.3000000000000001E-4</v>
      </c>
      <c r="W57" s="10">
        <v>1.7000000000000001E-4</v>
      </c>
      <c r="X57" s="10">
        <v>9.7E-5</v>
      </c>
      <c r="Y57" s="10">
        <v>0</v>
      </c>
      <c r="Z57" s="10">
        <v>-1E-4</v>
      </c>
      <c r="AA57" s="10">
        <v>-2.5500000000000002E-4</v>
      </c>
      <c r="AB57" s="10">
        <v>-7.2599999999999997E-4</v>
      </c>
      <c r="AC57" s="10">
        <v>-1.1670000000000001E-3</v>
      </c>
      <c r="AD57" s="10">
        <v>-1.6080000000000001E-3</v>
      </c>
      <c r="AE57" s="10">
        <v>-1.993E-3</v>
      </c>
      <c r="AF57" s="10">
        <v>-2.2409999999999999E-3</v>
      </c>
      <c r="AG57" s="10">
        <v>-2.4420000000000002E-3</v>
      </c>
      <c r="AH57" s="10">
        <v>-2.516E-3</v>
      </c>
      <c r="AI57" s="10">
        <v>-2.6519999999999998E-3</v>
      </c>
      <c r="AJ57" s="10">
        <v>-2.7759999999999998E-3</v>
      </c>
      <c r="AK57" s="10">
        <v>-2.9020000000000001E-3</v>
      </c>
      <c r="AL57" s="10">
        <v>-2.836E-3</v>
      </c>
    </row>
    <row r="58" spans="1:38" ht="12.75" customHeight="1" x14ac:dyDescent="0.25">
      <c r="A58" s="10">
        <v>3.5119999999999999E-3</v>
      </c>
      <c r="B58" s="10">
        <v>3.2369999999999999E-3</v>
      </c>
      <c r="C58" s="10">
        <v>3.009E-3</v>
      </c>
      <c r="D58" s="10">
        <v>2.911E-3</v>
      </c>
      <c r="E58" s="10">
        <v>2.9009999999999999E-3</v>
      </c>
      <c r="F58" s="10">
        <v>2.7680000000000001E-3</v>
      </c>
      <c r="G58" s="10">
        <v>2.5349999999999999E-3</v>
      </c>
      <c r="H58" s="10">
        <v>2.421E-3</v>
      </c>
      <c r="I58" s="10">
        <v>2.333E-3</v>
      </c>
      <c r="J58" s="10">
        <v>2.1559999999999999E-3</v>
      </c>
      <c r="K58" s="10">
        <v>1.9819999999999998E-3</v>
      </c>
      <c r="L58" s="10">
        <v>1.64E-3</v>
      </c>
      <c r="M58" s="10">
        <v>1.299E-3</v>
      </c>
      <c r="N58" s="10">
        <v>9.3800000000000003E-4</v>
      </c>
      <c r="O58" s="10">
        <v>8.2100000000000001E-4</v>
      </c>
      <c r="P58" s="10">
        <v>6.3100000000000005E-4</v>
      </c>
      <c r="Q58" s="10">
        <v>5.13E-4</v>
      </c>
      <c r="R58" s="10">
        <v>4.5899999999999999E-4</v>
      </c>
      <c r="S58" s="10">
        <v>3.28E-4</v>
      </c>
      <c r="T58" s="10">
        <v>3.21E-4</v>
      </c>
      <c r="U58" s="10">
        <v>2.4000000000000001E-4</v>
      </c>
      <c r="V58" s="10">
        <v>1.9799999999999999E-4</v>
      </c>
      <c r="W58" s="10">
        <v>1.4100000000000001E-4</v>
      </c>
      <c r="X58" s="10">
        <v>9.2E-5</v>
      </c>
      <c r="Y58" s="10">
        <v>0</v>
      </c>
      <c r="Z58" s="10">
        <v>-9.0000000000000006E-5</v>
      </c>
      <c r="AA58" s="10">
        <v>-2.2699999999999999E-4</v>
      </c>
      <c r="AB58" s="10">
        <v>-7.18E-4</v>
      </c>
      <c r="AC58" s="10">
        <v>-1.1329999999999999E-3</v>
      </c>
      <c r="AD58" s="10">
        <v>-1.578E-3</v>
      </c>
      <c r="AE58" s="10">
        <v>-1.9729999999999999E-3</v>
      </c>
      <c r="AF58" s="10">
        <v>-2.222E-3</v>
      </c>
      <c r="AG58" s="10">
        <v>-2.408E-3</v>
      </c>
      <c r="AH58" s="10">
        <v>-2.49E-3</v>
      </c>
      <c r="AI58" s="10">
        <v>-2.6419999999999998E-3</v>
      </c>
      <c r="AJ58" s="10">
        <v>-2.7720000000000002E-3</v>
      </c>
      <c r="AK58" s="10">
        <v>-2.8670000000000002E-3</v>
      </c>
      <c r="AL58" s="10">
        <v>-2.7899999999999999E-3</v>
      </c>
    </row>
    <row r="59" spans="1:38" ht="12.75" customHeight="1" x14ac:dyDescent="0.25">
      <c r="A59" s="10">
        <v>3.3960000000000001E-3</v>
      </c>
      <c r="B59" s="10">
        <v>3.16E-3</v>
      </c>
      <c r="C59" s="10">
        <v>3.0000000000000001E-3</v>
      </c>
      <c r="D59" s="10">
        <v>2.9450000000000001E-3</v>
      </c>
      <c r="E59" s="10">
        <v>2.96E-3</v>
      </c>
      <c r="F59" s="10">
        <v>2.8440000000000002E-3</v>
      </c>
      <c r="G59" s="10">
        <v>2.6159999999999998E-3</v>
      </c>
      <c r="H59" s="10">
        <v>2.4680000000000001E-3</v>
      </c>
      <c r="I59" s="10">
        <v>2.349E-3</v>
      </c>
      <c r="J59" s="10">
        <v>2.1429999999999999E-3</v>
      </c>
      <c r="K59" s="10">
        <v>1.9040000000000001E-3</v>
      </c>
      <c r="L59" s="10">
        <v>1.5399999999999999E-3</v>
      </c>
      <c r="M59" s="10">
        <v>1.2520000000000001E-3</v>
      </c>
      <c r="N59" s="10">
        <v>9.6100000000000005E-4</v>
      </c>
      <c r="O59" s="10">
        <v>8.1899999999999996E-4</v>
      </c>
      <c r="P59" s="10">
        <v>6.3900000000000003E-4</v>
      </c>
      <c r="Q59" s="10">
        <v>4.8999999999999998E-4</v>
      </c>
      <c r="R59" s="10">
        <v>4.26E-4</v>
      </c>
      <c r="S59" s="10">
        <v>3.1799999999999998E-4</v>
      </c>
      <c r="T59" s="10">
        <v>2.7799999999999998E-4</v>
      </c>
      <c r="U59" s="10">
        <v>2.13E-4</v>
      </c>
      <c r="V59" s="10">
        <v>1.5799999999999999E-4</v>
      </c>
      <c r="W59" s="10">
        <v>1.2E-4</v>
      </c>
      <c r="X59" s="10">
        <v>8.0000000000000007E-5</v>
      </c>
      <c r="Y59" s="10">
        <v>0</v>
      </c>
      <c r="Z59" s="10">
        <v>-6.2000000000000003E-5</v>
      </c>
      <c r="AA59" s="10">
        <v>-1.8100000000000001E-4</v>
      </c>
      <c r="AB59" s="10">
        <v>-6.5300000000000004E-4</v>
      </c>
      <c r="AC59" s="10">
        <v>-1.0549999999999999E-3</v>
      </c>
      <c r="AD59" s="10">
        <v>-1.469E-3</v>
      </c>
      <c r="AE59" s="10">
        <v>-1.8309999999999999E-3</v>
      </c>
      <c r="AF59" s="10">
        <v>-2.0950000000000001E-3</v>
      </c>
      <c r="AG59" s="10">
        <v>-2.2850000000000001E-3</v>
      </c>
      <c r="AH59" s="10">
        <v>-2.3830000000000001E-3</v>
      </c>
      <c r="AI59" s="10">
        <v>-2.5219999999999999E-3</v>
      </c>
      <c r="AJ59" s="10">
        <v>-2.6280000000000001E-3</v>
      </c>
      <c r="AK59" s="10">
        <v>-2.7239999999999999E-3</v>
      </c>
      <c r="AL59" s="10">
        <v>-2.6329999999999999E-3</v>
      </c>
    </row>
    <row r="60" spans="1:38" ht="12.75" customHeight="1" x14ac:dyDescent="0.25">
      <c r="A60" s="10">
        <v>3.2720000000000002E-3</v>
      </c>
      <c r="B60" s="10">
        <v>3.0630000000000002E-3</v>
      </c>
      <c r="C60" s="10">
        <v>2.8830000000000001E-3</v>
      </c>
      <c r="D60" s="10">
        <v>2.7929999999999999E-3</v>
      </c>
      <c r="E60" s="10">
        <v>2.7569999999999999E-3</v>
      </c>
      <c r="F60" s="10">
        <v>2.6090000000000002E-3</v>
      </c>
      <c r="G60" s="10">
        <v>2.359E-3</v>
      </c>
      <c r="H60" s="10">
        <v>2.2049999999999999E-3</v>
      </c>
      <c r="I60" s="10">
        <v>2.1129999999999999E-3</v>
      </c>
      <c r="J60" s="10">
        <v>1.949E-3</v>
      </c>
      <c r="K60" s="10">
        <v>1.75E-3</v>
      </c>
      <c r="L60" s="10">
        <v>1.415E-3</v>
      </c>
      <c r="M60" s="10">
        <v>1.1180000000000001E-3</v>
      </c>
      <c r="N60" s="10">
        <v>8.4000000000000003E-4</v>
      </c>
      <c r="O60" s="10">
        <v>6.8499999999999995E-4</v>
      </c>
      <c r="P60" s="10">
        <v>5.2099999999999998E-4</v>
      </c>
      <c r="Q60" s="10">
        <v>3.9100000000000002E-4</v>
      </c>
      <c r="R60" s="10">
        <v>3.3500000000000001E-4</v>
      </c>
      <c r="S60" s="10">
        <v>2.5700000000000001E-4</v>
      </c>
      <c r="T60" s="10">
        <v>2.3599999999999999E-4</v>
      </c>
      <c r="U60" s="10">
        <v>1.73E-4</v>
      </c>
      <c r="V60" s="10">
        <v>1.3200000000000001E-4</v>
      </c>
      <c r="W60" s="10">
        <v>1.13E-4</v>
      </c>
      <c r="X60" s="10">
        <v>7.4999999999999993E-5</v>
      </c>
      <c r="Y60" s="10">
        <v>0</v>
      </c>
      <c r="Z60" s="10">
        <v>-1.1900000000000001E-4</v>
      </c>
      <c r="AA60" s="10">
        <v>-2.6600000000000001E-4</v>
      </c>
      <c r="AB60" s="10">
        <v>-7.0699999999999995E-4</v>
      </c>
      <c r="AC60" s="10">
        <v>-1.127E-3</v>
      </c>
      <c r="AD60" s="10">
        <v>-1.565E-3</v>
      </c>
      <c r="AE60" s="10">
        <v>-1.9289999999999999E-3</v>
      </c>
      <c r="AF60" s="10">
        <v>-2.209E-3</v>
      </c>
      <c r="AG60" s="10">
        <v>-2.4009999999999999E-3</v>
      </c>
      <c r="AH60" s="10">
        <v>-2.5089999999999999E-3</v>
      </c>
      <c r="AI60" s="10">
        <v>-2.6350000000000002E-3</v>
      </c>
      <c r="AJ60" s="10">
        <v>-2.7490000000000001E-3</v>
      </c>
      <c r="AK60" s="10">
        <v>-2.8389999999999999E-3</v>
      </c>
      <c r="AL60" s="10">
        <v>-2.745E-3</v>
      </c>
    </row>
    <row r="61" spans="1:38" ht="12.75" customHeight="1" x14ac:dyDescent="0.25">
      <c r="A61" s="10">
        <v>3.29E-3</v>
      </c>
      <c r="B61" s="10">
        <v>3.0130000000000001E-3</v>
      </c>
      <c r="C61" s="10">
        <v>2.81E-3</v>
      </c>
      <c r="D61" s="10">
        <v>2.7060000000000001E-3</v>
      </c>
      <c r="E61" s="10">
        <v>2.7060000000000001E-3</v>
      </c>
      <c r="F61" s="10">
        <v>2.6410000000000001E-3</v>
      </c>
      <c r="G61" s="10">
        <v>2.4480000000000001E-3</v>
      </c>
      <c r="H61" s="10">
        <v>2.2980000000000001E-3</v>
      </c>
      <c r="I61" s="10">
        <v>2.2269999999999998E-3</v>
      </c>
      <c r="J61" s="10">
        <v>2.0899999999999998E-3</v>
      </c>
      <c r="K61" s="10">
        <v>1.8519999999999999E-3</v>
      </c>
      <c r="L61" s="10">
        <v>1.518E-3</v>
      </c>
      <c r="M61" s="10">
        <v>1.2260000000000001E-3</v>
      </c>
      <c r="N61" s="10">
        <v>9.2400000000000002E-4</v>
      </c>
      <c r="O61" s="10">
        <v>7.9199999999999995E-4</v>
      </c>
      <c r="P61" s="10">
        <v>6.1899999999999998E-4</v>
      </c>
      <c r="Q61" s="10">
        <v>4.5600000000000003E-4</v>
      </c>
      <c r="R61" s="10">
        <v>3.8200000000000002E-4</v>
      </c>
      <c r="S61" s="10">
        <v>2.7099999999999997E-4</v>
      </c>
      <c r="T61" s="10">
        <v>2.31E-4</v>
      </c>
      <c r="U61" s="10">
        <v>1.8699999999999999E-4</v>
      </c>
      <c r="V61" s="10">
        <v>1.3100000000000001E-4</v>
      </c>
      <c r="W61" s="10">
        <v>9.3999999999999994E-5</v>
      </c>
      <c r="X61" s="10">
        <v>6.7000000000000002E-5</v>
      </c>
      <c r="Y61" s="10">
        <v>0</v>
      </c>
      <c r="Z61" s="10">
        <v>-7.8999999999999996E-5</v>
      </c>
      <c r="AA61" s="10">
        <v>-1.92E-4</v>
      </c>
      <c r="AB61" s="10">
        <v>-6.7500000000000004E-4</v>
      </c>
      <c r="AC61" s="10">
        <v>-1.07E-3</v>
      </c>
      <c r="AD61" s="10">
        <v>-1.4760000000000001E-3</v>
      </c>
      <c r="AE61" s="10">
        <v>-1.8649999999999999E-3</v>
      </c>
      <c r="AF61" s="10">
        <v>-2.1429999999999999E-3</v>
      </c>
      <c r="AG61" s="10">
        <v>-2.3509999999999998E-3</v>
      </c>
      <c r="AH61" s="10">
        <v>-2.4359999999999998E-3</v>
      </c>
      <c r="AI61" s="10">
        <v>-2.5839999999999999E-3</v>
      </c>
      <c r="AJ61" s="10">
        <v>-2.6809999999999998E-3</v>
      </c>
      <c r="AK61" s="10">
        <v>-2.7529999999999998E-3</v>
      </c>
      <c r="AL61" s="10">
        <v>-2.6919999999999999E-3</v>
      </c>
    </row>
    <row r="62" spans="1:38" ht="12.75" customHeight="1" x14ac:dyDescent="0.25">
      <c r="A62" s="10">
        <v>3.1440000000000001E-3</v>
      </c>
      <c r="B62" s="10">
        <v>2.9099999999999998E-3</v>
      </c>
      <c r="C62" s="10">
        <v>2.7850000000000001E-3</v>
      </c>
      <c r="D62" s="10">
        <v>2.7209999999999999E-3</v>
      </c>
      <c r="E62" s="10">
        <v>2.7079999999999999E-3</v>
      </c>
      <c r="F62" s="10">
        <v>2.627E-3</v>
      </c>
      <c r="G62" s="10">
        <v>2.415E-3</v>
      </c>
      <c r="H62" s="10">
        <v>2.2529999999999998E-3</v>
      </c>
      <c r="I62" s="10">
        <v>2.1970000000000002E-3</v>
      </c>
      <c r="J62" s="10">
        <v>2.0669999999999998E-3</v>
      </c>
      <c r="K62" s="10">
        <v>1.887E-3</v>
      </c>
      <c r="L62" s="10">
        <v>1.5640000000000001E-3</v>
      </c>
      <c r="M62" s="10">
        <v>1.289E-3</v>
      </c>
      <c r="N62" s="10">
        <v>9.8299999999999993E-4</v>
      </c>
      <c r="O62" s="10">
        <v>8.1999999999999998E-4</v>
      </c>
      <c r="P62" s="10">
        <v>6.4400000000000004E-4</v>
      </c>
      <c r="Q62" s="10">
        <v>4.64E-4</v>
      </c>
      <c r="R62" s="10">
        <v>4.0299999999999998E-4</v>
      </c>
      <c r="S62" s="10">
        <v>3.1799999999999998E-4</v>
      </c>
      <c r="T62" s="10">
        <v>2.6899999999999998E-4</v>
      </c>
      <c r="U62" s="10">
        <v>2.23E-4</v>
      </c>
      <c r="V62" s="10">
        <v>1.4899999999999999E-4</v>
      </c>
      <c r="W62" s="10">
        <v>8.2999999999999998E-5</v>
      </c>
      <c r="X62" s="10">
        <v>5.3000000000000001E-5</v>
      </c>
      <c r="Y62" s="10">
        <v>0</v>
      </c>
      <c r="Z62" s="10">
        <v>-8.2000000000000001E-5</v>
      </c>
      <c r="AA62" s="10">
        <v>-1.94E-4</v>
      </c>
      <c r="AB62" s="10">
        <v>-6.5099999999999999E-4</v>
      </c>
      <c r="AC62" s="10">
        <v>-1.0549999999999999E-3</v>
      </c>
      <c r="AD62" s="10">
        <v>-1.4469999999999999E-3</v>
      </c>
      <c r="AE62" s="10">
        <v>-1.8289999999999999E-3</v>
      </c>
      <c r="AF62" s="10">
        <v>-2.085E-3</v>
      </c>
      <c r="AG62" s="10">
        <v>-2.3080000000000002E-3</v>
      </c>
      <c r="AH62" s="10">
        <v>-2.3930000000000002E-3</v>
      </c>
      <c r="AI62" s="10">
        <v>-2.5370000000000002E-3</v>
      </c>
      <c r="AJ62" s="10">
        <v>-2.6480000000000002E-3</v>
      </c>
      <c r="AK62" s="10">
        <v>-2.6970000000000002E-3</v>
      </c>
      <c r="AL62" s="10">
        <v>-2.614E-3</v>
      </c>
    </row>
    <row r="63" spans="1:38" ht="12.75" customHeight="1" x14ac:dyDescent="0.25">
      <c r="A63" s="10">
        <v>3.1359999999999999E-3</v>
      </c>
      <c r="B63" s="10">
        <v>2.9139999999999999E-3</v>
      </c>
      <c r="C63" s="10">
        <v>2.7929999999999999E-3</v>
      </c>
      <c r="D63" s="10">
        <v>2.7439999999999999E-3</v>
      </c>
      <c r="E63" s="10">
        <v>2.7690000000000002E-3</v>
      </c>
      <c r="F63" s="10">
        <v>2.7169999999999998E-3</v>
      </c>
      <c r="G63" s="10">
        <v>2.5609999999999999E-3</v>
      </c>
      <c r="H63" s="10">
        <v>2.3999999999999998E-3</v>
      </c>
      <c r="I63" s="10">
        <v>2.3280000000000002E-3</v>
      </c>
      <c r="J63" s="10">
        <v>2.1979999999999999E-3</v>
      </c>
      <c r="K63" s="10">
        <v>1.983E-3</v>
      </c>
      <c r="L63" s="10">
        <v>1.6149999999999999E-3</v>
      </c>
      <c r="M63" s="10">
        <v>1.3079999999999999E-3</v>
      </c>
      <c r="N63" s="10">
        <v>9.9099999999999991E-4</v>
      </c>
      <c r="O63" s="10">
        <v>8.1999999999999998E-4</v>
      </c>
      <c r="P63" s="10">
        <v>6.5200000000000002E-4</v>
      </c>
      <c r="Q63" s="10">
        <v>4.7800000000000002E-4</v>
      </c>
      <c r="R63" s="10">
        <v>3.97E-4</v>
      </c>
      <c r="S63" s="10">
        <v>2.6499999999999999E-4</v>
      </c>
      <c r="T63" s="10">
        <v>2.41E-4</v>
      </c>
      <c r="U63" s="10">
        <v>1.64E-4</v>
      </c>
      <c r="V63" s="10">
        <v>1.1400000000000001E-4</v>
      </c>
      <c r="W63" s="10">
        <v>9.2999999999999997E-5</v>
      </c>
      <c r="X63" s="10">
        <v>5.7000000000000003E-5</v>
      </c>
      <c r="Y63" s="10">
        <v>0</v>
      </c>
      <c r="Z63" s="10">
        <v>-9.8999999999999994E-5</v>
      </c>
      <c r="AA63" s="10">
        <v>-2.14E-4</v>
      </c>
      <c r="AB63" s="10">
        <v>-6.3299999999999999E-4</v>
      </c>
      <c r="AC63" s="10">
        <v>-1.0349999999999999E-3</v>
      </c>
      <c r="AD63" s="10">
        <v>-1.436E-3</v>
      </c>
      <c r="AE63" s="10">
        <v>-1.8029999999999999E-3</v>
      </c>
      <c r="AF63" s="10">
        <v>-2.0699999999999998E-3</v>
      </c>
      <c r="AG63" s="10">
        <v>-2.297E-3</v>
      </c>
      <c r="AH63" s="10">
        <v>-2.3900000000000002E-3</v>
      </c>
      <c r="AI63" s="10">
        <v>-2.5170000000000001E-3</v>
      </c>
      <c r="AJ63" s="10">
        <v>-2.6080000000000001E-3</v>
      </c>
      <c r="AK63" s="10">
        <v>-2.6610000000000002E-3</v>
      </c>
      <c r="AL63" s="10">
        <v>-2.5929999999999998E-3</v>
      </c>
    </row>
    <row r="64" spans="1:38" ht="12.75" customHeight="1" x14ac:dyDescent="0.25">
      <c r="A64" s="10">
        <v>3.2910000000000001E-3</v>
      </c>
      <c r="B64" s="10">
        <v>3.0370000000000002E-3</v>
      </c>
      <c r="C64" s="10">
        <v>2.8999999999999998E-3</v>
      </c>
      <c r="D64" s="10">
        <v>2.8779999999999999E-3</v>
      </c>
      <c r="E64" s="10">
        <v>2.8879999999999999E-3</v>
      </c>
      <c r="F64" s="10">
        <v>2.856E-3</v>
      </c>
      <c r="G64" s="10">
        <v>2.679E-3</v>
      </c>
      <c r="H64" s="10">
        <v>2.5119999999999999E-3</v>
      </c>
      <c r="I64" s="10">
        <v>2.4290000000000002E-3</v>
      </c>
      <c r="J64" s="10">
        <v>2.31E-3</v>
      </c>
      <c r="K64" s="10">
        <v>2.111E-3</v>
      </c>
      <c r="L64" s="10">
        <v>1.769E-3</v>
      </c>
      <c r="M64" s="10">
        <v>1.4630000000000001E-3</v>
      </c>
      <c r="N64" s="10">
        <v>1.1739999999999999E-3</v>
      </c>
      <c r="O64" s="10">
        <v>9.7599999999999998E-4</v>
      </c>
      <c r="P64" s="10">
        <v>7.9799999999999999E-4</v>
      </c>
      <c r="Q64" s="10">
        <v>6.2200000000000005E-4</v>
      </c>
      <c r="R64" s="10">
        <v>5.1599999999999997E-4</v>
      </c>
      <c r="S64" s="10">
        <v>3.79E-4</v>
      </c>
      <c r="T64" s="10">
        <v>3.1500000000000001E-4</v>
      </c>
      <c r="U64" s="10">
        <v>2.2699999999999999E-4</v>
      </c>
      <c r="V64" s="10">
        <v>1.65E-4</v>
      </c>
      <c r="W64" s="10">
        <v>1.12E-4</v>
      </c>
      <c r="X64" s="10">
        <v>6.0999999999999999E-5</v>
      </c>
      <c r="Y64" s="10">
        <v>0</v>
      </c>
      <c r="Z64" s="10">
        <v>-7.2000000000000002E-5</v>
      </c>
      <c r="AA64" s="10">
        <v>-1.95E-4</v>
      </c>
      <c r="AB64" s="10">
        <v>-6.0999999999999997E-4</v>
      </c>
      <c r="AC64" s="10">
        <v>-9.8499999999999998E-4</v>
      </c>
      <c r="AD64" s="10">
        <v>-1.3699999999999999E-3</v>
      </c>
      <c r="AE64" s="10">
        <v>-1.7539999999999999E-3</v>
      </c>
      <c r="AF64" s="10">
        <v>-2.006E-3</v>
      </c>
      <c r="AG64" s="10">
        <v>-2.215E-3</v>
      </c>
      <c r="AH64" s="10">
        <v>-2.3059999999999999E-3</v>
      </c>
      <c r="AI64" s="10">
        <v>-2.431E-3</v>
      </c>
      <c r="AJ64" s="10">
        <v>-2.506E-3</v>
      </c>
      <c r="AK64" s="10">
        <v>-2.5479999999999999E-3</v>
      </c>
      <c r="AL64" s="10">
        <v>-2.493E-3</v>
      </c>
    </row>
    <row r="65" spans="1:38" ht="12.75" customHeight="1" x14ac:dyDescent="0.25">
      <c r="A65" s="10">
        <v>3.1900000000000001E-3</v>
      </c>
      <c r="B65" s="10">
        <v>2.967E-3</v>
      </c>
      <c r="C65" s="10">
        <v>2.849E-3</v>
      </c>
      <c r="D65" s="10">
        <v>2.8110000000000001E-3</v>
      </c>
      <c r="E65" s="10">
        <v>2.7850000000000001E-3</v>
      </c>
      <c r="F65" s="10">
        <v>2.7539999999999999E-3</v>
      </c>
      <c r="G65" s="10">
        <v>2.5829999999999998E-3</v>
      </c>
      <c r="H65" s="10">
        <v>2.4169999999999999E-3</v>
      </c>
      <c r="I65" s="10">
        <v>2.3530000000000001E-3</v>
      </c>
      <c r="J65" s="10">
        <v>2.258E-3</v>
      </c>
      <c r="K65" s="10">
        <v>2.1080000000000001E-3</v>
      </c>
      <c r="L65" s="10">
        <v>1.756E-3</v>
      </c>
      <c r="M65" s="10">
        <v>1.4710000000000001E-3</v>
      </c>
      <c r="N65" s="10">
        <v>1.173E-3</v>
      </c>
      <c r="O65" s="10">
        <v>9.6400000000000001E-4</v>
      </c>
      <c r="P65" s="10">
        <v>7.8399999999999997E-4</v>
      </c>
      <c r="Q65" s="10">
        <v>6.02E-4</v>
      </c>
      <c r="R65" s="10">
        <v>4.66E-4</v>
      </c>
      <c r="S65" s="10">
        <v>3.3599999999999998E-4</v>
      </c>
      <c r="T65" s="10">
        <v>2.7399999999999999E-4</v>
      </c>
      <c r="U65" s="10">
        <v>1.9799999999999999E-4</v>
      </c>
      <c r="V65" s="10">
        <v>1.73E-4</v>
      </c>
      <c r="W65" s="10">
        <v>9.7999999999999997E-5</v>
      </c>
      <c r="X65" s="10">
        <v>6.6000000000000005E-5</v>
      </c>
      <c r="Y65" s="10">
        <v>0</v>
      </c>
      <c r="Z65" s="10">
        <v>-6.3E-5</v>
      </c>
      <c r="AA65" s="10">
        <v>-1.8000000000000001E-4</v>
      </c>
      <c r="AB65" s="10">
        <v>-5.9599999999999996E-4</v>
      </c>
      <c r="AC65" s="10">
        <v>-9.6000000000000002E-4</v>
      </c>
      <c r="AD65" s="10">
        <v>-1.3359999999999999E-3</v>
      </c>
      <c r="AE65" s="10">
        <v>-1.694E-3</v>
      </c>
      <c r="AF65" s="10">
        <v>-1.933E-3</v>
      </c>
      <c r="AG65" s="10">
        <v>-2.1510000000000001E-3</v>
      </c>
      <c r="AH65" s="10">
        <v>-2.2390000000000001E-3</v>
      </c>
      <c r="AI65" s="10">
        <v>-2.3519999999999999E-3</v>
      </c>
      <c r="AJ65" s="10">
        <v>-2.4329999999999998E-3</v>
      </c>
      <c r="AK65" s="10">
        <v>-2.4729999999999999E-3</v>
      </c>
      <c r="AL65" s="10">
        <v>-2.3890000000000001E-3</v>
      </c>
    </row>
    <row r="66" spans="1:38" ht="12.75" customHeight="1" x14ac:dyDescent="0.25">
      <c r="A66" s="10">
        <v>3.2109999999999999E-3</v>
      </c>
      <c r="B66" s="10">
        <v>2.9780000000000002E-3</v>
      </c>
      <c r="C66" s="10">
        <v>2.882E-3</v>
      </c>
      <c r="D66" s="10">
        <v>2.8670000000000002E-3</v>
      </c>
      <c r="E66" s="10">
        <v>2.8999999999999998E-3</v>
      </c>
      <c r="F66" s="10">
        <v>2.911E-3</v>
      </c>
      <c r="G66" s="10">
        <v>2.7729999999999999E-3</v>
      </c>
      <c r="H66" s="10">
        <v>2.5730000000000002E-3</v>
      </c>
      <c r="I66" s="10">
        <v>2.4989999999999999E-3</v>
      </c>
      <c r="J66" s="10">
        <v>2.398E-3</v>
      </c>
      <c r="K66" s="10">
        <v>2.2399999999999998E-3</v>
      </c>
      <c r="L66" s="10">
        <v>1.841E-3</v>
      </c>
      <c r="M66" s="10">
        <v>1.547E-3</v>
      </c>
      <c r="N66" s="10">
        <v>1.2520000000000001E-3</v>
      </c>
      <c r="O66" s="10">
        <v>1.044E-3</v>
      </c>
      <c r="P66" s="10">
        <v>8.6300000000000005E-4</v>
      </c>
      <c r="Q66" s="10">
        <v>6.78E-4</v>
      </c>
      <c r="R66" s="10">
        <v>5.1900000000000004E-4</v>
      </c>
      <c r="S66" s="10">
        <v>4.0999999999999999E-4</v>
      </c>
      <c r="T66" s="10">
        <v>3.2600000000000001E-4</v>
      </c>
      <c r="U66" s="10">
        <v>2.5000000000000001E-4</v>
      </c>
      <c r="V66" s="10">
        <v>1.7000000000000001E-4</v>
      </c>
      <c r="W66" s="10">
        <v>1.06E-4</v>
      </c>
      <c r="X66" s="10">
        <v>4.8000000000000001E-5</v>
      </c>
      <c r="Y66" s="10">
        <v>0</v>
      </c>
      <c r="Z66" s="10">
        <v>-8.5000000000000006E-5</v>
      </c>
      <c r="AA66" s="10">
        <v>-1.95E-4</v>
      </c>
      <c r="AB66" s="10">
        <v>-6.1499999999999999E-4</v>
      </c>
      <c r="AC66" s="10">
        <v>-9.7499999999999996E-4</v>
      </c>
      <c r="AD66" s="10">
        <v>-1.3240000000000001E-3</v>
      </c>
      <c r="AE66" s="10">
        <v>-1.6919999999999999E-3</v>
      </c>
      <c r="AF66" s="10">
        <v>-1.9369999999999999E-3</v>
      </c>
      <c r="AG66" s="10">
        <v>-2.1510000000000001E-3</v>
      </c>
      <c r="AH66" s="10">
        <v>-2.2260000000000001E-3</v>
      </c>
      <c r="AI66" s="10">
        <v>-2.336E-3</v>
      </c>
      <c r="AJ66" s="10">
        <v>-2.3930000000000002E-3</v>
      </c>
      <c r="AK66" s="10">
        <v>-2.434E-3</v>
      </c>
      <c r="AL66" s="10">
        <v>-2.3509999999999998E-3</v>
      </c>
    </row>
    <row r="67" spans="1:38" ht="12.75" customHeight="1" x14ac:dyDescent="0.25">
      <c r="A67" s="10">
        <v>3.356E-3</v>
      </c>
      <c r="B67" s="10">
        <v>3.1329999999999999E-3</v>
      </c>
      <c r="C67" s="10">
        <v>3.055E-3</v>
      </c>
      <c r="D67" s="10">
        <v>3.0620000000000001E-3</v>
      </c>
      <c r="E67" s="10">
        <v>3.0609999999999999E-3</v>
      </c>
      <c r="F67" s="10">
        <v>3.0660000000000001E-3</v>
      </c>
      <c r="G67" s="10">
        <v>2.9199999999999999E-3</v>
      </c>
      <c r="H67" s="10">
        <v>2.7469999999999999E-3</v>
      </c>
      <c r="I67" s="10">
        <v>2.6710000000000002E-3</v>
      </c>
      <c r="J67" s="10">
        <v>2.5739999999999999E-3</v>
      </c>
      <c r="K67" s="10">
        <v>2.4039999999999999E-3</v>
      </c>
      <c r="L67" s="10">
        <v>2.0430000000000001E-3</v>
      </c>
      <c r="M67" s="10">
        <v>1.7340000000000001E-3</v>
      </c>
      <c r="N67" s="10">
        <v>1.439E-3</v>
      </c>
      <c r="O67" s="10">
        <v>1.212E-3</v>
      </c>
      <c r="P67" s="10">
        <v>9.8900000000000008E-4</v>
      </c>
      <c r="Q67" s="10">
        <v>8.1400000000000005E-4</v>
      </c>
      <c r="R67" s="10">
        <v>6.4199999999999999E-4</v>
      </c>
      <c r="S67" s="10">
        <v>4.9100000000000001E-4</v>
      </c>
      <c r="T67" s="10">
        <v>3.9899999999999999E-4</v>
      </c>
      <c r="U67" s="10">
        <v>2.8499999999999999E-4</v>
      </c>
      <c r="V67" s="10">
        <v>1.9699999999999999E-4</v>
      </c>
      <c r="W67" s="10">
        <v>1.21E-4</v>
      </c>
      <c r="X67" s="10">
        <v>7.3999999999999996E-5</v>
      </c>
      <c r="Y67" s="10">
        <v>0</v>
      </c>
      <c r="Z67" s="10">
        <v>-4.6999999999999997E-5</v>
      </c>
      <c r="AA67" s="10">
        <v>-1.5899999999999999E-4</v>
      </c>
      <c r="AB67" s="10">
        <v>-5.6499999999999996E-4</v>
      </c>
      <c r="AC67" s="10">
        <v>-9.2699999999999998E-4</v>
      </c>
      <c r="AD67" s="10">
        <v>-1.274E-3</v>
      </c>
      <c r="AE67" s="10">
        <v>-1.6050000000000001E-3</v>
      </c>
      <c r="AF67" s="10">
        <v>-1.8730000000000001E-3</v>
      </c>
      <c r="AG67" s="10">
        <v>-2.0690000000000001E-3</v>
      </c>
      <c r="AH67" s="10">
        <v>-2.127E-3</v>
      </c>
      <c r="AI67" s="10">
        <v>-2.2290000000000001E-3</v>
      </c>
      <c r="AJ67" s="10">
        <v>-2.2920000000000002E-3</v>
      </c>
      <c r="AK67" s="10">
        <v>-2.323E-3</v>
      </c>
      <c r="AL67" s="10">
        <v>-2.2390000000000001E-3</v>
      </c>
    </row>
    <row r="68" spans="1:38" ht="12.75" customHeight="1" x14ac:dyDescent="0.25">
      <c r="A68" s="10">
        <v>3.29E-3</v>
      </c>
      <c r="B68" s="10">
        <v>3.0720000000000001E-3</v>
      </c>
      <c r="C68" s="10">
        <v>2.9810000000000001E-3</v>
      </c>
      <c r="D68" s="10">
        <v>3.0049999999999999E-3</v>
      </c>
      <c r="E68" s="10">
        <v>3.0209999999999998E-3</v>
      </c>
      <c r="F68" s="10">
        <v>3.039E-3</v>
      </c>
      <c r="G68" s="10">
        <v>2.9250000000000001E-3</v>
      </c>
      <c r="H68" s="10">
        <v>2.7599999999999999E-3</v>
      </c>
      <c r="I68" s="10">
        <v>2.696E-3</v>
      </c>
      <c r="J68" s="10">
        <v>2.5999999999999999E-3</v>
      </c>
      <c r="K68" s="10">
        <v>2.4810000000000001E-3</v>
      </c>
      <c r="L68" s="10">
        <v>2.0929999999999998E-3</v>
      </c>
      <c r="M68" s="10">
        <v>1.7539999999999999E-3</v>
      </c>
      <c r="N68" s="10">
        <v>1.469E-3</v>
      </c>
      <c r="O68" s="10">
        <v>1.225E-3</v>
      </c>
      <c r="P68" s="10">
        <v>9.9700000000000006E-4</v>
      </c>
      <c r="Q68" s="10">
        <v>8.0800000000000002E-4</v>
      </c>
      <c r="R68" s="10">
        <v>6.4800000000000003E-4</v>
      </c>
      <c r="S68" s="10">
        <v>4.6500000000000003E-4</v>
      </c>
      <c r="T68" s="10">
        <v>4.0499999999999998E-4</v>
      </c>
      <c r="U68" s="10">
        <v>2.8400000000000002E-4</v>
      </c>
      <c r="V68" s="10">
        <v>2.12E-4</v>
      </c>
      <c r="W68" s="10">
        <v>1.47E-4</v>
      </c>
      <c r="X68" s="10">
        <v>6.3E-5</v>
      </c>
      <c r="Y68" s="10">
        <v>0</v>
      </c>
      <c r="Z68" s="10">
        <v>-7.7000000000000001E-5</v>
      </c>
      <c r="AA68" s="10">
        <v>-2.1599999999999999E-4</v>
      </c>
      <c r="AB68" s="10">
        <v>-6.2500000000000001E-4</v>
      </c>
      <c r="AC68" s="10">
        <v>-9.6199999999999996E-4</v>
      </c>
      <c r="AD68" s="10">
        <v>-1.3029999999999999E-3</v>
      </c>
      <c r="AE68" s="10">
        <v>-1.6360000000000001E-3</v>
      </c>
      <c r="AF68" s="10">
        <v>-1.8799999999999999E-3</v>
      </c>
      <c r="AG68" s="10">
        <v>-2.0639999999999999E-3</v>
      </c>
      <c r="AH68" s="10">
        <v>-2.1250000000000002E-3</v>
      </c>
      <c r="AI68" s="10">
        <v>-2.2179999999999999E-3</v>
      </c>
      <c r="AJ68" s="10">
        <v>-2.2590000000000002E-3</v>
      </c>
      <c r="AK68" s="10">
        <v>-2.2950000000000002E-3</v>
      </c>
      <c r="AL68" s="10">
        <v>-2.1819999999999999E-3</v>
      </c>
    </row>
    <row r="69" spans="1:38" ht="12.75" customHeight="1" x14ac:dyDescent="0.25">
      <c r="A69" s="10">
        <v>3.5539999999999999E-3</v>
      </c>
      <c r="B69" s="10">
        <v>3.3140000000000001E-3</v>
      </c>
      <c r="C69" s="10">
        <v>3.2390000000000001E-3</v>
      </c>
      <c r="D69" s="10">
        <v>3.284E-3</v>
      </c>
      <c r="E69" s="10">
        <v>3.2940000000000001E-3</v>
      </c>
      <c r="F69" s="10">
        <v>3.3149999999999998E-3</v>
      </c>
      <c r="G69" s="10">
        <v>3.209E-3</v>
      </c>
      <c r="H69" s="10">
        <v>3.0140000000000002E-3</v>
      </c>
      <c r="I69" s="10">
        <v>2.9269999999999999E-3</v>
      </c>
      <c r="J69" s="10">
        <v>2.8479999999999998E-3</v>
      </c>
      <c r="K69" s="10">
        <v>2.702E-3</v>
      </c>
      <c r="L69" s="10">
        <v>2.2889999999999998E-3</v>
      </c>
      <c r="M69" s="10">
        <v>1.9610000000000001E-3</v>
      </c>
      <c r="N69" s="10">
        <v>1.6620000000000001E-3</v>
      </c>
      <c r="O69" s="10">
        <v>1.4139999999999999E-3</v>
      </c>
      <c r="P69" s="10">
        <v>1.17E-3</v>
      </c>
      <c r="Q69" s="10">
        <v>9.8299999999999993E-4</v>
      </c>
      <c r="R69" s="10">
        <v>7.8100000000000001E-4</v>
      </c>
      <c r="S69" s="10">
        <v>5.8600000000000004E-4</v>
      </c>
      <c r="T69" s="10">
        <v>4.7699999999999999E-4</v>
      </c>
      <c r="U69" s="10">
        <v>3.4900000000000003E-4</v>
      </c>
      <c r="V69" s="10">
        <v>2.61E-4</v>
      </c>
      <c r="W69" s="10">
        <v>1.92E-4</v>
      </c>
      <c r="X69" s="10">
        <v>7.7000000000000001E-5</v>
      </c>
      <c r="Y69" s="10">
        <v>0</v>
      </c>
      <c r="Z69" s="10">
        <v>-6.9999999999999994E-5</v>
      </c>
      <c r="AA69" s="10">
        <v>-2.0900000000000001E-4</v>
      </c>
      <c r="AB69" s="10">
        <v>-6.02E-4</v>
      </c>
      <c r="AC69" s="10">
        <v>-9.3499999999999996E-4</v>
      </c>
      <c r="AD69" s="10">
        <v>-1.2800000000000001E-3</v>
      </c>
      <c r="AE69" s="10">
        <v>-1.601E-3</v>
      </c>
      <c r="AF69" s="10">
        <v>-1.848E-3</v>
      </c>
      <c r="AG69" s="10">
        <v>-2.0149999999999999E-3</v>
      </c>
      <c r="AH69" s="10">
        <v>-2.085E-3</v>
      </c>
      <c r="AI69" s="10">
        <v>-2.1489999999999999E-3</v>
      </c>
      <c r="AJ69" s="10">
        <v>-2.1919999999999999E-3</v>
      </c>
      <c r="AK69" s="10">
        <v>-2.2190000000000001E-3</v>
      </c>
      <c r="AL69" s="10">
        <v>-2.1250000000000002E-3</v>
      </c>
    </row>
    <row r="70" spans="1:38" ht="12.75" customHeight="1" x14ac:dyDescent="0.25">
      <c r="A70" s="10">
        <v>3.6770000000000001E-3</v>
      </c>
      <c r="B70" s="10">
        <v>3.447E-3</v>
      </c>
      <c r="C70" s="10">
        <v>3.3830000000000002E-3</v>
      </c>
      <c r="D70" s="10">
        <v>3.4359999999999998E-3</v>
      </c>
      <c r="E70" s="10">
        <v>3.405E-3</v>
      </c>
      <c r="F70" s="10">
        <v>3.4350000000000001E-3</v>
      </c>
      <c r="G70" s="10">
        <v>3.3319999999999999E-3</v>
      </c>
      <c r="H70" s="10">
        <v>3.179E-3</v>
      </c>
      <c r="I70" s="10">
        <v>3.0639999999999999E-3</v>
      </c>
      <c r="J70" s="10">
        <v>2.9840000000000001E-3</v>
      </c>
      <c r="K70" s="10">
        <v>2.8479999999999998E-3</v>
      </c>
      <c r="L70" s="10">
        <v>2.4689999999999998E-3</v>
      </c>
      <c r="M70" s="10">
        <v>2.1180000000000001E-3</v>
      </c>
      <c r="N70" s="10">
        <v>1.823E-3</v>
      </c>
      <c r="O70" s="10">
        <v>1.536E-3</v>
      </c>
      <c r="P70" s="10">
        <v>1.2620000000000001E-3</v>
      </c>
      <c r="Q70" s="10">
        <v>1.067E-3</v>
      </c>
      <c r="R70" s="10">
        <v>8.3100000000000003E-4</v>
      </c>
      <c r="S70" s="10">
        <v>6.3500000000000004E-4</v>
      </c>
      <c r="T70" s="10">
        <v>5.4100000000000003E-4</v>
      </c>
      <c r="U70" s="10">
        <v>4.0099999999999999E-4</v>
      </c>
      <c r="V70" s="10">
        <v>2.7799999999999998E-4</v>
      </c>
      <c r="W70" s="10">
        <v>1.83E-4</v>
      </c>
      <c r="X70" s="10">
        <v>1.16E-4</v>
      </c>
      <c r="Y70" s="10">
        <v>0</v>
      </c>
      <c r="Z70" s="10">
        <v>-5.5000000000000002E-5</v>
      </c>
      <c r="AA70" s="10">
        <v>-1.8100000000000001E-4</v>
      </c>
      <c r="AB70" s="10">
        <v>-5.9999999999999995E-4</v>
      </c>
      <c r="AC70" s="10">
        <v>-9.0700000000000004E-4</v>
      </c>
      <c r="AD70" s="10">
        <v>-1.225E-3</v>
      </c>
      <c r="AE70" s="10">
        <v>-1.5430000000000001E-3</v>
      </c>
      <c r="AF70" s="10">
        <v>-1.7819999999999999E-3</v>
      </c>
      <c r="AG70" s="10">
        <v>-1.923E-3</v>
      </c>
      <c r="AH70" s="10">
        <v>-1.9959999999999999E-3</v>
      </c>
      <c r="AI70" s="10">
        <v>-2.0379999999999999E-3</v>
      </c>
      <c r="AJ70" s="10">
        <v>-2.091E-3</v>
      </c>
      <c r="AK70" s="10">
        <v>-2.1029999999999998E-3</v>
      </c>
      <c r="AL70" s="10">
        <v>-2.0170000000000001E-3</v>
      </c>
    </row>
    <row r="71" spans="1:38" ht="12.75" customHeight="1" x14ac:dyDescent="0.25">
      <c r="A71" s="10">
        <v>3.8149999999999998E-3</v>
      </c>
      <c r="B71" s="10">
        <v>3.5799999999999998E-3</v>
      </c>
      <c r="C71" s="10">
        <v>3.5109999999999998E-3</v>
      </c>
      <c r="D71" s="10">
        <v>3.558E-3</v>
      </c>
      <c r="E71" s="10">
        <v>3.5339999999999998E-3</v>
      </c>
      <c r="F71" s="10">
        <v>3.5630000000000002E-3</v>
      </c>
      <c r="G71" s="10">
        <v>3.4819999999999999E-3</v>
      </c>
      <c r="H71" s="10">
        <v>3.3210000000000002E-3</v>
      </c>
      <c r="I71" s="10">
        <v>3.2000000000000002E-3</v>
      </c>
      <c r="J71" s="10">
        <v>3.1029999999999999E-3</v>
      </c>
      <c r="K71" s="10">
        <v>2.9849999999999998E-3</v>
      </c>
      <c r="L71" s="10">
        <v>2.575E-3</v>
      </c>
      <c r="M71" s="10">
        <v>2.1870000000000001E-3</v>
      </c>
      <c r="N71" s="10">
        <v>1.887E-3</v>
      </c>
      <c r="O71" s="10">
        <v>1.6119999999999999E-3</v>
      </c>
      <c r="P71" s="10">
        <v>1.3140000000000001E-3</v>
      </c>
      <c r="Q71" s="10">
        <v>1.1349999999999999E-3</v>
      </c>
      <c r="R71" s="10">
        <v>8.8999999999999995E-4</v>
      </c>
      <c r="S71" s="10">
        <v>6.8999999999999997E-4</v>
      </c>
      <c r="T71" s="10">
        <v>5.6800000000000004E-4</v>
      </c>
      <c r="U71" s="10">
        <v>4.2499999999999998E-4</v>
      </c>
      <c r="V71" s="10">
        <v>2.9500000000000001E-4</v>
      </c>
      <c r="W71" s="10">
        <v>1.74E-4</v>
      </c>
      <c r="X71" s="10">
        <v>9.6000000000000002E-5</v>
      </c>
      <c r="Y71" s="10">
        <v>0</v>
      </c>
      <c r="Z71" s="10">
        <v>-9.8999999999999994E-5</v>
      </c>
      <c r="AA71" s="10">
        <v>-2.3599999999999999E-4</v>
      </c>
      <c r="AB71" s="10">
        <v>-6.4199999999999999E-4</v>
      </c>
      <c r="AC71" s="10">
        <v>-9.3199999999999999E-4</v>
      </c>
      <c r="AD71" s="10">
        <v>-1.2459999999999999E-3</v>
      </c>
      <c r="AE71" s="10">
        <v>-1.5449999999999999E-3</v>
      </c>
      <c r="AF71" s="10">
        <v>-1.761E-3</v>
      </c>
      <c r="AG71" s="10">
        <v>-1.9070000000000001E-3</v>
      </c>
      <c r="AH71" s="10">
        <v>-1.9589999999999998E-3</v>
      </c>
      <c r="AI71" s="10">
        <v>-1.9919999999999998E-3</v>
      </c>
      <c r="AJ71" s="10">
        <v>-2.0240000000000002E-3</v>
      </c>
      <c r="AK71" s="10">
        <v>-2.032E-3</v>
      </c>
      <c r="AL71" s="10">
        <v>-1.9369999999999999E-3</v>
      </c>
    </row>
    <row r="72" spans="1:38" ht="12.75" customHeight="1" x14ac:dyDescent="0.25">
      <c r="A72" s="10">
        <v>3.8430000000000001E-3</v>
      </c>
      <c r="B72" s="10">
        <v>3.604E-3</v>
      </c>
      <c r="C72" s="10">
        <v>3.5690000000000001E-3</v>
      </c>
      <c r="D72" s="10">
        <v>3.6380000000000002E-3</v>
      </c>
      <c r="E72" s="10">
        <v>3.6350000000000002E-3</v>
      </c>
      <c r="F72" s="10">
        <v>3.686E-3</v>
      </c>
      <c r="G72" s="10">
        <v>3.6029999999999999E-3</v>
      </c>
      <c r="H72" s="10">
        <v>3.4329999999999999E-3</v>
      </c>
      <c r="I72" s="10">
        <v>3.3040000000000001E-3</v>
      </c>
      <c r="J72" s="10">
        <v>3.2079999999999999E-3</v>
      </c>
      <c r="K72" s="10">
        <v>3.0839999999999999E-3</v>
      </c>
      <c r="L72" s="10">
        <v>2.6779999999999998E-3</v>
      </c>
      <c r="M72" s="10">
        <v>2.2829999999999999E-3</v>
      </c>
      <c r="N72" s="10">
        <v>2.0010000000000002E-3</v>
      </c>
      <c r="O72" s="10">
        <v>1.717E-3</v>
      </c>
      <c r="P72" s="10">
        <v>1.3960000000000001E-3</v>
      </c>
      <c r="Q72" s="10">
        <v>1.206E-3</v>
      </c>
      <c r="R72" s="10">
        <v>9.8799999999999995E-4</v>
      </c>
      <c r="S72" s="10">
        <v>7.6300000000000001E-4</v>
      </c>
      <c r="T72" s="10">
        <v>6.4400000000000004E-4</v>
      </c>
      <c r="U72" s="10">
        <v>4.6700000000000002E-4</v>
      </c>
      <c r="V72" s="10">
        <v>3.19E-4</v>
      </c>
      <c r="W72" s="10">
        <v>2.1100000000000001E-4</v>
      </c>
      <c r="X72" s="10">
        <v>1.37E-4</v>
      </c>
      <c r="Y72" s="10">
        <v>0</v>
      </c>
      <c r="Z72" s="10">
        <v>-5.5999999999999999E-5</v>
      </c>
      <c r="AA72" s="10">
        <v>-2.24E-4</v>
      </c>
      <c r="AB72" s="10">
        <v>-6.3100000000000005E-4</v>
      </c>
      <c r="AC72" s="10">
        <v>-9.2000000000000003E-4</v>
      </c>
      <c r="AD72" s="10">
        <v>-1.209E-3</v>
      </c>
      <c r="AE72" s="10">
        <v>-1.5009999999999999E-3</v>
      </c>
      <c r="AF72" s="10">
        <v>-1.72E-3</v>
      </c>
      <c r="AG72" s="10">
        <v>-1.861E-3</v>
      </c>
      <c r="AH72" s="10">
        <v>-1.8710000000000001E-3</v>
      </c>
      <c r="AI72" s="10">
        <v>-1.9380000000000001E-3</v>
      </c>
      <c r="AJ72" s="10">
        <v>-1.934E-3</v>
      </c>
      <c r="AK72" s="10">
        <v>-1.9499999999999999E-3</v>
      </c>
      <c r="AL72" s="10">
        <v>-1.856E-3</v>
      </c>
    </row>
    <row r="73" spans="1:38" ht="12.75" customHeight="1" x14ac:dyDescent="0.25">
      <c r="A73" s="10">
        <v>3.8649999999999999E-3</v>
      </c>
      <c r="B73" s="10">
        <v>3.6540000000000001E-3</v>
      </c>
      <c r="C73" s="10">
        <v>3.614E-3</v>
      </c>
      <c r="D73" s="10">
        <v>3.7039999999999998E-3</v>
      </c>
      <c r="E73" s="10">
        <v>3.6879999999999999E-3</v>
      </c>
      <c r="F73" s="10">
        <v>3.7109999999999999E-3</v>
      </c>
      <c r="G73" s="10">
        <v>3.6540000000000001E-3</v>
      </c>
      <c r="H73" s="10">
        <v>3.5109999999999998E-3</v>
      </c>
      <c r="I73" s="10">
        <v>3.4030000000000002E-3</v>
      </c>
      <c r="J73" s="10">
        <v>3.271E-3</v>
      </c>
      <c r="K73" s="10">
        <v>3.166E-3</v>
      </c>
      <c r="L73" s="10">
        <v>2.8E-3</v>
      </c>
      <c r="M73" s="10">
        <v>2.3879999999999999E-3</v>
      </c>
      <c r="N73" s="10">
        <v>2.0730000000000002E-3</v>
      </c>
      <c r="O73" s="10">
        <v>1.7780000000000001E-3</v>
      </c>
      <c r="P73" s="10">
        <v>1.485E-3</v>
      </c>
      <c r="Q73" s="10">
        <v>1.2669999999999999E-3</v>
      </c>
      <c r="R73" s="10">
        <v>1.0399999999999999E-3</v>
      </c>
      <c r="S73" s="10">
        <v>7.9299999999999998E-4</v>
      </c>
      <c r="T73" s="10">
        <v>6.4800000000000003E-4</v>
      </c>
      <c r="U73" s="10">
        <v>5.1199999999999998E-4</v>
      </c>
      <c r="V73" s="10">
        <v>3.79E-4</v>
      </c>
      <c r="W73" s="10">
        <v>2.41E-4</v>
      </c>
      <c r="X73" s="10">
        <v>1.4200000000000001E-4</v>
      </c>
      <c r="Y73" s="10">
        <v>0</v>
      </c>
      <c r="Z73" s="10">
        <v>-6.6000000000000005E-5</v>
      </c>
      <c r="AA73" s="10">
        <v>-1.9000000000000001E-4</v>
      </c>
      <c r="AB73" s="10">
        <v>-6.0700000000000001E-4</v>
      </c>
      <c r="AC73" s="10">
        <v>-8.61E-4</v>
      </c>
      <c r="AD73" s="10">
        <v>-1.139E-3</v>
      </c>
      <c r="AE73" s="10">
        <v>-1.403E-3</v>
      </c>
      <c r="AF73" s="10">
        <v>-1.6080000000000001E-3</v>
      </c>
      <c r="AG73" s="10">
        <v>-1.7440000000000001E-3</v>
      </c>
      <c r="AH73" s="10">
        <v>-1.7489999999999999E-3</v>
      </c>
      <c r="AI73" s="10">
        <v>-1.786E-3</v>
      </c>
      <c r="AJ73" s="10">
        <v>-1.7899999999999999E-3</v>
      </c>
      <c r="AK73" s="10">
        <v>-1.8079999999999999E-3</v>
      </c>
      <c r="AL73" s="10">
        <v>-1.712E-3</v>
      </c>
    </row>
    <row r="74" spans="1:38" ht="12.75" customHeight="1" x14ac:dyDescent="0.25">
      <c r="A74" s="10">
        <v>3.7450000000000001E-3</v>
      </c>
      <c r="B74" s="10">
        <v>3.5360000000000001E-3</v>
      </c>
      <c r="C74" s="10">
        <v>3.5230000000000001E-3</v>
      </c>
      <c r="D74" s="10">
        <v>3.6470000000000001E-3</v>
      </c>
      <c r="E74" s="10">
        <v>3.6960000000000001E-3</v>
      </c>
      <c r="F74" s="10">
        <v>3.718E-3</v>
      </c>
      <c r="G74" s="10">
        <v>3.686E-3</v>
      </c>
      <c r="H74" s="10">
        <v>3.5590000000000001E-3</v>
      </c>
      <c r="I74" s="10">
        <v>3.4190000000000002E-3</v>
      </c>
      <c r="J74" s="10">
        <v>3.3059999999999999E-3</v>
      </c>
      <c r="K74" s="10">
        <v>3.228E-3</v>
      </c>
      <c r="L74" s="10">
        <v>2.826E-3</v>
      </c>
      <c r="M74" s="10">
        <v>2.428E-3</v>
      </c>
      <c r="N74" s="10">
        <v>2.1180000000000001E-3</v>
      </c>
      <c r="O74" s="10">
        <v>1.835E-3</v>
      </c>
      <c r="P74" s="10">
        <v>1.505E-3</v>
      </c>
      <c r="Q74" s="10">
        <v>1.315E-3</v>
      </c>
      <c r="R74" s="10">
        <v>1.0920000000000001E-3</v>
      </c>
      <c r="S74" s="10">
        <v>8.4000000000000003E-4</v>
      </c>
      <c r="T74" s="10">
        <v>7.1100000000000004E-4</v>
      </c>
      <c r="U74" s="10">
        <v>5.1999999999999995E-4</v>
      </c>
      <c r="V74" s="10">
        <v>3.7500000000000001E-4</v>
      </c>
      <c r="W74" s="10">
        <v>2.41E-4</v>
      </c>
      <c r="X74" s="10">
        <v>1.5699999999999999E-4</v>
      </c>
      <c r="Y74" s="10">
        <v>0</v>
      </c>
      <c r="Z74" s="10">
        <v>-7.4999999999999993E-5</v>
      </c>
      <c r="AA74" s="10">
        <v>-2.2100000000000001E-4</v>
      </c>
      <c r="AB74" s="10">
        <v>-6.2799999999999998E-4</v>
      </c>
      <c r="AC74" s="10">
        <v>-8.9700000000000001E-4</v>
      </c>
      <c r="AD74" s="10">
        <v>-1.189E-3</v>
      </c>
      <c r="AE74" s="10">
        <v>-1.446E-3</v>
      </c>
      <c r="AF74" s="10">
        <v>-1.6149999999999999E-3</v>
      </c>
      <c r="AG74" s="10">
        <v>-1.761E-3</v>
      </c>
      <c r="AH74" s="10">
        <v>-1.7780000000000001E-3</v>
      </c>
      <c r="AI74" s="10">
        <v>-1.8E-3</v>
      </c>
      <c r="AJ74" s="10">
        <v>-1.799E-3</v>
      </c>
      <c r="AK74" s="10">
        <v>-1.823E-3</v>
      </c>
      <c r="AL74" s="10">
        <v>-1.7160000000000001E-3</v>
      </c>
    </row>
    <row r="75" spans="1:38" ht="12.75" customHeight="1" x14ac:dyDescent="0.25">
      <c r="A75" s="10">
        <v>3.9319999999999997E-3</v>
      </c>
      <c r="B75" s="10">
        <v>3.7239999999999999E-3</v>
      </c>
      <c r="C75" s="10">
        <v>3.7039999999999998E-3</v>
      </c>
      <c r="D75" s="10">
        <v>3.8219999999999999E-3</v>
      </c>
      <c r="E75" s="10">
        <v>3.8240000000000001E-3</v>
      </c>
      <c r="F75" s="10">
        <v>3.8549999999999999E-3</v>
      </c>
      <c r="G75" s="10">
        <v>3.8E-3</v>
      </c>
      <c r="H75" s="10">
        <v>3.6700000000000001E-3</v>
      </c>
      <c r="I75" s="10">
        <v>3.5100000000000001E-3</v>
      </c>
      <c r="J75" s="10">
        <v>3.3939999999999999E-3</v>
      </c>
      <c r="K75" s="10">
        <v>3.3270000000000001E-3</v>
      </c>
      <c r="L75" s="10">
        <v>2.911E-3</v>
      </c>
      <c r="M75" s="10">
        <v>2.5110000000000002E-3</v>
      </c>
      <c r="N75" s="10">
        <v>2.1919999999999999E-3</v>
      </c>
      <c r="O75" s="10">
        <v>1.9059999999999999E-3</v>
      </c>
      <c r="P75" s="10">
        <v>1.56E-3</v>
      </c>
      <c r="Q75" s="10">
        <v>1.3240000000000001E-3</v>
      </c>
      <c r="R75" s="10">
        <v>1.0989999999999999E-3</v>
      </c>
      <c r="S75" s="10">
        <v>8.2200000000000003E-4</v>
      </c>
      <c r="T75" s="10">
        <v>6.8900000000000005E-4</v>
      </c>
      <c r="U75" s="10">
        <v>5.1800000000000001E-4</v>
      </c>
      <c r="V75" s="10">
        <v>3.8299999999999999E-4</v>
      </c>
      <c r="W75" s="10">
        <v>2.42E-4</v>
      </c>
      <c r="X75" s="10">
        <v>1.3300000000000001E-4</v>
      </c>
      <c r="Y75" s="10">
        <v>0</v>
      </c>
      <c r="Z75" s="10">
        <v>-1.0399999999999999E-4</v>
      </c>
      <c r="AA75" s="10">
        <v>-2.5300000000000002E-4</v>
      </c>
      <c r="AB75" s="10">
        <v>-6.6200000000000005E-4</v>
      </c>
      <c r="AC75" s="10">
        <v>-9.2500000000000004E-4</v>
      </c>
      <c r="AD75" s="10">
        <v>-1.2030000000000001E-3</v>
      </c>
      <c r="AE75" s="10">
        <v>-1.4809999999999999E-3</v>
      </c>
      <c r="AF75" s="10">
        <v>-1.6720000000000001E-3</v>
      </c>
      <c r="AG75" s="10">
        <v>-1.789E-3</v>
      </c>
      <c r="AH75" s="10">
        <v>-1.7910000000000001E-3</v>
      </c>
      <c r="AI75" s="10">
        <v>-1.82E-3</v>
      </c>
      <c r="AJ75" s="10">
        <v>-1.83E-3</v>
      </c>
      <c r="AK75" s="10">
        <v>-1.835E-3</v>
      </c>
      <c r="AL75" s="10">
        <v>-1.7260000000000001E-3</v>
      </c>
    </row>
    <row r="76" spans="1:38" ht="12.75" customHeight="1" x14ac:dyDescent="0.25">
      <c r="A76" s="10">
        <v>4.1279999999999997E-3</v>
      </c>
      <c r="B76" s="10">
        <v>3.9170000000000003E-3</v>
      </c>
      <c r="C76" s="10">
        <v>3.869E-3</v>
      </c>
      <c r="D76" s="10">
        <v>3.9789999999999999E-3</v>
      </c>
      <c r="E76" s="10">
        <v>3.9569999999999996E-3</v>
      </c>
      <c r="F76" s="10">
        <v>3.9750000000000002E-3</v>
      </c>
      <c r="G76" s="10">
        <v>3.9199999999999999E-3</v>
      </c>
      <c r="H76" s="10">
        <v>3.8180000000000002E-3</v>
      </c>
      <c r="I76" s="10">
        <v>3.6740000000000002E-3</v>
      </c>
      <c r="J76" s="10">
        <v>3.5279999999999999E-3</v>
      </c>
      <c r="K76" s="10">
        <v>3.4329999999999999E-3</v>
      </c>
      <c r="L76" s="10">
        <v>3.055E-3</v>
      </c>
      <c r="M76" s="10">
        <v>2.6280000000000001E-3</v>
      </c>
      <c r="N76" s="10">
        <v>2.2910000000000001E-3</v>
      </c>
      <c r="O76" s="10">
        <v>1.99E-3</v>
      </c>
      <c r="P76" s="10">
        <v>1.6310000000000001E-3</v>
      </c>
      <c r="Q76" s="10">
        <v>1.4009999999999999E-3</v>
      </c>
      <c r="R76" s="10">
        <v>1.2049999999999999E-3</v>
      </c>
      <c r="S76" s="10">
        <v>9.1500000000000001E-4</v>
      </c>
      <c r="T76" s="10">
        <v>7.4700000000000005E-4</v>
      </c>
      <c r="U76" s="10">
        <v>5.7399999999999997E-4</v>
      </c>
      <c r="V76" s="10">
        <v>4.1100000000000002E-4</v>
      </c>
      <c r="W76" s="10">
        <v>3.01E-4</v>
      </c>
      <c r="X76" s="10">
        <v>1.5200000000000001E-4</v>
      </c>
      <c r="Y76" s="10">
        <v>0</v>
      </c>
      <c r="Z76" s="10">
        <v>-8.3999999999999995E-5</v>
      </c>
      <c r="AA76" s="10">
        <v>-2.42E-4</v>
      </c>
      <c r="AB76" s="10">
        <v>-6.5099999999999999E-4</v>
      </c>
      <c r="AC76" s="10">
        <v>-9.4600000000000001E-4</v>
      </c>
      <c r="AD76" s="10">
        <v>-1.2030000000000001E-3</v>
      </c>
      <c r="AE76" s="10">
        <v>-1.498E-3</v>
      </c>
      <c r="AF76" s="10">
        <v>-1.6949999999999999E-3</v>
      </c>
      <c r="AG76" s="10">
        <v>-1.8060000000000001E-3</v>
      </c>
      <c r="AH76" s="10">
        <v>-1.8400000000000001E-3</v>
      </c>
      <c r="AI76" s="10">
        <v>-1.8550000000000001E-3</v>
      </c>
      <c r="AJ76" s="10">
        <v>-1.8829999999999999E-3</v>
      </c>
      <c r="AK76" s="10">
        <v>-1.9090000000000001E-3</v>
      </c>
      <c r="AL76" s="10">
        <v>-1.7899999999999999E-3</v>
      </c>
    </row>
    <row r="77" spans="1:38" ht="12.75" customHeight="1" x14ac:dyDescent="0.25">
      <c r="A77" s="10">
        <v>4.2830000000000003E-3</v>
      </c>
      <c r="B77" s="10">
        <v>4.0200000000000001E-3</v>
      </c>
      <c r="C77" s="10">
        <v>3.9199999999999999E-3</v>
      </c>
      <c r="D77" s="10">
        <v>4.0400000000000002E-3</v>
      </c>
      <c r="E77" s="10">
        <v>4.0130000000000001E-3</v>
      </c>
      <c r="F77" s="10">
        <v>4.0210000000000003E-3</v>
      </c>
      <c r="G77" s="10">
        <v>3.9639999999999996E-3</v>
      </c>
      <c r="H77" s="10">
        <v>3.8379999999999998E-3</v>
      </c>
      <c r="I77" s="10">
        <v>3.6830000000000001E-3</v>
      </c>
      <c r="J77" s="10">
        <v>3.539E-3</v>
      </c>
      <c r="K77" s="10">
        <v>3.4719999999999998E-3</v>
      </c>
      <c r="L77" s="10">
        <v>3.0720000000000001E-3</v>
      </c>
      <c r="M77" s="10">
        <v>2.6389999999999999E-3</v>
      </c>
      <c r="N77" s="10">
        <v>2.3059999999999999E-3</v>
      </c>
      <c r="O77" s="10">
        <v>2.0590000000000001E-3</v>
      </c>
      <c r="P77" s="10">
        <v>1.655E-3</v>
      </c>
      <c r="Q77" s="10">
        <v>1.4289999999999999E-3</v>
      </c>
      <c r="R77" s="10">
        <v>1.2359999999999999E-3</v>
      </c>
      <c r="S77" s="10">
        <v>9.5E-4</v>
      </c>
      <c r="T77" s="10">
        <v>7.5100000000000004E-4</v>
      </c>
      <c r="U77" s="10">
        <v>6.0700000000000001E-4</v>
      </c>
      <c r="V77" s="10">
        <v>4.1100000000000002E-4</v>
      </c>
      <c r="W77" s="10">
        <v>2.9599999999999998E-4</v>
      </c>
      <c r="X77" s="10">
        <v>1.5200000000000001E-4</v>
      </c>
      <c r="Y77" s="10">
        <v>0</v>
      </c>
      <c r="Z77" s="10">
        <v>-9.8999999999999994E-5</v>
      </c>
      <c r="AA77" s="10">
        <v>-2.41E-4</v>
      </c>
      <c r="AB77" s="10">
        <v>-6.4700000000000001E-4</v>
      </c>
      <c r="AC77" s="10">
        <v>-9.4399999999999996E-4</v>
      </c>
      <c r="AD77" s="10">
        <v>-1.194E-3</v>
      </c>
      <c r="AE77" s="10">
        <v>-1.495E-3</v>
      </c>
      <c r="AF77" s="10">
        <v>-1.6869999999999999E-3</v>
      </c>
      <c r="AG77" s="10">
        <v>-1.815E-3</v>
      </c>
      <c r="AH77" s="10">
        <v>-1.823E-3</v>
      </c>
      <c r="AI77" s="10">
        <v>-1.872E-3</v>
      </c>
      <c r="AJ77" s="10">
        <v>-1.877E-3</v>
      </c>
      <c r="AK77" s="10">
        <v>-1.923E-3</v>
      </c>
      <c r="AL77" s="10">
        <v>-1.8259999999999999E-3</v>
      </c>
    </row>
    <row r="78" spans="1:38" ht="12.75" customHeight="1" x14ac:dyDescent="0.25">
      <c r="A78" s="10">
        <v>4.045E-3</v>
      </c>
      <c r="B78" s="10">
        <v>3.797E-3</v>
      </c>
      <c r="C78" s="10">
        <v>3.712E-3</v>
      </c>
      <c r="D78" s="10">
        <v>3.8279999999999998E-3</v>
      </c>
      <c r="E78" s="10">
        <v>3.8149999999999998E-3</v>
      </c>
      <c r="F78" s="10">
        <v>3.82E-3</v>
      </c>
      <c r="G78" s="10">
        <v>3.8070000000000001E-3</v>
      </c>
      <c r="H78" s="10">
        <v>3.6879999999999999E-3</v>
      </c>
      <c r="I78" s="10">
        <v>3.4880000000000002E-3</v>
      </c>
      <c r="J78" s="10">
        <v>3.3860000000000001E-3</v>
      </c>
      <c r="K78" s="10">
        <v>3.3430000000000001E-3</v>
      </c>
      <c r="L78" s="10">
        <v>2.9680000000000002E-3</v>
      </c>
      <c r="M78" s="10">
        <v>2.565E-3</v>
      </c>
      <c r="N78" s="10">
        <v>2.2599999999999999E-3</v>
      </c>
      <c r="O78" s="10">
        <v>1.9859999999999999E-3</v>
      </c>
      <c r="P78" s="10">
        <v>1.6540000000000001E-3</v>
      </c>
      <c r="Q78" s="10">
        <v>1.3979999999999999E-3</v>
      </c>
      <c r="R78" s="10">
        <v>1.2489999999999999E-3</v>
      </c>
      <c r="S78" s="10">
        <v>9.2400000000000002E-4</v>
      </c>
      <c r="T78" s="10">
        <v>7.8200000000000003E-4</v>
      </c>
      <c r="U78" s="10">
        <v>6.2200000000000005E-4</v>
      </c>
      <c r="V78" s="10">
        <v>4.55E-4</v>
      </c>
      <c r="W78" s="10">
        <v>2.9599999999999998E-4</v>
      </c>
      <c r="X78" s="10">
        <v>1.7200000000000001E-4</v>
      </c>
      <c r="Y78" s="10">
        <v>0</v>
      </c>
      <c r="Z78" s="10">
        <v>-7.3999999999999996E-5</v>
      </c>
      <c r="AA78" s="10">
        <v>-2.1800000000000001E-4</v>
      </c>
      <c r="AB78" s="10">
        <v>-6.2399999999999999E-4</v>
      </c>
      <c r="AC78" s="10">
        <v>-8.8999999999999995E-4</v>
      </c>
      <c r="AD78" s="10">
        <v>-1.142E-3</v>
      </c>
      <c r="AE78" s="10">
        <v>-1.456E-3</v>
      </c>
      <c r="AF78" s="10">
        <v>-1.676E-3</v>
      </c>
      <c r="AG78" s="10">
        <v>-1.8079999999999999E-3</v>
      </c>
      <c r="AH78" s="10">
        <v>-1.8159999999999999E-3</v>
      </c>
      <c r="AI78" s="10">
        <v>-1.874E-3</v>
      </c>
      <c r="AJ78" s="10">
        <v>-1.9109999999999999E-3</v>
      </c>
      <c r="AK78" s="10">
        <v>-1.9369999999999999E-3</v>
      </c>
      <c r="AL78" s="10">
        <v>-1.802E-3</v>
      </c>
    </row>
    <row r="79" spans="1:38" ht="12.75" customHeight="1" x14ac:dyDescent="0.25">
      <c r="A79" s="10">
        <v>3.5929999999999998E-3</v>
      </c>
      <c r="B79" s="10">
        <v>3.3709999999999999E-3</v>
      </c>
      <c r="C79" s="10">
        <v>3.3270000000000001E-3</v>
      </c>
      <c r="D79" s="10">
        <v>3.4559999999999999E-3</v>
      </c>
      <c r="E79" s="10">
        <v>3.424E-3</v>
      </c>
      <c r="F79" s="10">
        <v>3.4619999999999998E-3</v>
      </c>
      <c r="G79" s="10">
        <v>3.4269999999999999E-3</v>
      </c>
      <c r="H79" s="10">
        <v>3.356E-3</v>
      </c>
      <c r="I79" s="10">
        <v>3.2209999999999999E-3</v>
      </c>
      <c r="J79" s="10">
        <v>3.0950000000000001E-3</v>
      </c>
      <c r="K79" s="10">
        <v>3.0829999999999998E-3</v>
      </c>
      <c r="L79" s="10">
        <v>2.7200000000000002E-3</v>
      </c>
      <c r="M79" s="10">
        <v>2.3289999999999999E-3</v>
      </c>
      <c r="N79" s="10">
        <v>2.0209999999999998E-3</v>
      </c>
      <c r="O79" s="10">
        <v>1.8029999999999999E-3</v>
      </c>
      <c r="P79" s="10">
        <v>1.446E-3</v>
      </c>
      <c r="Q79" s="10">
        <v>1.2520000000000001E-3</v>
      </c>
      <c r="R79" s="10">
        <v>1.0939999999999999E-3</v>
      </c>
      <c r="S79" s="10">
        <v>8.1099999999999998E-4</v>
      </c>
      <c r="T79" s="10">
        <v>6.5099999999999999E-4</v>
      </c>
      <c r="U79" s="10">
        <v>5.3300000000000005E-4</v>
      </c>
      <c r="V79" s="10">
        <v>3.9899999999999999E-4</v>
      </c>
      <c r="W79" s="10">
        <v>2.5999999999999998E-4</v>
      </c>
      <c r="X79" s="10">
        <v>1.5799999999999999E-4</v>
      </c>
      <c r="Y79" s="10">
        <v>0</v>
      </c>
      <c r="Z79" s="10">
        <v>-6.8999999999999997E-5</v>
      </c>
      <c r="AA79" s="10">
        <v>-2.1100000000000001E-4</v>
      </c>
      <c r="AB79" s="10">
        <v>-5.9000000000000003E-4</v>
      </c>
      <c r="AC79" s="10">
        <v>-8.7799999999999998E-4</v>
      </c>
      <c r="AD79" s="10">
        <v>-1.142E-3</v>
      </c>
      <c r="AE79" s="10">
        <v>-1.3990000000000001E-3</v>
      </c>
      <c r="AF79" s="10">
        <v>-1.6379999999999999E-3</v>
      </c>
      <c r="AG79" s="10">
        <v>-1.756E-3</v>
      </c>
      <c r="AH79" s="10">
        <v>-1.805E-3</v>
      </c>
      <c r="AI79" s="10">
        <v>-1.8370000000000001E-3</v>
      </c>
      <c r="AJ79" s="10">
        <v>-1.897E-3</v>
      </c>
      <c r="AK79" s="10">
        <v>-1.9449999999999999E-3</v>
      </c>
      <c r="AL79" s="10">
        <v>-1.874E-3</v>
      </c>
    </row>
    <row r="80" spans="1:38" ht="12.75" customHeight="1" x14ac:dyDescent="0.25">
      <c r="A80" s="10">
        <v>3.2699999999999999E-3</v>
      </c>
      <c r="B80" s="10">
        <v>3.0699999999999998E-3</v>
      </c>
      <c r="C80" s="10">
        <v>3.0360000000000001E-3</v>
      </c>
      <c r="D80" s="10">
        <v>3.2239999999999999E-3</v>
      </c>
      <c r="E80" s="10">
        <v>3.2490000000000002E-3</v>
      </c>
      <c r="F80" s="10">
        <v>3.297E-3</v>
      </c>
      <c r="G80" s="10">
        <v>3.2780000000000001E-3</v>
      </c>
      <c r="H80" s="10">
        <v>3.2200000000000002E-3</v>
      </c>
      <c r="I80" s="10">
        <v>3.0899999999999999E-3</v>
      </c>
      <c r="J80" s="10">
        <v>2.9870000000000001E-3</v>
      </c>
      <c r="K80" s="10">
        <v>2.9529999999999999E-3</v>
      </c>
      <c r="L80" s="10">
        <v>2.6289999999999998E-3</v>
      </c>
      <c r="M80" s="10">
        <v>2.2629999999999998E-3</v>
      </c>
      <c r="N80" s="10">
        <v>1.983E-3</v>
      </c>
      <c r="O80" s="10">
        <v>1.7819999999999999E-3</v>
      </c>
      <c r="P80" s="10">
        <v>1.4519999999999999E-3</v>
      </c>
      <c r="Q80" s="10">
        <v>1.245E-3</v>
      </c>
      <c r="R80" s="10">
        <v>1.09E-3</v>
      </c>
      <c r="S80" s="10">
        <v>8.8699999999999998E-4</v>
      </c>
      <c r="T80" s="10">
        <v>6.8400000000000004E-4</v>
      </c>
      <c r="U80" s="10">
        <v>5.4699999999999996E-4</v>
      </c>
      <c r="V80" s="10">
        <v>4.06E-4</v>
      </c>
      <c r="W80" s="10">
        <v>2.63E-4</v>
      </c>
      <c r="X80" s="10">
        <v>1.17E-4</v>
      </c>
      <c r="Y80" s="10">
        <v>0</v>
      </c>
      <c r="Z80" s="10">
        <v>-8.3999999999999995E-5</v>
      </c>
      <c r="AA80" s="10">
        <v>-2.24E-4</v>
      </c>
      <c r="AB80" s="10">
        <v>-6.2299999999999996E-4</v>
      </c>
      <c r="AC80" s="10">
        <v>-8.8800000000000001E-4</v>
      </c>
      <c r="AD80" s="10">
        <v>-1.145E-3</v>
      </c>
      <c r="AE80" s="10">
        <v>-1.47E-3</v>
      </c>
      <c r="AF80" s="10">
        <v>-1.6869999999999999E-3</v>
      </c>
      <c r="AG80" s="10">
        <v>-1.792E-3</v>
      </c>
      <c r="AH80" s="10">
        <v>-1.835E-3</v>
      </c>
      <c r="AI80" s="10">
        <v>-1.92E-3</v>
      </c>
      <c r="AJ80" s="10">
        <v>-1.9840000000000001E-3</v>
      </c>
      <c r="AK80" s="10">
        <v>-2.026E-3</v>
      </c>
      <c r="AL80" s="10">
        <v>-1.9369999999999999E-3</v>
      </c>
    </row>
    <row r="81" spans="1:38" ht="12.75" customHeight="1" x14ac:dyDescent="0.25">
      <c r="A81" s="10">
        <v>3.2330000000000002E-3</v>
      </c>
      <c r="B81" s="10">
        <v>3.019E-3</v>
      </c>
      <c r="C81" s="10">
        <v>2.96E-3</v>
      </c>
      <c r="D81" s="10">
        <v>3.1310000000000001E-3</v>
      </c>
      <c r="E81" s="10">
        <v>3.1340000000000001E-3</v>
      </c>
      <c r="F81" s="10">
        <v>3.1580000000000002E-3</v>
      </c>
      <c r="G81" s="10">
        <v>3.1819999999999999E-3</v>
      </c>
      <c r="H81" s="10">
        <v>3.1059999999999998E-3</v>
      </c>
      <c r="I81" s="10">
        <v>2.918E-3</v>
      </c>
      <c r="J81" s="10">
        <v>2.8939999999999999E-3</v>
      </c>
      <c r="K81" s="10">
        <v>2.8770000000000002E-3</v>
      </c>
      <c r="L81" s="10">
        <v>2.5430000000000001E-3</v>
      </c>
      <c r="M81" s="10">
        <v>2.1970000000000002E-3</v>
      </c>
      <c r="N81" s="10">
        <v>1.9189999999999999E-3</v>
      </c>
      <c r="O81" s="10">
        <v>1.7570000000000001E-3</v>
      </c>
      <c r="P81" s="10">
        <v>1.384E-3</v>
      </c>
      <c r="Q81" s="10">
        <v>1.1689999999999999E-3</v>
      </c>
      <c r="R81" s="10">
        <v>1.0809999999999999E-3</v>
      </c>
      <c r="S81" s="10">
        <v>8.52E-4</v>
      </c>
      <c r="T81" s="10">
        <v>6.6399999999999999E-4</v>
      </c>
      <c r="U81" s="10">
        <v>5.5199999999999997E-4</v>
      </c>
      <c r="V81" s="10">
        <v>3.9399999999999998E-4</v>
      </c>
      <c r="W81" s="10">
        <v>2.7300000000000002E-4</v>
      </c>
      <c r="X81" s="10">
        <v>1.5899999999999999E-4</v>
      </c>
      <c r="Y81" s="10">
        <v>0</v>
      </c>
      <c r="Z81" s="10">
        <v>-6.0000000000000002E-5</v>
      </c>
      <c r="AA81" s="10">
        <v>-1.9100000000000001E-4</v>
      </c>
      <c r="AB81" s="10">
        <v>-5.9100000000000005E-4</v>
      </c>
      <c r="AC81" s="10">
        <v>-9.01E-4</v>
      </c>
      <c r="AD81" s="10">
        <v>-1.124E-3</v>
      </c>
      <c r="AE81" s="10">
        <v>-1.423E-3</v>
      </c>
      <c r="AF81" s="10">
        <v>-1.6670000000000001E-3</v>
      </c>
      <c r="AG81" s="10">
        <v>-1.815E-3</v>
      </c>
      <c r="AH81" s="10">
        <v>-1.8389999999999999E-3</v>
      </c>
      <c r="AI81" s="10">
        <v>-1.9269999999999999E-3</v>
      </c>
      <c r="AJ81" s="10">
        <v>-2.042E-3</v>
      </c>
      <c r="AK81" s="10">
        <v>-2.0760000000000002E-3</v>
      </c>
      <c r="AL81" s="10">
        <v>-1.9449999999999999E-3</v>
      </c>
    </row>
    <row r="82" spans="1:38" ht="12.75" customHeight="1" x14ac:dyDescent="0.25">
      <c r="A82" s="10">
        <v>3.1029999999999999E-3</v>
      </c>
      <c r="B82" s="10">
        <v>2.9090000000000001E-3</v>
      </c>
      <c r="C82" s="10">
        <v>2.8500000000000001E-3</v>
      </c>
      <c r="D82" s="10">
        <v>3.029E-3</v>
      </c>
      <c r="E82" s="10">
        <v>3.0349999999999999E-3</v>
      </c>
      <c r="F82" s="10">
        <v>3.0469999999999998E-3</v>
      </c>
      <c r="G82" s="10">
        <v>3.078E-3</v>
      </c>
      <c r="H82" s="10">
        <v>3.016E-3</v>
      </c>
      <c r="I82" s="10">
        <v>2.8389999999999999E-3</v>
      </c>
      <c r="J82" s="10">
        <v>2.7680000000000001E-3</v>
      </c>
      <c r="K82" s="10">
        <v>2.8029999999999999E-3</v>
      </c>
      <c r="L82" s="10">
        <v>2.457E-3</v>
      </c>
      <c r="M82" s="10">
        <v>2.124E-3</v>
      </c>
      <c r="N82" s="10">
        <v>1.841E-3</v>
      </c>
      <c r="O82" s="10">
        <v>1.6949999999999999E-3</v>
      </c>
      <c r="P82" s="10">
        <v>1.351E-3</v>
      </c>
      <c r="Q82" s="10">
        <v>1.1440000000000001E-3</v>
      </c>
      <c r="R82" s="10">
        <v>1.065E-3</v>
      </c>
      <c r="S82" s="10">
        <v>7.9699999999999997E-4</v>
      </c>
      <c r="T82" s="10">
        <v>6.4700000000000001E-4</v>
      </c>
      <c r="U82" s="10">
        <v>5.1500000000000005E-4</v>
      </c>
      <c r="V82" s="10">
        <v>3.88E-4</v>
      </c>
      <c r="W82" s="10">
        <v>2.7E-4</v>
      </c>
      <c r="X82" s="10">
        <v>1.54E-4</v>
      </c>
      <c r="Y82" s="10">
        <v>0</v>
      </c>
      <c r="Z82" s="10">
        <v>-4.6E-5</v>
      </c>
      <c r="AA82" s="10">
        <v>-1.8200000000000001E-4</v>
      </c>
      <c r="AB82" s="10">
        <v>-5.8100000000000003E-4</v>
      </c>
      <c r="AC82" s="10">
        <v>-8.6300000000000005E-4</v>
      </c>
      <c r="AD82" s="10">
        <v>-1.1050000000000001E-3</v>
      </c>
      <c r="AE82" s="10">
        <v>-1.4E-3</v>
      </c>
      <c r="AF82" s="10">
        <v>-1.64E-3</v>
      </c>
      <c r="AG82" s="10">
        <v>-1.7799999999999999E-3</v>
      </c>
      <c r="AH82" s="10">
        <v>-1.8450000000000001E-3</v>
      </c>
      <c r="AI82" s="10">
        <v>-1.9430000000000001E-3</v>
      </c>
      <c r="AJ82" s="10">
        <v>-2.029E-3</v>
      </c>
      <c r="AK82" s="10">
        <v>-2.1120000000000002E-3</v>
      </c>
      <c r="AL82" s="10">
        <v>-1.9870000000000001E-3</v>
      </c>
    </row>
    <row r="83" spans="1:38" ht="12.75" customHeight="1" x14ac:dyDescent="0.25">
      <c r="A83" s="10">
        <v>2.9090000000000001E-3</v>
      </c>
      <c r="B83" s="10">
        <v>2.7209999999999999E-3</v>
      </c>
      <c r="C83" s="10">
        <v>2.6419999999999998E-3</v>
      </c>
      <c r="D83" s="10">
        <v>2.8410000000000002E-3</v>
      </c>
      <c r="E83" s="10">
        <v>2.8670000000000002E-3</v>
      </c>
      <c r="F83" s="10">
        <v>2.882E-3</v>
      </c>
      <c r="G83" s="10">
        <v>2.8890000000000001E-3</v>
      </c>
      <c r="H83" s="10">
        <v>2.8730000000000001E-3</v>
      </c>
      <c r="I83" s="10">
        <v>2.7590000000000002E-3</v>
      </c>
      <c r="J83" s="10">
        <v>2.6489999999999999E-3</v>
      </c>
      <c r="K83" s="10">
        <v>2.7030000000000001E-3</v>
      </c>
      <c r="L83" s="10">
        <v>2.3879999999999999E-3</v>
      </c>
      <c r="M83" s="10">
        <v>2.075E-3</v>
      </c>
      <c r="N83" s="10">
        <v>1.828E-3</v>
      </c>
      <c r="O83" s="10">
        <v>1.673E-3</v>
      </c>
      <c r="P83" s="10">
        <v>1.3439999999999999E-3</v>
      </c>
      <c r="Q83" s="10">
        <v>1.147E-3</v>
      </c>
      <c r="R83" s="10">
        <v>1.0610000000000001E-3</v>
      </c>
      <c r="S83" s="10">
        <v>8.25E-4</v>
      </c>
      <c r="T83" s="10">
        <v>6.0999999999999997E-4</v>
      </c>
      <c r="U83" s="10">
        <v>5.5599999999999996E-4</v>
      </c>
      <c r="V83" s="10">
        <v>4.1199999999999999E-4</v>
      </c>
      <c r="W83" s="10">
        <v>2.4899999999999998E-4</v>
      </c>
      <c r="X83" s="10">
        <v>1.1400000000000001E-4</v>
      </c>
      <c r="Y83" s="10">
        <v>0</v>
      </c>
      <c r="Z83" s="10">
        <v>-6.3999999999999997E-5</v>
      </c>
      <c r="AA83" s="10">
        <v>-2.2900000000000001E-4</v>
      </c>
      <c r="AB83" s="10">
        <v>-5.9699999999999998E-4</v>
      </c>
      <c r="AC83" s="10">
        <v>-9.0600000000000001E-4</v>
      </c>
      <c r="AD83" s="10">
        <v>-1.178E-3</v>
      </c>
      <c r="AE83" s="10">
        <v>-1.469E-3</v>
      </c>
      <c r="AF83" s="10">
        <v>-1.7440000000000001E-3</v>
      </c>
      <c r="AG83" s="10">
        <v>-1.853E-3</v>
      </c>
      <c r="AH83" s="10">
        <v>-1.9710000000000001E-3</v>
      </c>
      <c r="AI83" s="10">
        <v>-2.0899999999999998E-3</v>
      </c>
      <c r="AJ83" s="10">
        <v>-2.1649999999999998E-3</v>
      </c>
      <c r="AK83" s="10">
        <v>-2.245E-3</v>
      </c>
      <c r="AL83" s="10">
        <v>-2.1280000000000001E-3</v>
      </c>
    </row>
    <row r="84" spans="1:38" ht="12.75" customHeight="1" x14ac:dyDescent="0.25">
      <c r="A84" s="10">
        <v>2.715E-3</v>
      </c>
      <c r="B84" s="10">
        <v>2.516E-3</v>
      </c>
      <c r="C84" s="10">
        <v>2.4599999999999999E-3</v>
      </c>
      <c r="D84" s="10">
        <v>2.6440000000000001E-3</v>
      </c>
      <c r="E84" s="10">
        <v>2.673E-3</v>
      </c>
      <c r="F84" s="10">
        <v>2.7190000000000001E-3</v>
      </c>
      <c r="G84" s="10">
        <v>2.6979999999999999E-3</v>
      </c>
      <c r="H84" s="10">
        <v>2.6610000000000002E-3</v>
      </c>
      <c r="I84" s="10">
        <v>2.5219999999999999E-3</v>
      </c>
      <c r="J84" s="10">
        <v>2.4740000000000001E-3</v>
      </c>
      <c r="K84" s="10">
        <v>2.5240000000000002E-3</v>
      </c>
      <c r="L84" s="10">
        <v>2.251E-3</v>
      </c>
      <c r="M84" s="10">
        <v>1.9469999999999999E-3</v>
      </c>
      <c r="N84" s="10">
        <v>1.722E-3</v>
      </c>
      <c r="O84" s="10">
        <v>1.547E-3</v>
      </c>
      <c r="P84" s="10">
        <v>1.25E-3</v>
      </c>
      <c r="Q84" s="10">
        <v>1.034E-3</v>
      </c>
      <c r="R84" s="10">
        <v>9.7400000000000004E-4</v>
      </c>
      <c r="S84" s="10">
        <v>7.9500000000000003E-4</v>
      </c>
      <c r="T84" s="10">
        <v>5.8500000000000002E-4</v>
      </c>
      <c r="U84" s="10">
        <v>5.04E-4</v>
      </c>
      <c r="V84" s="10">
        <v>3.5799999999999997E-4</v>
      </c>
      <c r="W84" s="10">
        <v>2.4899999999999998E-4</v>
      </c>
      <c r="X84" s="10">
        <v>1.95E-4</v>
      </c>
      <c r="Y84" s="10">
        <v>0</v>
      </c>
      <c r="Z84" s="10">
        <v>-3.0000000000000001E-5</v>
      </c>
      <c r="AA84" s="10">
        <v>-2.1599999999999999E-4</v>
      </c>
      <c r="AB84" s="10">
        <v>-6.3299999999999999E-4</v>
      </c>
      <c r="AC84" s="10">
        <v>-9.1799999999999998E-4</v>
      </c>
      <c r="AD84" s="10">
        <v>-1.196E-3</v>
      </c>
      <c r="AE84" s="10">
        <v>-1.5269999999999999E-3</v>
      </c>
      <c r="AF84" s="10">
        <v>-1.7750000000000001E-3</v>
      </c>
      <c r="AG84" s="10">
        <v>-1.884E-3</v>
      </c>
      <c r="AH84" s="10">
        <v>-1.9710000000000001E-3</v>
      </c>
      <c r="AI84" s="10">
        <v>-2.127E-3</v>
      </c>
      <c r="AJ84" s="10">
        <v>-2.2049999999999999E-3</v>
      </c>
      <c r="AK84" s="10">
        <v>-2.2669999999999999E-3</v>
      </c>
      <c r="AL84" s="10">
        <v>-2.1310000000000001E-3</v>
      </c>
    </row>
    <row r="85" spans="1:38" ht="12.75" customHeight="1" x14ac:dyDescent="0.25">
      <c r="A85" s="10">
        <v>2.905E-3</v>
      </c>
      <c r="B85" s="10">
        <v>2.6679999999999998E-3</v>
      </c>
      <c r="C85" s="10">
        <v>2.5730000000000002E-3</v>
      </c>
      <c r="D85" s="10">
        <v>2.7260000000000001E-3</v>
      </c>
      <c r="E85" s="10">
        <v>2.715E-3</v>
      </c>
      <c r="F85" s="10">
        <v>2.751E-3</v>
      </c>
      <c r="G85" s="10">
        <v>2.7759999999999998E-3</v>
      </c>
      <c r="H85" s="10">
        <v>2.745E-3</v>
      </c>
      <c r="I85" s="10">
        <v>2.598E-3</v>
      </c>
      <c r="J85" s="10">
        <v>2.5049999999999998E-3</v>
      </c>
      <c r="K85" s="10">
        <v>2.5929999999999998E-3</v>
      </c>
      <c r="L85" s="10">
        <v>2.2759999999999998E-3</v>
      </c>
      <c r="M85" s="10">
        <v>1.964E-3</v>
      </c>
      <c r="N85" s="10">
        <v>1.719E-3</v>
      </c>
      <c r="O85" s="10">
        <v>1.6329999999999999E-3</v>
      </c>
      <c r="P85" s="10">
        <v>1.3420000000000001E-3</v>
      </c>
      <c r="Q85" s="10">
        <v>1.126E-3</v>
      </c>
      <c r="R85" s="10">
        <v>1.0790000000000001E-3</v>
      </c>
      <c r="S85" s="10">
        <v>8.2799999999999996E-4</v>
      </c>
      <c r="T85" s="10">
        <v>7.2599999999999997E-4</v>
      </c>
      <c r="U85" s="10">
        <v>4.9200000000000003E-4</v>
      </c>
      <c r="V85" s="10">
        <v>4.7399999999999997E-4</v>
      </c>
      <c r="W85" s="10">
        <v>2.8299999999999999E-4</v>
      </c>
      <c r="X85" s="10">
        <v>2.05E-4</v>
      </c>
      <c r="Y85" s="10">
        <v>0</v>
      </c>
      <c r="Z85" s="10">
        <v>-6.9999999999999999E-6</v>
      </c>
      <c r="AA85" s="10">
        <v>-2.0100000000000001E-4</v>
      </c>
      <c r="AB85" s="10">
        <v>-5.9599999999999996E-4</v>
      </c>
      <c r="AC85" s="10">
        <v>-8.7600000000000004E-4</v>
      </c>
      <c r="AD85" s="10">
        <v>-1.1360000000000001E-3</v>
      </c>
      <c r="AE85" s="10">
        <v>-1.4679999999999999E-3</v>
      </c>
      <c r="AF85" s="10">
        <v>-1.7160000000000001E-3</v>
      </c>
      <c r="AG85" s="10">
        <v>-1.9040000000000001E-3</v>
      </c>
      <c r="AH85" s="10">
        <v>-1.952E-3</v>
      </c>
      <c r="AI85" s="10">
        <v>-2.111E-3</v>
      </c>
      <c r="AJ85" s="10">
        <v>-2.1979999999999999E-3</v>
      </c>
      <c r="AK85" s="10">
        <v>-2.2850000000000001E-3</v>
      </c>
      <c r="AL85" s="10">
        <v>-2.101E-3</v>
      </c>
    </row>
    <row r="86" spans="1:38" ht="12.75" customHeight="1" x14ac:dyDescent="0.2">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row>
    <row r="87" spans="1:38" ht="12.75" customHeight="1" x14ac:dyDescent="0.2">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row>
    <row r="88" spans="1:38" ht="12.75"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row>
    <row r="89" spans="1:38" ht="12.75"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row>
    <row r="90" spans="1:38" ht="12.75"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row>
    <row r="91" spans="1:38" ht="12.75"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row>
    <row r="92" spans="1:38" ht="12.75"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row>
    <row r="93" spans="1:38" ht="12.75"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row>
    <row r="94" spans="1:38" ht="12.75"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row>
    <row r="95" spans="1:38" ht="12.75"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row>
    <row r="96" spans="1:38" ht="12.75"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row>
    <row r="97" spans="1:38" ht="12.75"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row>
    <row r="98" spans="1:38" ht="12.75"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row>
    <row r="99" spans="1:38" ht="12.75"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row>
    <row r="100" spans="1:38" ht="12.75"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row>
    <row r="101" spans="1:38" ht="12.75"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row>
    <row r="102" spans="1:38" ht="12.75"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row>
    <row r="103" spans="1:38" ht="12.75"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row>
    <row r="104" spans="1:38" ht="12.75"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row>
    <row r="105" spans="1:38" ht="12.75"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row>
    <row r="106" spans="1:38" ht="12.75"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row>
    <row r="107" spans="1:38" ht="12.75"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row>
    <row r="108" spans="1:38" ht="12.75"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row>
    <row r="109" spans="1:38" ht="12.75"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row>
    <row r="110" spans="1:38" ht="12.75"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row>
    <row r="111" spans="1:38" ht="12.75"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row>
    <row r="112" spans="1:38" ht="12.75"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row>
    <row r="113" spans="1:38" ht="12.75"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row>
    <row r="114" spans="1:38" ht="12.75"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row>
    <row r="115" spans="1:38" ht="12.75"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row>
    <row r="116" spans="1:38" ht="12.75"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row>
    <row r="117" spans="1:38" ht="12.75"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row>
    <row r="118" spans="1:38" ht="12.75"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row>
    <row r="119" spans="1:38" ht="12.75"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row>
    <row r="120" spans="1:38" ht="12.75"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row>
    <row r="121" spans="1:38" ht="12.75"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row>
    <row r="122" spans="1:38" ht="12.75"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row>
    <row r="123" spans="1:38" ht="12.75"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row>
    <row r="124" spans="1:38" ht="12.75"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row>
    <row r="125" spans="1:38" ht="12.75"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row>
    <row r="126" spans="1:38" ht="12.75"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row>
    <row r="127" spans="1:38" ht="12.75"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row>
    <row r="128" spans="1:38" ht="12.75"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row>
    <row r="129" spans="1:38" ht="12.75"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row>
    <row r="130" spans="1:38" ht="12.75"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row>
    <row r="131" spans="1:38" ht="12.75"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row>
    <row r="132" spans="1:38" ht="12.75"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row>
    <row r="133" spans="1:38" ht="12.75"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row>
    <row r="134" spans="1:38" ht="12.75"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row>
    <row r="135" spans="1:38" ht="12.75"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row>
    <row r="136" spans="1:38" ht="12.75"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row>
    <row r="137" spans="1:38" ht="12.75"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row>
    <row r="138" spans="1:38" ht="12.75"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row>
    <row r="139" spans="1:38" ht="12.75"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row>
    <row r="140" spans="1:38" ht="12.75"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row>
    <row r="141" spans="1:38" ht="12.75"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row>
    <row r="142" spans="1:38" ht="12.75"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row>
    <row r="143" spans="1:38" ht="12.75"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row>
    <row r="144" spans="1:38" ht="12.75"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row>
    <row r="145" spans="1:38" ht="12.75"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row>
    <row r="146" spans="1:38" ht="12.75"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row>
    <row r="147" spans="1:38" ht="12.75"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row>
    <row r="148" spans="1:38" ht="12.75"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row>
    <row r="149" spans="1:38" ht="12.75"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row>
    <row r="150" spans="1:38" ht="12.75"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row>
    <row r="151" spans="1:38" ht="12.75"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row>
    <row r="152" spans="1:38" ht="12.75"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row>
    <row r="153" spans="1:38" ht="12.75"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row>
    <row r="154" spans="1:38" ht="12.75"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row>
    <row r="155" spans="1:38" ht="12.75"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row>
    <row r="156" spans="1:38" ht="12.75"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row>
    <row r="157" spans="1:38" ht="12.75"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row>
    <row r="158" spans="1:38" ht="12.75"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row>
    <row r="159" spans="1:38" ht="12.75"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row>
    <row r="160" spans="1:38" ht="12.75"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row>
    <row r="161" spans="1:38" ht="12.75"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row>
    <row r="162" spans="1:38" ht="12.75"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row>
    <row r="163" spans="1:38" ht="12.75"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row>
    <row r="164" spans="1:38" ht="12.75"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row>
    <row r="165" spans="1:38" ht="12.75"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row>
    <row r="166" spans="1:38" ht="12.75"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row>
    <row r="167" spans="1:38" ht="12.75"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row>
    <row r="168" spans="1:38" ht="12.75"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row>
    <row r="169" spans="1:38" ht="12.75"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row>
    <row r="170" spans="1:38" ht="12.75"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row>
    <row r="171" spans="1:38" ht="12.75"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row>
    <row r="172" spans="1:38" ht="12.75"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row>
    <row r="173" spans="1:38" ht="12.75"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row>
    <row r="174" spans="1:38" ht="12.75"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row>
    <row r="175" spans="1:38" ht="12.75"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row>
    <row r="176" spans="1:38" ht="12.75"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row>
    <row r="177" spans="1:38" ht="12.75"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row>
    <row r="178" spans="1:38" ht="12.75"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row>
    <row r="179" spans="1:38" ht="12.75"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row>
    <row r="180" spans="1:38" ht="12.75"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row>
    <row r="181" spans="1:38" ht="12.75"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row>
    <row r="182" spans="1:38" ht="12.75"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row>
    <row r="183" spans="1:38" ht="12.75"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row>
    <row r="184" spans="1:38" ht="12.75"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row>
    <row r="185" spans="1:38" ht="12.75"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row>
    <row r="186" spans="1:38" ht="12.75"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row>
    <row r="187" spans="1:38" ht="12.75"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row>
    <row r="188" spans="1:38" ht="12.75"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row>
    <row r="189" spans="1:38" ht="12.75"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row>
    <row r="190" spans="1:38" ht="12.75"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row>
    <row r="191" spans="1:38" ht="12.75"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row>
    <row r="192" spans="1:38" ht="12.75"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row>
    <row r="193" spans="1:38" ht="12.75"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row>
    <row r="194" spans="1:38" ht="12.75"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row>
    <row r="195" spans="1:38" ht="12.75"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row>
    <row r="196" spans="1:38" ht="12.75"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row>
    <row r="197" spans="1:38" ht="12.75"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row>
    <row r="198" spans="1:38" ht="12.75"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row>
    <row r="199" spans="1:38" ht="12.75"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row>
    <row r="200" spans="1:38" ht="12.75"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row>
    <row r="201" spans="1:38" ht="12.75"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row>
    <row r="202" spans="1:38" ht="12.75"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row>
    <row r="203" spans="1:38" ht="12.75"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row>
    <row r="204" spans="1:38" ht="12.75"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row>
    <row r="205" spans="1:38" ht="12.75"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row>
    <row r="206" spans="1:38" ht="12.75"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row>
    <row r="207" spans="1:38" ht="12.75"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row>
    <row r="208" spans="1:38" ht="12.75"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row>
    <row r="209" spans="1:38" ht="12.75"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row>
    <row r="210" spans="1:38" ht="12.75"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row>
    <row r="211" spans="1:38" ht="12.75"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row>
    <row r="212" spans="1:38" ht="12.75"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row>
    <row r="213" spans="1:38" ht="12.75"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row>
    <row r="214" spans="1:38" ht="12.75"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row>
    <row r="215" spans="1:38" ht="12.75"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row>
    <row r="216" spans="1:38" ht="12.75"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row>
    <row r="217" spans="1:38" ht="12.75"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row>
    <row r="218" spans="1:38" ht="12.75"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row>
    <row r="219" spans="1:38" ht="12.75"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row>
    <row r="220" spans="1:38" ht="12.75"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row>
    <row r="221" spans="1:38" ht="12.75"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8" ht="12.75"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row>
    <row r="223" spans="1:38" ht="12.75"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row>
    <row r="224" spans="1:38" ht="12.75"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row>
    <row r="225" spans="1:38" ht="12.75"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row>
    <row r="226" spans="1:38" ht="12.75"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row>
    <row r="227" spans="1:38" ht="12.75"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row>
    <row r="228" spans="1:38" ht="12.75"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row>
    <row r="229" spans="1:38" ht="12.75"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row>
    <row r="230" spans="1:38" ht="12.75"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row>
    <row r="231" spans="1:38" ht="12.75"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row>
    <row r="232" spans="1:38" ht="12.75"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8" ht="12.75"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row>
    <row r="234" spans="1:38" ht="12.75"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row>
    <row r="235" spans="1:38" ht="12.75"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row>
    <row r="236" spans="1:38" ht="12.75"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row>
    <row r="237" spans="1:38" ht="12.75"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row>
    <row r="238" spans="1:38" ht="12.75"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row>
    <row r="239" spans="1:38" ht="12.75"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row>
    <row r="240" spans="1:38" ht="12.75"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row>
    <row r="241" spans="1:38" ht="12.75"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row>
    <row r="242" spans="1:38" ht="12.75"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row>
    <row r="243" spans="1:38" ht="12.75"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row>
    <row r="244" spans="1:38" ht="12.75"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row>
    <row r="245" spans="1:38" ht="12.75"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row>
    <row r="246" spans="1:38" ht="12.75"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row>
    <row r="247" spans="1:38" ht="12.75"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row>
    <row r="248" spans="1:38" ht="12.75"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row>
    <row r="249" spans="1:38" ht="12.75"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row>
    <row r="250" spans="1:38" ht="12.75"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row>
    <row r="251" spans="1:38" ht="12.75"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row>
    <row r="252" spans="1:38" ht="12.75"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row>
    <row r="253" spans="1:38" ht="12.75"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row>
    <row r="254" spans="1:38" ht="12.75"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row>
    <row r="255" spans="1:38" ht="12.75"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row>
    <row r="256" spans="1:38" ht="12.75"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row>
    <row r="257" spans="1:38" ht="12.75"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row>
    <row r="258" spans="1:38" ht="12.75"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row>
    <row r="259" spans="1:38" ht="12.75"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row>
    <row r="260" spans="1:38" ht="12.75"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row>
    <row r="261" spans="1:38" ht="12.75"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row>
    <row r="262" spans="1:38" ht="12.75"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row>
    <row r="263" spans="1:38" ht="12.75"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row>
    <row r="264" spans="1:38" ht="12.75"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row>
    <row r="265" spans="1:38" ht="12.75"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row>
    <row r="266" spans="1:38" ht="12.75"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row>
    <row r="267" spans="1:38" ht="12.75"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row>
    <row r="268" spans="1:38" ht="12.75"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row>
    <row r="269" spans="1:38" ht="12.75"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row>
    <row r="270" spans="1:38" ht="12.75"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row>
    <row r="271" spans="1:38" ht="12.75"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row>
    <row r="272" spans="1:38" ht="12.75"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row>
    <row r="273" spans="1:38" ht="12.75"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row>
    <row r="274" spans="1:38" ht="12.75"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row>
    <row r="275" spans="1:38" ht="12.75"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row>
    <row r="276" spans="1:38" ht="12.75"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row>
    <row r="277" spans="1:38" ht="12.75"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row>
    <row r="278" spans="1:38" ht="12.75"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row>
    <row r="279" spans="1:38" ht="12.75"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row>
    <row r="280" spans="1:38" ht="12.75"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row>
    <row r="281" spans="1:38" ht="12.75"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row>
    <row r="282" spans="1:38" ht="12.75"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row>
    <row r="283" spans="1:38" ht="12.75"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row>
    <row r="284" spans="1:38" ht="12.75"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row>
    <row r="285" spans="1:38" ht="12.75"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row>
    <row r="286" spans="1:38" ht="12.75"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row>
    <row r="287" spans="1:38" ht="12.75"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row>
    <row r="288" spans="1:38" ht="12.75"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row>
    <row r="289" spans="1:38" ht="12.75"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row>
    <row r="290" spans="1:38" ht="12.75"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row>
    <row r="291" spans="1:38" ht="12.75"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row>
    <row r="292" spans="1:38" ht="12.75"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row>
    <row r="293" spans="1:38" ht="12.75"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row>
    <row r="294" spans="1:38" ht="12.75"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row>
    <row r="295" spans="1:38" ht="12.75"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row>
    <row r="296" spans="1:38" ht="12.75"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row>
    <row r="297" spans="1:38" ht="12.75"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row>
    <row r="298" spans="1:38" ht="12.75"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row>
    <row r="299" spans="1:38" ht="12.75"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row>
    <row r="300" spans="1:38" ht="12.75"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row>
    <row r="301" spans="1:38" ht="12.75"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row>
    <row r="302" spans="1:38" ht="12.75"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row>
    <row r="303" spans="1:38" ht="12.75"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row>
    <row r="304" spans="1:38" ht="12.75"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row>
    <row r="305" spans="1:38" ht="12.75"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c r="AL305" s="57"/>
    </row>
    <row r="306" spans="1:38" ht="12.75"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row>
    <row r="307" spans="1:38" ht="12.75"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row>
    <row r="308" spans="1:38" ht="12.75"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c r="AL308" s="57"/>
    </row>
    <row r="309" spans="1:38" ht="12.75"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c r="AL309" s="57"/>
    </row>
    <row r="310" spans="1:38" ht="12.75"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c r="AL310" s="57"/>
    </row>
    <row r="311" spans="1:38" ht="12.75"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c r="AL311" s="57"/>
    </row>
    <row r="312" spans="1:38" ht="12.75"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c r="AL312" s="57"/>
    </row>
    <row r="313" spans="1:38" ht="12.75"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c r="AL313" s="57"/>
    </row>
    <row r="314" spans="1:38" ht="12.75"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c r="AL314" s="57"/>
    </row>
    <row r="315" spans="1:38" ht="12.75"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c r="AL315" s="57"/>
    </row>
    <row r="316" spans="1:38" ht="12.75"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c r="AL316" s="57"/>
    </row>
    <row r="317" spans="1:38" ht="12.75"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c r="AL317" s="57"/>
    </row>
    <row r="318" spans="1:38" ht="12.75"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row>
    <row r="319" spans="1:38" ht="12.75"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row>
    <row r="320" spans="1:38" ht="12.75"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c r="AL320" s="57"/>
    </row>
    <row r="321" spans="1:38" ht="12.75"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c r="AL321" s="57"/>
    </row>
    <row r="322" spans="1:38" ht="12.75"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c r="AL322" s="57"/>
    </row>
    <row r="323" spans="1:38" ht="12.75"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c r="AL323" s="57"/>
    </row>
    <row r="324" spans="1:38" ht="12.75"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c r="AL324" s="57"/>
    </row>
    <row r="325" spans="1:38" ht="12.75"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c r="AL325" s="57"/>
    </row>
    <row r="326" spans="1:38" ht="12.75"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c r="AL326" s="57"/>
    </row>
    <row r="327" spans="1:38" ht="12.75"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c r="AL327" s="57"/>
    </row>
    <row r="328" spans="1:38" ht="12.75"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c r="AL328" s="57"/>
    </row>
    <row r="329" spans="1:38" ht="12.75"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c r="AL329" s="57"/>
    </row>
    <row r="330" spans="1:38" ht="12.75"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c r="AL330" s="57"/>
    </row>
    <row r="331" spans="1:38" ht="12.75"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c r="AL331" s="57"/>
    </row>
    <row r="332" spans="1:38" ht="12.75"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c r="AL332" s="57"/>
    </row>
    <row r="333" spans="1:38" ht="12.75"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c r="AL333" s="57"/>
    </row>
    <row r="334" spans="1:38" ht="12.75"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row>
    <row r="335" spans="1:38" ht="12.75"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c r="AL335" s="57"/>
    </row>
    <row r="336" spans="1:38" ht="12.75"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row>
    <row r="337" spans="1:38" ht="12.75"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c r="AL337" s="57"/>
    </row>
    <row r="338" spans="1:38" ht="12.75"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row>
    <row r="339" spans="1:38" ht="12.75"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c r="AL339" s="57"/>
    </row>
    <row r="340" spans="1:38" ht="12.75"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c r="AL340" s="57"/>
    </row>
    <row r="341" spans="1:38" ht="12.75"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c r="AL341" s="57"/>
    </row>
    <row r="342" spans="1:38" ht="12.75"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c r="AL342" s="57"/>
    </row>
    <row r="343" spans="1:38" ht="12.75"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c r="AL343" s="57"/>
    </row>
    <row r="344" spans="1:38" ht="12.75"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c r="AL344" s="57"/>
    </row>
    <row r="345" spans="1:38" ht="12.75"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c r="AL345" s="57"/>
    </row>
    <row r="346" spans="1:38" ht="12.75"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c r="AL346" s="57"/>
    </row>
    <row r="347" spans="1:38" ht="12.75"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c r="AL347" s="57"/>
    </row>
    <row r="348" spans="1:38" ht="12.75"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c r="AL348" s="57"/>
    </row>
    <row r="349" spans="1:38" ht="12.75"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c r="AL349" s="57"/>
    </row>
    <row r="350" spans="1:38" ht="12.75"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c r="AL350" s="57"/>
    </row>
    <row r="351" spans="1:38" ht="12.75"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c r="AL351" s="57"/>
    </row>
    <row r="352" spans="1:38" ht="12.75"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c r="AL352" s="57"/>
    </row>
    <row r="353" spans="1:38" ht="12.75"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row>
    <row r="354" spans="1:38" ht="12.75"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c r="AL354" s="57"/>
    </row>
    <row r="355" spans="1:38" ht="12.75"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c r="AL355" s="57"/>
    </row>
    <row r="356" spans="1:38" ht="12.75"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c r="AL356" s="57"/>
    </row>
    <row r="357" spans="1:38" ht="12.75"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c r="AL357" s="57"/>
    </row>
    <row r="358" spans="1:38" ht="12.75"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c r="AL358" s="57"/>
    </row>
    <row r="359" spans="1:38" ht="12.75"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row>
    <row r="360" spans="1:38" ht="12.75"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c r="AL360" s="57"/>
    </row>
    <row r="361" spans="1:38" ht="12.75"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c r="AL361" s="57"/>
    </row>
    <row r="362" spans="1:38" ht="12.75"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c r="AL362" s="57"/>
    </row>
    <row r="363" spans="1:38" ht="12.75"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c r="AL363" s="57"/>
    </row>
    <row r="364" spans="1:38" ht="12.75"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c r="AL364" s="57"/>
    </row>
    <row r="365" spans="1:38" ht="12.75"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c r="AL365" s="57"/>
    </row>
    <row r="366" spans="1:38" ht="12.75"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c r="AL366" s="57"/>
    </row>
    <row r="367" spans="1:38" ht="12.75"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c r="AL367" s="57"/>
    </row>
    <row r="368" spans="1:38" ht="12.75"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c r="AL368" s="57"/>
    </row>
    <row r="369" spans="1:38" ht="12.75"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c r="AL369" s="57"/>
    </row>
    <row r="370" spans="1:38" ht="12.75"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c r="AL370" s="57"/>
    </row>
    <row r="371" spans="1:38" ht="12.75"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c r="AL371" s="57"/>
    </row>
    <row r="372" spans="1:38" ht="12.75"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c r="AL372" s="57"/>
    </row>
    <row r="373" spans="1:38" ht="12.75"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c r="AL373" s="57"/>
    </row>
    <row r="374" spans="1:38" ht="12.75"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c r="AL374" s="57"/>
    </row>
    <row r="375" spans="1:38" ht="12.75"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c r="AL375" s="57"/>
    </row>
    <row r="376" spans="1:38" ht="12.75"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c r="AL376" s="57"/>
    </row>
    <row r="377" spans="1:38" ht="12.75"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c r="AL377" s="57"/>
    </row>
    <row r="378" spans="1:38" ht="12.75"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c r="AL378" s="57"/>
    </row>
    <row r="379" spans="1:38" ht="12.75"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c r="AL379" s="57"/>
    </row>
    <row r="380" spans="1:38" ht="12.75"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c r="AL380" s="57"/>
    </row>
    <row r="381" spans="1:38" ht="12.75"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c r="AL381" s="57"/>
    </row>
    <row r="382" spans="1:38" ht="12.75"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c r="AL382" s="57"/>
    </row>
    <row r="383" spans="1:38" ht="12.75"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c r="AL383" s="57"/>
    </row>
    <row r="384" spans="1:38" ht="12.75"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c r="AL384" s="57"/>
    </row>
    <row r="385" spans="1:38" ht="12.75"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c r="AL385" s="57"/>
    </row>
    <row r="386" spans="1:38" ht="12.75"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c r="AL386" s="57"/>
    </row>
    <row r="387" spans="1:38" ht="12.75"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c r="AL387" s="57"/>
    </row>
    <row r="388" spans="1:38" ht="12.75"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c r="AL388" s="57"/>
    </row>
    <row r="389" spans="1:38" ht="12.75"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c r="AL389" s="57"/>
    </row>
    <row r="390" spans="1:38" ht="12.75"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c r="AE390" s="57"/>
      <c r="AF390" s="57"/>
      <c r="AG390" s="57"/>
      <c r="AH390" s="57"/>
      <c r="AI390" s="57"/>
      <c r="AJ390" s="57"/>
      <c r="AK390" s="57"/>
      <c r="AL390" s="57"/>
    </row>
    <row r="391" spans="1:38" ht="12.75"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c r="AE391" s="57"/>
      <c r="AF391" s="57"/>
      <c r="AG391" s="57"/>
      <c r="AH391" s="57"/>
      <c r="AI391" s="57"/>
      <c r="AJ391" s="57"/>
      <c r="AK391" s="57"/>
      <c r="AL391" s="57"/>
    </row>
    <row r="392" spans="1:38" ht="12.75"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c r="AE392" s="57"/>
      <c r="AF392" s="57"/>
      <c r="AG392" s="57"/>
      <c r="AH392" s="57"/>
      <c r="AI392" s="57"/>
      <c r="AJ392" s="57"/>
      <c r="AK392" s="57"/>
      <c r="AL392" s="57"/>
    </row>
    <row r="393" spans="1:38" ht="12.75"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c r="AE393" s="57"/>
      <c r="AF393" s="57"/>
      <c r="AG393" s="57"/>
      <c r="AH393" s="57"/>
      <c r="AI393" s="57"/>
      <c r="AJ393" s="57"/>
      <c r="AK393" s="57"/>
      <c r="AL393" s="57"/>
    </row>
    <row r="394" spans="1:38" ht="12.75"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c r="AE394" s="57"/>
      <c r="AF394" s="57"/>
      <c r="AG394" s="57"/>
      <c r="AH394" s="57"/>
      <c r="AI394" s="57"/>
      <c r="AJ394" s="57"/>
      <c r="AK394" s="57"/>
      <c r="AL394" s="57"/>
    </row>
    <row r="395" spans="1:38" ht="12.75"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c r="AE395" s="57"/>
      <c r="AF395" s="57"/>
      <c r="AG395" s="57"/>
      <c r="AH395" s="57"/>
      <c r="AI395" s="57"/>
      <c r="AJ395" s="57"/>
      <c r="AK395" s="57"/>
      <c r="AL395" s="57"/>
    </row>
    <row r="396" spans="1:38" ht="12.75"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c r="AE396" s="57"/>
      <c r="AF396" s="57"/>
      <c r="AG396" s="57"/>
      <c r="AH396" s="57"/>
      <c r="AI396" s="57"/>
      <c r="AJ396" s="57"/>
      <c r="AK396" s="57"/>
      <c r="AL396" s="57"/>
    </row>
    <row r="397" spans="1:38" ht="12.75"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c r="AE397" s="57"/>
      <c r="AF397" s="57"/>
      <c r="AG397" s="57"/>
      <c r="AH397" s="57"/>
      <c r="AI397" s="57"/>
      <c r="AJ397" s="57"/>
      <c r="AK397" s="57"/>
      <c r="AL397" s="57"/>
    </row>
    <row r="398" spans="1:38" ht="12.75"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c r="AE398" s="57"/>
      <c r="AF398" s="57"/>
      <c r="AG398" s="57"/>
      <c r="AH398" s="57"/>
      <c r="AI398" s="57"/>
      <c r="AJ398" s="57"/>
      <c r="AK398" s="57"/>
      <c r="AL398" s="57"/>
    </row>
    <row r="399" spans="1:38" ht="12.75"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c r="AE399" s="57"/>
      <c r="AF399" s="57"/>
      <c r="AG399" s="57"/>
      <c r="AH399" s="57"/>
      <c r="AI399" s="57"/>
      <c r="AJ399" s="57"/>
      <c r="AK399" s="57"/>
      <c r="AL399" s="57"/>
    </row>
    <row r="400" spans="1:38" ht="12.75"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c r="AE400" s="57"/>
      <c r="AF400" s="57"/>
      <c r="AG400" s="57"/>
      <c r="AH400" s="57"/>
      <c r="AI400" s="57"/>
      <c r="AJ400" s="57"/>
      <c r="AK400" s="57"/>
      <c r="AL400" s="57"/>
    </row>
    <row r="401" spans="1:38" ht="12.75"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57"/>
      <c r="AG401" s="57"/>
      <c r="AH401" s="57"/>
      <c r="AI401" s="57"/>
      <c r="AJ401" s="57"/>
      <c r="AK401" s="57"/>
      <c r="AL401" s="57"/>
    </row>
    <row r="402" spans="1:38" ht="12.75"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57"/>
      <c r="AG402" s="57"/>
      <c r="AH402" s="57"/>
      <c r="AI402" s="57"/>
      <c r="AJ402" s="57"/>
      <c r="AK402" s="57"/>
      <c r="AL402" s="57"/>
    </row>
    <row r="403" spans="1:38" ht="12.75"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c r="AE403" s="57"/>
      <c r="AF403" s="57"/>
      <c r="AG403" s="57"/>
      <c r="AH403" s="57"/>
      <c r="AI403" s="57"/>
      <c r="AJ403" s="57"/>
      <c r="AK403" s="57"/>
      <c r="AL403" s="57"/>
    </row>
    <row r="404" spans="1:38" ht="12.75"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c r="AE404" s="57"/>
      <c r="AF404" s="57"/>
      <c r="AG404" s="57"/>
      <c r="AH404" s="57"/>
      <c r="AI404" s="57"/>
      <c r="AJ404" s="57"/>
      <c r="AK404" s="57"/>
      <c r="AL404" s="57"/>
    </row>
    <row r="405" spans="1:38" ht="12.75"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c r="AE405" s="57"/>
      <c r="AF405" s="57"/>
      <c r="AG405" s="57"/>
      <c r="AH405" s="57"/>
      <c r="AI405" s="57"/>
      <c r="AJ405" s="57"/>
      <c r="AK405" s="57"/>
      <c r="AL405" s="57"/>
    </row>
    <row r="406" spans="1:38" ht="12.75"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c r="AE406" s="57"/>
      <c r="AF406" s="57"/>
      <c r="AG406" s="57"/>
      <c r="AH406" s="57"/>
      <c r="AI406" s="57"/>
      <c r="AJ406" s="57"/>
      <c r="AK406" s="57"/>
      <c r="AL406" s="57"/>
    </row>
    <row r="407" spans="1:38" ht="12.75"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57"/>
      <c r="AG407" s="57"/>
      <c r="AH407" s="57"/>
      <c r="AI407" s="57"/>
      <c r="AJ407" s="57"/>
      <c r="AK407" s="57"/>
      <c r="AL407" s="57"/>
    </row>
    <row r="408" spans="1:38" ht="12.75"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7"/>
      <c r="AK408" s="57"/>
      <c r="AL408" s="57"/>
    </row>
    <row r="409" spans="1:38" ht="12.75"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7"/>
      <c r="AK409" s="57"/>
      <c r="AL409" s="57"/>
    </row>
    <row r="410" spans="1:38" ht="12.75"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c r="AD410" s="57"/>
      <c r="AE410" s="57"/>
      <c r="AF410" s="57"/>
      <c r="AG410" s="57"/>
      <c r="AH410" s="57"/>
      <c r="AI410" s="57"/>
      <c r="AJ410" s="57"/>
      <c r="AK410" s="57"/>
      <c r="AL410" s="57"/>
    </row>
    <row r="411" spans="1:38" ht="12.75"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c r="AD411" s="57"/>
      <c r="AE411" s="57"/>
      <c r="AF411" s="57"/>
      <c r="AG411" s="57"/>
      <c r="AH411" s="57"/>
      <c r="AI411" s="57"/>
      <c r="AJ411" s="57"/>
      <c r="AK411" s="57"/>
      <c r="AL411" s="57"/>
    </row>
    <row r="412" spans="1:38" ht="12.75"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c r="AD412" s="57"/>
      <c r="AE412" s="57"/>
      <c r="AF412" s="57"/>
      <c r="AG412" s="57"/>
      <c r="AH412" s="57"/>
      <c r="AI412" s="57"/>
      <c r="AJ412" s="57"/>
      <c r="AK412" s="57"/>
      <c r="AL412" s="57"/>
    </row>
    <row r="413" spans="1:38" ht="12.75"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c r="AD413" s="57"/>
      <c r="AE413" s="57"/>
      <c r="AF413" s="57"/>
      <c r="AG413" s="57"/>
      <c r="AH413" s="57"/>
      <c r="AI413" s="57"/>
      <c r="AJ413" s="57"/>
      <c r="AK413" s="57"/>
      <c r="AL413" s="57"/>
    </row>
    <row r="414" spans="1:38" ht="12.75"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c r="AD414" s="57"/>
      <c r="AE414" s="57"/>
      <c r="AF414" s="57"/>
      <c r="AG414" s="57"/>
      <c r="AH414" s="57"/>
      <c r="AI414" s="57"/>
      <c r="AJ414" s="57"/>
      <c r="AK414" s="57"/>
      <c r="AL414" s="57"/>
    </row>
    <row r="415" spans="1:38" ht="12.75"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c r="AD415" s="57"/>
      <c r="AE415" s="57"/>
      <c r="AF415" s="57"/>
      <c r="AG415" s="57"/>
      <c r="AH415" s="57"/>
      <c r="AI415" s="57"/>
      <c r="AJ415" s="57"/>
      <c r="AK415" s="57"/>
      <c r="AL415" s="57"/>
    </row>
    <row r="416" spans="1:38" ht="12.75"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c r="AD416" s="57"/>
      <c r="AE416" s="57"/>
      <c r="AF416" s="57"/>
      <c r="AG416" s="57"/>
      <c r="AH416" s="57"/>
      <c r="AI416" s="57"/>
      <c r="AJ416" s="57"/>
      <c r="AK416" s="57"/>
      <c r="AL416" s="57"/>
    </row>
    <row r="417" spans="1:38" ht="12.75"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c r="AD417" s="57"/>
      <c r="AE417" s="57"/>
      <c r="AF417" s="57"/>
      <c r="AG417" s="57"/>
      <c r="AH417" s="57"/>
      <c r="AI417" s="57"/>
      <c r="AJ417" s="57"/>
      <c r="AK417" s="57"/>
      <c r="AL417" s="57"/>
    </row>
    <row r="418" spans="1:38" ht="12.75"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c r="AD418" s="57"/>
      <c r="AE418" s="57"/>
      <c r="AF418" s="57"/>
      <c r="AG418" s="57"/>
      <c r="AH418" s="57"/>
      <c r="AI418" s="57"/>
      <c r="AJ418" s="57"/>
      <c r="AK418" s="57"/>
      <c r="AL418" s="57"/>
    </row>
    <row r="419" spans="1:38" ht="12.75"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c r="AD419" s="57"/>
      <c r="AE419" s="57"/>
      <c r="AF419" s="57"/>
      <c r="AG419" s="57"/>
      <c r="AH419" s="57"/>
      <c r="AI419" s="57"/>
      <c r="AJ419" s="57"/>
      <c r="AK419" s="57"/>
      <c r="AL419" s="57"/>
    </row>
    <row r="420" spans="1:38" ht="12.75"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c r="AD420" s="57"/>
      <c r="AE420" s="57"/>
      <c r="AF420" s="57"/>
      <c r="AG420" s="57"/>
      <c r="AH420" s="57"/>
      <c r="AI420" s="57"/>
      <c r="AJ420" s="57"/>
      <c r="AK420" s="57"/>
      <c r="AL420" s="57"/>
    </row>
    <row r="421" spans="1:38" ht="12.75"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c r="AD421" s="57"/>
      <c r="AE421" s="57"/>
      <c r="AF421" s="57"/>
      <c r="AG421" s="57"/>
      <c r="AH421" s="57"/>
      <c r="AI421" s="57"/>
      <c r="AJ421" s="57"/>
      <c r="AK421" s="57"/>
      <c r="AL421" s="57"/>
    </row>
    <row r="422" spans="1:38" ht="12.75"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c r="AD422" s="57"/>
      <c r="AE422" s="57"/>
      <c r="AF422" s="57"/>
      <c r="AG422" s="57"/>
      <c r="AH422" s="57"/>
      <c r="AI422" s="57"/>
      <c r="AJ422" s="57"/>
      <c r="AK422" s="57"/>
      <c r="AL422" s="57"/>
    </row>
    <row r="423" spans="1:38" ht="12.75"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c r="AD423" s="57"/>
      <c r="AE423" s="57"/>
      <c r="AF423" s="57"/>
      <c r="AG423" s="57"/>
      <c r="AH423" s="57"/>
      <c r="AI423" s="57"/>
      <c r="AJ423" s="57"/>
      <c r="AK423" s="57"/>
      <c r="AL423" s="57"/>
    </row>
    <row r="424" spans="1:38" ht="12.75"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c r="AD424" s="57"/>
      <c r="AE424" s="57"/>
      <c r="AF424" s="57"/>
      <c r="AG424" s="57"/>
      <c r="AH424" s="57"/>
      <c r="AI424" s="57"/>
      <c r="AJ424" s="57"/>
      <c r="AK424" s="57"/>
      <c r="AL424" s="57"/>
    </row>
    <row r="425" spans="1:38" ht="12.75"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c r="AD425" s="57"/>
      <c r="AE425" s="57"/>
      <c r="AF425" s="57"/>
      <c r="AG425" s="57"/>
      <c r="AH425" s="57"/>
      <c r="AI425" s="57"/>
      <c r="AJ425" s="57"/>
      <c r="AK425" s="57"/>
      <c r="AL425" s="57"/>
    </row>
    <row r="426" spans="1:38" ht="12.75"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c r="AD426" s="57"/>
      <c r="AE426" s="57"/>
      <c r="AF426" s="57"/>
      <c r="AG426" s="57"/>
      <c r="AH426" s="57"/>
      <c r="AI426" s="57"/>
      <c r="AJ426" s="57"/>
      <c r="AK426" s="57"/>
      <c r="AL426" s="57"/>
    </row>
    <row r="427" spans="1:38" ht="12.75"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c r="AE427" s="57"/>
      <c r="AF427" s="57"/>
      <c r="AG427" s="57"/>
      <c r="AH427" s="57"/>
      <c r="AI427" s="57"/>
      <c r="AJ427" s="57"/>
      <c r="AK427" s="57"/>
      <c r="AL427" s="57"/>
    </row>
    <row r="428" spans="1:38" ht="12.75"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c r="AE428" s="57"/>
      <c r="AF428" s="57"/>
      <c r="AG428" s="57"/>
      <c r="AH428" s="57"/>
      <c r="AI428" s="57"/>
      <c r="AJ428" s="57"/>
      <c r="AK428" s="57"/>
      <c r="AL428" s="57"/>
    </row>
    <row r="429" spans="1:38" ht="12.75"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row>
    <row r="430" spans="1:38" ht="12.75"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row>
    <row r="431" spans="1:38" ht="12.75"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row>
    <row r="432" spans="1:38" ht="12.75"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row>
    <row r="433" spans="1:38" ht="12.75"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row>
    <row r="434" spans="1:38" ht="12.75"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row>
    <row r="435" spans="1:38" ht="12.75"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row>
    <row r="436" spans="1:38" ht="12.75"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row>
    <row r="437" spans="1:38" ht="12.75"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row>
    <row r="438" spans="1:38" ht="12.75"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c r="AE438" s="57"/>
      <c r="AF438" s="57"/>
      <c r="AG438" s="57"/>
      <c r="AH438" s="57"/>
      <c r="AI438" s="57"/>
      <c r="AJ438" s="57"/>
      <c r="AK438" s="57"/>
      <c r="AL438" s="57"/>
    </row>
    <row r="439" spans="1:38" ht="12.75"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c r="AD439" s="57"/>
      <c r="AE439" s="57"/>
      <c r="AF439" s="57"/>
      <c r="AG439" s="57"/>
      <c r="AH439" s="57"/>
      <c r="AI439" s="57"/>
      <c r="AJ439" s="57"/>
      <c r="AK439" s="57"/>
      <c r="AL439" s="57"/>
    </row>
    <row r="440" spans="1:38" ht="12.75"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c r="AD440" s="57"/>
      <c r="AE440" s="57"/>
      <c r="AF440" s="57"/>
      <c r="AG440" s="57"/>
      <c r="AH440" s="57"/>
      <c r="AI440" s="57"/>
      <c r="AJ440" s="57"/>
      <c r="AK440" s="57"/>
      <c r="AL440" s="57"/>
    </row>
    <row r="441" spans="1:38" ht="12.75"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c r="AD441" s="57"/>
      <c r="AE441" s="57"/>
      <c r="AF441" s="57"/>
      <c r="AG441" s="57"/>
      <c r="AH441" s="57"/>
      <c r="AI441" s="57"/>
      <c r="AJ441" s="57"/>
      <c r="AK441" s="57"/>
      <c r="AL441" s="57"/>
    </row>
    <row r="442" spans="1:38" ht="12.75"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c r="AD442" s="57"/>
      <c r="AE442" s="57"/>
      <c r="AF442" s="57"/>
      <c r="AG442" s="57"/>
      <c r="AH442" s="57"/>
      <c r="AI442" s="57"/>
      <c r="AJ442" s="57"/>
      <c r="AK442" s="57"/>
      <c r="AL442" s="57"/>
    </row>
    <row r="443" spans="1:38" ht="12.75"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c r="AD443" s="57"/>
      <c r="AE443" s="57"/>
      <c r="AF443" s="57"/>
      <c r="AG443" s="57"/>
      <c r="AH443" s="57"/>
      <c r="AI443" s="57"/>
      <c r="AJ443" s="57"/>
      <c r="AK443" s="57"/>
      <c r="AL443" s="57"/>
    </row>
    <row r="444" spans="1:38" ht="12.75"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c r="AE444" s="57"/>
      <c r="AF444" s="57"/>
      <c r="AG444" s="57"/>
      <c r="AH444" s="57"/>
      <c r="AI444" s="57"/>
      <c r="AJ444" s="57"/>
      <c r="AK444" s="57"/>
      <c r="AL444" s="57"/>
    </row>
    <row r="445" spans="1:38" ht="12.75"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c r="AD445" s="57"/>
      <c r="AE445" s="57"/>
      <c r="AF445" s="57"/>
      <c r="AG445" s="57"/>
      <c r="AH445" s="57"/>
      <c r="AI445" s="57"/>
      <c r="AJ445" s="57"/>
      <c r="AK445" s="57"/>
      <c r="AL445" s="57"/>
    </row>
    <row r="446" spans="1:38" ht="12.75"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c r="AD446" s="57"/>
      <c r="AE446" s="57"/>
      <c r="AF446" s="57"/>
      <c r="AG446" s="57"/>
      <c r="AH446" s="57"/>
      <c r="AI446" s="57"/>
      <c r="AJ446" s="57"/>
      <c r="AK446" s="57"/>
      <c r="AL446" s="57"/>
    </row>
    <row r="447" spans="1:38" ht="12.75"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c r="AD447" s="57"/>
      <c r="AE447" s="57"/>
      <c r="AF447" s="57"/>
      <c r="AG447" s="57"/>
      <c r="AH447" s="57"/>
      <c r="AI447" s="57"/>
      <c r="AJ447" s="57"/>
      <c r="AK447" s="57"/>
      <c r="AL447" s="57"/>
    </row>
    <row r="448" spans="1:38" ht="12.75"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c r="AD448" s="57"/>
      <c r="AE448" s="57"/>
      <c r="AF448" s="57"/>
      <c r="AG448" s="57"/>
      <c r="AH448" s="57"/>
      <c r="AI448" s="57"/>
      <c r="AJ448" s="57"/>
      <c r="AK448" s="57"/>
      <c r="AL448" s="57"/>
    </row>
    <row r="449" spans="1:38" ht="12.75"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c r="AD449" s="57"/>
      <c r="AE449" s="57"/>
      <c r="AF449" s="57"/>
      <c r="AG449" s="57"/>
      <c r="AH449" s="57"/>
      <c r="AI449" s="57"/>
      <c r="AJ449" s="57"/>
      <c r="AK449" s="57"/>
      <c r="AL449" s="57"/>
    </row>
    <row r="450" spans="1:38" ht="12.75"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c r="AD450" s="57"/>
      <c r="AE450" s="57"/>
      <c r="AF450" s="57"/>
      <c r="AG450" s="57"/>
      <c r="AH450" s="57"/>
      <c r="AI450" s="57"/>
      <c r="AJ450" s="57"/>
      <c r="AK450" s="57"/>
      <c r="AL450" s="57"/>
    </row>
    <row r="451" spans="1:38" ht="12.75"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c r="AD451" s="57"/>
      <c r="AE451" s="57"/>
      <c r="AF451" s="57"/>
      <c r="AG451" s="57"/>
      <c r="AH451" s="57"/>
      <c r="AI451" s="57"/>
      <c r="AJ451" s="57"/>
      <c r="AK451" s="57"/>
      <c r="AL451" s="57"/>
    </row>
    <row r="452" spans="1:38" ht="12.75"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c r="AD452" s="57"/>
      <c r="AE452" s="57"/>
      <c r="AF452" s="57"/>
      <c r="AG452" s="57"/>
      <c r="AH452" s="57"/>
      <c r="AI452" s="57"/>
      <c r="AJ452" s="57"/>
      <c r="AK452" s="57"/>
      <c r="AL452" s="57"/>
    </row>
    <row r="453" spans="1:38" ht="12.75"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c r="AD453" s="57"/>
      <c r="AE453" s="57"/>
      <c r="AF453" s="57"/>
      <c r="AG453" s="57"/>
      <c r="AH453" s="57"/>
      <c r="AI453" s="57"/>
      <c r="AJ453" s="57"/>
      <c r="AK453" s="57"/>
      <c r="AL453" s="57"/>
    </row>
    <row r="454" spans="1:38" ht="12.75"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c r="AD454" s="57"/>
      <c r="AE454" s="57"/>
      <c r="AF454" s="57"/>
      <c r="AG454" s="57"/>
      <c r="AH454" s="57"/>
      <c r="AI454" s="57"/>
      <c r="AJ454" s="57"/>
      <c r="AK454" s="57"/>
      <c r="AL454" s="57"/>
    </row>
    <row r="455" spans="1:38" ht="12.75"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c r="AD455" s="57"/>
      <c r="AE455" s="57"/>
      <c r="AF455" s="57"/>
      <c r="AG455" s="57"/>
      <c r="AH455" s="57"/>
      <c r="AI455" s="57"/>
      <c r="AJ455" s="57"/>
      <c r="AK455" s="57"/>
      <c r="AL455" s="57"/>
    </row>
    <row r="456" spans="1:38" ht="12.75"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c r="AD456" s="57"/>
      <c r="AE456" s="57"/>
      <c r="AF456" s="57"/>
      <c r="AG456" s="57"/>
      <c r="AH456" s="57"/>
      <c r="AI456" s="57"/>
      <c r="AJ456" s="57"/>
      <c r="AK456" s="57"/>
      <c r="AL456" s="57"/>
    </row>
    <row r="457" spans="1:38" ht="12.75"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c r="AD457" s="57"/>
      <c r="AE457" s="57"/>
      <c r="AF457" s="57"/>
      <c r="AG457" s="57"/>
      <c r="AH457" s="57"/>
      <c r="AI457" s="57"/>
      <c r="AJ457" s="57"/>
      <c r="AK457" s="57"/>
      <c r="AL457" s="57"/>
    </row>
    <row r="458" spans="1:38" ht="12.75"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c r="AD458" s="57"/>
      <c r="AE458" s="57"/>
      <c r="AF458" s="57"/>
      <c r="AG458" s="57"/>
      <c r="AH458" s="57"/>
      <c r="AI458" s="57"/>
      <c r="AJ458" s="57"/>
      <c r="AK458" s="57"/>
      <c r="AL458" s="57"/>
    </row>
    <row r="459" spans="1:38" ht="12.75"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c r="AD459" s="57"/>
      <c r="AE459" s="57"/>
      <c r="AF459" s="57"/>
      <c r="AG459" s="57"/>
      <c r="AH459" s="57"/>
      <c r="AI459" s="57"/>
      <c r="AJ459" s="57"/>
      <c r="AK459" s="57"/>
      <c r="AL459" s="57"/>
    </row>
    <row r="460" spans="1:38" ht="12.75"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c r="AD460" s="57"/>
      <c r="AE460" s="57"/>
      <c r="AF460" s="57"/>
      <c r="AG460" s="57"/>
      <c r="AH460" s="57"/>
      <c r="AI460" s="57"/>
      <c r="AJ460" s="57"/>
      <c r="AK460" s="57"/>
      <c r="AL460" s="57"/>
    </row>
    <row r="461" spans="1:38" ht="12.75"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c r="AD461" s="57"/>
      <c r="AE461" s="57"/>
      <c r="AF461" s="57"/>
      <c r="AG461" s="57"/>
      <c r="AH461" s="57"/>
      <c r="AI461" s="57"/>
      <c r="AJ461" s="57"/>
      <c r="AK461" s="57"/>
      <c r="AL461" s="57"/>
    </row>
    <row r="462" spans="1:38" ht="12.75"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c r="AD462" s="57"/>
      <c r="AE462" s="57"/>
      <c r="AF462" s="57"/>
      <c r="AG462" s="57"/>
      <c r="AH462" s="57"/>
      <c r="AI462" s="57"/>
      <c r="AJ462" s="57"/>
      <c r="AK462" s="57"/>
      <c r="AL462" s="57"/>
    </row>
    <row r="463" spans="1:38" ht="12.75"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c r="AD463" s="57"/>
      <c r="AE463" s="57"/>
      <c r="AF463" s="57"/>
      <c r="AG463" s="57"/>
      <c r="AH463" s="57"/>
      <c r="AI463" s="57"/>
      <c r="AJ463" s="57"/>
      <c r="AK463" s="57"/>
      <c r="AL463" s="57"/>
    </row>
    <row r="464" spans="1:38" ht="12.75"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c r="AD464" s="57"/>
      <c r="AE464" s="57"/>
      <c r="AF464" s="57"/>
      <c r="AG464" s="57"/>
      <c r="AH464" s="57"/>
      <c r="AI464" s="57"/>
      <c r="AJ464" s="57"/>
      <c r="AK464" s="57"/>
      <c r="AL464" s="57"/>
    </row>
    <row r="465" spans="1:38" ht="12.75"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c r="AD465" s="57"/>
      <c r="AE465" s="57"/>
      <c r="AF465" s="57"/>
      <c r="AG465" s="57"/>
      <c r="AH465" s="57"/>
      <c r="AI465" s="57"/>
      <c r="AJ465" s="57"/>
      <c r="AK465" s="57"/>
      <c r="AL465" s="57"/>
    </row>
    <row r="466" spans="1:38" ht="12.75"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c r="AE466" s="57"/>
      <c r="AF466" s="57"/>
      <c r="AG466" s="57"/>
      <c r="AH466" s="57"/>
      <c r="AI466" s="57"/>
      <c r="AJ466" s="57"/>
      <c r="AK466" s="57"/>
      <c r="AL466" s="57"/>
    </row>
    <row r="467" spans="1:38" ht="12.75"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c r="AD467" s="57"/>
      <c r="AE467" s="57"/>
      <c r="AF467" s="57"/>
      <c r="AG467" s="57"/>
      <c r="AH467" s="57"/>
      <c r="AI467" s="57"/>
      <c r="AJ467" s="57"/>
      <c r="AK467" s="57"/>
      <c r="AL467" s="57"/>
    </row>
    <row r="468" spans="1:38" ht="12.75"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row>
    <row r="469" spans="1:38" ht="12.75"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row>
    <row r="470" spans="1:38" ht="12.75"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row>
    <row r="471" spans="1:38" ht="12.75"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row>
    <row r="472" spans="1:38" ht="12.75"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row>
    <row r="473" spans="1:38" ht="12.75"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row>
    <row r="474" spans="1:38" ht="12.75"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row>
    <row r="475" spans="1:38" ht="12.75"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row>
    <row r="476" spans="1:38" ht="12.75"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row>
    <row r="477" spans="1:38" ht="12.75"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row>
    <row r="478" spans="1:38" ht="12.75"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c r="AE478" s="57"/>
      <c r="AF478" s="57"/>
      <c r="AG478" s="57"/>
      <c r="AH478" s="57"/>
      <c r="AI478" s="57"/>
      <c r="AJ478" s="57"/>
      <c r="AK478" s="57"/>
      <c r="AL478" s="57"/>
    </row>
    <row r="479" spans="1:38" ht="12.75"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c r="AD479" s="57"/>
      <c r="AE479" s="57"/>
      <c r="AF479" s="57"/>
      <c r="AG479" s="57"/>
      <c r="AH479" s="57"/>
      <c r="AI479" s="57"/>
      <c r="AJ479" s="57"/>
      <c r="AK479" s="57"/>
      <c r="AL479" s="57"/>
    </row>
    <row r="480" spans="1:38" ht="12.75"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c r="AD480" s="57"/>
      <c r="AE480" s="57"/>
      <c r="AF480" s="57"/>
      <c r="AG480" s="57"/>
      <c r="AH480" s="57"/>
      <c r="AI480" s="57"/>
      <c r="AJ480" s="57"/>
      <c r="AK480" s="57"/>
      <c r="AL480" s="57"/>
    </row>
    <row r="481" spans="1:38" ht="12.75"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c r="AD481" s="57"/>
      <c r="AE481" s="57"/>
      <c r="AF481" s="57"/>
      <c r="AG481" s="57"/>
      <c r="AH481" s="57"/>
      <c r="AI481" s="57"/>
      <c r="AJ481" s="57"/>
      <c r="AK481" s="57"/>
      <c r="AL481" s="57"/>
    </row>
    <row r="482" spans="1:38" ht="12.75"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c r="AD482" s="57"/>
      <c r="AE482" s="57"/>
      <c r="AF482" s="57"/>
      <c r="AG482" s="57"/>
      <c r="AH482" s="57"/>
      <c r="AI482" s="57"/>
      <c r="AJ482" s="57"/>
      <c r="AK482" s="57"/>
      <c r="AL482" s="57"/>
    </row>
    <row r="483" spans="1:38" ht="12.75"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c r="AD483" s="57"/>
      <c r="AE483" s="57"/>
      <c r="AF483" s="57"/>
      <c r="AG483" s="57"/>
      <c r="AH483" s="57"/>
      <c r="AI483" s="57"/>
      <c r="AJ483" s="57"/>
      <c r="AK483" s="57"/>
      <c r="AL483" s="57"/>
    </row>
    <row r="484" spans="1:38" ht="12.75"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c r="AD484" s="57"/>
      <c r="AE484" s="57"/>
      <c r="AF484" s="57"/>
      <c r="AG484" s="57"/>
      <c r="AH484" s="57"/>
      <c r="AI484" s="57"/>
      <c r="AJ484" s="57"/>
      <c r="AK484" s="57"/>
      <c r="AL484" s="57"/>
    </row>
    <row r="485" spans="1:38" ht="12.75"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c r="AD485" s="57"/>
      <c r="AE485" s="57"/>
      <c r="AF485" s="57"/>
      <c r="AG485" s="57"/>
      <c r="AH485" s="57"/>
      <c r="AI485" s="57"/>
      <c r="AJ485" s="57"/>
      <c r="AK485" s="57"/>
      <c r="AL485" s="57"/>
    </row>
    <row r="486" spans="1:38" ht="12.75"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c r="AD486" s="57"/>
      <c r="AE486" s="57"/>
      <c r="AF486" s="57"/>
      <c r="AG486" s="57"/>
      <c r="AH486" s="57"/>
      <c r="AI486" s="57"/>
      <c r="AJ486" s="57"/>
      <c r="AK486" s="57"/>
      <c r="AL486" s="57"/>
    </row>
    <row r="487" spans="1:38" ht="12.75"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c r="AD487" s="57"/>
      <c r="AE487" s="57"/>
      <c r="AF487" s="57"/>
      <c r="AG487" s="57"/>
      <c r="AH487" s="57"/>
      <c r="AI487" s="57"/>
      <c r="AJ487" s="57"/>
      <c r="AK487" s="57"/>
      <c r="AL487" s="57"/>
    </row>
    <row r="488" spans="1:38" ht="12.75"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c r="AD488" s="57"/>
      <c r="AE488" s="57"/>
      <c r="AF488" s="57"/>
      <c r="AG488" s="57"/>
      <c r="AH488" s="57"/>
      <c r="AI488" s="57"/>
      <c r="AJ488" s="57"/>
      <c r="AK488" s="57"/>
      <c r="AL488" s="57"/>
    </row>
    <row r="489" spans="1:38" ht="12.75"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c r="AD489" s="57"/>
      <c r="AE489" s="57"/>
      <c r="AF489" s="57"/>
      <c r="AG489" s="57"/>
      <c r="AH489" s="57"/>
      <c r="AI489" s="57"/>
      <c r="AJ489" s="57"/>
      <c r="AK489" s="57"/>
      <c r="AL489" s="57"/>
    </row>
    <row r="490" spans="1:38" ht="12.75"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c r="AD490" s="57"/>
      <c r="AE490" s="57"/>
      <c r="AF490" s="57"/>
      <c r="AG490" s="57"/>
      <c r="AH490" s="57"/>
      <c r="AI490" s="57"/>
      <c r="AJ490" s="57"/>
      <c r="AK490" s="57"/>
      <c r="AL490" s="57"/>
    </row>
    <row r="491" spans="1:38" ht="12.75"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c r="AD491" s="57"/>
      <c r="AE491" s="57"/>
      <c r="AF491" s="57"/>
      <c r="AG491" s="57"/>
      <c r="AH491" s="57"/>
      <c r="AI491" s="57"/>
      <c r="AJ491" s="57"/>
      <c r="AK491" s="57"/>
      <c r="AL491" s="57"/>
    </row>
    <row r="492" spans="1:38" ht="12.75"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c r="AD492" s="57"/>
      <c r="AE492" s="57"/>
      <c r="AF492" s="57"/>
      <c r="AG492" s="57"/>
      <c r="AH492" s="57"/>
      <c r="AI492" s="57"/>
      <c r="AJ492" s="57"/>
      <c r="AK492" s="57"/>
      <c r="AL492" s="57"/>
    </row>
    <row r="493" spans="1:38" ht="12.75"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c r="AD493" s="57"/>
      <c r="AE493" s="57"/>
      <c r="AF493" s="57"/>
      <c r="AG493" s="57"/>
      <c r="AH493" s="57"/>
      <c r="AI493" s="57"/>
      <c r="AJ493" s="57"/>
      <c r="AK493" s="57"/>
      <c r="AL493" s="57"/>
    </row>
    <row r="494" spans="1:38" ht="12.75"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c r="AD494" s="57"/>
      <c r="AE494" s="57"/>
      <c r="AF494" s="57"/>
      <c r="AG494" s="57"/>
      <c r="AH494" s="57"/>
      <c r="AI494" s="57"/>
      <c r="AJ494" s="57"/>
      <c r="AK494" s="57"/>
      <c r="AL494" s="57"/>
    </row>
    <row r="495" spans="1:38" ht="12.75"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c r="AE495" s="57"/>
      <c r="AF495" s="57"/>
      <c r="AG495" s="57"/>
      <c r="AH495" s="57"/>
      <c r="AI495" s="57"/>
      <c r="AJ495" s="57"/>
      <c r="AK495" s="57"/>
      <c r="AL495" s="57"/>
    </row>
    <row r="496" spans="1:38" ht="12.75"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c r="AE496" s="57"/>
      <c r="AF496" s="57"/>
      <c r="AG496" s="57"/>
      <c r="AH496" s="57"/>
      <c r="AI496" s="57"/>
      <c r="AJ496" s="57"/>
      <c r="AK496" s="57"/>
      <c r="AL496" s="57"/>
    </row>
    <row r="497" spans="1:38" ht="12.75"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c r="AD497" s="57"/>
      <c r="AE497" s="57"/>
      <c r="AF497" s="57"/>
      <c r="AG497" s="57"/>
      <c r="AH497" s="57"/>
      <c r="AI497" s="57"/>
      <c r="AJ497" s="57"/>
      <c r="AK497" s="57"/>
      <c r="AL497" s="57"/>
    </row>
    <row r="498" spans="1:38" ht="12.75"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c r="AD498" s="57"/>
      <c r="AE498" s="57"/>
      <c r="AF498" s="57"/>
      <c r="AG498" s="57"/>
      <c r="AH498" s="57"/>
      <c r="AI498" s="57"/>
      <c r="AJ498" s="57"/>
      <c r="AK498" s="57"/>
      <c r="AL498" s="57"/>
    </row>
    <row r="499" spans="1:38" ht="12.75"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c r="AD499" s="57"/>
      <c r="AE499" s="57"/>
      <c r="AF499" s="57"/>
      <c r="AG499" s="57"/>
      <c r="AH499" s="57"/>
      <c r="AI499" s="57"/>
      <c r="AJ499" s="57"/>
      <c r="AK499" s="57"/>
      <c r="AL499" s="57"/>
    </row>
    <row r="500" spans="1:38" ht="12.75"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c r="AD500" s="57"/>
      <c r="AE500" s="57"/>
      <c r="AF500" s="57"/>
      <c r="AG500" s="57"/>
      <c r="AH500" s="57"/>
      <c r="AI500" s="57"/>
      <c r="AJ500" s="57"/>
      <c r="AK500" s="57"/>
      <c r="AL500" s="57"/>
    </row>
    <row r="501" spans="1:38" ht="12.75"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c r="AD501" s="57"/>
      <c r="AE501" s="57"/>
      <c r="AF501" s="57"/>
      <c r="AG501" s="57"/>
      <c r="AH501" s="57"/>
      <c r="AI501" s="57"/>
      <c r="AJ501" s="57"/>
      <c r="AK501" s="57"/>
      <c r="AL501" s="57"/>
    </row>
    <row r="502" spans="1:38" ht="12.75"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c r="AD502" s="57"/>
      <c r="AE502" s="57"/>
      <c r="AF502" s="57"/>
      <c r="AG502" s="57"/>
      <c r="AH502" s="57"/>
      <c r="AI502" s="57"/>
      <c r="AJ502" s="57"/>
      <c r="AK502" s="57"/>
      <c r="AL502" s="57"/>
    </row>
    <row r="503" spans="1:38" ht="12.75"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c r="AD503" s="57"/>
      <c r="AE503" s="57"/>
      <c r="AF503" s="57"/>
      <c r="AG503" s="57"/>
      <c r="AH503" s="57"/>
      <c r="AI503" s="57"/>
      <c r="AJ503" s="57"/>
      <c r="AK503" s="57"/>
      <c r="AL503" s="57"/>
    </row>
    <row r="504" spans="1:38" ht="12.75"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c r="AD504" s="57"/>
      <c r="AE504" s="57"/>
      <c r="AF504" s="57"/>
      <c r="AG504" s="57"/>
      <c r="AH504" s="57"/>
      <c r="AI504" s="57"/>
      <c r="AJ504" s="57"/>
      <c r="AK504" s="57"/>
      <c r="AL504" s="57"/>
    </row>
    <row r="505" spans="1:38" ht="12.75"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c r="AD505" s="57"/>
      <c r="AE505" s="57"/>
      <c r="AF505" s="57"/>
      <c r="AG505" s="57"/>
      <c r="AH505" s="57"/>
      <c r="AI505" s="57"/>
      <c r="AJ505" s="57"/>
      <c r="AK505" s="57"/>
      <c r="AL505" s="57"/>
    </row>
    <row r="506" spans="1:38" ht="12.75"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c r="AD506" s="57"/>
      <c r="AE506" s="57"/>
      <c r="AF506" s="57"/>
      <c r="AG506" s="57"/>
      <c r="AH506" s="57"/>
      <c r="AI506" s="57"/>
      <c r="AJ506" s="57"/>
      <c r="AK506" s="57"/>
      <c r="AL506" s="57"/>
    </row>
    <row r="507" spans="1:38" ht="12.75"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c r="AD507" s="57"/>
      <c r="AE507" s="57"/>
      <c r="AF507" s="57"/>
      <c r="AG507" s="57"/>
      <c r="AH507" s="57"/>
      <c r="AI507" s="57"/>
      <c r="AJ507" s="57"/>
      <c r="AK507" s="57"/>
      <c r="AL507" s="57"/>
    </row>
    <row r="508" spans="1:38" ht="12.75"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c r="AD508" s="57"/>
      <c r="AE508" s="57"/>
      <c r="AF508" s="57"/>
      <c r="AG508" s="57"/>
      <c r="AH508" s="57"/>
      <c r="AI508" s="57"/>
      <c r="AJ508" s="57"/>
      <c r="AK508" s="57"/>
      <c r="AL508" s="57"/>
    </row>
    <row r="509" spans="1:38" ht="12.75"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c r="AD509" s="57"/>
      <c r="AE509" s="57"/>
      <c r="AF509" s="57"/>
      <c r="AG509" s="57"/>
      <c r="AH509" s="57"/>
      <c r="AI509" s="57"/>
      <c r="AJ509" s="57"/>
      <c r="AK509" s="57"/>
      <c r="AL509" s="57"/>
    </row>
    <row r="510" spans="1:38" ht="12.75"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c r="AD510" s="57"/>
      <c r="AE510" s="57"/>
      <c r="AF510" s="57"/>
      <c r="AG510" s="57"/>
      <c r="AH510" s="57"/>
      <c r="AI510" s="57"/>
      <c r="AJ510" s="57"/>
      <c r="AK510" s="57"/>
      <c r="AL510" s="57"/>
    </row>
    <row r="511" spans="1:38" ht="12.75"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c r="AD511" s="57"/>
      <c r="AE511" s="57"/>
      <c r="AF511" s="57"/>
      <c r="AG511" s="57"/>
      <c r="AH511" s="57"/>
      <c r="AI511" s="57"/>
      <c r="AJ511" s="57"/>
      <c r="AK511" s="57"/>
      <c r="AL511" s="57"/>
    </row>
    <row r="512" spans="1:38" ht="12.75"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c r="AD512" s="57"/>
      <c r="AE512" s="57"/>
      <c r="AF512" s="57"/>
      <c r="AG512" s="57"/>
      <c r="AH512" s="57"/>
      <c r="AI512" s="57"/>
      <c r="AJ512" s="57"/>
      <c r="AK512" s="57"/>
      <c r="AL512" s="57"/>
    </row>
    <row r="513" spans="1:38" ht="12.75"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c r="AD513" s="57"/>
      <c r="AE513" s="57"/>
      <c r="AF513" s="57"/>
      <c r="AG513" s="57"/>
      <c r="AH513" s="57"/>
      <c r="AI513" s="57"/>
      <c r="AJ513" s="57"/>
      <c r="AK513" s="57"/>
      <c r="AL513" s="57"/>
    </row>
    <row r="514" spans="1:38" ht="12.75"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c r="AD514" s="57"/>
      <c r="AE514" s="57"/>
      <c r="AF514" s="57"/>
      <c r="AG514" s="57"/>
      <c r="AH514" s="57"/>
      <c r="AI514" s="57"/>
      <c r="AJ514" s="57"/>
      <c r="AK514" s="57"/>
      <c r="AL514" s="57"/>
    </row>
    <row r="515" spans="1:38" ht="12.75"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c r="AD515" s="57"/>
      <c r="AE515" s="57"/>
      <c r="AF515" s="57"/>
      <c r="AG515" s="57"/>
      <c r="AH515" s="57"/>
      <c r="AI515" s="57"/>
      <c r="AJ515" s="57"/>
      <c r="AK515" s="57"/>
      <c r="AL515" s="57"/>
    </row>
    <row r="516" spans="1:38" ht="12.75"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c r="AD516" s="57"/>
      <c r="AE516" s="57"/>
      <c r="AF516" s="57"/>
      <c r="AG516" s="57"/>
      <c r="AH516" s="57"/>
      <c r="AI516" s="57"/>
      <c r="AJ516" s="57"/>
      <c r="AK516" s="57"/>
      <c r="AL516" s="57"/>
    </row>
    <row r="517" spans="1:38" ht="12.75"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c r="AD517" s="57"/>
      <c r="AE517" s="57"/>
      <c r="AF517" s="57"/>
      <c r="AG517" s="57"/>
      <c r="AH517" s="57"/>
      <c r="AI517" s="57"/>
      <c r="AJ517" s="57"/>
      <c r="AK517" s="57"/>
      <c r="AL517" s="57"/>
    </row>
    <row r="518" spans="1:38" ht="12.75"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c r="AD518" s="57"/>
      <c r="AE518" s="57"/>
      <c r="AF518" s="57"/>
      <c r="AG518" s="57"/>
      <c r="AH518" s="57"/>
      <c r="AI518" s="57"/>
      <c r="AJ518" s="57"/>
      <c r="AK518" s="57"/>
      <c r="AL518" s="57"/>
    </row>
    <row r="519" spans="1:38" ht="12.75"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c r="AD519" s="57"/>
      <c r="AE519" s="57"/>
      <c r="AF519" s="57"/>
      <c r="AG519" s="57"/>
      <c r="AH519" s="57"/>
      <c r="AI519" s="57"/>
      <c r="AJ519" s="57"/>
      <c r="AK519" s="57"/>
      <c r="AL519" s="57"/>
    </row>
    <row r="520" spans="1:38" ht="12.75"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c r="AD520" s="57"/>
      <c r="AE520" s="57"/>
      <c r="AF520" s="57"/>
      <c r="AG520" s="57"/>
      <c r="AH520" s="57"/>
      <c r="AI520" s="57"/>
      <c r="AJ520" s="57"/>
      <c r="AK520" s="57"/>
      <c r="AL520" s="57"/>
    </row>
    <row r="521" spans="1:38" ht="12.75"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c r="AD521" s="57"/>
      <c r="AE521" s="57"/>
      <c r="AF521" s="57"/>
      <c r="AG521" s="57"/>
      <c r="AH521" s="57"/>
      <c r="AI521" s="57"/>
      <c r="AJ521" s="57"/>
      <c r="AK521" s="57"/>
      <c r="AL521" s="57"/>
    </row>
    <row r="522" spans="1:38" ht="12.75"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c r="AD522" s="57"/>
      <c r="AE522" s="57"/>
      <c r="AF522" s="57"/>
      <c r="AG522" s="57"/>
      <c r="AH522" s="57"/>
      <c r="AI522" s="57"/>
      <c r="AJ522" s="57"/>
      <c r="AK522" s="57"/>
      <c r="AL522" s="57"/>
    </row>
    <row r="523" spans="1:38" ht="12.75"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c r="AD523" s="57"/>
      <c r="AE523" s="57"/>
      <c r="AF523" s="57"/>
      <c r="AG523" s="57"/>
      <c r="AH523" s="57"/>
      <c r="AI523" s="57"/>
      <c r="AJ523" s="57"/>
      <c r="AK523" s="57"/>
      <c r="AL523" s="57"/>
    </row>
    <row r="524" spans="1:38" ht="12.75"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c r="AD524" s="57"/>
      <c r="AE524" s="57"/>
      <c r="AF524" s="57"/>
      <c r="AG524" s="57"/>
      <c r="AH524" s="57"/>
      <c r="AI524" s="57"/>
      <c r="AJ524" s="57"/>
      <c r="AK524" s="57"/>
      <c r="AL524" s="57"/>
    </row>
    <row r="525" spans="1:38" ht="12.75"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c r="AD525" s="57"/>
      <c r="AE525" s="57"/>
      <c r="AF525" s="57"/>
      <c r="AG525" s="57"/>
      <c r="AH525" s="57"/>
      <c r="AI525" s="57"/>
      <c r="AJ525" s="57"/>
      <c r="AK525" s="57"/>
      <c r="AL525" s="57"/>
    </row>
    <row r="526" spans="1:38" ht="12.75"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c r="AD526" s="57"/>
      <c r="AE526" s="57"/>
      <c r="AF526" s="57"/>
      <c r="AG526" s="57"/>
      <c r="AH526" s="57"/>
      <c r="AI526" s="57"/>
      <c r="AJ526" s="57"/>
      <c r="AK526" s="57"/>
      <c r="AL526" s="57"/>
    </row>
    <row r="527" spans="1:38" ht="12.75"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c r="AD527" s="57"/>
      <c r="AE527" s="57"/>
      <c r="AF527" s="57"/>
      <c r="AG527" s="57"/>
      <c r="AH527" s="57"/>
      <c r="AI527" s="57"/>
      <c r="AJ527" s="57"/>
      <c r="AK527" s="57"/>
      <c r="AL527" s="57"/>
    </row>
    <row r="528" spans="1:38" ht="12.75"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c r="AD528" s="57"/>
      <c r="AE528" s="57"/>
      <c r="AF528" s="57"/>
      <c r="AG528" s="57"/>
      <c r="AH528" s="57"/>
      <c r="AI528" s="57"/>
      <c r="AJ528" s="57"/>
      <c r="AK528" s="57"/>
      <c r="AL528" s="57"/>
    </row>
    <row r="529" spans="1:38" ht="12.75"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c r="AD529" s="57"/>
      <c r="AE529" s="57"/>
      <c r="AF529" s="57"/>
      <c r="AG529" s="57"/>
      <c r="AH529" s="57"/>
      <c r="AI529" s="57"/>
      <c r="AJ529" s="57"/>
      <c r="AK529" s="57"/>
      <c r="AL529" s="57"/>
    </row>
    <row r="530" spans="1:38" ht="12.75"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c r="AE530" s="57"/>
      <c r="AF530" s="57"/>
      <c r="AG530" s="57"/>
      <c r="AH530" s="57"/>
      <c r="AI530" s="57"/>
      <c r="AJ530" s="57"/>
      <c r="AK530" s="57"/>
      <c r="AL530" s="57"/>
    </row>
    <row r="531" spans="1:38" ht="12.75"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c r="AD531" s="57"/>
      <c r="AE531" s="57"/>
      <c r="AF531" s="57"/>
      <c r="AG531" s="57"/>
      <c r="AH531" s="57"/>
      <c r="AI531" s="57"/>
      <c r="AJ531" s="57"/>
      <c r="AK531" s="57"/>
      <c r="AL531" s="57"/>
    </row>
    <row r="532" spans="1:38" ht="12.75"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c r="AD532" s="57"/>
      <c r="AE532" s="57"/>
      <c r="AF532" s="57"/>
      <c r="AG532" s="57"/>
      <c r="AH532" s="57"/>
      <c r="AI532" s="57"/>
      <c r="AJ532" s="57"/>
      <c r="AK532" s="57"/>
      <c r="AL532" s="57"/>
    </row>
    <row r="533" spans="1:38" ht="12.75"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c r="AD533" s="57"/>
      <c r="AE533" s="57"/>
      <c r="AF533" s="57"/>
      <c r="AG533" s="57"/>
      <c r="AH533" s="57"/>
      <c r="AI533" s="57"/>
      <c r="AJ533" s="57"/>
      <c r="AK533" s="57"/>
      <c r="AL533" s="57"/>
    </row>
    <row r="534" spans="1:38" ht="12.75"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c r="AD534" s="57"/>
      <c r="AE534" s="57"/>
      <c r="AF534" s="57"/>
      <c r="AG534" s="57"/>
      <c r="AH534" s="57"/>
      <c r="AI534" s="57"/>
      <c r="AJ534" s="57"/>
      <c r="AK534" s="57"/>
      <c r="AL534" s="57"/>
    </row>
    <row r="535" spans="1:38" ht="12.75"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c r="AD535" s="57"/>
      <c r="AE535" s="57"/>
      <c r="AF535" s="57"/>
      <c r="AG535" s="57"/>
      <c r="AH535" s="57"/>
      <c r="AI535" s="57"/>
      <c r="AJ535" s="57"/>
      <c r="AK535" s="57"/>
      <c r="AL535" s="57"/>
    </row>
    <row r="536" spans="1:38" ht="12.75"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c r="AD536" s="57"/>
      <c r="AE536" s="57"/>
      <c r="AF536" s="57"/>
      <c r="AG536" s="57"/>
      <c r="AH536" s="57"/>
      <c r="AI536" s="57"/>
      <c r="AJ536" s="57"/>
      <c r="AK536" s="57"/>
      <c r="AL536" s="57"/>
    </row>
    <row r="537" spans="1:38" ht="12.75"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c r="AD537" s="57"/>
      <c r="AE537" s="57"/>
      <c r="AF537" s="57"/>
      <c r="AG537" s="57"/>
      <c r="AH537" s="57"/>
      <c r="AI537" s="57"/>
      <c r="AJ537" s="57"/>
      <c r="AK537" s="57"/>
      <c r="AL537" s="57"/>
    </row>
    <row r="538" spans="1:38" ht="12.75"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c r="AD538" s="57"/>
      <c r="AE538" s="57"/>
      <c r="AF538" s="57"/>
      <c r="AG538" s="57"/>
      <c r="AH538" s="57"/>
      <c r="AI538" s="57"/>
      <c r="AJ538" s="57"/>
      <c r="AK538" s="57"/>
      <c r="AL538" s="57"/>
    </row>
    <row r="539" spans="1:38" ht="12.75"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c r="AD539" s="57"/>
      <c r="AE539" s="57"/>
      <c r="AF539" s="57"/>
      <c r="AG539" s="57"/>
      <c r="AH539" s="57"/>
      <c r="AI539" s="57"/>
      <c r="AJ539" s="57"/>
      <c r="AK539" s="57"/>
      <c r="AL539" s="57"/>
    </row>
    <row r="540" spans="1:38" ht="12.75"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c r="AD540" s="57"/>
      <c r="AE540" s="57"/>
      <c r="AF540" s="57"/>
      <c r="AG540" s="57"/>
      <c r="AH540" s="57"/>
      <c r="AI540" s="57"/>
      <c r="AJ540" s="57"/>
      <c r="AK540" s="57"/>
      <c r="AL540" s="57"/>
    </row>
    <row r="541" spans="1:38" ht="12.75"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c r="AD541" s="57"/>
      <c r="AE541" s="57"/>
      <c r="AF541" s="57"/>
      <c r="AG541" s="57"/>
      <c r="AH541" s="57"/>
      <c r="AI541" s="57"/>
      <c r="AJ541" s="57"/>
      <c r="AK541" s="57"/>
      <c r="AL541" s="57"/>
    </row>
    <row r="542" spans="1:38" ht="12.75"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c r="AD542" s="57"/>
      <c r="AE542" s="57"/>
      <c r="AF542" s="57"/>
      <c r="AG542" s="57"/>
      <c r="AH542" s="57"/>
      <c r="AI542" s="57"/>
      <c r="AJ542" s="57"/>
      <c r="AK542" s="57"/>
      <c r="AL542" s="57"/>
    </row>
    <row r="543" spans="1:38" ht="12.75"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c r="AD543" s="57"/>
      <c r="AE543" s="57"/>
      <c r="AF543" s="57"/>
      <c r="AG543" s="57"/>
      <c r="AH543" s="57"/>
      <c r="AI543" s="57"/>
      <c r="AJ543" s="57"/>
      <c r="AK543" s="57"/>
      <c r="AL543" s="57"/>
    </row>
    <row r="544" spans="1:38" ht="12.75"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c r="AD544" s="57"/>
      <c r="AE544" s="57"/>
      <c r="AF544" s="57"/>
      <c r="AG544" s="57"/>
      <c r="AH544" s="57"/>
      <c r="AI544" s="57"/>
      <c r="AJ544" s="57"/>
      <c r="AK544" s="57"/>
      <c r="AL544" s="57"/>
    </row>
    <row r="545" spans="1:38" ht="12.75"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c r="AD545" s="57"/>
      <c r="AE545" s="57"/>
      <c r="AF545" s="57"/>
      <c r="AG545" s="57"/>
      <c r="AH545" s="57"/>
      <c r="AI545" s="57"/>
      <c r="AJ545" s="57"/>
      <c r="AK545" s="57"/>
      <c r="AL545" s="57"/>
    </row>
    <row r="546" spans="1:38" ht="12.75"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c r="AD546" s="57"/>
      <c r="AE546" s="57"/>
      <c r="AF546" s="57"/>
      <c r="AG546" s="57"/>
      <c r="AH546" s="57"/>
      <c r="AI546" s="57"/>
      <c r="AJ546" s="57"/>
      <c r="AK546" s="57"/>
      <c r="AL546" s="57"/>
    </row>
    <row r="547" spans="1:38" ht="12.75"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c r="AD547" s="57"/>
      <c r="AE547" s="57"/>
      <c r="AF547" s="57"/>
      <c r="AG547" s="57"/>
      <c r="AH547" s="57"/>
      <c r="AI547" s="57"/>
      <c r="AJ547" s="57"/>
      <c r="AK547" s="57"/>
      <c r="AL547" s="57"/>
    </row>
    <row r="548" spans="1:38" ht="12.75"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c r="AD548" s="57"/>
      <c r="AE548" s="57"/>
      <c r="AF548" s="57"/>
      <c r="AG548" s="57"/>
      <c r="AH548" s="57"/>
      <c r="AI548" s="57"/>
      <c r="AJ548" s="57"/>
      <c r="AK548" s="57"/>
      <c r="AL548" s="57"/>
    </row>
    <row r="549" spans="1:38" ht="12.75"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c r="AD549" s="57"/>
      <c r="AE549" s="57"/>
      <c r="AF549" s="57"/>
      <c r="AG549" s="57"/>
      <c r="AH549" s="57"/>
      <c r="AI549" s="57"/>
      <c r="AJ549" s="57"/>
      <c r="AK549" s="57"/>
      <c r="AL549" s="57"/>
    </row>
    <row r="550" spans="1:38" ht="12.75"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c r="AD550" s="57"/>
      <c r="AE550" s="57"/>
      <c r="AF550" s="57"/>
      <c r="AG550" s="57"/>
      <c r="AH550" s="57"/>
      <c r="AI550" s="57"/>
      <c r="AJ550" s="57"/>
      <c r="AK550" s="57"/>
      <c r="AL550" s="57"/>
    </row>
    <row r="551" spans="1:38" ht="12.75"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c r="AD551" s="57"/>
      <c r="AE551" s="57"/>
      <c r="AF551" s="57"/>
      <c r="AG551" s="57"/>
      <c r="AH551" s="57"/>
      <c r="AI551" s="57"/>
      <c r="AJ551" s="57"/>
      <c r="AK551" s="57"/>
      <c r="AL551" s="57"/>
    </row>
    <row r="552" spans="1:38" ht="12.75"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c r="AD552" s="57"/>
      <c r="AE552" s="57"/>
      <c r="AF552" s="57"/>
      <c r="AG552" s="57"/>
      <c r="AH552" s="57"/>
      <c r="AI552" s="57"/>
      <c r="AJ552" s="57"/>
      <c r="AK552" s="57"/>
      <c r="AL552" s="57"/>
    </row>
    <row r="553" spans="1:38" ht="12.75"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c r="AD553" s="57"/>
      <c r="AE553" s="57"/>
      <c r="AF553" s="57"/>
      <c r="AG553" s="57"/>
      <c r="AH553" s="57"/>
      <c r="AI553" s="57"/>
      <c r="AJ553" s="57"/>
      <c r="AK553" s="57"/>
      <c r="AL553" s="57"/>
    </row>
    <row r="554" spans="1:38" ht="12.75"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c r="AD554" s="57"/>
      <c r="AE554" s="57"/>
      <c r="AF554" s="57"/>
      <c r="AG554" s="57"/>
      <c r="AH554" s="57"/>
      <c r="AI554" s="57"/>
      <c r="AJ554" s="57"/>
      <c r="AK554" s="57"/>
      <c r="AL554" s="57"/>
    </row>
    <row r="555" spans="1:38" ht="12.75"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c r="AD555" s="57"/>
      <c r="AE555" s="57"/>
      <c r="AF555" s="57"/>
      <c r="AG555" s="57"/>
      <c r="AH555" s="57"/>
      <c r="AI555" s="57"/>
      <c r="AJ555" s="57"/>
      <c r="AK555" s="57"/>
      <c r="AL555" s="57"/>
    </row>
    <row r="556" spans="1:38" ht="12.75"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c r="AD556" s="57"/>
      <c r="AE556" s="57"/>
      <c r="AF556" s="57"/>
      <c r="AG556" s="57"/>
      <c r="AH556" s="57"/>
      <c r="AI556" s="57"/>
      <c r="AJ556" s="57"/>
      <c r="AK556" s="57"/>
      <c r="AL556" s="57"/>
    </row>
    <row r="557" spans="1:38" ht="12.75"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c r="AD557" s="57"/>
      <c r="AE557" s="57"/>
      <c r="AF557" s="57"/>
      <c r="AG557" s="57"/>
      <c r="AH557" s="57"/>
      <c r="AI557" s="57"/>
      <c r="AJ557" s="57"/>
      <c r="AK557" s="57"/>
      <c r="AL557" s="57"/>
    </row>
    <row r="558" spans="1:38" ht="12.75"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c r="AD558" s="57"/>
      <c r="AE558" s="57"/>
      <c r="AF558" s="57"/>
      <c r="AG558" s="57"/>
      <c r="AH558" s="57"/>
      <c r="AI558" s="57"/>
      <c r="AJ558" s="57"/>
      <c r="AK558" s="57"/>
      <c r="AL558" s="57"/>
    </row>
    <row r="559" spans="1:38" ht="12.75"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c r="AD559" s="57"/>
      <c r="AE559" s="57"/>
      <c r="AF559" s="57"/>
      <c r="AG559" s="57"/>
      <c r="AH559" s="57"/>
      <c r="AI559" s="57"/>
      <c r="AJ559" s="57"/>
      <c r="AK559" s="57"/>
      <c r="AL559" s="57"/>
    </row>
    <row r="560" spans="1:38" ht="12.75"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c r="AD560" s="57"/>
      <c r="AE560" s="57"/>
      <c r="AF560" s="57"/>
      <c r="AG560" s="57"/>
      <c r="AH560" s="57"/>
      <c r="AI560" s="57"/>
      <c r="AJ560" s="57"/>
      <c r="AK560" s="57"/>
      <c r="AL560" s="57"/>
    </row>
    <row r="561" spans="1:38" ht="12.75"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c r="AD561" s="57"/>
      <c r="AE561" s="57"/>
      <c r="AF561" s="57"/>
      <c r="AG561" s="57"/>
      <c r="AH561" s="57"/>
      <c r="AI561" s="57"/>
      <c r="AJ561" s="57"/>
      <c r="AK561" s="57"/>
      <c r="AL561" s="57"/>
    </row>
    <row r="562" spans="1:38" ht="12.75"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c r="AD562" s="57"/>
      <c r="AE562" s="57"/>
      <c r="AF562" s="57"/>
      <c r="AG562" s="57"/>
      <c r="AH562" s="57"/>
      <c r="AI562" s="57"/>
      <c r="AJ562" s="57"/>
      <c r="AK562" s="57"/>
      <c r="AL562" s="57"/>
    </row>
    <row r="563" spans="1:38" ht="12.75"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c r="AD563" s="57"/>
      <c r="AE563" s="57"/>
      <c r="AF563" s="57"/>
      <c r="AG563" s="57"/>
      <c r="AH563" s="57"/>
      <c r="AI563" s="57"/>
      <c r="AJ563" s="57"/>
      <c r="AK563" s="57"/>
      <c r="AL563" s="57"/>
    </row>
    <row r="564" spans="1:38" ht="12.75"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c r="AE564" s="57"/>
      <c r="AF564" s="57"/>
      <c r="AG564" s="57"/>
      <c r="AH564" s="57"/>
      <c r="AI564" s="57"/>
      <c r="AJ564" s="57"/>
      <c r="AK564" s="57"/>
      <c r="AL564" s="57"/>
    </row>
    <row r="565" spans="1:38" ht="12.75"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c r="AE565" s="57"/>
      <c r="AF565" s="57"/>
      <c r="AG565" s="57"/>
      <c r="AH565" s="57"/>
      <c r="AI565" s="57"/>
      <c r="AJ565" s="57"/>
      <c r="AK565" s="57"/>
      <c r="AL565" s="57"/>
    </row>
    <row r="566" spans="1:38" ht="12.75"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c r="AD566" s="57"/>
      <c r="AE566" s="57"/>
      <c r="AF566" s="57"/>
      <c r="AG566" s="57"/>
      <c r="AH566" s="57"/>
      <c r="AI566" s="57"/>
      <c r="AJ566" s="57"/>
      <c r="AK566" s="57"/>
      <c r="AL566" s="57"/>
    </row>
    <row r="567" spans="1:38" ht="12.75"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c r="AD567" s="57"/>
      <c r="AE567" s="57"/>
      <c r="AF567" s="57"/>
      <c r="AG567" s="57"/>
      <c r="AH567" s="57"/>
      <c r="AI567" s="57"/>
      <c r="AJ567" s="57"/>
      <c r="AK567" s="57"/>
      <c r="AL567" s="57"/>
    </row>
    <row r="568" spans="1:38" ht="12.75"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c r="AD568" s="57"/>
      <c r="AE568" s="57"/>
      <c r="AF568" s="57"/>
      <c r="AG568" s="57"/>
      <c r="AH568" s="57"/>
      <c r="AI568" s="57"/>
      <c r="AJ568" s="57"/>
      <c r="AK568" s="57"/>
      <c r="AL568" s="57"/>
    </row>
    <row r="569" spans="1:38" ht="12.75"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c r="AD569" s="57"/>
      <c r="AE569" s="57"/>
      <c r="AF569" s="57"/>
      <c r="AG569" s="57"/>
      <c r="AH569" s="57"/>
      <c r="AI569" s="57"/>
      <c r="AJ569" s="57"/>
      <c r="AK569" s="57"/>
      <c r="AL569" s="57"/>
    </row>
    <row r="570" spans="1:38" ht="12.75"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row>
    <row r="571" spans="1:38" ht="12.75"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c r="AD571" s="57"/>
      <c r="AE571" s="57"/>
      <c r="AF571" s="57"/>
      <c r="AG571" s="57"/>
      <c r="AH571" s="57"/>
      <c r="AI571" s="57"/>
      <c r="AJ571" s="57"/>
      <c r="AK571" s="57"/>
      <c r="AL571" s="57"/>
    </row>
    <row r="572" spans="1:38" ht="12.75"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c r="AE572" s="57"/>
      <c r="AF572" s="57"/>
      <c r="AG572" s="57"/>
      <c r="AH572" s="57"/>
      <c r="AI572" s="57"/>
      <c r="AJ572" s="57"/>
      <c r="AK572" s="57"/>
      <c r="AL572" s="57"/>
    </row>
    <row r="573" spans="1:38" ht="12.75"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c r="AE573" s="57"/>
      <c r="AF573" s="57"/>
      <c r="AG573" s="57"/>
      <c r="AH573" s="57"/>
      <c r="AI573" s="57"/>
      <c r="AJ573" s="57"/>
      <c r="AK573" s="57"/>
      <c r="AL573" s="57"/>
    </row>
    <row r="574" spans="1:38" ht="12.75"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c r="AE574" s="57"/>
      <c r="AF574" s="57"/>
      <c r="AG574" s="57"/>
      <c r="AH574" s="57"/>
      <c r="AI574" s="57"/>
      <c r="AJ574" s="57"/>
      <c r="AK574" s="57"/>
      <c r="AL574" s="57"/>
    </row>
    <row r="575" spans="1:38" ht="12.75"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c r="AE575" s="57"/>
      <c r="AF575" s="57"/>
      <c r="AG575" s="57"/>
      <c r="AH575" s="57"/>
      <c r="AI575" s="57"/>
      <c r="AJ575" s="57"/>
      <c r="AK575" s="57"/>
      <c r="AL575" s="57"/>
    </row>
    <row r="576" spans="1:38" ht="12.75"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c r="AE576" s="57"/>
      <c r="AF576" s="57"/>
      <c r="AG576" s="57"/>
      <c r="AH576" s="57"/>
      <c r="AI576" s="57"/>
      <c r="AJ576" s="57"/>
      <c r="AK576" s="57"/>
      <c r="AL576" s="57"/>
    </row>
    <row r="577" spans="1:38" ht="12.75"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c r="AD577" s="57"/>
      <c r="AE577" s="57"/>
      <c r="AF577" s="57"/>
      <c r="AG577" s="57"/>
      <c r="AH577" s="57"/>
      <c r="AI577" s="57"/>
      <c r="AJ577" s="57"/>
      <c r="AK577" s="57"/>
      <c r="AL577" s="57"/>
    </row>
    <row r="578" spans="1:38" ht="12.75"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c r="AD578" s="57"/>
      <c r="AE578" s="57"/>
      <c r="AF578" s="57"/>
      <c r="AG578" s="57"/>
      <c r="AH578" s="57"/>
      <c r="AI578" s="57"/>
      <c r="AJ578" s="57"/>
      <c r="AK578" s="57"/>
      <c r="AL578" s="57"/>
    </row>
    <row r="579" spans="1:38" ht="12.75"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c r="AD579" s="57"/>
      <c r="AE579" s="57"/>
      <c r="AF579" s="57"/>
      <c r="AG579" s="57"/>
      <c r="AH579" s="57"/>
      <c r="AI579" s="57"/>
      <c r="AJ579" s="57"/>
      <c r="AK579" s="57"/>
      <c r="AL579" s="57"/>
    </row>
    <row r="580" spans="1:38" ht="12.75"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c r="AD580" s="57"/>
      <c r="AE580" s="57"/>
      <c r="AF580" s="57"/>
      <c r="AG580" s="57"/>
      <c r="AH580" s="57"/>
      <c r="AI580" s="57"/>
      <c r="AJ580" s="57"/>
      <c r="AK580" s="57"/>
      <c r="AL580" s="57"/>
    </row>
    <row r="581" spans="1:38" ht="12.75"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c r="AD581" s="57"/>
      <c r="AE581" s="57"/>
      <c r="AF581" s="57"/>
      <c r="AG581" s="57"/>
      <c r="AH581" s="57"/>
      <c r="AI581" s="57"/>
      <c r="AJ581" s="57"/>
      <c r="AK581" s="57"/>
      <c r="AL581" s="57"/>
    </row>
    <row r="582" spans="1:38" ht="12.75"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c r="AD582" s="57"/>
      <c r="AE582" s="57"/>
      <c r="AF582" s="57"/>
      <c r="AG582" s="57"/>
      <c r="AH582" s="57"/>
      <c r="AI582" s="57"/>
      <c r="AJ582" s="57"/>
      <c r="AK582" s="57"/>
      <c r="AL582" s="57"/>
    </row>
    <row r="583" spans="1:38" ht="12.75"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c r="AD583" s="57"/>
      <c r="AE583" s="57"/>
      <c r="AF583" s="57"/>
      <c r="AG583" s="57"/>
      <c r="AH583" s="57"/>
      <c r="AI583" s="57"/>
      <c r="AJ583" s="57"/>
      <c r="AK583" s="57"/>
      <c r="AL583" s="57"/>
    </row>
    <row r="584" spans="1:38" ht="12.75"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c r="AD584" s="57"/>
      <c r="AE584" s="57"/>
      <c r="AF584" s="57"/>
      <c r="AG584" s="57"/>
      <c r="AH584" s="57"/>
      <c r="AI584" s="57"/>
      <c r="AJ584" s="57"/>
      <c r="AK584" s="57"/>
      <c r="AL584" s="57"/>
    </row>
    <row r="585" spans="1:38" ht="12.75"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c r="AD585" s="57"/>
      <c r="AE585" s="57"/>
      <c r="AF585" s="57"/>
      <c r="AG585" s="57"/>
      <c r="AH585" s="57"/>
      <c r="AI585" s="57"/>
      <c r="AJ585" s="57"/>
      <c r="AK585" s="57"/>
      <c r="AL585" s="57"/>
    </row>
    <row r="586" spans="1:38" ht="12.75"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c r="AD586" s="57"/>
      <c r="AE586" s="57"/>
      <c r="AF586" s="57"/>
      <c r="AG586" s="57"/>
      <c r="AH586" s="57"/>
      <c r="AI586" s="57"/>
      <c r="AJ586" s="57"/>
      <c r="AK586" s="57"/>
      <c r="AL586" s="57"/>
    </row>
    <row r="587" spans="1:38" ht="12.75"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c r="AD587" s="57"/>
      <c r="AE587" s="57"/>
      <c r="AF587" s="57"/>
      <c r="AG587" s="57"/>
      <c r="AH587" s="57"/>
      <c r="AI587" s="57"/>
      <c r="AJ587" s="57"/>
      <c r="AK587" s="57"/>
      <c r="AL587" s="57"/>
    </row>
    <row r="588" spans="1:38" ht="12.75"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c r="AE588" s="57"/>
      <c r="AF588" s="57"/>
      <c r="AG588" s="57"/>
      <c r="AH588" s="57"/>
      <c r="AI588" s="57"/>
      <c r="AJ588" s="57"/>
      <c r="AK588" s="57"/>
      <c r="AL588" s="57"/>
    </row>
    <row r="589" spans="1:38" ht="12.75"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c r="AE589" s="57"/>
      <c r="AF589" s="57"/>
      <c r="AG589" s="57"/>
      <c r="AH589" s="57"/>
      <c r="AI589" s="57"/>
      <c r="AJ589" s="57"/>
      <c r="AK589" s="57"/>
      <c r="AL589" s="57"/>
    </row>
    <row r="590" spans="1:38" ht="12.75"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c r="AE590" s="57"/>
      <c r="AF590" s="57"/>
      <c r="AG590" s="57"/>
      <c r="AH590" s="57"/>
      <c r="AI590" s="57"/>
      <c r="AJ590" s="57"/>
      <c r="AK590" s="57"/>
      <c r="AL590" s="57"/>
    </row>
    <row r="591" spans="1:38" ht="12.75"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c r="AE591" s="57"/>
      <c r="AF591" s="57"/>
      <c r="AG591" s="57"/>
      <c r="AH591" s="57"/>
      <c r="AI591" s="57"/>
      <c r="AJ591" s="57"/>
      <c r="AK591" s="57"/>
      <c r="AL591" s="57"/>
    </row>
    <row r="592" spans="1:38" ht="12.75"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c r="AD592" s="57"/>
      <c r="AE592" s="57"/>
      <c r="AF592" s="57"/>
      <c r="AG592" s="57"/>
      <c r="AH592" s="57"/>
      <c r="AI592" s="57"/>
      <c r="AJ592" s="57"/>
      <c r="AK592" s="57"/>
      <c r="AL592" s="57"/>
    </row>
    <row r="593" spans="1:38" ht="12.75"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c r="AE593" s="57"/>
      <c r="AF593" s="57"/>
      <c r="AG593" s="57"/>
      <c r="AH593" s="57"/>
      <c r="AI593" s="57"/>
      <c r="AJ593" s="57"/>
      <c r="AK593" s="57"/>
      <c r="AL593" s="57"/>
    </row>
    <row r="594" spans="1:38" ht="12.75"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c r="AE594" s="57"/>
      <c r="AF594" s="57"/>
      <c r="AG594" s="57"/>
      <c r="AH594" s="57"/>
      <c r="AI594" s="57"/>
      <c r="AJ594" s="57"/>
      <c r="AK594" s="57"/>
      <c r="AL594" s="57"/>
    </row>
    <row r="595" spans="1:38" ht="12.75"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c r="AD595" s="57"/>
      <c r="AE595" s="57"/>
      <c r="AF595" s="57"/>
      <c r="AG595" s="57"/>
      <c r="AH595" s="57"/>
      <c r="AI595" s="57"/>
      <c r="AJ595" s="57"/>
      <c r="AK595" s="57"/>
      <c r="AL595" s="57"/>
    </row>
    <row r="596" spans="1:38" ht="12.75"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c r="AD596" s="57"/>
      <c r="AE596" s="57"/>
      <c r="AF596" s="57"/>
      <c r="AG596" s="57"/>
      <c r="AH596" s="57"/>
      <c r="AI596" s="57"/>
      <c r="AJ596" s="57"/>
      <c r="AK596" s="57"/>
      <c r="AL596" s="57"/>
    </row>
    <row r="597" spans="1:38" ht="12.75"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c r="AD597" s="57"/>
      <c r="AE597" s="57"/>
      <c r="AF597" s="57"/>
      <c r="AG597" s="57"/>
      <c r="AH597" s="57"/>
      <c r="AI597" s="57"/>
      <c r="AJ597" s="57"/>
      <c r="AK597" s="57"/>
      <c r="AL597" s="57"/>
    </row>
    <row r="598" spans="1:38" ht="12.75"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c r="AE598" s="57"/>
      <c r="AF598" s="57"/>
      <c r="AG598" s="57"/>
      <c r="AH598" s="57"/>
      <c r="AI598" s="57"/>
      <c r="AJ598" s="57"/>
      <c r="AK598" s="57"/>
      <c r="AL598" s="57"/>
    </row>
    <row r="599" spans="1:38" ht="12.75"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c r="AD599" s="57"/>
      <c r="AE599" s="57"/>
      <c r="AF599" s="57"/>
      <c r="AG599" s="57"/>
      <c r="AH599" s="57"/>
      <c r="AI599" s="57"/>
      <c r="AJ599" s="57"/>
      <c r="AK599" s="57"/>
      <c r="AL599" s="57"/>
    </row>
    <row r="600" spans="1:38" ht="12.75"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c r="AE600" s="57"/>
      <c r="AF600" s="57"/>
      <c r="AG600" s="57"/>
      <c r="AH600" s="57"/>
      <c r="AI600" s="57"/>
      <c r="AJ600" s="57"/>
      <c r="AK600" s="57"/>
      <c r="AL600" s="57"/>
    </row>
    <row r="601" spans="1:38" ht="12.75"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c r="AD601" s="57"/>
      <c r="AE601" s="57"/>
      <c r="AF601" s="57"/>
      <c r="AG601" s="57"/>
      <c r="AH601" s="57"/>
      <c r="AI601" s="57"/>
      <c r="AJ601" s="57"/>
      <c r="AK601" s="57"/>
      <c r="AL601" s="57"/>
    </row>
    <row r="602" spans="1:38" ht="12.75"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c r="AD602" s="57"/>
      <c r="AE602" s="57"/>
      <c r="AF602" s="57"/>
      <c r="AG602" s="57"/>
      <c r="AH602" s="57"/>
      <c r="AI602" s="57"/>
      <c r="AJ602" s="57"/>
      <c r="AK602" s="57"/>
      <c r="AL602" s="57"/>
    </row>
    <row r="603" spans="1:38" ht="12.75"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c r="AD603" s="57"/>
      <c r="AE603" s="57"/>
      <c r="AF603" s="57"/>
      <c r="AG603" s="57"/>
      <c r="AH603" s="57"/>
      <c r="AI603" s="57"/>
      <c r="AJ603" s="57"/>
      <c r="AK603" s="57"/>
      <c r="AL603" s="57"/>
    </row>
    <row r="604" spans="1:38" ht="12.75"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c r="AE604" s="57"/>
      <c r="AF604" s="57"/>
      <c r="AG604" s="57"/>
      <c r="AH604" s="57"/>
      <c r="AI604" s="57"/>
      <c r="AJ604" s="57"/>
      <c r="AK604" s="57"/>
      <c r="AL604" s="57"/>
    </row>
    <row r="605" spans="1:38" ht="12.75"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c r="AD605" s="57"/>
      <c r="AE605" s="57"/>
      <c r="AF605" s="57"/>
      <c r="AG605" s="57"/>
      <c r="AH605" s="57"/>
      <c r="AI605" s="57"/>
      <c r="AJ605" s="57"/>
      <c r="AK605" s="57"/>
      <c r="AL605" s="57"/>
    </row>
    <row r="606" spans="1:38" ht="12.75"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c r="AD606" s="57"/>
      <c r="AE606" s="57"/>
      <c r="AF606" s="57"/>
      <c r="AG606" s="57"/>
      <c r="AH606" s="57"/>
      <c r="AI606" s="57"/>
      <c r="AJ606" s="57"/>
      <c r="AK606" s="57"/>
      <c r="AL606" s="57"/>
    </row>
    <row r="607" spans="1:38" ht="12.75"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c r="AD607" s="57"/>
      <c r="AE607" s="57"/>
      <c r="AF607" s="57"/>
      <c r="AG607" s="57"/>
      <c r="AH607" s="57"/>
      <c r="AI607" s="57"/>
      <c r="AJ607" s="57"/>
      <c r="AK607" s="57"/>
      <c r="AL607" s="57"/>
    </row>
    <row r="608" spans="1:38" ht="12.75"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c r="AD608" s="57"/>
      <c r="AE608" s="57"/>
      <c r="AF608" s="57"/>
      <c r="AG608" s="57"/>
      <c r="AH608" s="57"/>
      <c r="AI608" s="57"/>
      <c r="AJ608" s="57"/>
      <c r="AK608" s="57"/>
      <c r="AL608" s="57"/>
    </row>
    <row r="609" spans="1:38" ht="12.75"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c r="AD609" s="57"/>
      <c r="AE609" s="57"/>
      <c r="AF609" s="57"/>
      <c r="AG609" s="57"/>
      <c r="AH609" s="57"/>
      <c r="AI609" s="57"/>
      <c r="AJ609" s="57"/>
      <c r="AK609" s="57"/>
      <c r="AL609" s="57"/>
    </row>
    <row r="610" spans="1:38" ht="12.75"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c r="AD610" s="57"/>
      <c r="AE610" s="57"/>
      <c r="AF610" s="57"/>
      <c r="AG610" s="57"/>
      <c r="AH610" s="57"/>
      <c r="AI610" s="57"/>
      <c r="AJ610" s="57"/>
      <c r="AK610" s="57"/>
      <c r="AL610" s="57"/>
    </row>
    <row r="611" spans="1:38" ht="12.75"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c r="AD611" s="57"/>
      <c r="AE611" s="57"/>
      <c r="AF611" s="57"/>
      <c r="AG611" s="57"/>
      <c r="AH611" s="57"/>
      <c r="AI611" s="57"/>
      <c r="AJ611" s="57"/>
      <c r="AK611" s="57"/>
      <c r="AL611" s="57"/>
    </row>
    <row r="612" spans="1:38" ht="12.75"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c r="AD612" s="57"/>
      <c r="AE612" s="57"/>
      <c r="AF612" s="57"/>
      <c r="AG612" s="57"/>
      <c r="AH612" s="57"/>
      <c r="AI612" s="57"/>
      <c r="AJ612" s="57"/>
      <c r="AK612" s="57"/>
      <c r="AL612" s="57"/>
    </row>
    <row r="613" spans="1:38" ht="12.75"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c r="AD613" s="57"/>
      <c r="AE613" s="57"/>
      <c r="AF613" s="57"/>
      <c r="AG613" s="57"/>
      <c r="AH613" s="57"/>
      <c r="AI613" s="57"/>
      <c r="AJ613" s="57"/>
      <c r="AK613" s="57"/>
      <c r="AL613" s="57"/>
    </row>
    <row r="614" spans="1:38" ht="12.75"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c r="AD614" s="57"/>
      <c r="AE614" s="57"/>
      <c r="AF614" s="57"/>
      <c r="AG614" s="57"/>
      <c r="AH614" s="57"/>
      <c r="AI614" s="57"/>
      <c r="AJ614" s="57"/>
      <c r="AK614" s="57"/>
      <c r="AL614" s="57"/>
    </row>
    <row r="615" spans="1:38" ht="12.75"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c r="AD615" s="57"/>
      <c r="AE615" s="57"/>
      <c r="AF615" s="57"/>
      <c r="AG615" s="57"/>
      <c r="AH615" s="57"/>
      <c r="AI615" s="57"/>
      <c r="AJ615" s="57"/>
      <c r="AK615" s="57"/>
      <c r="AL615" s="57"/>
    </row>
    <row r="616" spans="1:38" ht="12.75"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c r="AD616" s="57"/>
      <c r="AE616" s="57"/>
      <c r="AF616" s="57"/>
      <c r="AG616" s="57"/>
      <c r="AH616" s="57"/>
      <c r="AI616" s="57"/>
      <c r="AJ616" s="57"/>
      <c r="AK616" s="57"/>
      <c r="AL616" s="57"/>
    </row>
    <row r="617" spans="1:38" ht="12.75"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c r="AD617" s="57"/>
      <c r="AE617" s="57"/>
      <c r="AF617" s="57"/>
      <c r="AG617" s="57"/>
      <c r="AH617" s="57"/>
      <c r="AI617" s="57"/>
      <c r="AJ617" s="57"/>
      <c r="AK617" s="57"/>
      <c r="AL617" s="57"/>
    </row>
    <row r="618" spans="1:38" ht="12.75"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c r="AD618" s="57"/>
      <c r="AE618" s="57"/>
      <c r="AF618" s="57"/>
      <c r="AG618" s="57"/>
      <c r="AH618" s="57"/>
      <c r="AI618" s="57"/>
      <c r="AJ618" s="57"/>
      <c r="AK618" s="57"/>
      <c r="AL618" s="57"/>
    </row>
    <row r="619" spans="1:38" ht="12.75"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c r="AD619" s="57"/>
      <c r="AE619" s="57"/>
      <c r="AF619" s="57"/>
      <c r="AG619" s="57"/>
      <c r="AH619" s="57"/>
      <c r="AI619" s="57"/>
      <c r="AJ619" s="57"/>
      <c r="AK619" s="57"/>
      <c r="AL619" s="57"/>
    </row>
    <row r="620" spans="1:38" ht="12.75"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c r="AD620" s="57"/>
      <c r="AE620" s="57"/>
      <c r="AF620" s="57"/>
      <c r="AG620" s="57"/>
      <c r="AH620" s="57"/>
      <c r="AI620" s="57"/>
      <c r="AJ620" s="57"/>
      <c r="AK620" s="57"/>
      <c r="AL620" s="57"/>
    </row>
    <row r="621" spans="1:38" ht="12.75"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c r="AD621" s="57"/>
      <c r="AE621" s="57"/>
      <c r="AF621" s="57"/>
      <c r="AG621" s="57"/>
      <c r="AH621" s="57"/>
      <c r="AI621" s="57"/>
      <c r="AJ621" s="57"/>
      <c r="AK621" s="57"/>
      <c r="AL621" s="57"/>
    </row>
    <row r="622" spans="1:38" ht="12.75"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c r="AD622" s="57"/>
      <c r="AE622" s="57"/>
      <c r="AF622" s="57"/>
      <c r="AG622" s="57"/>
      <c r="AH622" s="57"/>
      <c r="AI622" s="57"/>
      <c r="AJ622" s="57"/>
      <c r="AK622" s="57"/>
      <c r="AL622" s="57"/>
    </row>
    <row r="623" spans="1:38" ht="12.75"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c r="AD623" s="57"/>
      <c r="AE623" s="57"/>
      <c r="AF623" s="57"/>
      <c r="AG623" s="57"/>
      <c r="AH623" s="57"/>
      <c r="AI623" s="57"/>
      <c r="AJ623" s="57"/>
      <c r="AK623" s="57"/>
      <c r="AL623" s="57"/>
    </row>
    <row r="624" spans="1:38" ht="12.75"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c r="AE624" s="57"/>
      <c r="AF624" s="57"/>
      <c r="AG624" s="57"/>
      <c r="AH624" s="57"/>
      <c r="AI624" s="57"/>
      <c r="AJ624" s="57"/>
      <c r="AK624" s="57"/>
      <c r="AL624" s="57"/>
    </row>
    <row r="625" spans="1:38" ht="12.75"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c r="AD625" s="57"/>
      <c r="AE625" s="57"/>
      <c r="AF625" s="57"/>
      <c r="AG625" s="57"/>
      <c r="AH625" s="57"/>
      <c r="AI625" s="57"/>
      <c r="AJ625" s="57"/>
      <c r="AK625" s="57"/>
      <c r="AL625" s="57"/>
    </row>
    <row r="626" spans="1:38" ht="12.75"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c r="AD626" s="57"/>
      <c r="AE626" s="57"/>
      <c r="AF626" s="57"/>
      <c r="AG626" s="57"/>
      <c r="AH626" s="57"/>
      <c r="AI626" s="57"/>
      <c r="AJ626" s="57"/>
      <c r="AK626" s="57"/>
      <c r="AL626" s="57"/>
    </row>
    <row r="627" spans="1:38" ht="12.75"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c r="AD627" s="57"/>
      <c r="AE627" s="57"/>
      <c r="AF627" s="57"/>
      <c r="AG627" s="57"/>
      <c r="AH627" s="57"/>
      <c r="AI627" s="57"/>
      <c r="AJ627" s="57"/>
      <c r="AK627" s="57"/>
      <c r="AL627" s="57"/>
    </row>
    <row r="628" spans="1:38" ht="12.75"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c r="AD628" s="57"/>
      <c r="AE628" s="57"/>
      <c r="AF628" s="57"/>
      <c r="AG628" s="57"/>
      <c r="AH628" s="57"/>
      <c r="AI628" s="57"/>
      <c r="AJ628" s="57"/>
      <c r="AK628" s="57"/>
      <c r="AL628" s="57"/>
    </row>
    <row r="629" spans="1:38" ht="12.75"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c r="AD629" s="57"/>
      <c r="AE629" s="57"/>
      <c r="AF629" s="57"/>
      <c r="AG629" s="57"/>
      <c r="AH629" s="57"/>
      <c r="AI629" s="57"/>
      <c r="AJ629" s="57"/>
      <c r="AK629" s="57"/>
      <c r="AL629" s="57"/>
    </row>
    <row r="630" spans="1:38" ht="12.75"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c r="AD630" s="57"/>
      <c r="AE630" s="57"/>
      <c r="AF630" s="57"/>
      <c r="AG630" s="57"/>
      <c r="AH630" s="57"/>
      <c r="AI630" s="57"/>
      <c r="AJ630" s="57"/>
      <c r="AK630" s="57"/>
      <c r="AL630" s="57"/>
    </row>
    <row r="631" spans="1:38" ht="12.75"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c r="AD631" s="57"/>
      <c r="AE631" s="57"/>
      <c r="AF631" s="57"/>
      <c r="AG631" s="57"/>
      <c r="AH631" s="57"/>
      <c r="AI631" s="57"/>
      <c r="AJ631" s="57"/>
      <c r="AK631" s="57"/>
      <c r="AL631" s="57"/>
    </row>
    <row r="632" spans="1:38" ht="12.75"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c r="AD632" s="57"/>
      <c r="AE632" s="57"/>
      <c r="AF632" s="57"/>
      <c r="AG632" s="57"/>
      <c r="AH632" s="57"/>
      <c r="AI632" s="57"/>
      <c r="AJ632" s="57"/>
      <c r="AK632" s="57"/>
      <c r="AL632" s="57"/>
    </row>
    <row r="633" spans="1:38" ht="12.75"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c r="AD633" s="57"/>
      <c r="AE633" s="57"/>
      <c r="AF633" s="57"/>
      <c r="AG633" s="57"/>
      <c r="AH633" s="57"/>
      <c r="AI633" s="57"/>
      <c r="AJ633" s="57"/>
      <c r="AK633" s="57"/>
      <c r="AL633" s="57"/>
    </row>
    <row r="634" spans="1:38" ht="12.75"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c r="AD634" s="57"/>
      <c r="AE634" s="57"/>
      <c r="AF634" s="57"/>
      <c r="AG634" s="57"/>
      <c r="AH634" s="57"/>
      <c r="AI634" s="57"/>
      <c r="AJ634" s="57"/>
      <c r="AK634" s="57"/>
      <c r="AL634" s="57"/>
    </row>
    <row r="635" spans="1:38" ht="12.75"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c r="AD635" s="57"/>
      <c r="AE635" s="57"/>
      <c r="AF635" s="57"/>
      <c r="AG635" s="57"/>
      <c r="AH635" s="57"/>
      <c r="AI635" s="57"/>
      <c r="AJ635" s="57"/>
      <c r="AK635" s="57"/>
      <c r="AL635" s="57"/>
    </row>
    <row r="636" spans="1:38" ht="12.75"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c r="AD636" s="57"/>
      <c r="AE636" s="57"/>
      <c r="AF636" s="57"/>
      <c r="AG636" s="57"/>
      <c r="AH636" s="57"/>
      <c r="AI636" s="57"/>
      <c r="AJ636" s="57"/>
      <c r="AK636" s="57"/>
      <c r="AL636" s="57"/>
    </row>
    <row r="637" spans="1:38" ht="12.75"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c r="AD637" s="57"/>
      <c r="AE637" s="57"/>
      <c r="AF637" s="57"/>
      <c r="AG637" s="57"/>
      <c r="AH637" s="57"/>
      <c r="AI637" s="57"/>
      <c r="AJ637" s="57"/>
      <c r="AK637" s="57"/>
      <c r="AL637" s="57"/>
    </row>
    <row r="638" spans="1:38" ht="12.75"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c r="AD638" s="57"/>
      <c r="AE638" s="57"/>
      <c r="AF638" s="57"/>
      <c r="AG638" s="57"/>
      <c r="AH638" s="57"/>
      <c r="AI638" s="57"/>
      <c r="AJ638" s="57"/>
      <c r="AK638" s="57"/>
      <c r="AL638" s="57"/>
    </row>
    <row r="639" spans="1:38" ht="12.75"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c r="AD639" s="57"/>
      <c r="AE639" s="57"/>
      <c r="AF639" s="57"/>
      <c r="AG639" s="57"/>
      <c r="AH639" s="57"/>
      <c r="AI639" s="57"/>
      <c r="AJ639" s="57"/>
      <c r="AK639" s="57"/>
      <c r="AL639" s="57"/>
    </row>
    <row r="640" spans="1:38" ht="12.75"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c r="AD640" s="57"/>
      <c r="AE640" s="57"/>
      <c r="AF640" s="57"/>
      <c r="AG640" s="57"/>
      <c r="AH640" s="57"/>
      <c r="AI640" s="57"/>
      <c r="AJ640" s="57"/>
      <c r="AK640" s="57"/>
      <c r="AL640" s="57"/>
    </row>
    <row r="641" spans="1:38" ht="12.75"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c r="AD641" s="57"/>
      <c r="AE641" s="57"/>
      <c r="AF641" s="57"/>
      <c r="AG641" s="57"/>
      <c r="AH641" s="57"/>
      <c r="AI641" s="57"/>
      <c r="AJ641" s="57"/>
      <c r="AK641" s="57"/>
      <c r="AL641" s="57"/>
    </row>
    <row r="642" spans="1:38" ht="12.75"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c r="AD642" s="57"/>
      <c r="AE642" s="57"/>
      <c r="AF642" s="57"/>
      <c r="AG642" s="57"/>
      <c r="AH642" s="57"/>
      <c r="AI642" s="57"/>
      <c r="AJ642" s="57"/>
      <c r="AK642" s="57"/>
      <c r="AL642" s="57"/>
    </row>
    <row r="643" spans="1:38" ht="12.75"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c r="AD643" s="57"/>
      <c r="AE643" s="57"/>
      <c r="AF643" s="57"/>
      <c r="AG643" s="57"/>
      <c r="AH643" s="57"/>
      <c r="AI643" s="57"/>
      <c r="AJ643" s="57"/>
      <c r="AK643" s="57"/>
      <c r="AL643" s="57"/>
    </row>
    <row r="644" spans="1:38" ht="12.75"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c r="AD644" s="57"/>
      <c r="AE644" s="57"/>
      <c r="AF644" s="57"/>
      <c r="AG644" s="57"/>
      <c r="AH644" s="57"/>
      <c r="AI644" s="57"/>
      <c r="AJ644" s="57"/>
      <c r="AK644" s="57"/>
      <c r="AL644" s="57"/>
    </row>
    <row r="645" spans="1:38" ht="12.75"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c r="AD645" s="57"/>
      <c r="AE645" s="57"/>
      <c r="AF645" s="57"/>
      <c r="AG645" s="57"/>
      <c r="AH645" s="57"/>
      <c r="AI645" s="57"/>
      <c r="AJ645" s="57"/>
      <c r="AK645" s="57"/>
      <c r="AL645" s="57"/>
    </row>
    <row r="646" spans="1:38" ht="12.75"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c r="AD646" s="57"/>
      <c r="AE646" s="57"/>
      <c r="AF646" s="57"/>
      <c r="AG646" s="57"/>
      <c r="AH646" s="57"/>
      <c r="AI646" s="57"/>
      <c r="AJ646" s="57"/>
      <c r="AK646" s="57"/>
      <c r="AL646" s="57"/>
    </row>
    <row r="647" spans="1:38" ht="12.75"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c r="AD647" s="57"/>
      <c r="AE647" s="57"/>
      <c r="AF647" s="57"/>
      <c r="AG647" s="57"/>
      <c r="AH647" s="57"/>
      <c r="AI647" s="57"/>
      <c r="AJ647" s="57"/>
      <c r="AK647" s="57"/>
      <c r="AL647" s="57"/>
    </row>
    <row r="648" spans="1:38" ht="12.75"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c r="AD648" s="57"/>
      <c r="AE648" s="57"/>
      <c r="AF648" s="57"/>
      <c r="AG648" s="57"/>
      <c r="AH648" s="57"/>
      <c r="AI648" s="57"/>
      <c r="AJ648" s="57"/>
      <c r="AK648" s="57"/>
      <c r="AL648" s="57"/>
    </row>
    <row r="649" spans="1:38" ht="12.75"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c r="AD649" s="57"/>
      <c r="AE649" s="57"/>
      <c r="AF649" s="57"/>
      <c r="AG649" s="57"/>
      <c r="AH649" s="57"/>
      <c r="AI649" s="57"/>
      <c r="AJ649" s="57"/>
      <c r="AK649" s="57"/>
      <c r="AL649" s="57"/>
    </row>
    <row r="650" spans="1:38" ht="12.75"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c r="AD650" s="57"/>
      <c r="AE650" s="57"/>
      <c r="AF650" s="57"/>
      <c r="AG650" s="57"/>
      <c r="AH650" s="57"/>
      <c r="AI650" s="57"/>
      <c r="AJ650" s="57"/>
      <c r="AK650" s="57"/>
      <c r="AL650" s="57"/>
    </row>
    <row r="651" spans="1:38" ht="12.75"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c r="AD651" s="57"/>
      <c r="AE651" s="57"/>
      <c r="AF651" s="57"/>
      <c r="AG651" s="57"/>
      <c r="AH651" s="57"/>
      <c r="AI651" s="57"/>
      <c r="AJ651" s="57"/>
      <c r="AK651" s="57"/>
      <c r="AL651" s="57"/>
    </row>
    <row r="652" spans="1:38" ht="12.75"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c r="AD652" s="57"/>
      <c r="AE652" s="57"/>
      <c r="AF652" s="57"/>
      <c r="AG652" s="57"/>
      <c r="AH652" s="57"/>
      <c r="AI652" s="57"/>
      <c r="AJ652" s="57"/>
      <c r="AK652" s="57"/>
      <c r="AL652" s="57"/>
    </row>
    <row r="653" spans="1:38" ht="12.75"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c r="AD653" s="57"/>
      <c r="AE653" s="57"/>
      <c r="AF653" s="57"/>
      <c r="AG653" s="57"/>
      <c r="AH653" s="57"/>
      <c r="AI653" s="57"/>
      <c r="AJ653" s="57"/>
      <c r="AK653" s="57"/>
      <c r="AL653" s="57"/>
    </row>
    <row r="654" spans="1:38" ht="12.75"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c r="AD654" s="57"/>
      <c r="AE654" s="57"/>
      <c r="AF654" s="57"/>
      <c r="AG654" s="57"/>
      <c r="AH654" s="57"/>
      <c r="AI654" s="57"/>
      <c r="AJ654" s="57"/>
      <c r="AK654" s="57"/>
      <c r="AL654" s="57"/>
    </row>
    <row r="655" spans="1:38" ht="12.75"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c r="AD655" s="57"/>
      <c r="AE655" s="57"/>
      <c r="AF655" s="57"/>
      <c r="AG655" s="57"/>
      <c r="AH655" s="57"/>
      <c r="AI655" s="57"/>
      <c r="AJ655" s="57"/>
      <c r="AK655" s="57"/>
      <c r="AL655" s="57"/>
    </row>
    <row r="656" spans="1:38" ht="12.75"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c r="AD656" s="57"/>
      <c r="AE656" s="57"/>
      <c r="AF656" s="57"/>
      <c r="AG656" s="57"/>
      <c r="AH656" s="57"/>
      <c r="AI656" s="57"/>
      <c r="AJ656" s="57"/>
      <c r="AK656" s="57"/>
      <c r="AL656" s="57"/>
    </row>
    <row r="657" spans="1:38" ht="12.75"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c r="AD657" s="57"/>
      <c r="AE657" s="57"/>
      <c r="AF657" s="57"/>
      <c r="AG657" s="57"/>
      <c r="AH657" s="57"/>
      <c r="AI657" s="57"/>
      <c r="AJ657" s="57"/>
      <c r="AK657" s="57"/>
      <c r="AL657" s="57"/>
    </row>
    <row r="658" spans="1:38" ht="12.75"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c r="AD658" s="57"/>
      <c r="AE658" s="57"/>
      <c r="AF658" s="57"/>
      <c r="AG658" s="57"/>
      <c r="AH658" s="57"/>
      <c r="AI658" s="57"/>
      <c r="AJ658" s="57"/>
      <c r="AK658" s="57"/>
      <c r="AL658" s="57"/>
    </row>
    <row r="659" spans="1:38" ht="12.75"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c r="AD659" s="57"/>
      <c r="AE659" s="57"/>
      <c r="AF659" s="57"/>
      <c r="AG659" s="57"/>
      <c r="AH659" s="57"/>
      <c r="AI659" s="57"/>
      <c r="AJ659" s="57"/>
      <c r="AK659" s="57"/>
      <c r="AL659" s="57"/>
    </row>
    <row r="660" spans="1:38" ht="12.75"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c r="AD660" s="57"/>
      <c r="AE660" s="57"/>
      <c r="AF660" s="57"/>
      <c r="AG660" s="57"/>
      <c r="AH660" s="57"/>
      <c r="AI660" s="57"/>
      <c r="AJ660" s="57"/>
      <c r="AK660" s="57"/>
      <c r="AL660" s="57"/>
    </row>
    <row r="661" spans="1:38" ht="12.75"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c r="AD661" s="57"/>
      <c r="AE661" s="57"/>
      <c r="AF661" s="57"/>
      <c r="AG661" s="57"/>
      <c r="AH661" s="57"/>
      <c r="AI661" s="57"/>
      <c r="AJ661" s="57"/>
      <c r="AK661" s="57"/>
      <c r="AL661" s="57"/>
    </row>
    <row r="662" spans="1:38" ht="12.75"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c r="AD662" s="57"/>
      <c r="AE662" s="57"/>
      <c r="AF662" s="57"/>
      <c r="AG662" s="57"/>
      <c r="AH662" s="57"/>
      <c r="AI662" s="57"/>
      <c r="AJ662" s="57"/>
      <c r="AK662" s="57"/>
      <c r="AL662" s="57"/>
    </row>
    <row r="663" spans="1:38" ht="12.75"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c r="AD663" s="57"/>
      <c r="AE663" s="57"/>
      <c r="AF663" s="57"/>
      <c r="AG663" s="57"/>
      <c r="AH663" s="57"/>
      <c r="AI663" s="57"/>
      <c r="AJ663" s="57"/>
      <c r="AK663" s="57"/>
      <c r="AL663" s="57"/>
    </row>
    <row r="664" spans="1:38" ht="12.75"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c r="AD664" s="57"/>
      <c r="AE664" s="57"/>
      <c r="AF664" s="57"/>
      <c r="AG664" s="57"/>
      <c r="AH664" s="57"/>
      <c r="AI664" s="57"/>
      <c r="AJ664" s="57"/>
      <c r="AK664" s="57"/>
      <c r="AL664" s="57"/>
    </row>
    <row r="665" spans="1:38" ht="12.75"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c r="AD665" s="57"/>
      <c r="AE665" s="57"/>
      <c r="AF665" s="57"/>
      <c r="AG665" s="57"/>
      <c r="AH665" s="57"/>
      <c r="AI665" s="57"/>
      <c r="AJ665" s="57"/>
      <c r="AK665" s="57"/>
      <c r="AL665" s="57"/>
    </row>
    <row r="666" spans="1:38" ht="12.75"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c r="AD666" s="57"/>
      <c r="AE666" s="57"/>
      <c r="AF666" s="57"/>
      <c r="AG666" s="57"/>
      <c r="AH666" s="57"/>
      <c r="AI666" s="57"/>
      <c r="AJ666" s="57"/>
      <c r="AK666" s="57"/>
      <c r="AL666" s="57"/>
    </row>
    <row r="667" spans="1:38" ht="12.75"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c r="AD667" s="57"/>
      <c r="AE667" s="57"/>
      <c r="AF667" s="57"/>
      <c r="AG667" s="57"/>
      <c r="AH667" s="57"/>
      <c r="AI667" s="57"/>
      <c r="AJ667" s="57"/>
      <c r="AK667" s="57"/>
      <c r="AL667" s="57"/>
    </row>
    <row r="668" spans="1:38" ht="12.75"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c r="AD668" s="57"/>
      <c r="AE668" s="57"/>
      <c r="AF668" s="57"/>
      <c r="AG668" s="57"/>
      <c r="AH668" s="57"/>
      <c r="AI668" s="57"/>
      <c r="AJ668" s="57"/>
      <c r="AK668" s="57"/>
      <c r="AL668" s="57"/>
    </row>
    <row r="669" spans="1:38" ht="12.75"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c r="AD669" s="57"/>
      <c r="AE669" s="57"/>
      <c r="AF669" s="57"/>
      <c r="AG669" s="57"/>
      <c r="AH669" s="57"/>
      <c r="AI669" s="57"/>
      <c r="AJ669" s="57"/>
      <c r="AK669" s="57"/>
      <c r="AL669" s="57"/>
    </row>
    <row r="670" spans="1:38" ht="12.75"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c r="AD670" s="57"/>
      <c r="AE670" s="57"/>
      <c r="AF670" s="57"/>
      <c r="AG670" s="57"/>
      <c r="AH670" s="57"/>
      <c r="AI670" s="57"/>
      <c r="AJ670" s="57"/>
      <c r="AK670" s="57"/>
      <c r="AL670" s="57"/>
    </row>
    <row r="671" spans="1:38" ht="12.75"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c r="AD671" s="57"/>
      <c r="AE671" s="57"/>
      <c r="AF671" s="57"/>
      <c r="AG671" s="57"/>
      <c r="AH671" s="57"/>
      <c r="AI671" s="57"/>
      <c r="AJ671" s="57"/>
      <c r="AK671" s="57"/>
      <c r="AL671" s="57"/>
    </row>
    <row r="672" spans="1:38" ht="12.75"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c r="AD672" s="57"/>
      <c r="AE672" s="57"/>
      <c r="AF672" s="57"/>
      <c r="AG672" s="57"/>
      <c r="AH672" s="57"/>
      <c r="AI672" s="57"/>
      <c r="AJ672" s="57"/>
      <c r="AK672" s="57"/>
      <c r="AL672" s="57"/>
    </row>
    <row r="673" spans="1:38" ht="12.75"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c r="AD673" s="57"/>
      <c r="AE673" s="57"/>
      <c r="AF673" s="57"/>
      <c r="AG673" s="57"/>
      <c r="AH673" s="57"/>
      <c r="AI673" s="57"/>
      <c r="AJ673" s="57"/>
      <c r="AK673" s="57"/>
      <c r="AL673" s="57"/>
    </row>
    <row r="674" spans="1:38" ht="12.75"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c r="AD674" s="57"/>
      <c r="AE674" s="57"/>
      <c r="AF674" s="57"/>
      <c r="AG674" s="57"/>
      <c r="AH674" s="57"/>
      <c r="AI674" s="57"/>
      <c r="AJ674" s="57"/>
      <c r="AK674" s="57"/>
      <c r="AL674" s="57"/>
    </row>
    <row r="675" spans="1:38" ht="12.75"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c r="AD675" s="57"/>
      <c r="AE675" s="57"/>
      <c r="AF675" s="57"/>
      <c r="AG675" s="57"/>
      <c r="AH675" s="57"/>
      <c r="AI675" s="57"/>
      <c r="AJ675" s="57"/>
      <c r="AK675" s="57"/>
      <c r="AL675" s="57"/>
    </row>
    <row r="676" spans="1:38" ht="12.75"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c r="AD676" s="57"/>
      <c r="AE676" s="57"/>
      <c r="AF676" s="57"/>
      <c r="AG676" s="57"/>
      <c r="AH676" s="57"/>
      <c r="AI676" s="57"/>
      <c r="AJ676" s="57"/>
      <c r="AK676" s="57"/>
      <c r="AL676" s="57"/>
    </row>
    <row r="677" spans="1:38" ht="12.75"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c r="AD677" s="57"/>
      <c r="AE677" s="57"/>
      <c r="AF677" s="57"/>
      <c r="AG677" s="57"/>
      <c r="AH677" s="57"/>
      <c r="AI677" s="57"/>
      <c r="AJ677" s="57"/>
      <c r="AK677" s="57"/>
      <c r="AL677" s="57"/>
    </row>
    <row r="678" spans="1:38" ht="12.75"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c r="AD678" s="57"/>
      <c r="AE678" s="57"/>
      <c r="AF678" s="57"/>
      <c r="AG678" s="57"/>
      <c r="AH678" s="57"/>
      <c r="AI678" s="57"/>
      <c r="AJ678" s="57"/>
      <c r="AK678" s="57"/>
      <c r="AL678" s="57"/>
    </row>
    <row r="679" spans="1:38" ht="12.75"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c r="AD679" s="57"/>
      <c r="AE679" s="57"/>
      <c r="AF679" s="57"/>
      <c r="AG679" s="57"/>
      <c r="AH679" s="57"/>
      <c r="AI679" s="57"/>
      <c r="AJ679" s="57"/>
      <c r="AK679" s="57"/>
      <c r="AL679" s="57"/>
    </row>
    <row r="680" spans="1:38" ht="12.75"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c r="AD680" s="57"/>
      <c r="AE680" s="57"/>
      <c r="AF680" s="57"/>
      <c r="AG680" s="57"/>
      <c r="AH680" s="57"/>
      <c r="AI680" s="57"/>
      <c r="AJ680" s="57"/>
      <c r="AK680" s="57"/>
      <c r="AL680" s="57"/>
    </row>
    <row r="681" spans="1:38" ht="12.75"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c r="AD681" s="57"/>
      <c r="AE681" s="57"/>
      <c r="AF681" s="57"/>
      <c r="AG681" s="57"/>
      <c r="AH681" s="57"/>
      <c r="AI681" s="57"/>
      <c r="AJ681" s="57"/>
      <c r="AK681" s="57"/>
      <c r="AL681" s="57"/>
    </row>
    <row r="682" spans="1:38" ht="12.75"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c r="AD682" s="57"/>
      <c r="AE682" s="57"/>
      <c r="AF682" s="57"/>
      <c r="AG682" s="57"/>
      <c r="AH682" s="57"/>
      <c r="AI682" s="57"/>
      <c r="AJ682" s="57"/>
      <c r="AK682" s="57"/>
      <c r="AL682" s="57"/>
    </row>
    <row r="683" spans="1:38" ht="12.75"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c r="AD683" s="57"/>
      <c r="AE683" s="57"/>
      <c r="AF683" s="57"/>
      <c r="AG683" s="57"/>
      <c r="AH683" s="57"/>
      <c r="AI683" s="57"/>
      <c r="AJ683" s="57"/>
      <c r="AK683" s="57"/>
      <c r="AL683" s="57"/>
    </row>
    <row r="684" spans="1:38" ht="12.75"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c r="AD684" s="57"/>
      <c r="AE684" s="57"/>
      <c r="AF684" s="57"/>
      <c r="AG684" s="57"/>
      <c r="AH684" s="57"/>
      <c r="AI684" s="57"/>
      <c r="AJ684" s="57"/>
      <c r="AK684" s="57"/>
      <c r="AL684" s="57"/>
    </row>
    <row r="685" spans="1:38" ht="12.75"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c r="AD685" s="57"/>
      <c r="AE685" s="57"/>
      <c r="AF685" s="57"/>
      <c r="AG685" s="57"/>
      <c r="AH685" s="57"/>
      <c r="AI685" s="57"/>
      <c r="AJ685" s="57"/>
      <c r="AK685" s="57"/>
      <c r="AL685" s="57"/>
    </row>
    <row r="686" spans="1:38" ht="12.75"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c r="AD686" s="57"/>
      <c r="AE686" s="57"/>
      <c r="AF686" s="57"/>
      <c r="AG686" s="57"/>
      <c r="AH686" s="57"/>
      <c r="AI686" s="57"/>
      <c r="AJ686" s="57"/>
      <c r="AK686" s="57"/>
      <c r="AL686" s="57"/>
    </row>
    <row r="687" spans="1:38" ht="12.75"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c r="AD687" s="57"/>
      <c r="AE687" s="57"/>
      <c r="AF687" s="57"/>
      <c r="AG687" s="57"/>
      <c r="AH687" s="57"/>
      <c r="AI687" s="57"/>
      <c r="AJ687" s="57"/>
      <c r="AK687" s="57"/>
      <c r="AL687" s="57"/>
    </row>
    <row r="688" spans="1:38" ht="12.75"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c r="AD688" s="57"/>
      <c r="AE688" s="57"/>
      <c r="AF688" s="57"/>
      <c r="AG688" s="57"/>
      <c r="AH688" s="57"/>
      <c r="AI688" s="57"/>
      <c r="AJ688" s="57"/>
      <c r="AK688" s="57"/>
      <c r="AL688" s="57"/>
    </row>
    <row r="689" spans="1:38" ht="12.75"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c r="AD689" s="57"/>
      <c r="AE689" s="57"/>
      <c r="AF689" s="57"/>
      <c r="AG689" s="57"/>
      <c r="AH689" s="57"/>
      <c r="AI689" s="57"/>
      <c r="AJ689" s="57"/>
      <c r="AK689" s="57"/>
      <c r="AL689" s="57"/>
    </row>
    <row r="690" spans="1:38" ht="12.75"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c r="AD690" s="57"/>
      <c r="AE690" s="57"/>
      <c r="AF690" s="57"/>
      <c r="AG690" s="57"/>
      <c r="AH690" s="57"/>
      <c r="AI690" s="57"/>
      <c r="AJ690" s="57"/>
      <c r="AK690" s="57"/>
      <c r="AL690" s="57"/>
    </row>
    <row r="691" spans="1:38" ht="12.75"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c r="AD691" s="57"/>
      <c r="AE691" s="57"/>
      <c r="AF691" s="57"/>
      <c r="AG691" s="57"/>
      <c r="AH691" s="57"/>
      <c r="AI691" s="57"/>
      <c r="AJ691" s="57"/>
      <c r="AK691" s="57"/>
      <c r="AL691" s="57"/>
    </row>
    <row r="692" spans="1:38" ht="12.75"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c r="AD692" s="57"/>
      <c r="AE692" s="57"/>
      <c r="AF692" s="57"/>
      <c r="AG692" s="57"/>
      <c r="AH692" s="57"/>
      <c r="AI692" s="57"/>
      <c r="AJ692" s="57"/>
      <c r="AK692" s="57"/>
      <c r="AL692" s="57"/>
    </row>
    <row r="693" spans="1:38" ht="12.75"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c r="AD693" s="57"/>
      <c r="AE693" s="57"/>
      <c r="AF693" s="57"/>
      <c r="AG693" s="57"/>
      <c r="AH693" s="57"/>
      <c r="AI693" s="57"/>
      <c r="AJ693" s="57"/>
      <c r="AK693" s="57"/>
      <c r="AL693" s="57"/>
    </row>
    <row r="694" spans="1:38" ht="12.75"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c r="AD694" s="57"/>
      <c r="AE694" s="57"/>
      <c r="AF694" s="57"/>
      <c r="AG694" s="57"/>
      <c r="AH694" s="57"/>
      <c r="AI694" s="57"/>
      <c r="AJ694" s="57"/>
      <c r="AK694" s="57"/>
      <c r="AL694" s="57"/>
    </row>
    <row r="695" spans="1:38" ht="12.75"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c r="AD695" s="57"/>
      <c r="AE695" s="57"/>
      <c r="AF695" s="57"/>
      <c r="AG695" s="57"/>
      <c r="AH695" s="57"/>
      <c r="AI695" s="57"/>
      <c r="AJ695" s="57"/>
      <c r="AK695" s="57"/>
      <c r="AL695" s="57"/>
    </row>
    <row r="696" spans="1:38" ht="12.75"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c r="AD696" s="57"/>
      <c r="AE696" s="57"/>
      <c r="AF696" s="57"/>
      <c r="AG696" s="57"/>
      <c r="AH696" s="57"/>
      <c r="AI696" s="57"/>
      <c r="AJ696" s="57"/>
      <c r="AK696" s="57"/>
      <c r="AL696" s="57"/>
    </row>
    <row r="697" spans="1:38" ht="12.75"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c r="AD697" s="57"/>
      <c r="AE697" s="57"/>
      <c r="AF697" s="57"/>
      <c r="AG697" s="57"/>
      <c r="AH697" s="57"/>
      <c r="AI697" s="57"/>
      <c r="AJ697" s="57"/>
      <c r="AK697" s="57"/>
      <c r="AL697" s="57"/>
    </row>
    <row r="698" spans="1:38" ht="12.75"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c r="AD698" s="57"/>
      <c r="AE698" s="57"/>
      <c r="AF698" s="57"/>
      <c r="AG698" s="57"/>
      <c r="AH698" s="57"/>
      <c r="AI698" s="57"/>
      <c r="AJ698" s="57"/>
      <c r="AK698" s="57"/>
      <c r="AL698" s="57"/>
    </row>
    <row r="699" spans="1:38" ht="12.75"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c r="AD699" s="57"/>
      <c r="AE699" s="57"/>
      <c r="AF699" s="57"/>
      <c r="AG699" s="57"/>
      <c r="AH699" s="57"/>
      <c r="AI699" s="57"/>
      <c r="AJ699" s="57"/>
      <c r="AK699" s="57"/>
      <c r="AL699" s="57"/>
    </row>
    <row r="700" spans="1:38" ht="12.75"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c r="AD700" s="57"/>
      <c r="AE700" s="57"/>
      <c r="AF700" s="57"/>
      <c r="AG700" s="57"/>
      <c r="AH700" s="57"/>
      <c r="AI700" s="57"/>
      <c r="AJ700" s="57"/>
      <c r="AK700" s="57"/>
      <c r="AL700" s="57"/>
    </row>
    <row r="701" spans="1:38" ht="12.75"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c r="AD701" s="57"/>
      <c r="AE701" s="57"/>
      <c r="AF701" s="57"/>
      <c r="AG701" s="57"/>
      <c r="AH701" s="57"/>
      <c r="AI701" s="57"/>
      <c r="AJ701" s="57"/>
      <c r="AK701" s="57"/>
      <c r="AL701" s="57"/>
    </row>
    <row r="702" spans="1:38" ht="12.75"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c r="AD702" s="57"/>
      <c r="AE702" s="57"/>
      <c r="AF702" s="57"/>
      <c r="AG702" s="57"/>
      <c r="AH702" s="57"/>
      <c r="AI702" s="57"/>
      <c r="AJ702" s="57"/>
      <c r="AK702" s="57"/>
      <c r="AL702" s="57"/>
    </row>
    <row r="703" spans="1:38" ht="12.75"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c r="AD703" s="57"/>
      <c r="AE703" s="57"/>
      <c r="AF703" s="57"/>
      <c r="AG703" s="57"/>
      <c r="AH703" s="57"/>
      <c r="AI703" s="57"/>
      <c r="AJ703" s="57"/>
      <c r="AK703" s="57"/>
      <c r="AL703" s="57"/>
    </row>
    <row r="704" spans="1:38" ht="12.75"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c r="AD704" s="57"/>
      <c r="AE704" s="57"/>
      <c r="AF704" s="57"/>
      <c r="AG704" s="57"/>
      <c r="AH704" s="57"/>
      <c r="AI704" s="57"/>
      <c r="AJ704" s="57"/>
      <c r="AK704" s="57"/>
      <c r="AL704" s="57"/>
    </row>
    <row r="705" spans="1:38" ht="12.75"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c r="AD705" s="57"/>
      <c r="AE705" s="57"/>
      <c r="AF705" s="57"/>
      <c r="AG705" s="57"/>
      <c r="AH705" s="57"/>
      <c r="AI705" s="57"/>
      <c r="AJ705" s="57"/>
      <c r="AK705" s="57"/>
      <c r="AL705" s="57"/>
    </row>
    <row r="706" spans="1:38" ht="12.75"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c r="AD706" s="57"/>
      <c r="AE706" s="57"/>
      <c r="AF706" s="57"/>
      <c r="AG706" s="57"/>
      <c r="AH706" s="57"/>
      <c r="AI706" s="57"/>
      <c r="AJ706" s="57"/>
      <c r="AK706" s="57"/>
      <c r="AL706" s="57"/>
    </row>
    <row r="707" spans="1:38" ht="12.75"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c r="AD707" s="57"/>
      <c r="AE707" s="57"/>
      <c r="AF707" s="57"/>
      <c r="AG707" s="57"/>
      <c r="AH707" s="57"/>
      <c r="AI707" s="57"/>
      <c r="AJ707" s="57"/>
      <c r="AK707" s="57"/>
      <c r="AL707" s="57"/>
    </row>
    <row r="708" spans="1:38" ht="12.75"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c r="AD708" s="57"/>
      <c r="AE708" s="57"/>
      <c r="AF708" s="57"/>
      <c r="AG708" s="57"/>
      <c r="AH708" s="57"/>
      <c r="AI708" s="57"/>
      <c r="AJ708" s="57"/>
      <c r="AK708" s="57"/>
      <c r="AL708" s="57"/>
    </row>
    <row r="709" spans="1:38" ht="12.75"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c r="AD709" s="57"/>
      <c r="AE709" s="57"/>
      <c r="AF709" s="57"/>
      <c r="AG709" s="57"/>
      <c r="AH709" s="57"/>
      <c r="AI709" s="57"/>
      <c r="AJ709" s="57"/>
      <c r="AK709" s="57"/>
      <c r="AL709" s="57"/>
    </row>
    <row r="710" spans="1:38" ht="12.75"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c r="AD710" s="57"/>
      <c r="AE710" s="57"/>
      <c r="AF710" s="57"/>
      <c r="AG710" s="57"/>
      <c r="AH710" s="57"/>
      <c r="AI710" s="57"/>
      <c r="AJ710" s="57"/>
      <c r="AK710" s="57"/>
      <c r="AL710" s="57"/>
    </row>
    <row r="711" spans="1:38" ht="12.75"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c r="AD711" s="57"/>
      <c r="AE711" s="57"/>
      <c r="AF711" s="57"/>
      <c r="AG711" s="57"/>
      <c r="AH711" s="57"/>
      <c r="AI711" s="57"/>
      <c r="AJ711" s="57"/>
      <c r="AK711" s="57"/>
      <c r="AL711" s="57"/>
    </row>
    <row r="712" spans="1:38" ht="12.75"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c r="AD712" s="57"/>
      <c r="AE712" s="57"/>
      <c r="AF712" s="57"/>
      <c r="AG712" s="57"/>
      <c r="AH712" s="57"/>
      <c r="AI712" s="57"/>
      <c r="AJ712" s="57"/>
      <c r="AK712" s="57"/>
      <c r="AL712" s="57"/>
    </row>
    <row r="713" spans="1:38" ht="12.75"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c r="AD713" s="57"/>
      <c r="AE713" s="57"/>
      <c r="AF713" s="57"/>
      <c r="AG713" s="57"/>
      <c r="AH713" s="57"/>
      <c r="AI713" s="57"/>
      <c r="AJ713" s="57"/>
      <c r="AK713" s="57"/>
      <c r="AL713" s="57"/>
    </row>
    <row r="714" spans="1:38" ht="12.75"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c r="AD714" s="57"/>
      <c r="AE714" s="57"/>
      <c r="AF714" s="57"/>
      <c r="AG714" s="57"/>
      <c r="AH714" s="57"/>
      <c r="AI714" s="57"/>
      <c r="AJ714" s="57"/>
      <c r="AK714" s="57"/>
      <c r="AL714" s="57"/>
    </row>
    <row r="715" spans="1:38" ht="12.75"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c r="AD715" s="57"/>
      <c r="AE715" s="57"/>
      <c r="AF715" s="57"/>
      <c r="AG715" s="57"/>
      <c r="AH715" s="57"/>
      <c r="AI715" s="57"/>
      <c r="AJ715" s="57"/>
      <c r="AK715" s="57"/>
      <c r="AL715" s="57"/>
    </row>
    <row r="716" spans="1:38" ht="12.75"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c r="AD716" s="57"/>
      <c r="AE716" s="57"/>
      <c r="AF716" s="57"/>
      <c r="AG716" s="57"/>
      <c r="AH716" s="57"/>
      <c r="AI716" s="57"/>
      <c r="AJ716" s="57"/>
      <c r="AK716" s="57"/>
      <c r="AL716" s="57"/>
    </row>
    <row r="717" spans="1:38" ht="12.75"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c r="AD717" s="57"/>
      <c r="AE717" s="57"/>
      <c r="AF717" s="57"/>
      <c r="AG717" s="57"/>
      <c r="AH717" s="57"/>
      <c r="AI717" s="57"/>
      <c r="AJ717" s="57"/>
      <c r="AK717" s="57"/>
      <c r="AL717" s="57"/>
    </row>
    <row r="718" spans="1:38" ht="12.75"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c r="AD718" s="57"/>
      <c r="AE718" s="57"/>
      <c r="AF718" s="57"/>
      <c r="AG718" s="57"/>
      <c r="AH718" s="57"/>
      <c r="AI718" s="57"/>
      <c r="AJ718" s="57"/>
      <c r="AK718" s="57"/>
      <c r="AL718" s="57"/>
    </row>
    <row r="719" spans="1:38" ht="12.75"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c r="AD719" s="57"/>
      <c r="AE719" s="57"/>
      <c r="AF719" s="57"/>
      <c r="AG719" s="57"/>
      <c r="AH719" s="57"/>
      <c r="AI719" s="57"/>
      <c r="AJ719" s="57"/>
      <c r="AK719" s="57"/>
      <c r="AL719" s="57"/>
    </row>
    <row r="720" spans="1:38" ht="12.75"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c r="AD720" s="57"/>
      <c r="AE720" s="57"/>
      <c r="AF720" s="57"/>
      <c r="AG720" s="57"/>
      <c r="AH720" s="57"/>
      <c r="AI720" s="57"/>
      <c r="AJ720" s="57"/>
      <c r="AK720" s="57"/>
      <c r="AL720" s="57"/>
    </row>
    <row r="721" spans="1:38" ht="12.75"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c r="AD721" s="57"/>
      <c r="AE721" s="57"/>
      <c r="AF721" s="57"/>
      <c r="AG721" s="57"/>
      <c r="AH721" s="57"/>
      <c r="AI721" s="57"/>
      <c r="AJ721" s="57"/>
      <c r="AK721" s="57"/>
      <c r="AL721" s="57"/>
    </row>
    <row r="722" spans="1:38" ht="12.75"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c r="AD722" s="57"/>
      <c r="AE722" s="57"/>
      <c r="AF722" s="57"/>
      <c r="AG722" s="57"/>
      <c r="AH722" s="57"/>
      <c r="AI722" s="57"/>
      <c r="AJ722" s="57"/>
      <c r="AK722" s="57"/>
      <c r="AL722" s="57"/>
    </row>
    <row r="723" spans="1:38" ht="12.75"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c r="AD723" s="57"/>
      <c r="AE723" s="57"/>
      <c r="AF723" s="57"/>
      <c r="AG723" s="57"/>
      <c r="AH723" s="57"/>
      <c r="AI723" s="57"/>
      <c r="AJ723" s="57"/>
      <c r="AK723" s="57"/>
      <c r="AL723" s="57"/>
    </row>
    <row r="724" spans="1:38" ht="12.75"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c r="AD724" s="57"/>
      <c r="AE724" s="57"/>
      <c r="AF724" s="57"/>
      <c r="AG724" s="57"/>
      <c r="AH724" s="57"/>
      <c r="AI724" s="57"/>
      <c r="AJ724" s="57"/>
      <c r="AK724" s="57"/>
      <c r="AL724" s="57"/>
    </row>
    <row r="725" spans="1:38" ht="12.75"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c r="AD725" s="57"/>
      <c r="AE725" s="57"/>
      <c r="AF725" s="57"/>
      <c r="AG725" s="57"/>
      <c r="AH725" s="57"/>
      <c r="AI725" s="57"/>
      <c r="AJ725" s="57"/>
      <c r="AK725" s="57"/>
      <c r="AL725" s="57"/>
    </row>
    <row r="726" spans="1:38" ht="12.75"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c r="AD726" s="57"/>
      <c r="AE726" s="57"/>
      <c r="AF726" s="57"/>
      <c r="AG726" s="57"/>
      <c r="AH726" s="57"/>
      <c r="AI726" s="57"/>
      <c r="AJ726" s="57"/>
      <c r="AK726" s="57"/>
      <c r="AL726" s="57"/>
    </row>
    <row r="727" spans="1:38" ht="12.75"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c r="AD727" s="57"/>
      <c r="AE727" s="57"/>
      <c r="AF727" s="57"/>
      <c r="AG727" s="57"/>
      <c r="AH727" s="57"/>
      <c r="AI727" s="57"/>
      <c r="AJ727" s="57"/>
      <c r="AK727" s="57"/>
      <c r="AL727" s="57"/>
    </row>
    <row r="728" spans="1:38" ht="12.75"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c r="AD728" s="57"/>
      <c r="AE728" s="57"/>
      <c r="AF728" s="57"/>
      <c r="AG728" s="57"/>
      <c r="AH728" s="57"/>
      <c r="AI728" s="57"/>
      <c r="AJ728" s="57"/>
      <c r="AK728" s="57"/>
      <c r="AL728" s="57"/>
    </row>
    <row r="729" spans="1:38" ht="12.75"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c r="AD729" s="57"/>
      <c r="AE729" s="57"/>
      <c r="AF729" s="57"/>
      <c r="AG729" s="57"/>
      <c r="AH729" s="57"/>
      <c r="AI729" s="57"/>
      <c r="AJ729" s="57"/>
      <c r="AK729" s="57"/>
      <c r="AL729" s="57"/>
    </row>
    <row r="730" spans="1:38" ht="12.75"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c r="AD730" s="57"/>
      <c r="AE730" s="57"/>
      <c r="AF730" s="57"/>
      <c r="AG730" s="57"/>
      <c r="AH730" s="57"/>
      <c r="AI730" s="57"/>
      <c r="AJ730" s="57"/>
      <c r="AK730" s="57"/>
      <c r="AL730" s="57"/>
    </row>
    <row r="731" spans="1:38" ht="12.75"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c r="AD731" s="57"/>
      <c r="AE731" s="57"/>
      <c r="AF731" s="57"/>
      <c r="AG731" s="57"/>
      <c r="AH731" s="57"/>
      <c r="AI731" s="57"/>
      <c r="AJ731" s="57"/>
      <c r="AK731" s="57"/>
      <c r="AL731" s="57"/>
    </row>
    <row r="732" spans="1:38" ht="12.75"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c r="AD732" s="57"/>
      <c r="AE732" s="57"/>
      <c r="AF732" s="57"/>
      <c r="AG732" s="57"/>
      <c r="AH732" s="57"/>
      <c r="AI732" s="57"/>
      <c r="AJ732" s="57"/>
      <c r="AK732" s="57"/>
      <c r="AL732" s="57"/>
    </row>
    <row r="733" spans="1:38" ht="12.75"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c r="AD733" s="57"/>
      <c r="AE733" s="57"/>
      <c r="AF733" s="57"/>
      <c r="AG733" s="57"/>
      <c r="AH733" s="57"/>
      <c r="AI733" s="57"/>
      <c r="AJ733" s="57"/>
      <c r="AK733" s="57"/>
      <c r="AL733" s="57"/>
    </row>
    <row r="734" spans="1:38" ht="12.75"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c r="AD734" s="57"/>
      <c r="AE734" s="57"/>
      <c r="AF734" s="57"/>
      <c r="AG734" s="57"/>
      <c r="AH734" s="57"/>
      <c r="AI734" s="57"/>
      <c r="AJ734" s="57"/>
      <c r="AK734" s="57"/>
      <c r="AL734" s="57"/>
    </row>
    <row r="735" spans="1:38" ht="12.75"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c r="AD735" s="57"/>
      <c r="AE735" s="57"/>
      <c r="AF735" s="57"/>
      <c r="AG735" s="57"/>
      <c r="AH735" s="57"/>
      <c r="AI735" s="57"/>
      <c r="AJ735" s="57"/>
      <c r="AK735" s="57"/>
      <c r="AL735" s="57"/>
    </row>
    <row r="736" spans="1:38" ht="12.75"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c r="AD736" s="57"/>
      <c r="AE736" s="57"/>
      <c r="AF736" s="57"/>
      <c r="AG736" s="57"/>
      <c r="AH736" s="57"/>
      <c r="AI736" s="57"/>
      <c r="AJ736" s="57"/>
      <c r="AK736" s="57"/>
      <c r="AL736" s="57"/>
    </row>
    <row r="737" spans="1:38" ht="12.75"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c r="AD737" s="57"/>
      <c r="AE737" s="57"/>
      <c r="AF737" s="57"/>
      <c r="AG737" s="57"/>
      <c r="AH737" s="57"/>
      <c r="AI737" s="57"/>
      <c r="AJ737" s="57"/>
      <c r="AK737" s="57"/>
      <c r="AL737" s="57"/>
    </row>
    <row r="738" spans="1:38" ht="12.75"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c r="AD738" s="57"/>
      <c r="AE738" s="57"/>
      <c r="AF738" s="57"/>
      <c r="AG738" s="57"/>
      <c r="AH738" s="57"/>
      <c r="AI738" s="57"/>
      <c r="AJ738" s="57"/>
      <c r="AK738" s="57"/>
      <c r="AL738" s="57"/>
    </row>
    <row r="739" spans="1:38" ht="12.75"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c r="AD739" s="57"/>
      <c r="AE739" s="57"/>
      <c r="AF739" s="57"/>
      <c r="AG739" s="57"/>
      <c r="AH739" s="57"/>
      <c r="AI739" s="57"/>
      <c r="AJ739" s="57"/>
      <c r="AK739" s="57"/>
      <c r="AL739" s="57"/>
    </row>
    <row r="740" spans="1:38" ht="12.75"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c r="AD740" s="57"/>
      <c r="AE740" s="57"/>
      <c r="AF740" s="57"/>
      <c r="AG740" s="57"/>
      <c r="AH740" s="57"/>
      <c r="AI740" s="57"/>
      <c r="AJ740" s="57"/>
      <c r="AK740" s="57"/>
      <c r="AL740" s="57"/>
    </row>
    <row r="741" spans="1:38" ht="12.75"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c r="AD741" s="57"/>
      <c r="AE741" s="57"/>
      <c r="AF741" s="57"/>
      <c r="AG741" s="57"/>
      <c r="AH741" s="57"/>
      <c r="AI741" s="57"/>
      <c r="AJ741" s="57"/>
      <c r="AK741" s="57"/>
      <c r="AL741" s="57"/>
    </row>
    <row r="742" spans="1:38" ht="12.75"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c r="AD742" s="57"/>
      <c r="AE742" s="57"/>
      <c r="AF742" s="57"/>
      <c r="AG742" s="57"/>
      <c r="AH742" s="57"/>
      <c r="AI742" s="57"/>
      <c r="AJ742" s="57"/>
      <c r="AK742" s="57"/>
      <c r="AL742" s="57"/>
    </row>
    <row r="743" spans="1:38" ht="12.75"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c r="AD743" s="57"/>
      <c r="AE743" s="57"/>
      <c r="AF743" s="57"/>
      <c r="AG743" s="57"/>
      <c r="AH743" s="57"/>
      <c r="AI743" s="57"/>
      <c r="AJ743" s="57"/>
      <c r="AK743" s="57"/>
      <c r="AL743" s="57"/>
    </row>
    <row r="744" spans="1:38" ht="12.75"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c r="AD744" s="57"/>
      <c r="AE744" s="57"/>
      <c r="AF744" s="57"/>
      <c r="AG744" s="57"/>
      <c r="AH744" s="57"/>
      <c r="AI744" s="57"/>
      <c r="AJ744" s="57"/>
      <c r="AK744" s="57"/>
      <c r="AL744" s="57"/>
    </row>
    <row r="745" spans="1:38" ht="12.75"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c r="AD745" s="57"/>
      <c r="AE745" s="57"/>
      <c r="AF745" s="57"/>
      <c r="AG745" s="57"/>
      <c r="AH745" s="57"/>
      <c r="AI745" s="57"/>
      <c r="AJ745" s="57"/>
      <c r="AK745" s="57"/>
      <c r="AL745" s="57"/>
    </row>
    <row r="746" spans="1:38" ht="12.75"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c r="AD746" s="57"/>
      <c r="AE746" s="57"/>
      <c r="AF746" s="57"/>
      <c r="AG746" s="57"/>
      <c r="AH746" s="57"/>
      <c r="AI746" s="57"/>
      <c r="AJ746" s="57"/>
      <c r="AK746" s="57"/>
      <c r="AL746" s="57"/>
    </row>
    <row r="747" spans="1:38" ht="12.75"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c r="AD747" s="57"/>
      <c r="AE747" s="57"/>
      <c r="AF747" s="57"/>
      <c r="AG747" s="57"/>
      <c r="AH747" s="57"/>
      <c r="AI747" s="57"/>
      <c r="AJ747" s="57"/>
      <c r="AK747" s="57"/>
      <c r="AL747" s="57"/>
    </row>
    <row r="748" spans="1:38" ht="12.75"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c r="AD748" s="57"/>
      <c r="AE748" s="57"/>
      <c r="AF748" s="57"/>
      <c r="AG748" s="57"/>
      <c r="AH748" s="57"/>
      <c r="AI748" s="57"/>
      <c r="AJ748" s="57"/>
      <c r="AK748" s="57"/>
      <c r="AL748" s="57"/>
    </row>
    <row r="749" spans="1:38" ht="12.75"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c r="AD749" s="57"/>
      <c r="AE749" s="57"/>
      <c r="AF749" s="57"/>
      <c r="AG749" s="57"/>
      <c r="AH749" s="57"/>
      <c r="AI749" s="57"/>
      <c r="AJ749" s="57"/>
      <c r="AK749" s="57"/>
      <c r="AL749" s="57"/>
    </row>
    <row r="750" spans="1:38" ht="12.75"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c r="AD750" s="57"/>
      <c r="AE750" s="57"/>
      <c r="AF750" s="57"/>
      <c r="AG750" s="57"/>
      <c r="AH750" s="57"/>
      <c r="AI750" s="57"/>
      <c r="AJ750" s="57"/>
      <c r="AK750" s="57"/>
      <c r="AL750" s="57"/>
    </row>
    <row r="751" spans="1:38" ht="12.75"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c r="AD751" s="57"/>
      <c r="AE751" s="57"/>
      <c r="AF751" s="57"/>
      <c r="AG751" s="57"/>
      <c r="AH751" s="57"/>
      <c r="AI751" s="57"/>
      <c r="AJ751" s="57"/>
      <c r="AK751" s="57"/>
      <c r="AL751" s="57"/>
    </row>
    <row r="752" spans="1:38" ht="12.75"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c r="AD752" s="57"/>
      <c r="AE752" s="57"/>
      <c r="AF752" s="57"/>
      <c r="AG752" s="57"/>
      <c r="AH752" s="57"/>
      <c r="AI752" s="57"/>
      <c r="AJ752" s="57"/>
      <c r="AK752" s="57"/>
      <c r="AL752" s="57"/>
    </row>
    <row r="753" spans="1:38" ht="12.75"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c r="AD753" s="57"/>
      <c r="AE753" s="57"/>
      <c r="AF753" s="57"/>
      <c r="AG753" s="57"/>
      <c r="AH753" s="57"/>
      <c r="AI753" s="57"/>
      <c r="AJ753" s="57"/>
      <c r="AK753" s="57"/>
      <c r="AL753" s="57"/>
    </row>
    <row r="754" spans="1:38" ht="12.75"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c r="AD754" s="57"/>
      <c r="AE754" s="57"/>
      <c r="AF754" s="57"/>
      <c r="AG754" s="57"/>
      <c r="AH754" s="57"/>
      <c r="AI754" s="57"/>
      <c r="AJ754" s="57"/>
      <c r="AK754" s="57"/>
      <c r="AL754" s="57"/>
    </row>
    <row r="755" spans="1:38" ht="12.75"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c r="AD755" s="57"/>
      <c r="AE755" s="57"/>
      <c r="AF755" s="57"/>
      <c r="AG755" s="57"/>
      <c r="AH755" s="57"/>
      <c r="AI755" s="57"/>
      <c r="AJ755" s="57"/>
      <c r="AK755" s="57"/>
      <c r="AL755" s="57"/>
    </row>
    <row r="756" spans="1:38" ht="12.75"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c r="AD756" s="57"/>
      <c r="AE756" s="57"/>
      <c r="AF756" s="57"/>
      <c r="AG756" s="57"/>
      <c r="AH756" s="57"/>
      <c r="AI756" s="57"/>
      <c r="AJ756" s="57"/>
      <c r="AK756" s="57"/>
      <c r="AL756" s="57"/>
    </row>
    <row r="757" spans="1:38" ht="12.75"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c r="AD757" s="57"/>
      <c r="AE757" s="57"/>
      <c r="AF757" s="57"/>
      <c r="AG757" s="57"/>
      <c r="AH757" s="57"/>
      <c r="AI757" s="57"/>
      <c r="AJ757" s="57"/>
      <c r="AK757" s="57"/>
      <c r="AL757" s="57"/>
    </row>
    <row r="758" spans="1:38" ht="12.75"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c r="AD758" s="57"/>
      <c r="AE758" s="57"/>
      <c r="AF758" s="57"/>
      <c r="AG758" s="57"/>
      <c r="AH758" s="57"/>
      <c r="AI758" s="57"/>
      <c r="AJ758" s="57"/>
      <c r="AK758" s="57"/>
      <c r="AL758" s="57"/>
    </row>
    <row r="759" spans="1:38" ht="12.75"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c r="AD759" s="57"/>
      <c r="AE759" s="57"/>
      <c r="AF759" s="57"/>
      <c r="AG759" s="57"/>
      <c r="AH759" s="57"/>
      <c r="AI759" s="57"/>
      <c r="AJ759" s="57"/>
      <c r="AK759" s="57"/>
      <c r="AL759" s="57"/>
    </row>
    <row r="760" spans="1:38" ht="12.75"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c r="AD760" s="57"/>
      <c r="AE760" s="57"/>
      <c r="AF760" s="57"/>
      <c r="AG760" s="57"/>
      <c r="AH760" s="57"/>
      <c r="AI760" s="57"/>
      <c r="AJ760" s="57"/>
      <c r="AK760" s="57"/>
      <c r="AL760" s="57"/>
    </row>
    <row r="761" spans="1:38" ht="12.75"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c r="AD761" s="57"/>
      <c r="AE761" s="57"/>
      <c r="AF761" s="57"/>
      <c r="AG761" s="57"/>
      <c r="AH761" s="57"/>
      <c r="AI761" s="57"/>
      <c r="AJ761" s="57"/>
      <c r="AK761" s="57"/>
      <c r="AL761" s="57"/>
    </row>
    <row r="762" spans="1:38" ht="12.75"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c r="AD762" s="57"/>
      <c r="AE762" s="57"/>
      <c r="AF762" s="57"/>
      <c r="AG762" s="57"/>
      <c r="AH762" s="57"/>
      <c r="AI762" s="57"/>
      <c r="AJ762" s="57"/>
      <c r="AK762" s="57"/>
      <c r="AL762" s="57"/>
    </row>
    <row r="763" spans="1:38" ht="12.75"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c r="AD763" s="57"/>
      <c r="AE763" s="57"/>
      <c r="AF763" s="57"/>
      <c r="AG763" s="57"/>
      <c r="AH763" s="57"/>
      <c r="AI763" s="57"/>
      <c r="AJ763" s="57"/>
      <c r="AK763" s="57"/>
      <c r="AL763" s="57"/>
    </row>
    <row r="764" spans="1:38" ht="12.75"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c r="AD764" s="57"/>
      <c r="AE764" s="57"/>
      <c r="AF764" s="57"/>
      <c r="AG764" s="57"/>
      <c r="AH764" s="57"/>
      <c r="AI764" s="57"/>
      <c r="AJ764" s="57"/>
      <c r="AK764" s="57"/>
      <c r="AL764" s="57"/>
    </row>
    <row r="765" spans="1:38" ht="12.75"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c r="AD765" s="57"/>
      <c r="AE765" s="57"/>
      <c r="AF765" s="57"/>
      <c r="AG765" s="57"/>
      <c r="AH765" s="57"/>
      <c r="AI765" s="57"/>
      <c r="AJ765" s="57"/>
      <c r="AK765" s="57"/>
      <c r="AL765" s="57"/>
    </row>
    <row r="766" spans="1:38" ht="12.75"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c r="AD766" s="57"/>
      <c r="AE766" s="57"/>
      <c r="AF766" s="57"/>
      <c r="AG766" s="57"/>
      <c r="AH766" s="57"/>
      <c r="AI766" s="57"/>
      <c r="AJ766" s="57"/>
      <c r="AK766" s="57"/>
      <c r="AL766" s="57"/>
    </row>
    <row r="767" spans="1:38" ht="12.75"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c r="AD767" s="57"/>
      <c r="AE767" s="57"/>
      <c r="AF767" s="57"/>
      <c r="AG767" s="57"/>
      <c r="AH767" s="57"/>
      <c r="AI767" s="57"/>
      <c r="AJ767" s="57"/>
      <c r="AK767" s="57"/>
      <c r="AL767" s="57"/>
    </row>
    <row r="768" spans="1:38" ht="12.75"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c r="AD768" s="57"/>
      <c r="AE768" s="57"/>
      <c r="AF768" s="57"/>
      <c r="AG768" s="57"/>
      <c r="AH768" s="57"/>
      <c r="AI768" s="57"/>
      <c r="AJ768" s="57"/>
      <c r="AK768" s="57"/>
      <c r="AL768" s="57"/>
    </row>
    <row r="769" spans="1:38" ht="12.75"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c r="AD769" s="57"/>
      <c r="AE769" s="57"/>
      <c r="AF769" s="57"/>
      <c r="AG769" s="57"/>
      <c r="AH769" s="57"/>
      <c r="AI769" s="57"/>
      <c r="AJ769" s="57"/>
      <c r="AK769" s="57"/>
      <c r="AL769" s="57"/>
    </row>
    <row r="770" spans="1:38" ht="12.75"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c r="AD770" s="57"/>
      <c r="AE770" s="57"/>
      <c r="AF770" s="57"/>
      <c r="AG770" s="57"/>
      <c r="AH770" s="57"/>
      <c r="AI770" s="57"/>
      <c r="AJ770" s="57"/>
      <c r="AK770" s="57"/>
      <c r="AL770" s="57"/>
    </row>
    <row r="771" spans="1:38" ht="12.75"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c r="AD771" s="57"/>
      <c r="AE771" s="57"/>
      <c r="AF771" s="57"/>
      <c r="AG771" s="57"/>
      <c r="AH771" s="57"/>
      <c r="AI771" s="57"/>
      <c r="AJ771" s="57"/>
      <c r="AK771" s="57"/>
      <c r="AL771" s="57"/>
    </row>
    <row r="772" spans="1:38" ht="12.75"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c r="AD772" s="57"/>
      <c r="AE772" s="57"/>
      <c r="AF772" s="57"/>
      <c r="AG772" s="57"/>
      <c r="AH772" s="57"/>
      <c r="AI772" s="57"/>
      <c r="AJ772" s="57"/>
      <c r="AK772" s="57"/>
      <c r="AL772" s="57"/>
    </row>
    <row r="773" spans="1:38" ht="12.75"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c r="AD773" s="57"/>
      <c r="AE773" s="57"/>
      <c r="AF773" s="57"/>
      <c r="AG773" s="57"/>
      <c r="AH773" s="57"/>
      <c r="AI773" s="57"/>
      <c r="AJ773" s="57"/>
      <c r="AK773" s="57"/>
      <c r="AL773" s="57"/>
    </row>
    <row r="774" spans="1:38" ht="12.75"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c r="AD774" s="57"/>
      <c r="AE774" s="57"/>
      <c r="AF774" s="57"/>
      <c r="AG774" s="57"/>
      <c r="AH774" s="57"/>
      <c r="AI774" s="57"/>
      <c r="AJ774" s="57"/>
      <c r="AK774" s="57"/>
      <c r="AL774" s="57"/>
    </row>
    <row r="775" spans="1:38" ht="12.75"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c r="AD775" s="57"/>
      <c r="AE775" s="57"/>
      <c r="AF775" s="57"/>
      <c r="AG775" s="57"/>
      <c r="AH775" s="57"/>
      <c r="AI775" s="57"/>
      <c r="AJ775" s="57"/>
      <c r="AK775" s="57"/>
      <c r="AL775" s="57"/>
    </row>
    <row r="776" spans="1:38" ht="12.75"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c r="AD776" s="57"/>
      <c r="AE776" s="57"/>
      <c r="AF776" s="57"/>
      <c r="AG776" s="57"/>
      <c r="AH776" s="57"/>
      <c r="AI776" s="57"/>
      <c r="AJ776" s="57"/>
      <c r="AK776" s="57"/>
      <c r="AL776" s="57"/>
    </row>
    <row r="777" spans="1:38" ht="12.75"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c r="AD777" s="57"/>
      <c r="AE777" s="57"/>
      <c r="AF777" s="57"/>
      <c r="AG777" s="57"/>
      <c r="AH777" s="57"/>
      <c r="AI777" s="57"/>
      <c r="AJ777" s="57"/>
      <c r="AK777" s="57"/>
      <c r="AL777" s="57"/>
    </row>
    <row r="778" spans="1:38" ht="12.75"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c r="AD778" s="57"/>
      <c r="AE778" s="57"/>
      <c r="AF778" s="57"/>
      <c r="AG778" s="57"/>
      <c r="AH778" s="57"/>
      <c r="AI778" s="57"/>
      <c r="AJ778" s="57"/>
      <c r="AK778" s="57"/>
      <c r="AL778" s="57"/>
    </row>
    <row r="779" spans="1:38" ht="12.75"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c r="AD779" s="57"/>
      <c r="AE779" s="57"/>
      <c r="AF779" s="57"/>
      <c r="AG779" s="57"/>
      <c r="AH779" s="57"/>
      <c r="AI779" s="57"/>
      <c r="AJ779" s="57"/>
      <c r="AK779" s="57"/>
      <c r="AL779" s="57"/>
    </row>
    <row r="780" spans="1:38" ht="12.75"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c r="AD780" s="57"/>
      <c r="AE780" s="57"/>
      <c r="AF780" s="57"/>
      <c r="AG780" s="57"/>
      <c r="AH780" s="57"/>
      <c r="AI780" s="57"/>
      <c r="AJ780" s="57"/>
      <c r="AK780" s="57"/>
      <c r="AL780" s="57"/>
    </row>
    <row r="781" spans="1:38" ht="12.75"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c r="AD781" s="57"/>
      <c r="AE781" s="57"/>
      <c r="AF781" s="57"/>
      <c r="AG781" s="57"/>
      <c r="AH781" s="57"/>
      <c r="AI781" s="57"/>
      <c r="AJ781" s="57"/>
      <c r="AK781" s="57"/>
      <c r="AL781" s="57"/>
    </row>
    <row r="782" spans="1:38" ht="12.75"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c r="AD782" s="57"/>
      <c r="AE782" s="57"/>
      <c r="AF782" s="57"/>
      <c r="AG782" s="57"/>
      <c r="AH782" s="57"/>
      <c r="AI782" s="57"/>
      <c r="AJ782" s="57"/>
      <c r="AK782" s="57"/>
      <c r="AL782" s="57"/>
    </row>
    <row r="783" spans="1:38" ht="12.75"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c r="AD783" s="57"/>
      <c r="AE783" s="57"/>
      <c r="AF783" s="57"/>
      <c r="AG783" s="57"/>
      <c r="AH783" s="57"/>
      <c r="AI783" s="57"/>
      <c r="AJ783" s="57"/>
      <c r="AK783" s="57"/>
      <c r="AL783" s="57"/>
    </row>
    <row r="784" spans="1:38" ht="12.75"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c r="AD784" s="57"/>
      <c r="AE784" s="57"/>
      <c r="AF784" s="57"/>
      <c r="AG784" s="57"/>
      <c r="AH784" s="57"/>
      <c r="AI784" s="57"/>
      <c r="AJ784" s="57"/>
      <c r="AK784" s="57"/>
      <c r="AL784" s="57"/>
    </row>
    <row r="785" spans="1:38" ht="12.75"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c r="AD785" s="57"/>
      <c r="AE785" s="57"/>
      <c r="AF785" s="57"/>
      <c r="AG785" s="57"/>
      <c r="AH785" s="57"/>
      <c r="AI785" s="57"/>
      <c r="AJ785" s="57"/>
      <c r="AK785" s="57"/>
      <c r="AL785" s="57"/>
    </row>
    <row r="786" spans="1:38" ht="12.75"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c r="AD786" s="57"/>
      <c r="AE786" s="57"/>
      <c r="AF786" s="57"/>
      <c r="AG786" s="57"/>
      <c r="AH786" s="57"/>
      <c r="AI786" s="57"/>
      <c r="AJ786" s="57"/>
      <c r="AK786" s="57"/>
      <c r="AL786" s="57"/>
    </row>
    <row r="787" spans="1:38" ht="12.75"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c r="AD787" s="57"/>
      <c r="AE787" s="57"/>
      <c r="AF787" s="57"/>
      <c r="AG787" s="57"/>
      <c r="AH787" s="57"/>
      <c r="AI787" s="57"/>
      <c r="AJ787" s="57"/>
      <c r="AK787" s="57"/>
      <c r="AL787" s="57"/>
    </row>
    <row r="788" spans="1:38" ht="12.75"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c r="AD788" s="57"/>
      <c r="AE788" s="57"/>
      <c r="AF788" s="57"/>
      <c r="AG788" s="57"/>
      <c r="AH788" s="57"/>
      <c r="AI788" s="57"/>
      <c r="AJ788" s="57"/>
      <c r="AK788" s="57"/>
      <c r="AL788" s="57"/>
    </row>
    <row r="789" spans="1:38" ht="12.75"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c r="AD789" s="57"/>
      <c r="AE789" s="57"/>
      <c r="AF789" s="57"/>
      <c r="AG789" s="57"/>
      <c r="AH789" s="57"/>
      <c r="AI789" s="57"/>
      <c r="AJ789" s="57"/>
      <c r="AK789" s="57"/>
      <c r="AL789" s="57"/>
    </row>
    <row r="790" spans="1:38" ht="12.75"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c r="AD790" s="57"/>
      <c r="AE790" s="57"/>
      <c r="AF790" s="57"/>
      <c r="AG790" s="57"/>
      <c r="AH790" s="57"/>
      <c r="AI790" s="57"/>
      <c r="AJ790" s="57"/>
      <c r="AK790" s="57"/>
      <c r="AL790" s="57"/>
    </row>
    <row r="791" spans="1:38" ht="12.75"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c r="AD791" s="57"/>
      <c r="AE791" s="57"/>
      <c r="AF791" s="57"/>
      <c r="AG791" s="57"/>
      <c r="AH791" s="57"/>
      <c r="AI791" s="57"/>
      <c r="AJ791" s="57"/>
      <c r="AK791" s="57"/>
      <c r="AL791" s="57"/>
    </row>
    <row r="792" spans="1:38" ht="12.75"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c r="AD792" s="57"/>
      <c r="AE792" s="57"/>
      <c r="AF792" s="57"/>
      <c r="AG792" s="57"/>
      <c r="AH792" s="57"/>
      <c r="AI792" s="57"/>
      <c r="AJ792" s="57"/>
      <c r="AK792" s="57"/>
      <c r="AL792" s="57"/>
    </row>
    <row r="793" spans="1:38" ht="12.75"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c r="AD793" s="57"/>
      <c r="AE793" s="57"/>
      <c r="AF793" s="57"/>
      <c r="AG793" s="57"/>
      <c r="AH793" s="57"/>
      <c r="AI793" s="57"/>
      <c r="AJ793" s="57"/>
      <c r="AK793" s="57"/>
      <c r="AL793" s="57"/>
    </row>
    <row r="794" spans="1:38" ht="12.75"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c r="AD794" s="57"/>
      <c r="AE794" s="57"/>
      <c r="AF794" s="57"/>
      <c r="AG794" s="57"/>
      <c r="AH794" s="57"/>
      <c r="AI794" s="57"/>
      <c r="AJ794" s="57"/>
      <c r="AK794" s="57"/>
      <c r="AL794" s="57"/>
    </row>
    <row r="795" spans="1:38" ht="12.75"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c r="AD795" s="57"/>
      <c r="AE795" s="57"/>
      <c r="AF795" s="57"/>
      <c r="AG795" s="57"/>
      <c r="AH795" s="57"/>
      <c r="AI795" s="57"/>
      <c r="AJ795" s="57"/>
      <c r="AK795" s="57"/>
      <c r="AL795" s="57"/>
    </row>
    <row r="796" spans="1:38" ht="12.75"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c r="AD796" s="57"/>
      <c r="AE796" s="57"/>
      <c r="AF796" s="57"/>
      <c r="AG796" s="57"/>
      <c r="AH796" s="57"/>
      <c r="AI796" s="57"/>
      <c r="AJ796" s="57"/>
      <c r="AK796" s="57"/>
      <c r="AL796" s="57"/>
    </row>
    <row r="797" spans="1:38" ht="12.75"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c r="AD797" s="57"/>
      <c r="AE797" s="57"/>
      <c r="AF797" s="57"/>
      <c r="AG797" s="57"/>
      <c r="AH797" s="57"/>
      <c r="AI797" s="57"/>
      <c r="AJ797" s="57"/>
      <c r="AK797" s="57"/>
      <c r="AL797" s="57"/>
    </row>
    <row r="798" spans="1:38" ht="12.75"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c r="AD798" s="57"/>
      <c r="AE798" s="57"/>
      <c r="AF798" s="57"/>
      <c r="AG798" s="57"/>
      <c r="AH798" s="57"/>
      <c r="AI798" s="57"/>
      <c r="AJ798" s="57"/>
      <c r="AK798" s="57"/>
      <c r="AL798" s="57"/>
    </row>
    <row r="799" spans="1:38" ht="12.75"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c r="AD799" s="57"/>
      <c r="AE799" s="57"/>
      <c r="AF799" s="57"/>
      <c r="AG799" s="57"/>
      <c r="AH799" s="57"/>
      <c r="AI799" s="57"/>
      <c r="AJ799" s="57"/>
      <c r="AK799" s="57"/>
      <c r="AL799" s="57"/>
    </row>
    <row r="800" spans="1:38" ht="12.75"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c r="AD800" s="57"/>
      <c r="AE800" s="57"/>
      <c r="AF800" s="57"/>
      <c r="AG800" s="57"/>
      <c r="AH800" s="57"/>
      <c r="AI800" s="57"/>
      <c r="AJ800" s="57"/>
      <c r="AK800" s="57"/>
      <c r="AL800" s="57"/>
    </row>
    <row r="801" spans="1:38" ht="12.75"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c r="AD801" s="57"/>
      <c r="AE801" s="57"/>
      <c r="AF801" s="57"/>
      <c r="AG801" s="57"/>
      <c r="AH801" s="57"/>
      <c r="AI801" s="57"/>
      <c r="AJ801" s="57"/>
      <c r="AK801" s="57"/>
      <c r="AL801" s="57"/>
    </row>
    <row r="802" spans="1:38" ht="12.75"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c r="AD802" s="57"/>
      <c r="AE802" s="57"/>
      <c r="AF802" s="57"/>
      <c r="AG802" s="57"/>
      <c r="AH802" s="57"/>
      <c r="AI802" s="57"/>
      <c r="AJ802" s="57"/>
      <c r="AK802" s="57"/>
      <c r="AL802" s="57"/>
    </row>
    <row r="803" spans="1:38" ht="12.75"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c r="AD803" s="57"/>
      <c r="AE803" s="57"/>
      <c r="AF803" s="57"/>
      <c r="AG803" s="57"/>
      <c r="AH803" s="57"/>
      <c r="AI803" s="57"/>
      <c r="AJ803" s="57"/>
      <c r="AK803" s="57"/>
      <c r="AL803" s="57"/>
    </row>
    <row r="804" spans="1:38" ht="12.75"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c r="AD804" s="57"/>
      <c r="AE804" s="57"/>
      <c r="AF804" s="57"/>
      <c r="AG804" s="57"/>
      <c r="AH804" s="57"/>
      <c r="AI804" s="57"/>
      <c r="AJ804" s="57"/>
      <c r="AK804" s="57"/>
      <c r="AL804" s="57"/>
    </row>
    <row r="805" spans="1:38" ht="12.75"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c r="AD805" s="57"/>
      <c r="AE805" s="57"/>
      <c r="AF805" s="57"/>
      <c r="AG805" s="57"/>
      <c r="AH805" s="57"/>
      <c r="AI805" s="57"/>
      <c r="AJ805" s="57"/>
      <c r="AK805" s="57"/>
      <c r="AL805" s="57"/>
    </row>
    <row r="806" spans="1:38" ht="12.75"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c r="AD806" s="57"/>
      <c r="AE806" s="57"/>
      <c r="AF806" s="57"/>
      <c r="AG806" s="57"/>
      <c r="AH806" s="57"/>
      <c r="AI806" s="57"/>
      <c r="AJ806" s="57"/>
      <c r="AK806" s="57"/>
      <c r="AL806" s="57"/>
    </row>
    <row r="807" spans="1:38" ht="12.75"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c r="AD807" s="57"/>
      <c r="AE807" s="57"/>
      <c r="AF807" s="57"/>
      <c r="AG807" s="57"/>
      <c r="AH807" s="57"/>
      <c r="AI807" s="57"/>
      <c r="AJ807" s="57"/>
      <c r="AK807" s="57"/>
      <c r="AL807" s="57"/>
    </row>
    <row r="808" spans="1:38" ht="12.75"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c r="AD808" s="57"/>
      <c r="AE808" s="57"/>
      <c r="AF808" s="57"/>
      <c r="AG808" s="57"/>
      <c r="AH808" s="57"/>
      <c r="AI808" s="57"/>
      <c r="AJ808" s="57"/>
      <c r="AK808" s="57"/>
      <c r="AL808" s="57"/>
    </row>
    <row r="809" spans="1:38" ht="12.75"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c r="AD809" s="57"/>
      <c r="AE809" s="57"/>
      <c r="AF809" s="57"/>
      <c r="AG809" s="57"/>
      <c r="AH809" s="57"/>
      <c r="AI809" s="57"/>
      <c r="AJ809" s="57"/>
      <c r="AK809" s="57"/>
      <c r="AL809" s="57"/>
    </row>
    <row r="810" spans="1:38" ht="12.75"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c r="AD810" s="57"/>
      <c r="AE810" s="57"/>
      <c r="AF810" s="57"/>
      <c r="AG810" s="57"/>
      <c r="AH810" s="57"/>
      <c r="AI810" s="57"/>
      <c r="AJ810" s="57"/>
      <c r="AK810" s="57"/>
      <c r="AL810" s="57"/>
    </row>
    <row r="811" spans="1:38" ht="12.75"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c r="AD811" s="57"/>
      <c r="AE811" s="57"/>
      <c r="AF811" s="57"/>
      <c r="AG811" s="57"/>
      <c r="AH811" s="57"/>
      <c r="AI811" s="57"/>
      <c r="AJ811" s="57"/>
      <c r="AK811" s="57"/>
      <c r="AL811" s="57"/>
    </row>
    <row r="812" spans="1:38" ht="12.75"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c r="AD812" s="57"/>
      <c r="AE812" s="57"/>
      <c r="AF812" s="57"/>
      <c r="AG812" s="57"/>
      <c r="AH812" s="57"/>
      <c r="AI812" s="57"/>
      <c r="AJ812" s="57"/>
      <c r="AK812" s="57"/>
      <c r="AL812" s="57"/>
    </row>
    <row r="813" spans="1:38" ht="12.75"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c r="AD813" s="57"/>
      <c r="AE813" s="57"/>
      <c r="AF813" s="57"/>
      <c r="AG813" s="57"/>
      <c r="AH813" s="57"/>
      <c r="AI813" s="57"/>
      <c r="AJ813" s="57"/>
      <c r="AK813" s="57"/>
      <c r="AL813" s="57"/>
    </row>
    <row r="814" spans="1:38" ht="12.75"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c r="AD814" s="57"/>
      <c r="AE814" s="57"/>
      <c r="AF814" s="57"/>
      <c r="AG814" s="57"/>
      <c r="AH814" s="57"/>
      <c r="AI814" s="57"/>
      <c r="AJ814" s="57"/>
      <c r="AK814" s="57"/>
      <c r="AL814" s="57"/>
    </row>
    <row r="815" spans="1:38" ht="12.75"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c r="AD815" s="57"/>
      <c r="AE815" s="57"/>
      <c r="AF815" s="57"/>
      <c r="AG815" s="57"/>
      <c r="AH815" s="57"/>
      <c r="AI815" s="57"/>
      <c r="AJ815" s="57"/>
      <c r="AK815" s="57"/>
      <c r="AL815" s="57"/>
    </row>
    <row r="816" spans="1:38" ht="12.75"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c r="AD816" s="57"/>
      <c r="AE816" s="57"/>
      <c r="AF816" s="57"/>
      <c r="AG816" s="57"/>
      <c r="AH816" s="57"/>
      <c r="AI816" s="57"/>
      <c r="AJ816" s="57"/>
      <c r="AK816" s="57"/>
      <c r="AL816" s="57"/>
    </row>
    <row r="817" spans="1:38" ht="12.75"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c r="AD817" s="57"/>
      <c r="AE817" s="57"/>
      <c r="AF817" s="57"/>
      <c r="AG817" s="57"/>
      <c r="AH817" s="57"/>
      <c r="AI817" s="57"/>
      <c r="AJ817" s="57"/>
      <c r="AK817" s="57"/>
      <c r="AL817" s="57"/>
    </row>
    <row r="818" spans="1:38" ht="12.75"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c r="AD818" s="57"/>
      <c r="AE818" s="57"/>
      <c r="AF818" s="57"/>
      <c r="AG818" s="57"/>
      <c r="AH818" s="57"/>
      <c r="AI818" s="57"/>
      <c r="AJ818" s="57"/>
      <c r="AK818" s="57"/>
      <c r="AL818" s="57"/>
    </row>
    <row r="819" spans="1:38" ht="12.75"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c r="AD819" s="57"/>
      <c r="AE819" s="57"/>
      <c r="AF819" s="57"/>
      <c r="AG819" s="57"/>
      <c r="AH819" s="57"/>
      <c r="AI819" s="57"/>
      <c r="AJ819" s="57"/>
      <c r="AK819" s="57"/>
      <c r="AL819" s="57"/>
    </row>
    <row r="820" spans="1:38" ht="12.75"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c r="AD820" s="57"/>
      <c r="AE820" s="57"/>
      <c r="AF820" s="57"/>
      <c r="AG820" s="57"/>
      <c r="AH820" s="57"/>
      <c r="AI820" s="57"/>
      <c r="AJ820" s="57"/>
      <c r="AK820" s="57"/>
      <c r="AL820" s="57"/>
    </row>
    <row r="821" spans="1:38" ht="12.75"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c r="AD821" s="57"/>
      <c r="AE821" s="57"/>
      <c r="AF821" s="57"/>
      <c r="AG821" s="57"/>
      <c r="AH821" s="57"/>
      <c r="AI821" s="57"/>
      <c r="AJ821" s="57"/>
      <c r="AK821" s="57"/>
      <c r="AL821" s="57"/>
    </row>
    <row r="822" spans="1:38" ht="12.75"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c r="AD822" s="57"/>
      <c r="AE822" s="57"/>
      <c r="AF822" s="57"/>
      <c r="AG822" s="57"/>
      <c r="AH822" s="57"/>
      <c r="AI822" s="57"/>
      <c r="AJ822" s="57"/>
      <c r="AK822" s="57"/>
      <c r="AL822" s="57"/>
    </row>
    <row r="823" spans="1:38" ht="12.75"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c r="AD823" s="57"/>
      <c r="AE823" s="57"/>
      <c r="AF823" s="57"/>
      <c r="AG823" s="57"/>
      <c r="AH823" s="57"/>
      <c r="AI823" s="57"/>
      <c r="AJ823" s="57"/>
      <c r="AK823" s="57"/>
      <c r="AL823" s="57"/>
    </row>
    <row r="824" spans="1:38" ht="12.75"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c r="AD824" s="57"/>
      <c r="AE824" s="57"/>
      <c r="AF824" s="57"/>
      <c r="AG824" s="57"/>
      <c r="AH824" s="57"/>
      <c r="AI824" s="57"/>
      <c r="AJ824" s="57"/>
      <c r="AK824" s="57"/>
      <c r="AL824" s="57"/>
    </row>
    <row r="825" spans="1:38" ht="12.75"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c r="AD825" s="57"/>
      <c r="AE825" s="57"/>
      <c r="AF825" s="57"/>
      <c r="AG825" s="57"/>
      <c r="AH825" s="57"/>
      <c r="AI825" s="57"/>
      <c r="AJ825" s="57"/>
      <c r="AK825" s="57"/>
      <c r="AL825" s="57"/>
    </row>
    <row r="826" spans="1:38" ht="12.75"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c r="AD826" s="57"/>
      <c r="AE826" s="57"/>
      <c r="AF826" s="57"/>
      <c r="AG826" s="57"/>
      <c r="AH826" s="57"/>
      <c r="AI826" s="57"/>
      <c r="AJ826" s="57"/>
      <c r="AK826" s="57"/>
      <c r="AL826" s="57"/>
    </row>
    <row r="827" spans="1:38" ht="12.75"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c r="AD827" s="57"/>
      <c r="AE827" s="57"/>
      <c r="AF827" s="57"/>
      <c r="AG827" s="57"/>
      <c r="AH827" s="57"/>
      <c r="AI827" s="57"/>
      <c r="AJ827" s="57"/>
      <c r="AK827" s="57"/>
      <c r="AL827" s="57"/>
    </row>
    <row r="828" spans="1:38" ht="12.75"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c r="AD828" s="57"/>
      <c r="AE828" s="57"/>
      <c r="AF828" s="57"/>
      <c r="AG828" s="57"/>
      <c r="AH828" s="57"/>
      <c r="AI828" s="57"/>
      <c r="AJ828" s="57"/>
      <c r="AK828" s="57"/>
      <c r="AL828" s="57"/>
    </row>
    <row r="829" spans="1:38" ht="12.75"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c r="AD829" s="57"/>
      <c r="AE829" s="57"/>
      <c r="AF829" s="57"/>
      <c r="AG829" s="57"/>
      <c r="AH829" s="57"/>
      <c r="AI829" s="57"/>
      <c r="AJ829" s="57"/>
      <c r="AK829" s="57"/>
      <c r="AL829" s="57"/>
    </row>
    <row r="830" spans="1:38" ht="12.75"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c r="AD830" s="57"/>
      <c r="AE830" s="57"/>
      <c r="AF830" s="57"/>
      <c r="AG830" s="57"/>
      <c r="AH830" s="57"/>
      <c r="AI830" s="57"/>
      <c r="AJ830" s="57"/>
      <c r="AK830" s="57"/>
      <c r="AL830" s="57"/>
    </row>
    <row r="831" spans="1:38" ht="12.75"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c r="AE831" s="57"/>
      <c r="AF831" s="57"/>
      <c r="AG831" s="57"/>
      <c r="AH831" s="57"/>
      <c r="AI831" s="57"/>
      <c r="AJ831" s="57"/>
      <c r="AK831" s="57"/>
      <c r="AL831" s="57"/>
    </row>
    <row r="832" spans="1:38" ht="12.75"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c r="AD832" s="57"/>
      <c r="AE832" s="57"/>
      <c r="AF832" s="57"/>
      <c r="AG832" s="57"/>
      <c r="AH832" s="57"/>
      <c r="AI832" s="57"/>
      <c r="AJ832" s="57"/>
      <c r="AK832" s="57"/>
      <c r="AL832" s="57"/>
    </row>
    <row r="833" spans="1:38" ht="12.75"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c r="AD833" s="57"/>
      <c r="AE833" s="57"/>
      <c r="AF833" s="57"/>
      <c r="AG833" s="57"/>
      <c r="AH833" s="57"/>
      <c r="AI833" s="57"/>
      <c r="AJ833" s="57"/>
      <c r="AK833" s="57"/>
      <c r="AL833" s="57"/>
    </row>
    <row r="834" spans="1:38" ht="12.75"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c r="AD834" s="57"/>
      <c r="AE834" s="57"/>
      <c r="AF834" s="57"/>
      <c r="AG834" s="57"/>
      <c r="AH834" s="57"/>
      <c r="AI834" s="57"/>
      <c r="AJ834" s="57"/>
      <c r="AK834" s="57"/>
      <c r="AL834" s="57"/>
    </row>
    <row r="835" spans="1:38" ht="12.75"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c r="AD835" s="57"/>
      <c r="AE835" s="57"/>
      <c r="AF835" s="57"/>
      <c r="AG835" s="57"/>
      <c r="AH835" s="57"/>
      <c r="AI835" s="57"/>
      <c r="AJ835" s="57"/>
      <c r="AK835" s="57"/>
      <c r="AL835" s="57"/>
    </row>
    <row r="836" spans="1:38" ht="12.75"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c r="AD836" s="57"/>
      <c r="AE836" s="57"/>
      <c r="AF836" s="57"/>
      <c r="AG836" s="57"/>
      <c r="AH836" s="57"/>
      <c r="AI836" s="57"/>
      <c r="AJ836" s="57"/>
      <c r="AK836" s="57"/>
      <c r="AL836" s="57"/>
    </row>
    <row r="837" spans="1:38" ht="12.75"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c r="AD837" s="57"/>
      <c r="AE837" s="57"/>
      <c r="AF837" s="57"/>
      <c r="AG837" s="57"/>
      <c r="AH837" s="57"/>
      <c r="AI837" s="57"/>
      <c r="AJ837" s="57"/>
      <c r="AK837" s="57"/>
      <c r="AL837" s="57"/>
    </row>
    <row r="838" spans="1:38" ht="12.75"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c r="AD838" s="57"/>
      <c r="AE838" s="57"/>
      <c r="AF838" s="57"/>
      <c r="AG838" s="57"/>
      <c r="AH838" s="57"/>
      <c r="AI838" s="57"/>
      <c r="AJ838" s="57"/>
      <c r="AK838" s="57"/>
      <c r="AL838" s="57"/>
    </row>
    <row r="839" spans="1:38" ht="12.75"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c r="AD839" s="57"/>
      <c r="AE839" s="57"/>
      <c r="AF839" s="57"/>
      <c r="AG839" s="57"/>
      <c r="AH839" s="57"/>
      <c r="AI839" s="57"/>
      <c r="AJ839" s="57"/>
      <c r="AK839" s="57"/>
      <c r="AL839" s="57"/>
    </row>
    <row r="840" spans="1:38" ht="12.75"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c r="AD840" s="57"/>
      <c r="AE840" s="57"/>
      <c r="AF840" s="57"/>
      <c r="AG840" s="57"/>
      <c r="AH840" s="57"/>
      <c r="AI840" s="57"/>
      <c r="AJ840" s="57"/>
      <c r="AK840" s="57"/>
      <c r="AL840" s="57"/>
    </row>
    <row r="841" spans="1:38" ht="12.75"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c r="AD841" s="57"/>
      <c r="AE841" s="57"/>
      <c r="AF841" s="57"/>
      <c r="AG841" s="57"/>
      <c r="AH841" s="57"/>
      <c r="AI841" s="57"/>
      <c r="AJ841" s="57"/>
      <c r="AK841" s="57"/>
      <c r="AL841" s="57"/>
    </row>
    <row r="842" spans="1:38" ht="12.75"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c r="AD842" s="57"/>
      <c r="AE842" s="57"/>
      <c r="AF842" s="57"/>
      <c r="AG842" s="57"/>
      <c r="AH842" s="57"/>
      <c r="AI842" s="57"/>
      <c r="AJ842" s="57"/>
      <c r="AK842" s="57"/>
      <c r="AL842" s="57"/>
    </row>
    <row r="843" spans="1:38" ht="12.75"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c r="AD843" s="57"/>
      <c r="AE843" s="57"/>
      <c r="AF843" s="57"/>
      <c r="AG843" s="57"/>
      <c r="AH843" s="57"/>
      <c r="AI843" s="57"/>
      <c r="AJ843" s="57"/>
      <c r="AK843" s="57"/>
      <c r="AL843" s="57"/>
    </row>
    <row r="844" spans="1:38" ht="12.75"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c r="AD844" s="57"/>
      <c r="AE844" s="57"/>
      <c r="AF844" s="57"/>
      <c r="AG844" s="57"/>
      <c r="AH844" s="57"/>
      <c r="AI844" s="57"/>
      <c r="AJ844" s="57"/>
      <c r="AK844" s="57"/>
      <c r="AL844" s="57"/>
    </row>
    <row r="845" spans="1:38" ht="12.75"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c r="AD845" s="57"/>
      <c r="AE845" s="57"/>
      <c r="AF845" s="57"/>
      <c r="AG845" s="57"/>
      <c r="AH845" s="57"/>
      <c r="AI845" s="57"/>
      <c r="AJ845" s="57"/>
      <c r="AK845" s="57"/>
      <c r="AL845" s="57"/>
    </row>
    <row r="846" spans="1:38" ht="12.75"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c r="AD846" s="57"/>
      <c r="AE846" s="57"/>
      <c r="AF846" s="57"/>
      <c r="AG846" s="57"/>
      <c r="AH846" s="57"/>
      <c r="AI846" s="57"/>
      <c r="AJ846" s="57"/>
      <c r="AK846" s="57"/>
      <c r="AL846" s="57"/>
    </row>
    <row r="847" spans="1:38" ht="12.75"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c r="AD847" s="57"/>
      <c r="AE847" s="57"/>
      <c r="AF847" s="57"/>
      <c r="AG847" s="57"/>
      <c r="AH847" s="57"/>
      <c r="AI847" s="57"/>
      <c r="AJ847" s="57"/>
      <c r="AK847" s="57"/>
      <c r="AL847" s="57"/>
    </row>
    <row r="848" spans="1:38" ht="12.75"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c r="AD848" s="57"/>
      <c r="AE848" s="57"/>
      <c r="AF848" s="57"/>
      <c r="AG848" s="57"/>
      <c r="AH848" s="57"/>
      <c r="AI848" s="57"/>
      <c r="AJ848" s="57"/>
      <c r="AK848" s="57"/>
      <c r="AL848" s="57"/>
    </row>
    <row r="849" spans="1:38" ht="12.75"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c r="AD849" s="57"/>
      <c r="AE849" s="57"/>
      <c r="AF849" s="57"/>
      <c r="AG849" s="57"/>
      <c r="AH849" s="57"/>
      <c r="AI849" s="57"/>
      <c r="AJ849" s="57"/>
      <c r="AK849" s="57"/>
      <c r="AL849" s="57"/>
    </row>
    <row r="850" spans="1:38" ht="12.75"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c r="AD850" s="57"/>
      <c r="AE850" s="57"/>
      <c r="AF850" s="57"/>
      <c r="AG850" s="57"/>
      <c r="AH850" s="57"/>
      <c r="AI850" s="57"/>
      <c r="AJ850" s="57"/>
      <c r="AK850" s="57"/>
      <c r="AL850" s="57"/>
    </row>
    <row r="851" spans="1:38" ht="12.75"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c r="AD851" s="57"/>
      <c r="AE851" s="57"/>
      <c r="AF851" s="57"/>
      <c r="AG851" s="57"/>
      <c r="AH851" s="57"/>
      <c r="AI851" s="57"/>
      <c r="AJ851" s="57"/>
      <c r="AK851" s="57"/>
      <c r="AL851" s="57"/>
    </row>
    <row r="852" spans="1:38" ht="12.75"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c r="AD852" s="57"/>
      <c r="AE852" s="57"/>
      <c r="AF852" s="57"/>
      <c r="AG852" s="57"/>
      <c r="AH852" s="57"/>
      <c r="AI852" s="57"/>
      <c r="AJ852" s="57"/>
      <c r="AK852" s="57"/>
      <c r="AL852" s="57"/>
    </row>
    <row r="853" spans="1:38" ht="12.75"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c r="AD853" s="57"/>
      <c r="AE853" s="57"/>
      <c r="AF853" s="57"/>
      <c r="AG853" s="57"/>
      <c r="AH853" s="57"/>
      <c r="AI853" s="57"/>
      <c r="AJ853" s="57"/>
      <c r="AK853" s="57"/>
      <c r="AL853" s="57"/>
    </row>
    <row r="854" spans="1:38" ht="12.75"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c r="AD854" s="57"/>
      <c r="AE854" s="57"/>
      <c r="AF854" s="57"/>
      <c r="AG854" s="57"/>
      <c r="AH854" s="57"/>
      <c r="AI854" s="57"/>
      <c r="AJ854" s="57"/>
      <c r="AK854" s="57"/>
      <c r="AL854" s="57"/>
    </row>
    <row r="855" spans="1:38" ht="12.75"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c r="AD855" s="57"/>
      <c r="AE855" s="57"/>
      <c r="AF855" s="57"/>
      <c r="AG855" s="57"/>
      <c r="AH855" s="57"/>
      <c r="AI855" s="57"/>
      <c r="AJ855" s="57"/>
      <c r="AK855" s="57"/>
      <c r="AL855" s="57"/>
    </row>
    <row r="856" spans="1:38" ht="12.75"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c r="AD856" s="57"/>
      <c r="AE856" s="57"/>
      <c r="AF856" s="57"/>
      <c r="AG856" s="57"/>
      <c r="AH856" s="57"/>
      <c r="AI856" s="57"/>
      <c r="AJ856" s="57"/>
      <c r="AK856" s="57"/>
      <c r="AL856" s="57"/>
    </row>
    <row r="857" spans="1:38" ht="12.75"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c r="AD857" s="57"/>
      <c r="AE857" s="57"/>
      <c r="AF857" s="57"/>
      <c r="AG857" s="57"/>
      <c r="AH857" s="57"/>
      <c r="AI857" s="57"/>
      <c r="AJ857" s="57"/>
      <c r="AK857" s="57"/>
      <c r="AL857" s="57"/>
    </row>
    <row r="858" spans="1:38" ht="12.75"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c r="AD858" s="57"/>
      <c r="AE858" s="57"/>
      <c r="AF858" s="57"/>
      <c r="AG858" s="57"/>
      <c r="AH858" s="57"/>
      <c r="AI858" s="57"/>
      <c r="AJ858" s="57"/>
      <c r="AK858" s="57"/>
      <c r="AL858" s="57"/>
    </row>
    <row r="859" spans="1:38" ht="12.75"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c r="AD859" s="57"/>
      <c r="AE859" s="57"/>
      <c r="AF859" s="57"/>
      <c r="AG859" s="57"/>
      <c r="AH859" s="57"/>
      <c r="AI859" s="57"/>
      <c r="AJ859" s="57"/>
      <c r="AK859" s="57"/>
      <c r="AL859" s="57"/>
    </row>
    <row r="860" spans="1:38" ht="12.75"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c r="AD860" s="57"/>
      <c r="AE860" s="57"/>
      <c r="AF860" s="57"/>
      <c r="AG860" s="57"/>
      <c r="AH860" s="57"/>
      <c r="AI860" s="57"/>
      <c r="AJ860" s="57"/>
      <c r="AK860" s="57"/>
      <c r="AL860" s="57"/>
    </row>
    <row r="861" spans="1:38" ht="12.75"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c r="AD861" s="57"/>
      <c r="AE861" s="57"/>
      <c r="AF861" s="57"/>
      <c r="AG861" s="57"/>
      <c r="AH861" s="57"/>
      <c r="AI861" s="57"/>
      <c r="AJ861" s="57"/>
      <c r="AK861" s="57"/>
      <c r="AL861" s="57"/>
    </row>
    <row r="862" spans="1:38" ht="12.75"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c r="AD862" s="57"/>
      <c r="AE862" s="57"/>
      <c r="AF862" s="57"/>
      <c r="AG862" s="57"/>
      <c r="AH862" s="57"/>
      <c r="AI862" s="57"/>
      <c r="AJ862" s="57"/>
      <c r="AK862" s="57"/>
      <c r="AL862" s="57"/>
    </row>
    <row r="863" spans="1:38" ht="12.75"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c r="AD863" s="57"/>
      <c r="AE863" s="57"/>
      <c r="AF863" s="57"/>
      <c r="AG863" s="57"/>
      <c r="AH863" s="57"/>
      <c r="AI863" s="57"/>
      <c r="AJ863" s="57"/>
      <c r="AK863" s="57"/>
      <c r="AL863" s="57"/>
    </row>
    <row r="864" spans="1:38" ht="12.75"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c r="AD864" s="57"/>
      <c r="AE864" s="57"/>
      <c r="AF864" s="57"/>
      <c r="AG864" s="57"/>
      <c r="AH864" s="57"/>
      <c r="AI864" s="57"/>
      <c r="AJ864" s="57"/>
      <c r="AK864" s="57"/>
      <c r="AL864" s="57"/>
    </row>
    <row r="865" spans="1:38" ht="12.75"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c r="AD865" s="57"/>
      <c r="AE865" s="57"/>
      <c r="AF865" s="57"/>
      <c r="AG865" s="57"/>
      <c r="AH865" s="57"/>
      <c r="AI865" s="57"/>
      <c r="AJ865" s="57"/>
      <c r="AK865" s="57"/>
      <c r="AL865" s="57"/>
    </row>
    <row r="866" spans="1:38" ht="12.75"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c r="AD866" s="57"/>
      <c r="AE866" s="57"/>
      <c r="AF866" s="57"/>
      <c r="AG866" s="57"/>
      <c r="AH866" s="57"/>
      <c r="AI866" s="57"/>
      <c r="AJ866" s="57"/>
      <c r="AK866" s="57"/>
      <c r="AL866" s="57"/>
    </row>
    <row r="867" spans="1:38" ht="12.75"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c r="AD867" s="57"/>
      <c r="AE867" s="57"/>
      <c r="AF867" s="57"/>
      <c r="AG867" s="57"/>
      <c r="AH867" s="57"/>
      <c r="AI867" s="57"/>
      <c r="AJ867" s="57"/>
      <c r="AK867" s="57"/>
      <c r="AL867" s="57"/>
    </row>
    <row r="868" spans="1:38" ht="12.75"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c r="AD868" s="57"/>
      <c r="AE868" s="57"/>
      <c r="AF868" s="57"/>
      <c r="AG868" s="57"/>
      <c r="AH868" s="57"/>
      <c r="AI868" s="57"/>
      <c r="AJ868" s="57"/>
      <c r="AK868" s="57"/>
      <c r="AL868" s="57"/>
    </row>
    <row r="869" spans="1:38" ht="12.75"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c r="AD869" s="57"/>
      <c r="AE869" s="57"/>
      <c r="AF869" s="57"/>
      <c r="AG869" s="57"/>
      <c r="AH869" s="57"/>
      <c r="AI869" s="57"/>
      <c r="AJ869" s="57"/>
      <c r="AK869" s="57"/>
      <c r="AL869" s="57"/>
    </row>
    <row r="870" spans="1:38" ht="12.75"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c r="AD870" s="57"/>
      <c r="AE870" s="57"/>
      <c r="AF870" s="57"/>
      <c r="AG870" s="57"/>
      <c r="AH870" s="57"/>
      <c r="AI870" s="57"/>
      <c r="AJ870" s="57"/>
      <c r="AK870" s="57"/>
      <c r="AL870" s="57"/>
    </row>
    <row r="871" spans="1:38" ht="12.75"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c r="AD871" s="57"/>
      <c r="AE871" s="57"/>
      <c r="AF871" s="57"/>
      <c r="AG871" s="57"/>
      <c r="AH871" s="57"/>
      <c r="AI871" s="57"/>
      <c r="AJ871" s="57"/>
      <c r="AK871" s="57"/>
      <c r="AL871" s="57"/>
    </row>
    <row r="872" spans="1:38" ht="12.75"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c r="AD872" s="57"/>
      <c r="AE872" s="57"/>
      <c r="AF872" s="57"/>
      <c r="AG872" s="57"/>
      <c r="AH872" s="57"/>
      <c r="AI872" s="57"/>
      <c r="AJ872" s="57"/>
      <c r="AK872" s="57"/>
      <c r="AL872" s="57"/>
    </row>
    <row r="873" spans="1:38" ht="12.75"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c r="AD873" s="57"/>
      <c r="AE873" s="57"/>
      <c r="AF873" s="57"/>
      <c r="AG873" s="57"/>
      <c r="AH873" s="57"/>
      <c r="AI873" s="57"/>
      <c r="AJ873" s="57"/>
      <c r="AK873" s="57"/>
      <c r="AL873" s="57"/>
    </row>
    <row r="874" spans="1:38" ht="12.75"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c r="AD874" s="57"/>
      <c r="AE874" s="57"/>
      <c r="AF874" s="57"/>
      <c r="AG874" s="57"/>
      <c r="AH874" s="57"/>
      <c r="AI874" s="57"/>
      <c r="AJ874" s="57"/>
      <c r="AK874" s="57"/>
      <c r="AL874" s="57"/>
    </row>
    <row r="875" spans="1:38" ht="12.75"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c r="AD875" s="57"/>
      <c r="AE875" s="57"/>
      <c r="AF875" s="57"/>
      <c r="AG875" s="57"/>
      <c r="AH875" s="57"/>
      <c r="AI875" s="57"/>
      <c r="AJ875" s="57"/>
      <c r="AK875" s="57"/>
      <c r="AL875" s="57"/>
    </row>
    <row r="876" spans="1:38" ht="12.75"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c r="AD876" s="57"/>
      <c r="AE876" s="57"/>
      <c r="AF876" s="57"/>
      <c r="AG876" s="57"/>
      <c r="AH876" s="57"/>
      <c r="AI876" s="57"/>
      <c r="AJ876" s="57"/>
      <c r="AK876" s="57"/>
      <c r="AL876" s="57"/>
    </row>
    <row r="877" spans="1:38" ht="12.75"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c r="AD877" s="57"/>
      <c r="AE877" s="57"/>
      <c r="AF877" s="57"/>
      <c r="AG877" s="57"/>
      <c r="AH877" s="57"/>
      <c r="AI877" s="57"/>
      <c r="AJ877" s="57"/>
      <c r="AK877" s="57"/>
      <c r="AL877" s="57"/>
    </row>
    <row r="878" spans="1:38" ht="12.75"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c r="AD878" s="57"/>
      <c r="AE878" s="57"/>
      <c r="AF878" s="57"/>
      <c r="AG878" s="57"/>
      <c r="AH878" s="57"/>
      <c r="AI878" s="57"/>
      <c r="AJ878" s="57"/>
      <c r="AK878" s="57"/>
      <c r="AL878" s="57"/>
    </row>
    <row r="879" spans="1:38" ht="12.75"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c r="AD879" s="57"/>
      <c r="AE879" s="57"/>
      <c r="AF879" s="57"/>
      <c r="AG879" s="57"/>
      <c r="AH879" s="57"/>
      <c r="AI879" s="57"/>
      <c r="AJ879" s="57"/>
      <c r="AK879" s="57"/>
      <c r="AL879" s="57"/>
    </row>
    <row r="880" spans="1:38" ht="12.75"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c r="AE880" s="57"/>
      <c r="AF880" s="57"/>
      <c r="AG880" s="57"/>
      <c r="AH880" s="57"/>
      <c r="AI880" s="57"/>
      <c r="AJ880" s="57"/>
      <c r="AK880" s="57"/>
      <c r="AL880" s="57"/>
    </row>
    <row r="881" spans="1:38" ht="12.75"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c r="AD881" s="57"/>
      <c r="AE881" s="57"/>
      <c r="AF881" s="57"/>
      <c r="AG881" s="57"/>
      <c r="AH881" s="57"/>
      <c r="AI881" s="57"/>
      <c r="AJ881" s="57"/>
      <c r="AK881" s="57"/>
      <c r="AL881" s="57"/>
    </row>
    <row r="882" spans="1:38" ht="12.75"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c r="AD882" s="57"/>
      <c r="AE882" s="57"/>
      <c r="AF882" s="57"/>
      <c r="AG882" s="57"/>
      <c r="AH882" s="57"/>
      <c r="AI882" s="57"/>
      <c r="AJ882" s="57"/>
      <c r="AK882" s="57"/>
      <c r="AL882" s="57"/>
    </row>
    <row r="883" spans="1:38" ht="12.75"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c r="AD883" s="57"/>
      <c r="AE883" s="57"/>
      <c r="AF883" s="57"/>
      <c r="AG883" s="57"/>
      <c r="AH883" s="57"/>
      <c r="AI883" s="57"/>
      <c r="AJ883" s="57"/>
      <c r="AK883" s="57"/>
      <c r="AL883" s="57"/>
    </row>
    <row r="884" spans="1:38" ht="12.75"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c r="AD884" s="57"/>
      <c r="AE884" s="57"/>
      <c r="AF884" s="57"/>
      <c r="AG884" s="57"/>
      <c r="AH884" s="57"/>
      <c r="AI884" s="57"/>
      <c r="AJ884" s="57"/>
      <c r="AK884" s="57"/>
      <c r="AL884" s="57"/>
    </row>
    <row r="885" spans="1:38" ht="12.75"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c r="AD885" s="57"/>
      <c r="AE885" s="57"/>
      <c r="AF885" s="57"/>
      <c r="AG885" s="57"/>
      <c r="AH885" s="57"/>
      <c r="AI885" s="57"/>
      <c r="AJ885" s="57"/>
      <c r="AK885" s="57"/>
      <c r="AL885" s="57"/>
    </row>
    <row r="886" spans="1:38" ht="12.75"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c r="AD886" s="57"/>
      <c r="AE886" s="57"/>
      <c r="AF886" s="57"/>
      <c r="AG886" s="57"/>
      <c r="AH886" s="57"/>
      <c r="AI886" s="57"/>
      <c r="AJ886" s="57"/>
      <c r="AK886" s="57"/>
      <c r="AL886" s="57"/>
    </row>
    <row r="887" spans="1:38" ht="12.75"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c r="AD887" s="57"/>
      <c r="AE887" s="57"/>
      <c r="AF887" s="57"/>
      <c r="AG887" s="57"/>
      <c r="AH887" s="57"/>
      <c r="AI887" s="57"/>
      <c r="AJ887" s="57"/>
      <c r="AK887" s="57"/>
      <c r="AL887" s="57"/>
    </row>
    <row r="888" spans="1:38" ht="12.75"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c r="AD888" s="57"/>
      <c r="AE888" s="57"/>
      <c r="AF888" s="57"/>
      <c r="AG888" s="57"/>
      <c r="AH888" s="57"/>
      <c r="AI888" s="57"/>
      <c r="AJ888" s="57"/>
      <c r="AK888" s="57"/>
      <c r="AL888" s="57"/>
    </row>
    <row r="889" spans="1:38" ht="12.75"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c r="AD889" s="57"/>
      <c r="AE889" s="57"/>
      <c r="AF889" s="57"/>
      <c r="AG889" s="57"/>
      <c r="AH889" s="57"/>
      <c r="AI889" s="57"/>
      <c r="AJ889" s="57"/>
      <c r="AK889" s="57"/>
      <c r="AL889" s="57"/>
    </row>
    <row r="890" spans="1:38" ht="12.75"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c r="AD890" s="57"/>
      <c r="AE890" s="57"/>
      <c r="AF890" s="57"/>
      <c r="AG890" s="57"/>
      <c r="AH890" s="57"/>
      <c r="AI890" s="57"/>
      <c r="AJ890" s="57"/>
      <c r="AK890" s="57"/>
      <c r="AL890" s="57"/>
    </row>
    <row r="891" spans="1:38" ht="12.75"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c r="AD891" s="57"/>
      <c r="AE891" s="57"/>
      <c r="AF891" s="57"/>
      <c r="AG891" s="57"/>
      <c r="AH891" s="57"/>
      <c r="AI891" s="57"/>
      <c r="AJ891" s="57"/>
      <c r="AK891" s="57"/>
      <c r="AL891" s="57"/>
    </row>
    <row r="892" spans="1:38" ht="12.75"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c r="AD892" s="57"/>
      <c r="AE892" s="57"/>
      <c r="AF892" s="57"/>
      <c r="AG892" s="57"/>
      <c r="AH892" s="57"/>
      <c r="AI892" s="57"/>
      <c r="AJ892" s="57"/>
      <c r="AK892" s="57"/>
      <c r="AL892" s="57"/>
    </row>
    <row r="893" spans="1:38" ht="12.75"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c r="AD893" s="57"/>
      <c r="AE893" s="57"/>
      <c r="AF893" s="57"/>
      <c r="AG893" s="57"/>
      <c r="AH893" s="57"/>
      <c r="AI893" s="57"/>
      <c r="AJ893" s="57"/>
      <c r="AK893" s="57"/>
      <c r="AL893" s="57"/>
    </row>
    <row r="894" spans="1:38" ht="12.75"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c r="AD894" s="57"/>
      <c r="AE894" s="57"/>
      <c r="AF894" s="57"/>
      <c r="AG894" s="57"/>
      <c r="AH894" s="57"/>
      <c r="AI894" s="57"/>
      <c r="AJ894" s="57"/>
      <c r="AK894" s="57"/>
      <c r="AL894" s="57"/>
    </row>
    <row r="895" spans="1:38" ht="12.75"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c r="AD895" s="57"/>
      <c r="AE895" s="57"/>
      <c r="AF895" s="57"/>
      <c r="AG895" s="57"/>
      <c r="AH895" s="57"/>
      <c r="AI895" s="57"/>
      <c r="AJ895" s="57"/>
      <c r="AK895" s="57"/>
      <c r="AL895" s="57"/>
    </row>
    <row r="896" spans="1:38" ht="12.75"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c r="AD896" s="57"/>
      <c r="AE896" s="57"/>
      <c r="AF896" s="57"/>
      <c r="AG896" s="57"/>
      <c r="AH896" s="57"/>
      <c r="AI896" s="57"/>
      <c r="AJ896" s="57"/>
      <c r="AK896" s="57"/>
      <c r="AL896" s="57"/>
    </row>
    <row r="897" spans="1:38" ht="12.75"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c r="AD897" s="57"/>
      <c r="AE897" s="57"/>
      <c r="AF897" s="57"/>
      <c r="AG897" s="57"/>
      <c r="AH897" s="57"/>
      <c r="AI897" s="57"/>
      <c r="AJ897" s="57"/>
      <c r="AK897" s="57"/>
      <c r="AL897" s="57"/>
    </row>
    <row r="898" spans="1:38" ht="12.75"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c r="AD898" s="57"/>
      <c r="AE898" s="57"/>
      <c r="AF898" s="57"/>
      <c r="AG898" s="57"/>
      <c r="AH898" s="57"/>
      <c r="AI898" s="57"/>
      <c r="AJ898" s="57"/>
      <c r="AK898" s="57"/>
      <c r="AL898" s="57"/>
    </row>
    <row r="899" spans="1:38" ht="12.75"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c r="AD899" s="57"/>
      <c r="AE899" s="57"/>
      <c r="AF899" s="57"/>
      <c r="AG899" s="57"/>
      <c r="AH899" s="57"/>
      <c r="AI899" s="57"/>
      <c r="AJ899" s="57"/>
      <c r="AK899" s="57"/>
      <c r="AL899" s="57"/>
    </row>
    <row r="900" spans="1:38" ht="12.75"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c r="AD900" s="57"/>
      <c r="AE900" s="57"/>
      <c r="AF900" s="57"/>
      <c r="AG900" s="57"/>
      <c r="AH900" s="57"/>
      <c r="AI900" s="57"/>
      <c r="AJ900" s="57"/>
      <c r="AK900" s="57"/>
      <c r="AL900" s="57"/>
    </row>
    <row r="901" spans="1:38" ht="12.75"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c r="AD901" s="57"/>
      <c r="AE901" s="57"/>
      <c r="AF901" s="57"/>
      <c r="AG901" s="57"/>
      <c r="AH901" s="57"/>
      <c r="AI901" s="57"/>
      <c r="AJ901" s="57"/>
      <c r="AK901" s="57"/>
      <c r="AL901" s="57"/>
    </row>
    <row r="902" spans="1:38" ht="12.75"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c r="AD902" s="57"/>
      <c r="AE902" s="57"/>
      <c r="AF902" s="57"/>
      <c r="AG902" s="57"/>
      <c r="AH902" s="57"/>
      <c r="AI902" s="57"/>
      <c r="AJ902" s="57"/>
      <c r="AK902" s="57"/>
      <c r="AL902" s="57"/>
    </row>
    <row r="903" spans="1:38" ht="12.75"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c r="AD903" s="57"/>
      <c r="AE903" s="57"/>
      <c r="AF903" s="57"/>
      <c r="AG903" s="57"/>
      <c r="AH903" s="57"/>
      <c r="AI903" s="57"/>
      <c r="AJ903" s="57"/>
      <c r="AK903" s="57"/>
      <c r="AL903" s="57"/>
    </row>
    <row r="904" spans="1:38" ht="12.75"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c r="AD904" s="57"/>
      <c r="AE904" s="57"/>
      <c r="AF904" s="57"/>
      <c r="AG904" s="57"/>
      <c r="AH904" s="57"/>
      <c r="AI904" s="57"/>
      <c r="AJ904" s="57"/>
      <c r="AK904" s="57"/>
      <c r="AL904" s="57"/>
    </row>
    <row r="905" spans="1:38" ht="12.75"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c r="AD905" s="57"/>
      <c r="AE905" s="57"/>
      <c r="AF905" s="57"/>
      <c r="AG905" s="57"/>
      <c r="AH905" s="57"/>
      <c r="AI905" s="57"/>
      <c r="AJ905" s="57"/>
      <c r="AK905" s="57"/>
      <c r="AL905" s="57"/>
    </row>
    <row r="906" spans="1:38" ht="12.75"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c r="AD906" s="57"/>
      <c r="AE906" s="57"/>
      <c r="AF906" s="57"/>
      <c r="AG906" s="57"/>
      <c r="AH906" s="57"/>
      <c r="AI906" s="57"/>
      <c r="AJ906" s="57"/>
      <c r="AK906" s="57"/>
      <c r="AL906" s="57"/>
    </row>
    <row r="907" spans="1:38" ht="12.75"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c r="AD907" s="57"/>
      <c r="AE907" s="57"/>
      <c r="AF907" s="57"/>
      <c r="AG907" s="57"/>
      <c r="AH907" s="57"/>
      <c r="AI907" s="57"/>
      <c r="AJ907" s="57"/>
      <c r="AK907" s="57"/>
      <c r="AL907" s="57"/>
    </row>
    <row r="908" spans="1:38" ht="12.75"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c r="AD908" s="57"/>
      <c r="AE908" s="57"/>
      <c r="AF908" s="57"/>
      <c r="AG908" s="57"/>
      <c r="AH908" s="57"/>
      <c r="AI908" s="57"/>
      <c r="AJ908" s="57"/>
      <c r="AK908" s="57"/>
      <c r="AL908" s="57"/>
    </row>
    <row r="909" spans="1:38" ht="12.75"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c r="AD909" s="57"/>
      <c r="AE909" s="57"/>
      <c r="AF909" s="57"/>
      <c r="AG909" s="57"/>
      <c r="AH909" s="57"/>
      <c r="AI909" s="57"/>
      <c r="AJ909" s="57"/>
      <c r="AK909" s="57"/>
      <c r="AL909" s="57"/>
    </row>
    <row r="910" spans="1:38" ht="12.75"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c r="AD910" s="57"/>
      <c r="AE910" s="57"/>
      <c r="AF910" s="57"/>
      <c r="AG910" s="57"/>
      <c r="AH910" s="57"/>
      <c r="AI910" s="57"/>
      <c r="AJ910" s="57"/>
      <c r="AK910" s="57"/>
      <c r="AL910" s="57"/>
    </row>
    <row r="911" spans="1:38" ht="12.75"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c r="AD911" s="57"/>
      <c r="AE911" s="57"/>
      <c r="AF911" s="57"/>
      <c r="AG911" s="57"/>
      <c r="AH911" s="57"/>
      <c r="AI911" s="57"/>
      <c r="AJ911" s="57"/>
      <c r="AK911" s="57"/>
      <c r="AL911" s="57"/>
    </row>
    <row r="912" spans="1:38" ht="12.75"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c r="AD912" s="57"/>
      <c r="AE912" s="57"/>
      <c r="AF912" s="57"/>
      <c r="AG912" s="57"/>
      <c r="AH912" s="57"/>
      <c r="AI912" s="57"/>
      <c r="AJ912" s="57"/>
      <c r="AK912" s="57"/>
      <c r="AL912" s="57"/>
    </row>
    <row r="913" spans="1:38" ht="12.75"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c r="AD913" s="57"/>
      <c r="AE913" s="57"/>
      <c r="AF913" s="57"/>
      <c r="AG913" s="57"/>
      <c r="AH913" s="57"/>
      <c r="AI913" s="57"/>
      <c r="AJ913" s="57"/>
      <c r="AK913" s="57"/>
      <c r="AL913" s="57"/>
    </row>
    <row r="914" spans="1:38" ht="12.75"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c r="AD914" s="57"/>
      <c r="AE914" s="57"/>
      <c r="AF914" s="57"/>
      <c r="AG914" s="57"/>
      <c r="AH914" s="57"/>
      <c r="AI914" s="57"/>
      <c r="AJ914" s="57"/>
      <c r="AK914" s="57"/>
      <c r="AL914" s="57"/>
    </row>
    <row r="915" spans="1:38" ht="12.75"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c r="AD915" s="57"/>
      <c r="AE915" s="57"/>
      <c r="AF915" s="57"/>
      <c r="AG915" s="57"/>
      <c r="AH915" s="57"/>
      <c r="AI915" s="57"/>
      <c r="AJ915" s="57"/>
      <c r="AK915" s="57"/>
      <c r="AL915" s="57"/>
    </row>
    <row r="916" spans="1:38" ht="12.75"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c r="AD916" s="57"/>
      <c r="AE916" s="57"/>
      <c r="AF916" s="57"/>
      <c r="AG916" s="57"/>
      <c r="AH916" s="57"/>
      <c r="AI916" s="57"/>
      <c r="AJ916" s="57"/>
      <c r="AK916" s="57"/>
      <c r="AL916" s="57"/>
    </row>
    <row r="917" spans="1:38" ht="12.75"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c r="AD917" s="57"/>
      <c r="AE917" s="57"/>
      <c r="AF917" s="57"/>
      <c r="AG917" s="57"/>
      <c r="AH917" s="57"/>
      <c r="AI917" s="57"/>
      <c r="AJ917" s="57"/>
      <c r="AK917" s="57"/>
      <c r="AL917" s="57"/>
    </row>
    <row r="918" spans="1:38" ht="12.75"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c r="AD918" s="57"/>
      <c r="AE918" s="57"/>
      <c r="AF918" s="57"/>
      <c r="AG918" s="57"/>
      <c r="AH918" s="57"/>
      <c r="AI918" s="57"/>
      <c r="AJ918" s="57"/>
      <c r="AK918" s="57"/>
      <c r="AL918" s="57"/>
    </row>
    <row r="919" spans="1:38" ht="12.75"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c r="AD919" s="57"/>
      <c r="AE919" s="57"/>
      <c r="AF919" s="57"/>
      <c r="AG919" s="57"/>
      <c r="AH919" s="57"/>
      <c r="AI919" s="57"/>
      <c r="AJ919" s="57"/>
      <c r="AK919" s="57"/>
      <c r="AL919" s="57"/>
    </row>
    <row r="920" spans="1:38" ht="12.75"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c r="AD920" s="57"/>
      <c r="AE920" s="57"/>
      <c r="AF920" s="57"/>
      <c r="AG920" s="57"/>
      <c r="AH920" s="57"/>
      <c r="AI920" s="57"/>
      <c r="AJ920" s="57"/>
      <c r="AK920" s="57"/>
      <c r="AL920" s="57"/>
    </row>
    <row r="921" spans="1:38" ht="12.75"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c r="AD921" s="57"/>
      <c r="AE921" s="57"/>
      <c r="AF921" s="57"/>
      <c r="AG921" s="57"/>
      <c r="AH921" s="57"/>
      <c r="AI921" s="57"/>
      <c r="AJ921" s="57"/>
      <c r="AK921" s="57"/>
      <c r="AL921" s="57"/>
    </row>
    <row r="922" spans="1:38" ht="12.75"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c r="AD922" s="57"/>
      <c r="AE922" s="57"/>
      <c r="AF922" s="57"/>
      <c r="AG922" s="57"/>
      <c r="AH922" s="57"/>
      <c r="AI922" s="57"/>
      <c r="AJ922" s="57"/>
      <c r="AK922" s="57"/>
      <c r="AL922" s="57"/>
    </row>
    <row r="923" spans="1:38" ht="12.75"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c r="AD923" s="57"/>
      <c r="AE923" s="57"/>
      <c r="AF923" s="57"/>
      <c r="AG923" s="57"/>
      <c r="AH923" s="57"/>
      <c r="AI923" s="57"/>
      <c r="AJ923" s="57"/>
      <c r="AK923" s="57"/>
      <c r="AL923" s="57"/>
    </row>
    <row r="924" spans="1:38" ht="12.75"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c r="AD924" s="57"/>
      <c r="AE924" s="57"/>
      <c r="AF924" s="57"/>
      <c r="AG924" s="57"/>
      <c r="AH924" s="57"/>
      <c r="AI924" s="57"/>
      <c r="AJ924" s="57"/>
      <c r="AK924" s="57"/>
      <c r="AL924" s="57"/>
    </row>
    <row r="925" spans="1:38" ht="12.75"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c r="AD925" s="57"/>
      <c r="AE925" s="57"/>
      <c r="AF925" s="57"/>
      <c r="AG925" s="57"/>
      <c r="AH925" s="57"/>
      <c r="AI925" s="57"/>
      <c r="AJ925" s="57"/>
      <c r="AK925" s="57"/>
      <c r="AL925" s="57"/>
    </row>
    <row r="926" spans="1:38" ht="12.75"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c r="AD926" s="57"/>
      <c r="AE926" s="57"/>
      <c r="AF926" s="57"/>
      <c r="AG926" s="57"/>
      <c r="AH926" s="57"/>
      <c r="AI926" s="57"/>
      <c r="AJ926" s="57"/>
      <c r="AK926" s="57"/>
      <c r="AL926" s="57"/>
    </row>
    <row r="927" spans="1:38" ht="12.75"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c r="AD927" s="57"/>
      <c r="AE927" s="57"/>
      <c r="AF927" s="57"/>
      <c r="AG927" s="57"/>
      <c r="AH927" s="57"/>
      <c r="AI927" s="57"/>
      <c r="AJ927" s="57"/>
      <c r="AK927" s="57"/>
      <c r="AL927" s="57"/>
    </row>
    <row r="928" spans="1:38" ht="12.75"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c r="AD928" s="57"/>
      <c r="AE928" s="57"/>
      <c r="AF928" s="57"/>
      <c r="AG928" s="57"/>
      <c r="AH928" s="57"/>
      <c r="AI928" s="57"/>
      <c r="AJ928" s="57"/>
      <c r="AK928" s="57"/>
      <c r="AL928" s="57"/>
    </row>
    <row r="929" spans="1:38" ht="12.75"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c r="AD929" s="57"/>
      <c r="AE929" s="57"/>
      <c r="AF929" s="57"/>
      <c r="AG929" s="57"/>
      <c r="AH929" s="57"/>
      <c r="AI929" s="57"/>
      <c r="AJ929" s="57"/>
      <c r="AK929" s="57"/>
      <c r="AL929" s="57"/>
    </row>
    <row r="930" spans="1:38" ht="12.75"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c r="AD930" s="57"/>
      <c r="AE930" s="57"/>
      <c r="AF930" s="57"/>
      <c r="AG930" s="57"/>
      <c r="AH930" s="57"/>
      <c r="AI930" s="57"/>
      <c r="AJ930" s="57"/>
      <c r="AK930" s="57"/>
      <c r="AL930" s="57"/>
    </row>
    <row r="931" spans="1:38" ht="12.75"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c r="AD931" s="57"/>
      <c r="AE931" s="57"/>
      <c r="AF931" s="57"/>
      <c r="AG931" s="57"/>
      <c r="AH931" s="57"/>
      <c r="AI931" s="57"/>
      <c r="AJ931" s="57"/>
      <c r="AK931" s="57"/>
      <c r="AL931" s="57"/>
    </row>
    <row r="932" spans="1:38" ht="12.75"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c r="AD932" s="57"/>
      <c r="AE932" s="57"/>
      <c r="AF932" s="57"/>
      <c r="AG932" s="57"/>
      <c r="AH932" s="57"/>
      <c r="AI932" s="57"/>
      <c r="AJ932" s="57"/>
      <c r="AK932" s="57"/>
      <c r="AL932" s="57"/>
    </row>
    <row r="933" spans="1:38" ht="12.75"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c r="AD933" s="57"/>
      <c r="AE933" s="57"/>
      <c r="AF933" s="57"/>
      <c r="AG933" s="57"/>
      <c r="AH933" s="57"/>
      <c r="AI933" s="57"/>
      <c r="AJ933" s="57"/>
      <c r="AK933" s="57"/>
      <c r="AL933" s="57"/>
    </row>
    <row r="934" spans="1:38" ht="12.75"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c r="AD934" s="57"/>
      <c r="AE934" s="57"/>
      <c r="AF934" s="57"/>
      <c r="AG934" s="57"/>
      <c r="AH934" s="57"/>
      <c r="AI934" s="57"/>
      <c r="AJ934" s="57"/>
      <c r="AK934" s="57"/>
      <c r="AL934" s="57"/>
    </row>
    <row r="935" spans="1:38" ht="12.75"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c r="AD935" s="57"/>
      <c r="AE935" s="57"/>
      <c r="AF935" s="57"/>
      <c r="AG935" s="57"/>
      <c r="AH935" s="57"/>
      <c r="AI935" s="57"/>
      <c r="AJ935" s="57"/>
      <c r="AK935" s="57"/>
      <c r="AL935" s="57"/>
    </row>
    <row r="936" spans="1:38" ht="12.75"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c r="AD936" s="57"/>
      <c r="AE936" s="57"/>
      <c r="AF936" s="57"/>
      <c r="AG936" s="57"/>
      <c r="AH936" s="57"/>
      <c r="AI936" s="57"/>
      <c r="AJ936" s="57"/>
      <c r="AK936" s="57"/>
      <c r="AL936" s="57"/>
    </row>
    <row r="937" spans="1:38" ht="12.75"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c r="AD937" s="57"/>
      <c r="AE937" s="57"/>
      <c r="AF937" s="57"/>
      <c r="AG937" s="57"/>
      <c r="AH937" s="57"/>
      <c r="AI937" s="57"/>
      <c r="AJ937" s="57"/>
      <c r="AK937" s="57"/>
      <c r="AL937" s="57"/>
    </row>
    <row r="938" spans="1:38" ht="12.75"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c r="AD938" s="57"/>
      <c r="AE938" s="57"/>
      <c r="AF938" s="57"/>
      <c r="AG938" s="57"/>
      <c r="AH938" s="57"/>
      <c r="AI938" s="57"/>
      <c r="AJ938" s="57"/>
      <c r="AK938" s="57"/>
      <c r="AL938" s="57"/>
    </row>
    <row r="939" spans="1:38" ht="12.75"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c r="AD939" s="57"/>
      <c r="AE939" s="57"/>
      <c r="AF939" s="57"/>
      <c r="AG939" s="57"/>
      <c r="AH939" s="57"/>
      <c r="AI939" s="57"/>
      <c r="AJ939" s="57"/>
      <c r="AK939" s="57"/>
      <c r="AL939" s="57"/>
    </row>
    <row r="940" spans="1:38" ht="12.75"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c r="AD940" s="57"/>
      <c r="AE940" s="57"/>
      <c r="AF940" s="57"/>
      <c r="AG940" s="57"/>
      <c r="AH940" s="57"/>
      <c r="AI940" s="57"/>
      <c r="AJ940" s="57"/>
      <c r="AK940" s="57"/>
      <c r="AL940" s="57"/>
    </row>
    <row r="941" spans="1:38" ht="12.75"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c r="AD941" s="57"/>
      <c r="AE941" s="57"/>
      <c r="AF941" s="57"/>
      <c r="AG941" s="57"/>
      <c r="AH941" s="57"/>
      <c r="AI941" s="57"/>
      <c r="AJ941" s="57"/>
      <c r="AK941" s="57"/>
      <c r="AL941" s="57"/>
    </row>
    <row r="942" spans="1:38" ht="12.75"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c r="AD942" s="57"/>
      <c r="AE942" s="57"/>
      <c r="AF942" s="57"/>
      <c r="AG942" s="57"/>
      <c r="AH942" s="57"/>
      <c r="AI942" s="57"/>
      <c r="AJ942" s="57"/>
      <c r="AK942" s="57"/>
      <c r="AL942" s="57"/>
    </row>
    <row r="943" spans="1:38" ht="12.75"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c r="AD943" s="57"/>
      <c r="AE943" s="57"/>
      <c r="AF943" s="57"/>
      <c r="AG943" s="57"/>
      <c r="AH943" s="57"/>
      <c r="AI943" s="57"/>
      <c r="AJ943" s="57"/>
      <c r="AK943" s="57"/>
      <c r="AL943" s="57"/>
    </row>
    <row r="944" spans="1:38" ht="12.75"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c r="AD944" s="57"/>
      <c r="AE944" s="57"/>
      <c r="AF944" s="57"/>
      <c r="AG944" s="57"/>
      <c r="AH944" s="57"/>
      <c r="AI944" s="57"/>
      <c r="AJ944" s="57"/>
      <c r="AK944" s="57"/>
      <c r="AL944" s="57"/>
    </row>
    <row r="945" spans="1:38" ht="12.75"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c r="AD945" s="57"/>
      <c r="AE945" s="57"/>
      <c r="AF945" s="57"/>
      <c r="AG945" s="57"/>
      <c r="AH945" s="57"/>
      <c r="AI945" s="57"/>
      <c r="AJ945" s="57"/>
      <c r="AK945" s="57"/>
      <c r="AL945" s="57"/>
    </row>
    <row r="946" spans="1:38" ht="12.75"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c r="AD946" s="57"/>
      <c r="AE946" s="57"/>
      <c r="AF946" s="57"/>
      <c r="AG946" s="57"/>
      <c r="AH946" s="57"/>
      <c r="AI946" s="57"/>
      <c r="AJ946" s="57"/>
      <c r="AK946" s="57"/>
      <c r="AL946" s="57"/>
    </row>
    <row r="947" spans="1:38" ht="12.75"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c r="AD947" s="57"/>
      <c r="AE947" s="57"/>
      <c r="AF947" s="57"/>
      <c r="AG947" s="57"/>
      <c r="AH947" s="57"/>
      <c r="AI947" s="57"/>
      <c r="AJ947" s="57"/>
      <c r="AK947" s="57"/>
      <c r="AL947" s="57"/>
    </row>
    <row r="948" spans="1:38" ht="12.75"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c r="AD948" s="57"/>
      <c r="AE948" s="57"/>
      <c r="AF948" s="57"/>
      <c r="AG948" s="57"/>
      <c r="AH948" s="57"/>
      <c r="AI948" s="57"/>
      <c r="AJ948" s="57"/>
      <c r="AK948" s="57"/>
      <c r="AL948" s="57"/>
    </row>
    <row r="949" spans="1:38" ht="12.75"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c r="AD949" s="57"/>
      <c r="AE949" s="57"/>
      <c r="AF949" s="57"/>
      <c r="AG949" s="57"/>
      <c r="AH949" s="57"/>
      <c r="AI949" s="57"/>
      <c r="AJ949" s="57"/>
      <c r="AK949" s="57"/>
      <c r="AL949" s="57"/>
    </row>
    <row r="950" spans="1:38" ht="12.75"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c r="AD950" s="57"/>
      <c r="AE950" s="57"/>
      <c r="AF950" s="57"/>
      <c r="AG950" s="57"/>
      <c r="AH950" s="57"/>
      <c r="AI950" s="57"/>
      <c r="AJ950" s="57"/>
      <c r="AK950" s="57"/>
      <c r="AL950" s="57"/>
    </row>
    <row r="951" spans="1:38" ht="12.75"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c r="AD951" s="57"/>
      <c r="AE951" s="57"/>
      <c r="AF951" s="57"/>
      <c r="AG951" s="57"/>
      <c r="AH951" s="57"/>
      <c r="AI951" s="57"/>
      <c r="AJ951" s="57"/>
      <c r="AK951" s="57"/>
      <c r="AL951" s="57"/>
    </row>
    <row r="952" spans="1:38" ht="12.75"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c r="AD952" s="57"/>
      <c r="AE952" s="57"/>
      <c r="AF952" s="57"/>
      <c r="AG952" s="57"/>
      <c r="AH952" s="57"/>
      <c r="AI952" s="57"/>
      <c r="AJ952" s="57"/>
      <c r="AK952" s="57"/>
      <c r="AL952" s="57"/>
    </row>
    <row r="953" spans="1:38" ht="12.75"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c r="AD953" s="57"/>
      <c r="AE953" s="57"/>
      <c r="AF953" s="57"/>
      <c r="AG953" s="57"/>
      <c r="AH953" s="57"/>
      <c r="AI953" s="57"/>
      <c r="AJ953" s="57"/>
      <c r="AK953" s="57"/>
      <c r="AL953" s="57"/>
    </row>
    <row r="954" spans="1:38" ht="12.75"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c r="AD954" s="57"/>
      <c r="AE954" s="57"/>
      <c r="AF954" s="57"/>
      <c r="AG954" s="57"/>
      <c r="AH954" s="57"/>
      <c r="AI954" s="57"/>
      <c r="AJ954" s="57"/>
      <c r="AK954" s="57"/>
      <c r="AL954" s="57"/>
    </row>
    <row r="955" spans="1:38" ht="12.75"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c r="AD955" s="57"/>
      <c r="AE955" s="57"/>
      <c r="AF955" s="57"/>
      <c r="AG955" s="57"/>
      <c r="AH955" s="57"/>
      <c r="AI955" s="57"/>
      <c r="AJ955" s="57"/>
      <c r="AK955" s="57"/>
      <c r="AL955" s="57"/>
    </row>
    <row r="956" spans="1:38" ht="12.75"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c r="AD956" s="57"/>
      <c r="AE956" s="57"/>
      <c r="AF956" s="57"/>
      <c r="AG956" s="57"/>
      <c r="AH956" s="57"/>
      <c r="AI956" s="57"/>
      <c r="AJ956" s="57"/>
      <c r="AK956" s="57"/>
      <c r="AL956" s="57"/>
    </row>
    <row r="957" spans="1:38" ht="12.75"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c r="AD957" s="57"/>
      <c r="AE957" s="57"/>
      <c r="AF957" s="57"/>
      <c r="AG957" s="57"/>
      <c r="AH957" s="57"/>
      <c r="AI957" s="57"/>
      <c r="AJ957" s="57"/>
      <c r="AK957" s="57"/>
      <c r="AL957" s="57"/>
    </row>
    <row r="958" spans="1:38" ht="12.75"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c r="AD958" s="57"/>
      <c r="AE958" s="57"/>
      <c r="AF958" s="57"/>
      <c r="AG958" s="57"/>
      <c r="AH958" s="57"/>
      <c r="AI958" s="57"/>
      <c r="AJ958" s="57"/>
      <c r="AK958" s="57"/>
      <c r="AL958" s="57"/>
    </row>
    <row r="959" spans="1:38" ht="12.75"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c r="AD959" s="57"/>
      <c r="AE959" s="57"/>
      <c r="AF959" s="57"/>
      <c r="AG959" s="57"/>
      <c r="AH959" s="57"/>
      <c r="AI959" s="57"/>
      <c r="AJ959" s="57"/>
      <c r="AK959" s="57"/>
      <c r="AL959" s="57"/>
    </row>
    <row r="960" spans="1:38" ht="12.75"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c r="AD960" s="57"/>
      <c r="AE960" s="57"/>
      <c r="AF960" s="57"/>
      <c r="AG960" s="57"/>
      <c r="AH960" s="57"/>
      <c r="AI960" s="57"/>
      <c r="AJ960" s="57"/>
      <c r="AK960" s="57"/>
      <c r="AL960" s="57"/>
    </row>
    <row r="961" spans="1:38" ht="12.75"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c r="AD961" s="57"/>
      <c r="AE961" s="57"/>
      <c r="AF961" s="57"/>
      <c r="AG961" s="57"/>
      <c r="AH961" s="57"/>
      <c r="AI961" s="57"/>
      <c r="AJ961" s="57"/>
      <c r="AK961" s="57"/>
      <c r="AL961" s="57"/>
    </row>
    <row r="962" spans="1:38" ht="12.75"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c r="AD962" s="57"/>
      <c r="AE962" s="57"/>
      <c r="AF962" s="57"/>
      <c r="AG962" s="57"/>
      <c r="AH962" s="57"/>
      <c r="AI962" s="57"/>
      <c r="AJ962" s="57"/>
      <c r="AK962" s="57"/>
      <c r="AL962" s="57"/>
    </row>
    <row r="963" spans="1:38" ht="12.75"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c r="AD963" s="57"/>
      <c r="AE963" s="57"/>
      <c r="AF963" s="57"/>
      <c r="AG963" s="57"/>
      <c r="AH963" s="57"/>
      <c r="AI963" s="57"/>
      <c r="AJ963" s="57"/>
      <c r="AK963" s="57"/>
      <c r="AL963" s="57"/>
    </row>
    <row r="964" spans="1:38" ht="12.75"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c r="AD964" s="57"/>
      <c r="AE964" s="57"/>
      <c r="AF964" s="57"/>
      <c r="AG964" s="57"/>
      <c r="AH964" s="57"/>
      <c r="AI964" s="57"/>
      <c r="AJ964" s="57"/>
      <c r="AK964" s="57"/>
      <c r="AL964" s="57"/>
    </row>
    <row r="965" spans="1:38" ht="12.75"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c r="AD965" s="57"/>
      <c r="AE965" s="57"/>
      <c r="AF965" s="57"/>
      <c r="AG965" s="57"/>
      <c r="AH965" s="57"/>
      <c r="AI965" s="57"/>
      <c r="AJ965" s="57"/>
      <c r="AK965" s="57"/>
      <c r="AL965" s="57"/>
    </row>
    <row r="966" spans="1:38" ht="12.75"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c r="AD966" s="57"/>
      <c r="AE966" s="57"/>
      <c r="AF966" s="57"/>
      <c r="AG966" s="57"/>
      <c r="AH966" s="57"/>
      <c r="AI966" s="57"/>
      <c r="AJ966" s="57"/>
      <c r="AK966" s="57"/>
      <c r="AL966" s="57"/>
    </row>
    <row r="967" spans="1:38" ht="12.75"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c r="AD967" s="57"/>
      <c r="AE967" s="57"/>
      <c r="AF967" s="57"/>
      <c r="AG967" s="57"/>
      <c r="AH967" s="57"/>
      <c r="AI967" s="57"/>
      <c r="AJ967" s="57"/>
      <c r="AK967" s="57"/>
      <c r="AL967" s="57"/>
    </row>
    <row r="968" spans="1:38" ht="12.75"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c r="AD968" s="57"/>
      <c r="AE968" s="57"/>
      <c r="AF968" s="57"/>
      <c r="AG968" s="57"/>
      <c r="AH968" s="57"/>
      <c r="AI968" s="57"/>
      <c r="AJ968" s="57"/>
      <c r="AK968" s="57"/>
      <c r="AL968" s="57"/>
    </row>
    <row r="969" spans="1:38" ht="12.75"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c r="AD969" s="57"/>
      <c r="AE969" s="57"/>
      <c r="AF969" s="57"/>
      <c r="AG969" s="57"/>
      <c r="AH969" s="57"/>
      <c r="AI969" s="57"/>
      <c r="AJ969" s="57"/>
      <c r="AK969" s="57"/>
      <c r="AL969" s="57"/>
    </row>
    <row r="970" spans="1:38" ht="12.75"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c r="AD970" s="57"/>
      <c r="AE970" s="57"/>
      <c r="AF970" s="57"/>
      <c r="AG970" s="57"/>
      <c r="AH970" s="57"/>
      <c r="AI970" s="57"/>
      <c r="AJ970" s="57"/>
      <c r="AK970" s="57"/>
      <c r="AL970" s="57"/>
    </row>
    <row r="971" spans="1:38" ht="12.75"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c r="AD971" s="57"/>
      <c r="AE971" s="57"/>
      <c r="AF971" s="57"/>
      <c r="AG971" s="57"/>
      <c r="AH971" s="57"/>
      <c r="AI971" s="57"/>
      <c r="AJ971" s="57"/>
      <c r="AK971" s="57"/>
      <c r="AL971" s="57"/>
    </row>
    <row r="972" spans="1:38" ht="12.75"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c r="AD972" s="57"/>
      <c r="AE972" s="57"/>
      <c r="AF972" s="57"/>
      <c r="AG972" s="57"/>
      <c r="AH972" s="57"/>
      <c r="AI972" s="57"/>
      <c r="AJ972" s="57"/>
      <c r="AK972" s="57"/>
      <c r="AL972" s="57"/>
    </row>
    <row r="973" spans="1:38" ht="12.75"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c r="AD973" s="57"/>
      <c r="AE973" s="57"/>
      <c r="AF973" s="57"/>
      <c r="AG973" s="57"/>
      <c r="AH973" s="57"/>
      <c r="AI973" s="57"/>
      <c r="AJ973" s="57"/>
      <c r="AK973" s="57"/>
      <c r="AL973" s="57"/>
    </row>
    <row r="974" spans="1:38" ht="12.75"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c r="AD974" s="57"/>
      <c r="AE974" s="57"/>
      <c r="AF974" s="57"/>
      <c r="AG974" s="57"/>
      <c r="AH974" s="57"/>
      <c r="AI974" s="57"/>
      <c r="AJ974" s="57"/>
      <c r="AK974" s="57"/>
      <c r="AL974" s="57"/>
    </row>
    <row r="975" spans="1:38" ht="12.75"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c r="AD975" s="57"/>
      <c r="AE975" s="57"/>
      <c r="AF975" s="57"/>
      <c r="AG975" s="57"/>
      <c r="AH975" s="57"/>
      <c r="AI975" s="57"/>
      <c r="AJ975" s="57"/>
      <c r="AK975" s="57"/>
      <c r="AL975" s="57"/>
    </row>
    <row r="976" spans="1:38" ht="12.75"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c r="AD976" s="57"/>
      <c r="AE976" s="57"/>
      <c r="AF976" s="57"/>
      <c r="AG976" s="57"/>
      <c r="AH976" s="57"/>
      <c r="AI976" s="57"/>
      <c r="AJ976" s="57"/>
      <c r="AK976" s="57"/>
      <c r="AL976" s="57"/>
    </row>
    <row r="977" spans="1:38" ht="12.75"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c r="AD977" s="57"/>
      <c r="AE977" s="57"/>
      <c r="AF977" s="57"/>
      <c r="AG977" s="57"/>
      <c r="AH977" s="57"/>
      <c r="AI977" s="57"/>
      <c r="AJ977" s="57"/>
      <c r="AK977" s="57"/>
      <c r="AL977" s="57"/>
    </row>
    <row r="978" spans="1:38" ht="12.75"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c r="AD978" s="57"/>
      <c r="AE978" s="57"/>
      <c r="AF978" s="57"/>
      <c r="AG978" s="57"/>
      <c r="AH978" s="57"/>
      <c r="AI978" s="57"/>
      <c r="AJ978" s="57"/>
      <c r="AK978" s="57"/>
      <c r="AL978" s="57"/>
    </row>
    <row r="979" spans="1:38" ht="12.75"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c r="AD979" s="57"/>
      <c r="AE979" s="57"/>
      <c r="AF979" s="57"/>
      <c r="AG979" s="57"/>
      <c r="AH979" s="57"/>
      <c r="AI979" s="57"/>
      <c r="AJ979" s="57"/>
      <c r="AK979" s="57"/>
      <c r="AL979" s="57"/>
    </row>
    <row r="980" spans="1:38" ht="12.75"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c r="AD980" s="57"/>
      <c r="AE980" s="57"/>
      <c r="AF980" s="57"/>
      <c r="AG980" s="57"/>
      <c r="AH980" s="57"/>
      <c r="AI980" s="57"/>
      <c r="AJ980" s="57"/>
      <c r="AK980" s="57"/>
      <c r="AL980" s="57"/>
    </row>
    <row r="981" spans="1:38" ht="12.75"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c r="AD981" s="57"/>
      <c r="AE981" s="57"/>
      <c r="AF981" s="57"/>
      <c r="AG981" s="57"/>
      <c r="AH981" s="57"/>
      <c r="AI981" s="57"/>
      <c r="AJ981" s="57"/>
      <c r="AK981" s="57"/>
      <c r="AL981" s="57"/>
    </row>
    <row r="982" spans="1:38" ht="12.75"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c r="AD982" s="57"/>
      <c r="AE982" s="57"/>
      <c r="AF982" s="57"/>
      <c r="AG982" s="57"/>
      <c r="AH982" s="57"/>
      <c r="AI982" s="57"/>
      <c r="AJ982" s="57"/>
      <c r="AK982" s="57"/>
      <c r="AL982" s="57"/>
    </row>
    <row r="983" spans="1:38" ht="12.75"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c r="AD983" s="57"/>
      <c r="AE983" s="57"/>
      <c r="AF983" s="57"/>
      <c r="AG983" s="57"/>
      <c r="AH983" s="57"/>
      <c r="AI983" s="57"/>
      <c r="AJ983" s="57"/>
      <c r="AK983" s="57"/>
      <c r="AL983" s="57"/>
    </row>
    <row r="984" spans="1:38" ht="12.75"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c r="AD984" s="57"/>
      <c r="AE984" s="57"/>
      <c r="AF984" s="57"/>
      <c r="AG984" s="57"/>
      <c r="AH984" s="57"/>
      <c r="AI984" s="57"/>
      <c r="AJ984" s="57"/>
      <c r="AK984" s="57"/>
      <c r="AL984" s="57"/>
    </row>
    <row r="985" spans="1:38" ht="12.75"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c r="AD985" s="57"/>
      <c r="AE985" s="57"/>
      <c r="AF985" s="57"/>
      <c r="AG985" s="57"/>
      <c r="AH985" s="57"/>
      <c r="AI985" s="57"/>
      <c r="AJ985" s="57"/>
      <c r="AK985" s="57"/>
      <c r="AL985" s="57"/>
    </row>
    <row r="986" spans="1:38" ht="12.75"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c r="AD986" s="57"/>
      <c r="AE986" s="57"/>
      <c r="AF986" s="57"/>
      <c r="AG986" s="57"/>
      <c r="AH986" s="57"/>
      <c r="AI986" s="57"/>
      <c r="AJ986" s="57"/>
      <c r="AK986" s="57"/>
      <c r="AL986" s="57"/>
    </row>
    <row r="987" spans="1:38" ht="12.75"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c r="AC987" s="57"/>
      <c r="AD987" s="57"/>
      <c r="AE987" s="57"/>
      <c r="AF987" s="57"/>
      <c r="AG987" s="57"/>
      <c r="AH987" s="57"/>
      <c r="AI987" s="57"/>
      <c r="AJ987" s="57"/>
      <c r="AK987" s="57"/>
      <c r="AL987" s="57"/>
    </row>
    <row r="988" spans="1:38" ht="12.75"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c r="AC988" s="57"/>
      <c r="AD988" s="57"/>
      <c r="AE988" s="57"/>
      <c r="AF988" s="57"/>
      <c r="AG988" s="57"/>
      <c r="AH988" s="57"/>
      <c r="AI988" s="57"/>
      <c r="AJ988" s="57"/>
      <c r="AK988" s="57"/>
      <c r="AL988" s="57"/>
    </row>
    <row r="989" spans="1:38" ht="12.75"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c r="AB989" s="57"/>
      <c r="AC989" s="57"/>
      <c r="AD989" s="57"/>
      <c r="AE989" s="57"/>
      <c r="AF989" s="57"/>
      <c r="AG989" s="57"/>
      <c r="AH989" s="57"/>
      <c r="AI989" s="57"/>
      <c r="AJ989" s="57"/>
      <c r="AK989" s="57"/>
      <c r="AL989" s="57"/>
    </row>
    <row r="990" spans="1:38" ht="12.75"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c r="AC990" s="57"/>
      <c r="AD990" s="57"/>
      <c r="AE990" s="57"/>
      <c r="AF990" s="57"/>
      <c r="AG990" s="57"/>
      <c r="AH990" s="57"/>
      <c r="AI990" s="57"/>
      <c r="AJ990" s="57"/>
      <c r="AK990" s="57"/>
      <c r="AL990" s="57"/>
    </row>
    <row r="991" spans="1:38" ht="12.75"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c r="AB991" s="57"/>
      <c r="AC991" s="57"/>
      <c r="AD991" s="57"/>
      <c r="AE991" s="57"/>
      <c r="AF991" s="57"/>
      <c r="AG991" s="57"/>
      <c r="AH991" s="57"/>
      <c r="AI991" s="57"/>
      <c r="AJ991" s="57"/>
      <c r="AK991" s="57"/>
      <c r="AL991" s="57"/>
    </row>
    <row r="992" spans="1:38" ht="12.75"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c r="AC992" s="57"/>
      <c r="AD992" s="57"/>
      <c r="AE992" s="57"/>
      <c r="AF992" s="57"/>
      <c r="AG992" s="57"/>
      <c r="AH992" s="57"/>
      <c r="AI992" s="57"/>
      <c r="AJ992" s="57"/>
      <c r="AK992" s="57"/>
      <c r="AL992" s="57"/>
    </row>
    <row r="993" spans="1:38" ht="12.75"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c r="AB993" s="57"/>
      <c r="AC993" s="57"/>
      <c r="AD993" s="57"/>
      <c r="AE993" s="57"/>
      <c r="AF993" s="57"/>
      <c r="AG993" s="57"/>
      <c r="AH993" s="57"/>
      <c r="AI993" s="57"/>
      <c r="AJ993" s="57"/>
      <c r="AK993" s="57"/>
      <c r="AL993" s="57"/>
    </row>
    <row r="994" spans="1:38" ht="12.75"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c r="AC994" s="57"/>
      <c r="AD994" s="57"/>
      <c r="AE994" s="57"/>
      <c r="AF994" s="57"/>
      <c r="AG994" s="57"/>
      <c r="AH994" s="57"/>
      <c r="AI994" s="57"/>
      <c r="AJ994" s="57"/>
      <c r="AK994" s="57"/>
      <c r="AL994" s="57"/>
    </row>
    <row r="995" spans="1:38" ht="12.75"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c r="AB995" s="57"/>
      <c r="AC995" s="57"/>
      <c r="AD995" s="57"/>
      <c r="AE995" s="57"/>
      <c r="AF995" s="57"/>
      <c r="AG995" s="57"/>
      <c r="AH995" s="57"/>
      <c r="AI995" s="57"/>
      <c r="AJ995" s="57"/>
      <c r="AK995" s="57"/>
      <c r="AL995" s="57"/>
    </row>
    <row r="996" spans="1:38" ht="12.75"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c r="AC996" s="57"/>
      <c r="AD996" s="57"/>
      <c r="AE996" s="57"/>
      <c r="AF996" s="57"/>
      <c r="AG996" s="57"/>
      <c r="AH996" s="57"/>
      <c r="AI996" s="57"/>
      <c r="AJ996" s="57"/>
      <c r="AK996" s="57"/>
      <c r="AL996" s="57"/>
    </row>
    <row r="997" spans="1:38" ht="12.75"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c r="AB997" s="57"/>
      <c r="AC997" s="57"/>
      <c r="AD997" s="57"/>
      <c r="AE997" s="57"/>
      <c r="AF997" s="57"/>
      <c r="AG997" s="57"/>
      <c r="AH997" s="57"/>
      <c r="AI997" s="57"/>
      <c r="AJ997" s="57"/>
      <c r="AK997" s="57"/>
      <c r="AL997" s="57"/>
    </row>
    <row r="998" spans="1:38" ht="12.75"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c r="AC998" s="57"/>
      <c r="AD998" s="57"/>
      <c r="AE998" s="57"/>
      <c r="AF998" s="57"/>
      <c r="AG998" s="57"/>
      <c r="AH998" s="57"/>
      <c r="AI998" s="57"/>
      <c r="AJ998" s="57"/>
      <c r="AK998" s="57"/>
      <c r="AL998" s="57"/>
    </row>
    <row r="999" spans="1:38" ht="12.75" x14ac:dyDescent="0.2">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c r="AB999" s="57"/>
      <c r="AC999" s="57"/>
      <c r="AD999" s="57"/>
      <c r="AE999" s="57"/>
      <c r="AF999" s="57"/>
      <c r="AG999" s="57"/>
      <c r="AH999" s="57"/>
      <c r="AI999" s="57"/>
      <c r="AJ999" s="57"/>
      <c r="AK999" s="57"/>
      <c r="AL999" s="57"/>
    </row>
    <row r="1000" spans="1:38" ht="12.75" x14ac:dyDescent="0.2">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c r="AB1000" s="57"/>
      <c r="AC1000" s="57"/>
      <c r="AD1000" s="57"/>
      <c r="AE1000" s="57"/>
      <c r="AF1000" s="57"/>
      <c r="AG1000" s="57"/>
      <c r="AH1000" s="57"/>
      <c r="AI1000" s="57"/>
      <c r="AJ1000" s="57"/>
      <c r="AK1000" s="57"/>
      <c r="AL1000" s="5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workbookViewId="0"/>
  </sheetViews>
  <sheetFormatPr defaultColWidth="17.28515625" defaultRowHeight="15" customHeight="1" x14ac:dyDescent="0.2"/>
  <cols>
    <col min="1" max="24" width="10.28515625" customWidth="1"/>
    <col min="25" max="25" width="9.5703125" customWidth="1"/>
    <col min="26" max="38" width="10.28515625" customWidth="1"/>
  </cols>
  <sheetData>
    <row r="1" spans="1:38" ht="12.75" customHeight="1" x14ac:dyDescent="0.2">
      <c r="A1" s="55">
        <v>3.1488000000000002E-2</v>
      </c>
      <c r="B1" s="55">
        <v>2.8287E-2</v>
      </c>
      <c r="C1" s="55">
        <v>2.5578E-2</v>
      </c>
      <c r="D1" s="55">
        <v>2.7848000000000001E-2</v>
      </c>
      <c r="E1" s="55">
        <v>2.3404999999999999E-2</v>
      </c>
      <c r="F1" s="55">
        <v>2.2179000000000001E-2</v>
      </c>
      <c r="G1" s="55">
        <v>2.0452999999999999E-2</v>
      </c>
      <c r="H1" s="55">
        <v>2.5416999999999999E-2</v>
      </c>
      <c r="I1" s="55">
        <v>2.2962E-2</v>
      </c>
      <c r="J1" s="55">
        <v>2.1433000000000001E-2</v>
      </c>
      <c r="K1" s="55">
        <v>1.7954999999999999E-2</v>
      </c>
      <c r="L1" s="55">
        <v>1.5585E-2</v>
      </c>
      <c r="M1" s="55">
        <v>9.7300000000000008E-3</v>
      </c>
      <c r="N1" s="55">
        <v>9.5910000000000006E-3</v>
      </c>
      <c r="O1" s="55">
        <v>1.1794000000000001E-2</v>
      </c>
      <c r="P1" s="55">
        <v>9.1719999999999996E-3</v>
      </c>
      <c r="Q1" s="55">
        <v>1.4694E-2</v>
      </c>
      <c r="R1" s="55">
        <v>1.1438E-2</v>
      </c>
      <c r="S1" s="55">
        <v>1.1187000000000001E-2</v>
      </c>
      <c r="T1" s="55">
        <v>9.5940000000000001E-3</v>
      </c>
      <c r="U1" s="55">
        <v>5.6620000000000004E-3</v>
      </c>
      <c r="V1" s="55">
        <v>7.4250000000000002E-3</v>
      </c>
      <c r="W1" s="55">
        <v>5.0200000000000002E-3</v>
      </c>
      <c r="X1" s="55">
        <v>4.3199999999999998E-4</v>
      </c>
      <c r="Y1" s="55">
        <v>0</v>
      </c>
      <c r="Z1" s="55">
        <v>-5.352E-3</v>
      </c>
      <c r="AA1" s="55">
        <v>-5.7790000000000003E-3</v>
      </c>
      <c r="AB1" s="55">
        <v>-7.2119999999999997E-3</v>
      </c>
      <c r="AC1" s="55">
        <v>-7.8220000000000008E-3</v>
      </c>
      <c r="AD1" s="55">
        <v>-1.3860000000000001E-2</v>
      </c>
      <c r="AE1" s="55">
        <v>-1.7291999999999998E-2</v>
      </c>
      <c r="AF1" s="55">
        <v>-1.5887999999999999E-2</v>
      </c>
      <c r="AG1" s="55">
        <v>-1.9390999999999999E-2</v>
      </c>
      <c r="AH1" s="55">
        <v>-2.2296E-2</v>
      </c>
      <c r="AI1" s="55">
        <v>-2.2978999999999999E-2</v>
      </c>
      <c r="AJ1" s="55">
        <v>-2.6741999999999998E-2</v>
      </c>
      <c r="AK1" s="55">
        <v>-2.7444E-2</v>
      </c>
      <c r="AL1" s="55">
        <v>-2.826E-2</v>
      </c>
    </row>
    <row r="2" spans="1:38" ht="12.75" customHeight="1" x14ac:dyDescent="0.2">
      <c r="A2" s="55">
        <v>1.3098E-2</v>
      </c>
      <c r="B2" s="55">
        <v>1.5272000000000001E-2</v>
      </c>
      <c r="C2" s="55">
        <v>1.8162999999999999E-2</v>
      </c>
      <c r="D2" s="55">
        <v>1.7621999999999999E-2</v>
      </c>
      <c r="E2" s="55">
        <v>1.6438000000000001E-2</v>
      </c>
      <c r="F2" s="55">
        <v>1.4877E-2</v>
      </c>
      <c r="G2" s="55">
        <v>1.4125E-2</v>
      </c>
      <c r="H2" s="55">
        <v>1.5657999999999998E-2</v>
      </c>
      <c r="I2" s="55">
        <v>1.2583E-2</v>
      </c>
      <c r="J2" s="55">
        <v>1.1461000000000001E-2</v>
      </c>
      <c r="K2" s="55">
        <v>8.8570000000000003E-3</v>
      </c>
      <c r="L2" s="55">
        <v>8.3119999999999999E-3</v>
      </c>
      <c r="M2" s="55">
        <v>8.8380000000000004E-3</v>
      </c>
      <c r="N2" s="55">
        <v>3.9680000000000002E-3</v>
      </c>
      <c r="O2" s="55">
        <v>5.7169999999999999E-3</v>
      </c>
      <c r="P2" s="55">
        <v>5.0070000000000002E-3</v>
      </c>
      <c r="Q2" s="55">
        <v>6.535E-3</v>
      </c>
      <c r="R2" s="55">
        <v>3.5170000000000002E-3</v>
      </c>
      <c r="S2" s="55">
        <v>4.431E-3</v>
      </c>
      <c r="T2" s="55">
        <v>1.604E-3</v>
      </c>
      <c r="U2" s="55">
        <v>1.3760000000000001E-3</v>
      </c>
      <c r="V2" s="55">
        <v>2.6389999999999999E-3</v>
      </c>
      <c r="W2" s="55">
        <v>1.2080000000000001E-3</v>
      </c>
      <c r="X2" s="55">
        <v>-3.5399999999999999E-4</v>
      </c>
      <c r="Y2" s="55">
        <v>0</v>
      </c>
      <c r="Z2" s="55">
        <v>-3.5829999999999998E-3</v>
      </c>
      <c r="AA2" s="55">
        <v>-4.0850000000000001E-3</v>
      </c>
      <c r="AB2" s="55">
        <v>-4.8399999999999997E-3</v>
      </c>
      <c r="AC2" s="55">
        <v>-7.9459999999999999E-3</v>
      </c>
      <c r="AD2" s="55">
        <v>-1.1388000000000001E-2</v>
      </c>
      <c r="AE2" s="55">
        <v>-1.3974E-2</v>
      </c>
      <c r="AF2" s="55">
        <v>-1.2175E-2</v>
      </c>
      <c r="AG2" s="55">
        <v>-1.6177E-2</v>
      </c>
      <c r="AH2" s="55">
        <v>-1.7951999999999999E-2</v>
      </c>
      <c r="AI2" s="55">
        <v>-2.1531999999999999E-2</v>
      </c>
      <c r="AJ2" s="55">
        <v>-2.1621000000000001E-2</v>
      </c>
      <c r="AK2" s="55">
        <v>-2.5233999999999999E-2</v>
      </c>
      <c r="AL2" s="55">
        <v>-2.5322999999999998E-2</v>
      </c>
    </row>
    <row r="3" spans="1:38" ht="12.75" customHeight="1" x14ac:dyDescent="0.2">
      <c r="A3" s="55">
        <v>1.1037E-2</v>
      </c>
      <c r="B3" s="55">
        <v>1.5077999999999999E-2</v>
      </c>
      <c r="C3" s="55">
        <v>1.3049E-2</v>
      </c>
      <c r="D3" s="55">
        <v>1.3473000000000001E-2</v>
      </c>
      <c r="E3" s="55">
        <v>1.0044000000000001E-2</v>
      </c>
      <c r="F3" s="55">
        <v>1.0855999999999999E-2</v>
      </c>
      <c r="G3" s="55">
        <v>9.5049999999999996E-3</v>
      </c>
      <c r="H3" s="55">
        <v>1.0973E-2</v>
      </c>
      <c r="I3" s="55">
        <v>1.0721E-2</v>
      </c>
      <c r="J3" s="55">
        <v>1.1117999999999999E-2</v>
      </c>
      <c r="K3" s="55">
        <v>8.7650000000000002E-3</v>
      </c>
      <c r="L3" s="55">
        <v>8.3409999999999995E-3</v>
      </c>
      <c r="M3" s="55">
        <v>4.5539999999999999E-3</v>
      </c>
      <c r="N3" s="55">
        <v>4.7809999999999997E-3</v>
      </c>
      <c r="O3" s="55">
        <v>3.8549999999999999E-3</v>
      </c>
      <c r="P3" s="55">
        <v>1.707E-3</v>
      </c>
      <c r="Q3" s="55">
        <v>5.1469999999999997E-3</v>
      </c>
      <c r="R3" s="55">
        <v>5.045E-3</v>
      </c>
      <c r="S3" s="55">
        <v>2.617E-3</v>
      </c>
      <c r="T3" s="55">
        <v>4.6560000000000004E-3</v>
      </c>
      <c r="U3" s="55">
        <v>4.8979999999999996E-3</v>
      </c>
      <c r="V3" s="55">
        <v>3.441E-3</v>
      </c>
      <c r="W3" s="55">
        <v>2.934E-3</v>
      </c>
      <c r="X3" s="55">
        <v>9.1E-4</v>
      </c>
      <c r="Y3" s="55">
        <v>0</v>
      </c>
      <c r="Z3" s="55">
        <v>-2.1679999999999998E-3</v>
      </c>
      <c r="AA3" s="55">
        <v>-3.0569999999999998E-3</v>
      </c>
      <c r="AB3" s="55">
        <v>-5.0229999999999997E-3</v>
      </c>
      <c r="AC3" s="55">
        <v>-7.0410000000000004E-3</v>
      </c>
      <c r="AD3" s="55">
        <v>-1.0422000000000001E-2</v>
      </c>
      <c r="AE3" s="55">
        <v>-1.1873999999999999E-2</v>
      </c>
      <c r="AF3" s="55">
        <v>-1.1847999999999999E-2</v>
      </c>
      <c r="AG3" s="55">
        <v>-1.3632E-2</v>
      </c>
      <c r="AH3" s="55">
        <v>-1.6164000000000001E-2</v>
      </c>
      <c r="AI3" s="55">
        <v>-1.6400999999999999E-2</v>
      </c>
      <c r="AJ3" s="55">
        <v>-1.9200999999999999E-2</v>
      </c>
      <c r="AK3" s="55">
        <v>-2.0539000000000002E-2</v>
      </c>
      <c r="AL3" s="55">
        <v>-2.1631999999999998E-2</v>
      </c>
    </row>
    <row r="4" spans="1:38" ht="12.75" customHeight="1" x14ac:dyDescent="0.2">
      <c r="A4" s="55">
        <v>3.3909999999999999E-3</v>
      </c>
      <c r="B4" s="55">
        <v>5.2900000000000004E-3</v>
      </c>
      <c r="C4" s="55">
        <v>6.9210000000000001E-3</v>
      </c>
      <c r="D4" s="55">
        <v>6.992E-3</v>
      </c>
      <c r="E4" s="55">
        <v>6.777E-3</v>
      </c>
      <c r="F4" s="55">
        <v>6.6709999999999998E-3</v>
      </c>
      <c r="G4" s="55">
        <v>6.215E-3</v>
      </c>
      <c r="H4" s="55">
        <v>7.9450000000000007E-3</v>
      </c>
      <c r="I4" s="55">
        <v>7.6579999999999999E-3</v>
      </c>
      <c r="J4" s="55">
        <v>6.1339999999999997E-3</v>
      </c>
      <c r="K4" s="55">
        <v>3.823E-3</v>
      </c>
      <c r="L4" s="55">
        <v>2.9129999999999998E-3</v>
      </c>
      <c r="M4" s="55">
        <v>1.0300000000000001E-3</v>
      </c>
      <c r="N4" s="55">
        <v>1.32E-3</v>
      </c>
      <c r="O4" s="55">
        <v>9.7900000000000005E-4</v>
      </c>
      <c r="P4" s="55">
        <v>1.258E-3</v>
      </c>
      <c r="Q4" s="55">
        <v>3.5430000000000001E-3</v>
      </c>
      <c r="R4" s="55">
        <v>3.2100000000000002E-3</v>
      </c>
      <c r="S4" s="55">
        <v>3.666E-3</v>
      </c>
      <c r="T4" s="55">
        <v>2.3119999999999998E-3</v>
      </c>
      <c r="U4" s="55">
        <v>1.7570000000000001E-3</v>
      </c>
      <c r="V4" s="55">
        <v>3.4060000000000002E-3</v>
      </c>
      <c r="W4" s="55">
        <v>1.524E-3</v>
      </c>
      <c r="X4" s="55">
        <v>1.2300000000000001E-4</v>
      </c>
      <c r="Y4" s="55">
        <v>0</v>
      </c>
      <c r="Z4" s="55">
        <v>-2.8800000000000002E-3</v>
      </c>
      <c r="AA4" s="55">
        <v>-2.9380000000000001E-3</v>
      </c>
      <c r="AB4" s="55">
        <v>-4.8430000000000001E-3</v>
      </c>
      <c r="AC4" s="55">
        <v>-5.1570000000000001E-3</v>
      </c>
      <c r="AD4" s="55">
        <v>-7.62E-3</v>
      </c>
      <c r="AE4" s="55">
        <v>-9.9649999999999999E-3</v>
      </c>
      <c r="AF4" s="55">
        <v>-8.7810000000000006E-3</v>
      </c>
      <c r="AG4" s="55">
        <v>-1.0456999999999999E-2</v>
      </c>
      <c r="AH4" s="55">
        <v>-1.2283000000000001E-2</v>
      </c>
      <c r="AI4" s="55">
        <v>-1.2906000000000001E-2</v>
      </c>
      <c r="AJ4" s="55">
        <v>-1.4520999999999999E-2</v>
      </c>
      <c r="AK4" s="55">
        <v>-1.5935999999999999E-2</v>
      </c>
      <c r="AL4" s="55">
        <v>-1.652E-2</v>
      </c>
    </row>
    <row r="5" spans="1:38" ht="12.75" customHeight="1" x14ac:dyDescent="0.2">
      <c r="A5" s="55">
        <v>-6.594E-3</v>
      </c>
      <c r="B5" s="55">
        <v>-2.189E-3</v>
      </c>
      <c r="C5" s="55">
        <v>1.127E-3</v>
      </c>
      <c r="D5" s="55">
        <v>1.6869999999999999E-3</v>
      </c>
      <c r="E5" s="55">
        <v>9.7799999999999992E-4</v>
      </c>
      <c r="F5" s="55">
        <v>1.5939999999999999E-3</v>
      </c>
      <c r="G5" s="55">
        <v>1.013E-3</v>
      </c>
      <c r="H5" s="55">
        <v>1.9599999999999999E-3</v>
      </c>
      <c r="I5" s="55">
        <v>9.1200000000000005E-4</v>
      </c>
      <c r="J5" s="55">
        <v>1.6169999999999999E-3</v>
      </c>
      <c r="K5" s="55">
        <v>1.5920000000000001E-3</v>
      </c>
      <c r="L5" s="55">
        <v>1.8159999999999999E-3</v>
      </c>
      <c r="M5" s="55">
        <v>8.7900000000000001E-4</v>
      </c>
      <c r="N5" s="55">
        <v>1.9599999999999999E-4</v>
      </c>
      <c r="O5" s="55">
        <v>9.3099999999999997E-4</v>
      </c>
      <c r="P5" s="55">
        <v>-5.3399999999999997E-4</v>
      </c>
      <c r="Q5" s="55">
        <v>1.0690000000000001E-3</v>
      </c>
      <c r="R5" s="55">
        <v>-4.2099999999999999E-4</v>
      </c>
      <c r="S5" s="55">
        <v>9.3800000000000003E-4</v>
      </c>
      <c r="T5" s="55">
        <v>1.2999999999999999E-5</v>
      </c>
      <c r="U5" s="55">
        <v>2.4899999999999998E-4</v>
      </c>
      <c r="V5" s="55">
        <v>1.554E-3</v>
      </c>
      <c r="W5" s="55">
        <v>7.5699999999999997E-4</v>
      </c>
      <c r="X5" s="55">
        <v>-4.4999999999999999E-4</v>
      </c>
      <c r="Y5" s="55">
        <v>0</v>
      </c>
      <c r="Z5" s="55">
        <v>-1.9589999999999998E-3</v>
      </c>
      <c r="AA5" s="55">
        <v>-2.5530000000000001E-3</v>
      </c>
      <c r="AB5" s="55">
        <v>-3.4299999999999999E-3</v>
      </c>
      <c r="AC5" s="55">
        <v>-3.6210000000000001E-3</v>
      </c>
      <c r="AD5" s="55">
        <v>-6.4330000000000003E-3</v>
      </c>
      <c r="AE5" s="55">
        <v>-7.9399999999999991E-3</v>
      </c>
      <c r="AF5" s="55">
        <v>-7.2979999999999998E-3</v>
      </c>
      <c r="AG5" s="55">
        <v>-8.9309999999999997E-3</v>
      </c>
      <c r="AH5" s="55">
        <v>-1.0437E-2</v>
      </c>
      <c r="AI5" s="55">
        <v>-1.1686E-2</v>
      </c>
      <c r="AJ5" s="55">
        <v>-1.3759E-2</v>
      </c>
      <c r="AK5" s="55">
        <v>-1.4312999999999999E-2</v>
      </c>
      <c r="AL5" s="55">
        <v>-1.4867999999999999E-2</v>
      </c>
    </row>
    <row r="6" spans="1:38" ht="12.75" customHeight="1" x14ac:dyDescent="0.2">
      <c r="A6" s="55">
        <v>-5.1710000000000002E-3</v>
      </c>
      <c r="B6" s="55">
        <v>-3.2079999999999999E-3</v>
      </c>
      <c r="C6" s="55">
        <v>-3.333E-3</v>
      </c>
      <c r="D6" s="55">
        <v>-2.2850000000000001E-3</v>
      </c>
      <c r="E6" s="55">
        <v>-2.8600000000000001E-3</v>
      </c>
      <c r="F6" s="55">
        <v>-1.3439999999999999E-3</v>
      </c>
      <c r="G6" s="55">
        <v>-1.4220000000000001E-3</v>
      </c>
      <c r="H6" s="55">
        <v>5.2400000000000005E-4</v>
      </c>
      <c r="I6" s="55">
        <v>6.6399999999999999E-4</v>
      </c>
      <c r="J6" s="55">
        <v>1.279E-3</v>
      </c>
      <c r="K6" s="55">
        <v>3.0000000000000001E-6</v>
      </c>
      <c r="L6" s="55">
        <v>-3.8999999999999999E-4</v>
      </c>
      <c r="M6" s="55">
        <v>-7.5600000000000005E-4</v>
      </c>
      <c r="N6" s="55">
        <v>-2.4459999999999998E-3</v>
      </c>
      <c r="O6" s="55">
        <v>-2.5579999999999999E-3</v>
      </c>
      <c r="P6" s="55">
        <v>-1.717E-3</v>
      </c>
      <c r="Q6" s="55">
        <v>2.5599999999999999E-4</v>
      </c>
      <c r="R6" s="55">
        <v>1.8710000000000001E-3</v>
      </c>
      <c r="S6" s="55">
        <v>8.9599999999999999E-4</v>
      </c>
      <c r="T6" s="55">
        <v>2.0470000000000002E-3</v>
      </c>
      <c r="U6" s="55">
        <v>1.3320000000000001E-3</v>
      </c>
      <c r="V6" s="55">
        <v>2.3809999999999999E-3</v>
      </c>
      <c r="W6" s="55">
        <v>1.933E-3</v>
      </c>
      <c r="X6" s="55">
        <v>7.2800000000000002E-4</v>
      </c>
      <c r="Y6" s="55">
        <v>0</v>
      </c>
      <c r="Z6" s="55">
        <v>-1.302E-3</v>
      </c>
      <c r="AA6" s="55">
        <v>-1.707E-3</v>
      </c>
      <c r="AB6" s="55">
        <v>-2.9619999999999998E-3</v>
      </c>
      <c r="AC6" s="55">
        <v>-4.2770000000000004E-3</v>
      </c>
      <c r="AD6" s="55">
        <v>-5.6699999999999997E-3</v>
      </c>
      <c r="AE6" s="55">
        <v>-7.0270000000000003E-3</v>
      </c>
      <c r="AF6" s="55">
        <v>-6.3889999999999997E-3</v>
      </c>
      <c r="AG6" s="55">
        <v>-8.0470000000000003E-3</v>
      </c>
      <c r="AH6" s="55">
        <v>-8.0319999999999992E-3</v>
      </c>
      <c r="AI6" s="55">
        <v>-8.8749999999999992E-3</v>
      </c>
      <c r="AJ6" s="55">
        <v>-9.9600000000000001E-3</v>
      </c>
      <c r="AK6" s="55">
        <v>-1.0886E-2</v>
      </c>
      <c r="AL6" s="55">
        <v>-1.2172000000000001E-2</v>
      </c>
    </row>
    <row r="7" spans="1:38" ht="12.75" customHeight="1" x14ac:dyDescent="0.2">
      <c r="A7" s="55">
        <v>-1.2359E-2</v>
      </c>
      <c r="B7" s="55">
        <v>-9.6089999999999995E-3</v>
      </c>
      <c r="C7" s="55">
        <v>-6.8919999999999997E-3</v>
      </c>
      <c r="D7" s="55">
        <v>-5.7559999999999998E-3</v>
      </c>
      <c r="E7" s="55">
        <v>-5.0260000000000001E-3</v>
      </c>
      <c r="F7" s="55">
        <v>-5.1029999999999999E-3</v>
      </c>
      <c r="G7" s="55">
        <v>-4.6959999999999997E-3</v>
      </c>
      <c r="H7" s="55">
        <v>-3.1840000000000002E-3</v>
      </c>
      <c r="I7" s="55">
        <v>-3.395E-3</v>
      </c>
      <c r="J7" s="55">
        <v>-3.4740000000000001E-3</v>
      </c>
      <c r="K7" s="55">
        <v>-3.509E-3</v>
      </c>
      <c r="L7" s="55">
        <v>-3.0739999999999999E-3</v>
      </c>
      <c r="M7" s="55">
        <v>-3.2919999999999998E-3</v>
      </c>
      <c r="N7" s="55">
        <v>-2.8860000000000001E-3</v>
      </c>
      <c r="O7" s="55">
        <v>-1.797E-3</v>
      </c>
      <c r="P7" s="55">
        <v>-2.9030000000000002E-3</v>
      </c>
      <c r="Q7" s="55">
        <v>-6.3299999999999999E-4</v>
      </c>
      <c r="R7" s="55">
        <v>-1.3619999999999999E-3</v>
      </c>
      <c r="S7" s="55">
        <v>-2.2800000000000001E-4</v>
      </c>
      <c r="T7" s="55">
        <v>-1.2459999999999999E-3</v>
      </c>
      <c r="U7" s="55">
        <v>-4.9799999999999996E-4</v>
      </c>
      <c r="V7" s="55">
        <v>8.3100000000000003E-4</v>
      </c>
      <c r="W7" s="55">
        <v>2.7700000000000001E-4</v>
      </c>
      <c r="X7" s="55">
        <v>-2.1800000000000001E-4</v>
      </c>
      <c r="Y7" s="55">
        <v>0</v>
      </c>
      <c r="Z7" s="55">
        <v>-9.7499999999999996E-4</v>
      </c>
      <c r="AA7" s="55">
        <v>-1.413E-3</v>
      </c>
      <c r="AB7" s="55">
        <v>-2.0569999999999998E-3</v>
      </c>
      <c r="AC7" s="55">
        <v>-2.232E-3</v>
      </c>
      <c r="AD7" s="55">
        <v>-4.1780000000000003E-3</v>
      </c>
      <c r="AE7" s="55">
        <v>-5.1669999999999997E-3</v>
      </c>
      <c r="AF7" s="55">
        <v>-4.5510000000000004E-3</v>
      </c>
      <c r="AG7" s="55">
        <v>-5.4840000000000002E-3</v>
      </c>
      <c r="AH7" s="55">
        <v>-6.1679999999999999E-3</v>
      </c>
      <c r="AI7" s="55">
        <v>-7.4159999999999998E-3</v>
      </c>
      <c r="AJ7" s="55">
        <v>-7.8619999999999992E-3</v>
      </c>
      <c r="AK7" s="55">
        <v>-8.9879999999999995E-3</v>
      </c>
      <c r="AL7" s="55">
        <v>-9.2809999999999993E-3</v>
      </c>
    </row>
    <row r="8" spans="1:38" ht="12.75" customHeight="1" x14ac:dyDescent="0.2">
      <c r="A8" s="55">
        <v>-1.1762999999999999E-2</v>
      </c>
      <c r="B8" s="55">
        <v>-1.0052999999999999E-2</v>
      </c>
      <c r="C8" s="55">
        <v>-8.685E-3</v>
      </c>
      <c r="D8" s="55">
        <v>-8.829E-3</v>
      </c>
      <c r="E8" s="55">
        <v>-8.4159999999999999E-3</v>
      </c>
      <c r="F8" s="55">
        <v>-7.3140000000000002E-3</v>
      </c>
      <c r="G8" s="55">
        <v>-7.0089999999999996E-3</v>
      </c>
      <c r="H8" s="55">
        <v>-6.3540000000000003E-3</v>
      </c>
      <c r="I8" s="55">
        <v>-6.3340000000000002E-3</v>
      </c>
      <c r="J8" s="55">
        <v>-4.9280000000000001E-3</v>
      </c>
      <c r="K8" s="55">
        <v>-4.8320000000000004E-3</v>
      </c>
      <c r="L8" s="55">
        <v>-4.4050000000000001E-3</v>
      </c>
      <c r="M8" s="55">
        <v>-4.4530000000000004E-3</v>
      </c>
      <c r="N8" s="55">
        <v>-4.8710000000000003E-3</v>
      </c>
      <c r="O8" s="55">
        <v>-4.3410000000000002E-3</v>
      </c>
      <c r="P8" s="55">
        <v>-4.3299999999999996E-3</v>
      </c>
      <c r="Q8" s="55">
        <v>-3.3960000000000001E-3</v>
      </c>
      <c r="R8" s="55">
        <v>-3.0860000000000002E-3</v>
      </c>
      <c r="S8" s="55">
        <v>-2.7850000000000001E-3</v>
      </c>
      <c r="T8" s="55">
        <v>-1.519E-3</v>
      </c>
      <c r="U8" s="55">
        <v>-8.0599999999999997E-4</v>
      </c>
      <c r="V8" s="55">
        <v>4.6700000000000002E-4</v>
      </c>
      <c r="W8" s="55">
        <v>5.6099999999999998E-4</v>
      </c>
      <c r="X8" s="55">
        <v>1.75E-4</v>
      </c>
      <c r="Y8" s="55">
        <v>0</v>
      </c>
      <c r="Z8" s="55">
        <v>-3.1599999999999998E-4</v>
      </c>
      <c r="AA8" s="55">
        <v>-9.2800000000000001E-4</v>
      </c>
      <c r="AB8" s="55">
        <v>-1.5989999999999999E-3</v>
      </c>
      <c r="AC8" s="55">
        <v>-2.6619999999999999E-3</v>
      </c>
      <c r="AD8" s="55">
        <v>-3.5300000000000002E-3</v>
      </c>
      <c r="AE8" s="55">
        <v>-4.5849999999999997E-3</v>
      </c>
      <c r="AF8" s="55">
        <v>-4.3920000000000001E-3</v>
      </c>
      <c r="AG8" s="55">
        <v>-5.1900000000000002E-3</v>
      </c>
      <c r="AH8" s="55">
        <v>-5.5310000000000003E-3</v>
      </c>
      <c r="AI8" s="55">
        <v>-6.3800000000000003E-3</v>
      </c>
      <c r="AJ8" s="55">
        <v>-7.0330000000000002E-3</v>
      </c>
      <c r="AK8" s="55">
        <v>-8.2330000000000007E-3</v>
      </c>
      <c r="AL8" s="55">
        <v>-8.5179999999999995E-3</v>
      </c>
    </row>
    <row r="9" spans="1:38" ht="12.75" customHeight="1" x14ac:dyDescent="0.2">
      <c r="A9" s="55">
        <v>-1.0906000000000001E-2</v>
      </c>
      <c r="B9" s="55">
        <v>-9.7090000000000006E-3</v>
      </c>
      <c r="C9" s="55">
        <v>-9.5399999999999999E-3</v>
      </c>
      <c r="D9" s="55">
        <v>-9.3390000000000001E-3</v>
      </c>
      <c r="E9" s="55">
        <v>-9.1570000000000002E-3</v>
      </c>
      <c r="F9" s="55">
        <v>-7.7029999999999998E-3</v>
      </c>
      <c r="G9" s="55">
        <v>-6.9550000000000002E-3</v>
      </c>
      <c r="H9" s="55">
        <v>-5.3229999999999996E-3</v>
      </c>
      <c r="I9" s="55">
        <v>-4.8809999999999999E-3</v>
      </c>
      <c r="J9" s="55">
        <v>-4.9300000000000004E-3</v>
      </c>
      <c r="K9" s="55">
        <v>-4.9220000000000002E-3</v>
      </c>
      <c r="L9" s="55">
        <v>-4.5500000000000002E-3</v>
      </c>
      <c r="M9" s="55">
        <v>-5.5849999999999997E-3</v>
      </c>
      <c r="N9" s="55">
        <v>-5.0460000000000001E-3</v>
      </c>
      <c r="O9" s="55">
        <v>-4.4120000000000001E-3</v>
      </c>
      <c r="P9" s="55">
        <v>-3.7690000000000002E-3</v>
      </c>
      <c r="Q9" s="55">
        <v>-2.14E-3</v>
      </c>
      <c r="R9" s="55">
        <v>-8.8599999999999996E-4</v>
      </c>
      <c r="S9" s="55">
        <v>-8.9800000000000004E-4</v>
      </c>
      <c r="T9" s="55">
        <v>-3.4499999999999998E-4</v>
      </c>
      <c r="U9" s="55">
        <v>-3.3100000000000002E-4</v>
      </c>
      <c r="V9" s="55">
        <v>6.3199999999999997E-4</v>
      </c>
      <c r="W9" s="55">
        <v>7.54E-4</v>
      </c>
      <c r="X9" s="55">
        <v>-8.7999999999999998E-5</v>
      </c>
      <c r="Y9" s="55">
        <v>0</v>
      </c>
      <c r="Z9" s="55">
        <v>-1.24E-3</v>
      </c>
      <c r="AA9" s="55">
        <v>-1.0690000000000001E-3</v>
      </c>
      <c r="AB9" s="55">
        <v>-1.4369999999999999E-3</v>
      </c>
      <c r="AC9" s="55">
        <v>-1.952E-3</v>
      </c>
      <c r="AD9" s="55">
        <v>-2.895E-3</v>
      </c>
      <c r="AE9" s="55">
        <v>-3.4740000000000001E-3</v>
      </c>
      <c r="AF9" s="55">
        <v>-3.2179999999999999E-3</v>
      </c>
      <c r="AG9" s="55">
        <v>-3.2049999999999999E-3</v>
      </c>
      <c r="AH9" s="55">
        <v>-3.7499999999999999E-3</v>
      </c>
      <c r="AI9" s="55">
        <v>-3.5409999999999999E-3</v>
      </c>
      <c r="AJ9" s="55">
        <v>-4.2760000000000003E-3</v>
      </c>
      <c r="AK9" s="55">
        <v>-5.11E-3</v>
      </c>
      <c r="AL9" s="55">
        <v>-6.3930000000000002E-3</v>
      </c>
    </row>
    <row r="10" spans="1:38" ht="12.75" customHeight="1" x14ac:dyDescent="0.2">
      <c r="A10" s="55">
        <v>-1.4486000000000001E-2</v>
      </c>
      <c r="B10" s="55">
        <v>-1.24E-2</v>
      </c>
      <c r="C10" s="55">
        <v>-1.044E-2</v>
      </c>
      <c r="D10" s="55">
        <v>-9.58E-3</v>
      </c>
      <c r="E10" s="55">
        <v>-8.7419999999999998E-3</v>
      </c>
      <c r="F10" s="55">
        <v>-8.7049999999999992E-3</v>
      </c>
      <c r="G10" s="55">
        <v>-8.3829999999999998E-3</v>
      </c>
      <c r="H10" s="55">
        <v>-7.4960000000000001E-3</v>
      </c>
      <c r="I10" s="55">
        <v>-7.332E-3</v>
      </c>
      <c r="J10" s="55">
        <v>-6.9350000000000002E-3</v>
      </c>
      <c r="K10" s="55">
        <v>-6.7580000000000001E-3</v>
      </c>
      <c r="L10" s="55">
        <v>-6.1250000000000002E-3</v>
      </c>
      <c r="M10" s="55">
        <v>-5.3540000000000003E-3</v>
      </c>
      <c r="N10" s="55">
        <v>-5.6639999999999998E-3</v>
      </c>
      <c r="O10" s="55">
        <v>-4.9620000000000003E-3</v>
      </c>
      <c r="P10" s="55">
        <v>-4.7679999999999997E-3</v>
      </c>
      <c r="Q10" s="55">
        <v>-3.604E-3</v>
      </c>
      <c r="R10" s="55">
        <v>-3.2759999999999998E-3</v>
      </c>
      <c r="S10" s="55">
        <v>-3.1159999999999998E-3</v>
      </c>
      <c r="T10" s="55">
        <v>-2.7799999999999999E-3</v>
      </c>
      <c r="U10" s="55">
        <v>-1.737E-3</v>
      </c>
      <c r="V10" s="55">
        <v>-6.2100000000000002E-4</v>
      </c>
      <c r="W10" s="55">
        <v>-6.4099999999999997E-4</v>
      </c>
      <c r="X10" s="55">
        <v>-2.4800000000000001E-4</v>
      </c>
      <c r="Y10" s="55">
        <v>0</v>
      </c>
      <c r="Z10" s="55">
        <v>-9.2400000000000002E-4</v>
      </c>
      <c r="AA10" s="55">
        <v>-3.2899999999999997E-4</v>
      </c>
      <c r="AB10" s="55">
        <v>-1.0330000000000001E-3</v>
      </c>
      <c r="AC10" s="55">
        <v>-1.163E-3</v>
      </c>
      <c r="AD10" s="55">
        <v>-2.627E-3</v>
      </c>
      <c r="AE10" s="55">
        <v>-3.3050000000000002E-3</v>
      </c>
      <c r="AF10" s="55">
        <v>-2.555E-3</v>
      </c>
      <c r="AG10" s="55">
        <v>-3.4710000000000001E-3</v>
      </c>
      <c r="AH10" s="55">
        <v>-3.8800000000000002E-3</v>
      </c>
      <c r="AI10" s="55">
        <v>-3.9119999999999997E-3</v>
      </c>
      <c r="AJ10" s="55">
        <v>-4.8650000000000004E-3</v>
      </c>
      <c r="AK10" s="55">
        <v>-5.2300000000000003E-3</v>
      </c>
      <c r="AL10" s="55">
        <v>-5.4990000000000004E-3</v>
      </c>
    </row>
    <row r="11" spans="1:38" ht="12.75" customHeight="1" x14ac:dyDescent="0.2">
      <c r="A11" s="55">
        <v>-1.5566999999999999E-2</v>
      </c>
      <c r="B11" s="55">
        <v>-1.2370000000000001E-2</v>
      </c>
      <c r="C11" s="55">
        <v>-1.0739E-2</v>
      </c>
      <c r="D11" s="55">
        <v>-9.9410000000000002E-3</v>
      </c>
      <c r="E11" s="55">
        <v>-1.0106E-2</v>
      </c>
      <c r="F11" s="55">
        <v>-8.8719999999999997E-3</v>
      </c>
      <c r="G11" s="55">
        <v>-8.7869999999999997E-3</v>
      </c>
      <c r="H11" s="55">
        <v>-7.9150000000000002E-3</v>
      </c>
      <c r="I11" s="55">
        <v>-7.5709999999999996E-3</v>
      </c>
      <c r="J11" s="55">
        <v>-6.5839999999999996E-3</v>
      </c>
      <c r="K11" s="55">
        <v>-6.7809999999999997E-3</v>
      </c>
      <c r="L11" s="55">
        <v>-6.0520000000000001E-3</v>
      </c>
      <c r="M11" s="55">
        <v>-6.5799999999999999E-3</v>
      </c>
      <c r="N11" s="55">
        <v>-5.6600000000000001E-3</v>
      </c>
      <c r="O11" s="55">
        <v>-5.5310000000000003E-3</v>
      </c>
      <c r="P11" s="55">
        <v>-5.4840000000000002E-3</v>
      </c>
      <c r="Q11" s="55">
        <v>-4.1099999999999999E-3</v>
      </c>
      <c r="R11" s="55">
        <v>-3.735E-3</v>
      </c>
      <c r="S11" s="55">
        <v>-2.9919999999999999E-3</v>
      </c>
      <c r="T11" s="55">
        <v>-2.0920000000000001E-3</v>
      </c>
      <c r="U11" s="55">
        <v>-1.4790000000000001E-3</v>
      </c>
      <c r="V11" s="55">
        <v>-3.6999999999999999E-4</v>
      </c>
      <c r="W11" s="55">
        <v>3.7199999999999999E-4</v>
      </c>
      <c r="X11" s="55">
        <v>-2.1100000000000001E-4</v>
      </c>
      <c r="Y11" s="55">
        <v>0</v>
      </c>
      <c r="Z11" s="55">
        <v>-6.7699999999999998E-4</v>
      </c>
      <c r="AA11" s="55">
        <v>-4.6700000000000002E-4</v>
      </c>
      <c r="AB11" s="55">
        <v>-6.0599999999999998E-4</v>
      </c>
      <c r="AC11" s="55">
        <v>-1.204E-3</v>
      </c>
      <c r="AD11" s="55">
        <v>-2.3749999999999999E-3</v>
      </c>
      <c r="AE11" s="55">
        <v>-2.7109999999999999E-3</v>
      </c>
      <c r="AF11" s="55">
        <v>-2.385E-3</v>
      </c>
      <c r="AG11" s="55">
        <v>-2.6800000000000001E-3</v>
      </c>
      <c r="AH11" s="55">
        <v>-2.3149999999999998E-3</v>
      </c>
      <c r="AI11" s="55">
        <v>-2.7959999999999999E-3</v>
      </c>
      <c r="AJ11" s="55">
        <v>-3.1210000000000001E-3</v>
      </c>
      <c r="AK11" s="55">
        <v>-4.0020000000000003E-3</v>
      </c>
      <c r="AL11" s="55">
        <v>-4.7590000000000002E-3</v>
      </c>
    </row>
    <row r="12" spans="1:38" ht="12.75" customHeight="1" x14ac:dyDescent="0.2">
      <c r="A12" s="55">
        <v>-1.7114000000000001E-2</v>
      </c>
      <c r="B12" s="55">
        <v>-1.4343E-2</v>
      </c>
      <c r="C12" s="55">
        <v>-1.2317E-2</v>
      </c>
      <c r="D12" s="55">
        <v>-1.1098E-2</v>
      </c>
      <c r="E12" s="55">
        <v>-1.0048E-2</v>
      </c>
      <c r="F12" s="55">
        <v>-9.4319999999999994E-3</v>
      </c>
      <c r="G12" s="55">
        <v>-8.5959999999999995E-3</v>
      </c>
      <c r="H12" s="55">
        <v>-7.6839999999999999E-3</v>
      </c>
      <c r="I12" s="55">
        <v>-7.5059999999999997E-3</v>
      </c>
      <c r="J12" s="55">
        <v>-7.4539999999999997E-3</v>
      </c>
      <c r="K12" s="55">
        <v>-6.7930000000000004E-3</v>
      </c>
      <c r="L12" s="55">
        <v>-6.9069999999999999E-3</v>
      </c>
      <c r="M12" s="55">
        <v>-6.4289999999999998E-3</v>
      </c>
      <c r="N12" s="55">
        <v>-5.6579999999999998E-3</v>
      </c>
      <c r="O12" s="55">
        <v>-4.7070000000000002E-3</v>
      </c>
      <c r="P12" s="55">
        <v>-4.0980000000000001E-3</v>
      </c>
      <c r="Q12" s="55">
        <v>-3.1180000000000001E-3</v>
      </c>
      <c r="R12" s="55">
        <v>-2.5760000000000002E-3</v>
      </c>
      <c r="S12" s="55">
        <v>-1.9589999999999998E-3</v>
      </c>
      <c r="T12" s="55">
        <v>-1.97E-3</v>
      </c>
      <c r="U12" s="55">
        <v>-1.2359999999999999E-3</v>
      </c>
      <c r="V12" s="55">
        <v>-5.0000000000000004E-6</v>
      </c>
      <c r="W12" s="55">
        <v>-1.2E-5</v>
      </c>
      <c r="X12" s="55">
        <v>3.1999999999999999E-5</v>
      </c>
      <c r="Y12" s="55">
        <v>0</v>
      </c>
      <c r="Z12" s="55">
        <v>3.6999999999999998E-5</v>
      </c>
      <c r="AA12" s="55">
        <v>-4.5199999999999998E-4</v>
      </c>
      <c r="AB12" s="55">
        <v>-2.2800000000000001E-4</v>
      </c>
      <c r="AC12" s="55">
        <v>-4.7199999999999998E-4</v>
      </c>
      <c r="AD12" s="55">
        <v>-7.8100000000000001E-4</v>
      </c>
      <c r="AE12" s="55">
        <v>-1.408E-3</v>
      </c>
      <c r="AF12" s="55">
        <v>-1.335E-3</v>
      </c>
      <c r="AG12" s="55">
        <v>-1.248E-3</v>
      </c>
      <c r="AH12" s="55">
        <v>-1.253E-3</v>
      </c>
      <c r="AI12" s="55">
        <v>-1.4109999999999999E-3</v>
      </c>
      <c r="AJ12" s="55">
        <v>-1.804E-3</v>
      </c>
      <c r="AK12" s="55">
        <v>-2.3649999999999999E-3</v>
      </c>
      <c r="AL12" s="55">
        <v>-2.98E-3</v>
      </c>
    </row>
    <row r="13" spans="1:38" ht="12.75" customHeight="1" x14ac:dyDescent="0.2">
      <c r="A13" s="55">
        <v>-1.9848000000000001E-2</v>
      </c>
      <c r="B13" s="55">
        <v>-1.6806999999999999E-2</v>
      </c>
      <c r="C13" s="55">
        <v>-1.4286999999999999E-2</v>
      </c>
      <c r="D13" s="55">
        <v>-1.3481E-2</v>
      </c>
      <c r="E13" s="55">
        <v>-1.2716E-2</v>
      </c>
      <c r="F13" s="55">
        <v>-1.1749000000000001E-2</v>
      </c>
      <c r="G13" s="55">
        <v>-1.0746E-2</v>
      </c>
      <c r="H13" s="55">
        <v>-1.0095E-2</v>
      </c>
      <c r="I13" s="55">
        <v>-9.3950000000000006E-3</v>
      </c>
      <c r="J13" s="55">
        <v>-8.5769999999999996E-3</v>
      </c>
      <c r="K13" s="55">
        <v>-8.2120000000000005E-3</v>
      </c>
      <c r="L13" s="55">
        <v>-7.0910000000000001E-3</v>
      </c>
      <c r="M13" s="55">
        <v>-6.8370000000000002E-3</v>
      </c>
      <c r="N13" s="55">
        <v>-6.2789999999999999E-3</v>
      </c>
      <c r="O13" s="55">
        <v>-6.0350000000000004E-3</v>
      </c>
      <c r="P13" s="55">
        <v>-5.6160000000000003E-3</v>
      </c>
      <c r="Q13" s="55">
        <v>-4.8520000000000004E-3</v>
      </c>
      <c r="R13" s="55">
        <v>-4.3290000000000004E-3</v>
      </c>
      <c r="S13" s="55">
        <v>-3.2560000000000002E-3</v>
      </c>
      <c r="T13" s="55">
        <v>-2.7659999999999998E-3</v>
      </c>
      <c r="U13" s="55">
        <v>-1.833E-3</v>
      </c>
      <c r="V13" s="55">
        <v>-1.0269999999999999E-3</v>
      </c>
      <c r="W13" s="55">
        <v>-3.6000000000000002E-4</v>
      </c>
      <c r="X13" s="55">
        <v>4.3000000000000002E-5</v>
      </c>
      <c r="Y13" s="55">
        <v>0</v>
      </c>
      <c r="Z13" s="55">
        <v>-4.4099999999999999E-4</v>
      </c>
      <c r="AA13" s="55">
        <v>-1.5300000000000001E-4</v>
      </c>
      <c r="AB13" s="55">
        <v>-2.9E-4</v>
      </c>
      <c r="AC13" s="55">
        <v>-7.94E-4</v>
      </c>
      <c r="AD13" s="55">
        <v>-1.2999999999999999E-3</v>
      </c>
      <c r="AE13" s="55">
        <v>-1.8289999999999999E-3</v>
      </c>
      <c r="AF13" s="55">
        <v>-1.725E-3</v>
      </c>
      <c r="AG13" s="55">
        <v>-1.7830000000000001E-3</v>
      </c>
      <c r="AH13" s="55">
        <v>-1.755E-3</v>
      </c>
      <c r="AI13" s="55">
        <v>-2.026E-3</v>
      </c>
      <c r="AJ13" s="55">
        <v>-2.748E-3</v>
      </c>
      <c r="AK13" s="55">
        <v>-3.1329999999999999E-3</v>
      </c>
      <c r="AL13" s="55">
        <v>-3.4819999999999999E-3</v>
      </c>
    </row>
    <row r="14" spans="1:38" ht="12.75" customHeight="1" x14ac:dyDescent="0.2">
      <c r="A14" s="55">
        <v>-1.9404000000000001E-2</v>
      </c>
      <c r="B14" s="55">
        <v>-1.7278999999999999E-2</v>
      </c>
      <c r="C14" s="55">
        <v>-1.5594E-2</v>
      </c>
      <c r="D14" s="55">
        <v>-1.4539E-2</v>
      </c>
      <c r="E14" s="55">
        <v>-1.3602E-2</v>
      </c>
      <c r="F14" s="55">
        <v>-1.2251E-2</v>
      </c>
      <c r="G14" s="55">
        <v>-1.1811E-2</v>
      </c>
      <c r="H14" s="55">
        <v>-1.0345E-2</v>
      </c>
      <c r="I14" s="55">
        <v>-9.2770000000000005E-3</v>
      </c>
      <c r="J14" s="55">
        <v>-8.7379999999999992E-3</v>
      </c>
      <c r="K14" s="55">
        <v>-8.1899999999999994E-3</v>
      </c>
      <c r="L14" s="55">
        <v>-7.5719999999999997E-3</v>
      </c>
      <c r="M14" s="55">
        <v>-7.3410000000000003E-3</v>
      </c>
      <c r="N14" s="55">
        <v>-6.7349999999999997E-3</v>
      </c>
      <c r="O14" s="55">
        <v>-6.1729999999999997E-3</v>
      </c>
      <c r="P14" s="55">
        <v>-5.7590000000000002E-3</v>
      </c>
      <c r="Q14" s="55">
        <v>-4.3569999999999998E-3</v>
      </c>
      <c r="R14" s="55">
        <v>-3.4459999999999998E-3</v>
      </c>
      <c r="S14" s="55">
        <v>-2.9380000000000001E-3</v>
      </c>
      <c r="T14" s="55">
        <v>-2.0500000000000002E-3</v>
      </c>
      <c r="U14" s="55">
        <v>-1.3420000000000001E-3</v>
      </c>
      <c r="V14" s="55">
        <v>-3.1399999999999999E-4</v>
      </c>
      <c r="W14" s="55">
        <v>-1.35E-4</v>
      </c>
      <c r="X14" s="55">
        <v>-3.2400000000000001E-4</v>
      </c>
      <c r="Y14" s="55">
        <v>0</v>
      </c>
      <c r="Z14" s="55">
        <v>-3.0600000000000001E-4</v>
      </c>
      <c r="AA14" s="55">
        <v>-3.4000000000000002E-4</v>
      </c>
      <c r="AB14" s="55">
        <v>-5.5999999999999995E-4</v>
      </c>
      <c r="AC14" s="55">
        <v>-9.859999999999999E-4</v>
      </c>
      <c r="AD14" s="55">
        <v>-1.5139999999999999E-3</v>
      </c>
      <c r="AE14" s="55">
        <v>-1.952E-3</v>
      </c>
      <c r="AF14" s="55">
        <v>-1.588E-3</v>
      </c>
      <c r="AG14" s="55">
        <v>-1.7589999999999999E-3</v>
      </c>
      <c r="AH14" s="55">
        <v>-1.459E-3</v>
      </c>
      <c r="AI14" s="55">
        <v>-1.673E-3</v>
      </c>
      <c r="AJ14" s="55">
        <v>-1.6850000000000001E-3</v>
      </c>
      <c r="AK14" s="55">
        <v>-2.5270000000000002E-3</v>
      </c>
      <c r="AL14" s="55">
        <v>-3.307E-3</v>
      </c>
    </row>
    <row r="15" spans="1:38" ht="12.75" customHeight="1" x14ac:dyDescent="0.2">
      <c r="A15" s="55">
        <v>-2.1173999999999998E-2</v>
      </c>
      <c r="B15" s="55">
        <v>-1.8578000000000001E-2</v>
      </c>
      <c r="C15" s="55">
        <v>-1.5980999999999999E-2</v>
      </c>
      <c r="D15" s="55">
        <v>-1.4860999999999999E-2</v>
      </c>
      <c r="E15" s="55">
        <v>-1.3644999999999999E-2</v>
      </c>
      <c r="F15" s="55">
        <v>-1.2265E-2</v>
      </c>
      <c r="G15" s="55">
        <v>-1.1109000000000001E-2</v>
      </c>
      <c r="H15" s="55">
        <v>-1.0291E-2</v>
      </c>
      <c r="I15" s="55">
        <v>-9.7929999999999996E-3</v>
      </c>
      <c r="J15" s="55">
        <v>-9.2849999999999999E-3</v>
      </c>
      <c r="K15" s="55">
        <v>-8.2839999999999997E-3</v>
      </c>
      <c r="L15" s="55">
        <v>-7.7689999999999999E-3</v>
      </c>
      <c r="M15" s="55">
        <v>-7.0460000000000002E-3</v>
      </c>
      <c r="N15" s="55">
        <v>-6.2179999999999996E-3</v>
      </c>
      <c r="O15" s="55">
        <v>-5.1700000000000001E-3</v>
      </c>
      <c r="P15" s="55">
        <v>-4.7289999999999997E-3</v>
      </c>
      <c r="Q15" s="55">
        <v>-3.7130000000000002E-3</v>
      </c>
      <c r="R15" s="55">
        <v>-3.5959999999999998E-3</v>
      </c>
      <c r="S15" s="55">
        <v>-2.882E-3</v>
      </c>
      <c r="T15" s="55">
        <v>-2.7810000000000001E-3</v>
      </c>
      <c r="U15" s="55">
        <v>-1.8929999999999999E-3</v>
      </c>
      <c r="V15" s="55">
        <v>-5.8799999999999998E-4</v>
      </c>
      <c r="W15" s="55">
        <v>-3.9100000000000002E-4</v>
      </c>
      <c r="X15" s="55">
        <v>-1.66E-4</v>
      </c>
      <c r="Y15" s="55">
        <v>0</v>
      </c>
      <c r="Z15" s="55">
        <v>2.1999999999999999E-5</v>
      </c>
      <c r="AA15" s="55">
        <v>-5.3000000000000001E-5</v>
      </c>
      <c r="AB15" s="55">
        <v>2.4899999999999998E-4</v>
      </c>
      <c r="AC15" s="55">
        <v>2.12E-4</v>
      </c>
      <c r="AD15" s="55">
        <v>-5.0199999999999995E-4</v>
      </c>
      <c r="AE15" s="55">
        <v>-1.1039999999999999E-3</v>
      </c>
      <c r="AF15" s="55">
        <v>-6.8999999999999997E-4</v>
      </c>
      <c r="AG15" s="55">
        <v>-8.4699999999999999E-4</v>
      </c>
      <c r="AH15" s="55">
        <v>-9.6000000000000002E-4</v>
      </c>
      <c r="AI15" s="55">
        <v>-8.83E-4</v>
      </c>
      <c r="AJ15" s="55">
        <v>-1.0399999999999999E-3</v>
      </c>
      <c r="AK15" s="55">
        <v>-1.722E-3</v>
      </c>
      <c r="AL15" s="55">
        <v>-2.2590000000000002E-3</v>
      </c>
    </row>
    <row r="16" spans="1:38" ht="12.75" customHeight="1" x14ac:dyDescent="0.2">
      <c r="A16" s="55">
        <v>-2.2127000000000001E-2</v>
      </c>
      <c r="B16" s="55">
        <v>-1.8737E-2</v>
      </c>
      <c r="C16" s="55">
        <v>-1.6558E-2</v>
      </c>
      <c r="D16" s="55">
        <v>-1.5415999999999999E-2</v>
      </c>
      <c r="E16" s="55">
        <v>-1.4259000000000001E-2</v>
      </c>
      <c r="F16" s="55">
        <v>-1.3082999999999999E-2</v>
      </c>
      <c r="G16" s="55">
        <v>-1.2449999999999999E-2</v>
      </c>
      <c r="H16" s="55">
        <v>-1.1635E-2</v>
      </c>
      <c r="I16" s="55">
        <v>-1.1001E-2</v>
      </c>
      <c r="J16" s="55">
        <v>-1.0251E-2</v>
      </c>
      <c r="K16" s="55">
        <v>-9.2840000000000006E-3</v>
      </c>
      <c r="L16" s="55">
        <v>-8.3599999999999994E-3</v>
      </c>
      <c r="M16" s="55">
        <v>-8.0560000000000007E-3</v>
      </c>
      <c r="N16" s="55">
        <v>-7.3670000000000003E-3</v>
      </c>
      <c r="O16" s="55">
        <v>-7.0569999999999999E-3</v>
      </c>
      <c r="P16" s="55">
        <v>-6.1619999999999999E-3</v>
      </c>
      <c r="Q16" s="55">
        <v>-5.6249999999999998E-3</v>
      </c>
      <c r="R16" s="55">
        <v>-4.8869999999999999E-3</v>
      </c>
      <c r="S16" s="55">
        <v>-4.1609999999999998E-3</v>
      </c>
      <c r="T16" s="55">
        <v>-2.8900000000000002E-3</v>
      </c>
      <c r="U16" s="55">
        <v>-2.0279999999999999E-3</v>
      </c>
      <c r="V16" s="55">
        <v>-1.1000000000000001E-3</v>
      </c>
      <c r="W16" s="55">
        <v>-5.5800000000000001E-4</v>
      </c>
      <c r="X16" s="55">
        <v>-3.2400000000000001E-4</v>
      </c>
      <c r="Y16" s="55">
        <v>0</v>
      </c>
      <c r="Z16" s="55">
        <v>-3.0200000000000002E-4</v>
      </c>
      <c r="AA16" s="55">
        <v>-1.4799999999999999E-4</v>
      </c>
      <c r="AB16" s="55">
        <v>-2.9100000000000003E-4</v>
      </c>
      <c r="AC16" s="55">
        <v>-7.7300000000000003E-4</v>
      </c>
      <c r="AD16" s="55">
        <v>-1.201E-3</v>
      </c>
      <c r="AE16" s="55">
        <v>-1.426E-3</v>
      </c>
      <c r="AF16" s="55">
        <v>-1.328E-3</v>
      </c>
      <c r="AG16" s="55">
        <v>-1.436E-3</v>
      </c>
      <c r="AH16" s="55">
        <v>-1.3290000000000001E-3</v>
      </c>
      <c r="AI16" s="55">
        <v>-1.436E-3</v>
      </c>
      <c r="AJ16" s="55">
        <v>-1.8140000000000001E-3</v>
      </c>
      <c r="AK16" s="55">
        <v>-2.3509999999999998E-3</v>
      </c>
      <c r="AL16" s="55">
        <v>-2.9489999999999998E-3</v>
      </c>
    </row>
    <row r="17" spans="1:38" ht="12.75" customHeight="1" x14ac:dyDescent="0.2">
      <c r="A17" s="55">
        <v>-2.0584999999999999E-2</v>
      </c>
      <c r="B17" s="55">
        <v>-1.8511E-2</v>
      </c>
      <c r="C17" s="55">
        <v>-1.6569E-2</v>
      </c>
      <c r="D17" s="55">
        <v>-1.5372E-2</v>
      </c>
      <c r="E17" s="55">
        <v>-1.4147E-2</v>
      </c>
      <c r="F17" s="55">
        <v>-1.2777E-2</v>
      </c>
      <c r="G17" s="55">
        <v>-1.1856E-2</v>
      </c>
      <c r="H17" s="55">
        <v>-1.0539E-2</v>
      </c>
      <c r="I17" s="55">
        <v>-9.5160000000000002E-3</v>
      </c>
      <c r="J17" s="55">
        <v>-8.7379999999999992E-3</v>
      </c>
      <c r="K17" s="55">
        <v>-8.2740000000000001E-3</v>
      </c>
      <c r="L17" s="55">
        <v>-7.6990000000000001E-3</v>
      </c>
      <c r="M17" s="55">
        <v>-6.9740000000000002E-3</v>
      </c>
      <c r="N17" s="55">
        <v>-6.4099999999999999E-3</v>
      </c>
      <c r="O17" s="55">
        <v>-5.4900000000000001E-3</v>
      </c>
      <c r="P17" s="55">
        <v>-5.0699999999999999E-3</v>
      </c>
      <c r="Q17" s="55">
        <v>-3.6930000000000001E-3</v>
      </c>
      <c r="R17" s="55">
        <v>-3.0820000000000001E-3</v>
      </c>
      <c r="S17" s="55">
        <v>-2.3340000000000001E-3</v>
      </c>
      <c r="T17" s="55">
        <v>-2.1289999999999998E-3</v>
      </c>
      <c r="U17" s="55">
        <v>-1.3159999999999999E-3</v>
      </c>
      <c r="V17" s="55">
        <v>-2.5799999999999998E-4</v>
      </c>
      <c r="W17" s="55">
        <v>1.06E-4</v>
      </c>
      <c r="X17" s="55">
        <v>-4.6999999999999997E-5</v>
      </c>
      <c r="Y17" s="55">
        <v>0</v>
      </c>
      <c r="Z17" s="55">
        <v>-7.2999999999999999E-5</v>
      </c>
      <c r="AA17" s="55">
        <v>-2.34E-4</v>
      </c>
      <c r="AB17" s="55">
        <v>-1.3799999999999999E-4</v>
      </c>
      <c r="AC17" s="55">
        <v>-4.4799999999999999E-4</v>
      </c>
      <c r="AD17" s="55">
        <v>-6.9399999999999996E-4</v>
      </c>
      <c r="AE17" s="55">
        <v>-1.134E-3</v>
      </c>
      <c r="AF17" s="55">
        <v>-1.0189999999999999E-3</v>
      </c>
      <c r="AG17" s="55">
        <v>-8.4500000000000005E-4</v>
      </c>
      <c r="AH17" s="55">
        <v>-7.6300000000000001E-4</v>
      </c>
      <c r="AI17" s="55">
        <v>-8.7299999999999997E-4</v>
      </c>
      <c r="AJ17" s="55">
        <v>-1.25E-3</v>
      </c>
      <c r="AK17" s="55">
        <v>-1.7110000000000001E-3</v>
      </c>
      <c r="AL17" s="55">
        <v>-2.336E-3</v>
      </c>
    </row>
    <row r="18" spans="1:38" ht="12.75" customHeight="1" x14ac:dyDescent="0.2">
      <c r="A18" s="55">
        <v>-2.2093999999999999E-2</v>
      </c>
      <c r="B18" s="55">
        <v>-1.9494000000000001E-2</v>
      </c>
      <c r="C18" s="55">
        <v>-1.6972000000000001E-2</v>
      </c>
      <c r="D18" s="55">
        <v>-1.5696999999999999E-2</v>
      </c>
      <c r="E18" s="55">
        <v>-1.4291999999999999E-2</v>
      </c>
      <c r="F18" s="55">
        <v>-1.3077E-2</v>
      </c>
      <c r="G18" s="55">
        <v>-1.2104999999999999E-2</v>
      </c>
      <c r="H18" s="55">
        <v>-1.1573E-2</v>
      </c>
      <c r="I18" s="55">
        <v>-1.0803999999999999E-2</v>
      </c>
      <c r="J18" s="55">
        <v>-9.9590000000000008E-3</v>
      </c>
      <c r="K18" s="55">
        <v>-9.0489999999999998E-3</v>
      </c>
      <c r="L18" s="55">
        <v>-7.9389999999999999E-3</v>
      </c>
      <c r="M18" s="55">
        <v>-7.2639999999999996E-3</v>
      </c>
      <c r="N18" s="55">
        <v>-6.4190000000000002E-3</v>
      </c>
      <c r="O18" s="55">
        <v>-5.731E-3</v>
      </c>
      <c r="P18" s="55">
        <v>-5.2370000000000003E-3</v>
      </c>
      <c r="Q18" s="55">
        <v>-4.64E-3</v>
      </c>
      <c r="R18" s="55">
        <v>-4.1599999999999996E-3</v>
      </c>
      <c r="S18" s="55">
        <v>-3.5040000000000002E-3</v>
      </c>
      <c r="T18" s="55">
        <v>-2.8779999999999999E-3</v>
      </c>
      <c r="U18" s="55">
        <v>-2.003E-3</v>
      </c>
      <c r="V18" s="55">
        <v>-1.116E-3</v>
      </c>
      <c r="W18" s="55">
        <v>-7.2599999999999997E-4</v>
      </c>
      <c r="X18" s="55">
        <v>-3.2499999999999999E-4</v>
      </c>
      <c r="Y18" s="55">
        <v>0</v>
      </c>
      <c r="Z18" s="55">
        <v>-1.7699999999999999E-4</v>
      </c>
      <c r="AA18" s="55">
        <v>9.0000000000000006E-5</v>
      </c>
      <c r="AB18" s="55">
        <v>4.8000000000000001E-5</v>
      </c>
      <c r="AC18" s="55">
        <v>-1.9900000000000001E-4</v>
      </c>
      <c r="AD18" s="55">
        <v>-8.1499999999999997E-4</v>
      </c>
      <c r="AE18" s="55">
        <v>-1.3110000000000001E-3</v>
      </c>
      <c r="AF18" s="55">
        <v>-1.155E-3</v>
      </c>
      <c r="AG18" s="55">
        <v>-1.3749999999999999E-3</v>
      </c>
      <c r="AH18" s="55">
        <v>-1.3730000000000001E-3</v>
      </c>
      <c r="AI18" s="55">
        <v>-1.67E-3</v>
      </c>
      <c r="AJ18" s="55">
        <v>-1.854E-3</v>
      </c>
      <c r="AK18" s="55">
        <v>-2.088E-3</v>
      </c>
      <c r="AL18" s="55">
        <v>-2.6949999999999999E-3</v>
      </c>
    </row>
    <row r="19" spans="1:38" ht="12.75" customHeight="1" x14ac:dyDescent="0.2">
      <c r="A19" s="55">
        <v>-2.2008E-2</v>
      </c>
      <c r="B19" s="55">
        <v>-1.9011E-2</v>
      </c>
      <c r="C19" s="55">
        <v>-1.6615000000000001E-2</v>
      </c>
      <c r="D19" s="55">
        <v>-1.5216E-2</v>
      </c>
      <c r="E19" s="55">
        <v>-1.4144E-2</v>
      </c>
      <c r="F19" s="55">
        <v>-1.3309E-2</v>
      </c>
      <c r="G19" s="55">
        <v>-1.2506E-2</v>
      </c>
      <c r="H19" s="55">
        <v>-1.1464E-2</v>
      </c>
      <c r="I19" s="55">
        <v>-1.0821000000000001E-2</v>
      </c>
      <c r="J19" s="55">
        <v>-9.809E-3</v>
      </c>
      <c r="K19" s="55">
        <v>-9.1280000000000007E-3</v>
      </c>
      <c r="L19" s="55">
        <v>-8.3320000000000009E-3</v>
      </c>
      <c r="M19" s="55">
        <v>-7.8810000000000009E-3</v>
      </c>
      <c r="N19" s="55">
        <v>-7.2940000000000001E-3</v>
      </c>
      <c r="O19" s="55">
        <v>-6.8149999999999999E-3</v>
      </c>
      <c r="P19" s="55">
        <v>-6.084E-3</v>
      </c>
      <c r="Q19" s="55">
        <v>-5.3429999999999997E-3</v>
      </c>
      <c r="R19" s="55">
        <v>-4.3660000000000001E-3</v>
      </c>
      <c r="S19" s="55">
        <v>-3.7039999999999998E-3</v>
      </c>
      <c r="T19" s="55">
        <v>-2.7079999999999999E-3</v>
      </c>
      <c r="U19" s="55">
        <v>-1.8829999999999999E-3</v>
      </c>
      <c r="V19" s="55">
        <v>-8.2299999999999995E-4</v>
      </c>
      <c r="W19" s="55">
        <v>-1.9100000000000001E-4</v>
      </c>
      <c r="X19" s="55">
        <v>-2.1900000000000001E-4</v>
      </c>
      <c r="Y19" s="55">
        <v>0</v>
      </c>
      <c r="Z19" s="55">
        <v>-9.1000000000000003E-5</v>
      </c>
      <c r="AA19" s="55">
        <v>-1.22E-4</v>
      </c>
      <c r="AB19" s="55">
        <v>-6.0000000000000002E-5</v>
      </c>
      <c r="AC19" s="55">
        <v>-3.5500000000000001E-4</v>
      </c>
      <c r="AD19" s="55">
        <v>-7.3099999999999999E-4</v>
      </c>
      <c r="AE19" s="55">
        <v>-1.0250000000000001E-3</v>
      </c>
      <c r="AF19" s="55">
        <v>-1.186E-3</v>
      </c>
      <c r="AG19" s="55">
        <v>-1.126E-3</v>
      </c>
      <c r="AH19" s="55">
        <v>-1.2869999999999999E-3</v>
      </c>
      <c r="AI19" s="55">
        <v>-1.2800000000000001E-3</v>
      </c>
      <c r="AJ19" s="55">
        <v>-1.554E-3</v>
      </c>
      <c r="AK19" s="55">
        <v>-2.137E-3</v>
      </c>
      <c r="AL19" s="55">
        <v>-2.7269999999999998E-3</v>
      </c>
    </row>
    <row r="20" spans="1:38" ht="12.75" customHeight="1" x14ac:dyDescent="0.2">
      <c r="A20" s="55">
        <v>-2.1833000000000002E-2</v>
      </c>
      <c r="B20" s="55">
        <v>-1.9369000000000001E-2</v>
      </c>
      <c r="C20" s="55">
        <v>-1.7087000000000001E-2</v>
      </c>
      <c r="D20" s="55">
        <v>-1.5535E-2</v>
      </c>
      <c r="E20" s="55">
        <v>-1.4309000000000001E-2</v>
      </c>
      <c r="F20" s="55">
        <v>-1.2943E-2</v>
      </c>
      <c r="G20" s="55">
        <v>-1.1865000000000001E-2</v>
      </c>
      <c r="H20" s="55">
        <v>-1.0988E-2</v>
      </c>
      <c r="I20" s="55">
        <v>-1.014E-2</v>
      </c>
      <c r="J20" s="55">
        <v>-9.4549999999999999E-3</v>
      </c>
      <c r="K20" s="55">
        <v>-8.6879999999999995E-3</v>
      </c>
      <c r="L20" s="55">
        <v>-8.0059999999999992E-3</v>
      </c>
      <c r="M20" s="55">
        <v>-7.1250000000000003E-3</v>
      </c>
      <c r="N20" s="55">
        <v>-6.2760000000000003E-3</v>
      </c>
      <c r="O20" s="55">
        <v>-5.339E-3</v>
      </c>
      <c r="P20" s="55">
        <v>-4.7730000000000003E-3</v>
      </c>
      <c r="Q20" s="55">
        <v>-3.8070000000000001E-3</v>
      </c>
      <c r="R20" s="55">
        <v>-3.271E-3</v>
      </c>
      <c r="S20" s="55">
        <v>-2.6700000000000001E-3</v>
      </c>
      <c r="T20" s="55">
        <v>-2.2239999999999998E-3</v>
      </c>
      <c r="U20" s="55">
        <v>-1.469E-3</v>
      </c>
      <c r="V20" s="55">
        <v>-4.8299999999999998E-4</v>
      </c>
      <c r="W20" s="55">
        <v>-2.0000000000000001E-4</v>
      </c>
      <c r="X20" s="55">
        <v>-1.36E-4</v>
      </c>
      <c r="Y20" s="55">
        <v>0</v>
      </c>
      <c r="Z20" s="55">
        <v>-2.3E-5</v>
      </c>
      <c r="AA20" s="55">
        <v>1.5999999999999999E-5</v>
      </c>
      <c r="AB20" s="55">
        <v>4.3999999999999999E-5</v>
      </c>
      <c r="AC20" s="55">
        <v>-1.4300000000000001E-4</v>
      </c>
      <c r="AD20" s="55">
        <v>-3.6699999999999998E-4</v>
      </c>
      <c r="AE20" s="55">
        <v>-7.8100000000000001E-4</v>
      </c>
      <c r="AF20" s="55">
        <v>-7.9500000000000003E-4</v>
      </c>
      <c r="AG20" s="55">
        <v>-1.085E-3</v>
      </c>
      <c r="AH20" s="55">
        <v>-1.0089999999999999E-3</v>
      </c>
      <c r="AI20" s="55">
        <v>-1.1100000000000001E-3</v>
      </c>
      <c r="AJ20" s="55">
        <v>-1.451E-3</v>
      </c>
      <c r="AK20" s="55">
        <v>-1.99E-3</v>
      </c>
      <c r="AL20" s="55">
        <v>-2.5990000000000002E-3</v>
      </c>
    </row>
    <row r="21" spans="1:38" ht="12.75" customHeight="1" x14ac:dyDescent="0.2">
      <c r="A21" s="55">
        <v>-2.2755000000000001E-2</v>
      </c>
      <c r="B21" s="55">
        <v>-1.9802E-2</v>
      </c>
      <c r="C21" s="55">
        <v>-1.7243000000000001E-2</v>
      </c>
      <c r="D21" s="55">
        <v>-1.5917000000000001E-2</v>
      </c>
      <c r="E21" s="55">
        <v>-1.4558E-2</v>
      </c>
      <c r="F21" s="55">
        <v>-1.3524E-2</v>
      </c>
      <c r="G21" s="55">
        <v>-1.2524E-2</v>
      </c>
      <c r="H21" s="55">
        <v>-1.1748E-2</v>
      </c>
      <c r="I21" s="55">
        <v>-1.1006E-2</v>
      </c>
      <c r="J21" s="55">
        <v>-1.0059999999999999E-2</v>
      </c>
      <c r="K21" s="55">
        <v>-8.9560000000000004E-3</v>
      </c>
      <c r="L21" s="55">
        <v>-7.9559999999999995E-3</v>
      </c>
      <c r="M21" s="55">
        <v>-7.4729999999999996E-3</v>
      </c>
      <c r="N21" s="55">
        <v>-6.6210000000000001E-3</v>
      </c>
      <c r="O21" s="55">
        <v>-6.0470000000000003E-3</v>
      </c>
      <c r="P21" s="55">
        <v>-5.6779999999999999E-3</v>
      </c>
      <c r="Q21" s="55">
        <v>-4.9030000000000002E-3</v>
      </c>
      <c r="R21" s="55">
        <v>-4.411E-3</v>
      </c>
      <c r="S21" s="55">
        <v>-3.64E-3</v>
      </c>
      <c r="T21" s="55">
        <v>-3.0799999999999998E-3</v>
      </c>
      <c r="U21" s="55">
        <v>-2.0049999999999998E-3</v>
      </c>
      <c r="V21" s="55">
        <v>-1.1180000000000001E-3</v>
      </c>
      <c r="W21" s="55">
        <v>-6.38E-4</v>
      </c>
      <c r="X21" s="55">
        <v>-1.7000000000000001E-4</v>
      </c>
      <c r="Y21" s="55">
        <v>0</v>
      </c>
      <c r="Z21" s="55">
        <v>5.8999999999999998E-5</v>
      </c>
      <c r="AA21" s="55">
        <v>2.2599999999999999E-4</v>
      </c>
      <c r="AB21" s="55">
        <v>9.9999999999999995E-7</v>
      </c>
      <c r="AC21" s="55">
        <v>-1.7000000000000001E-4</v>
      </c>
      <c r="AD21" s="55">
        <v>-7.1100000000000004E-4</v>
      </c>
      <c r="AE21" s="55">
        <v>-1.1230000000000001E-3</v>
      </c>
      <c r="AF21" s="55">
        <v>-1.2639999999999999E-3</v>
      </c>
      <c r="AG21" s="55">
        <v>-1.4319999999999999E-3</v>
      </c>
      <c r="AH21" s="55">
        <v>-1.6949999999999999E-3</v>
      </c>
      <c r="AI21" s="55">
        <v>-1.8060000000000001E-3</v>
      </c>
      <c r="AJ21" s="55">
        <v>-1.9220000000000001E-3</v>
      </c>
      <c r="AK21" s="55">
        <v>-2.3830000000000001E-3</v>
      </c>
      <c r="AL21" s="55">
        <v>-2.9129999999999998E-3</v>
      </c>
    </row>
    <row r="22" spans="1:38" ht="12.75" customHeight="1" x14ac:dyDescent="0.2">
      <c r="A22" s="55">
        <v>-2.1964999999999998E-2</v>
      </c>
      <c r="B22" s="55">
        <v>-1.9479E-2</v>
      </c>
      <c r="C22" s="55">
        <v>-1.7447000000000001E-2</v>
      </c>
      <c r="D22" s="55">
        <v>-1.6131E-2</v>
      </c>
      <c r="E22" s="55">
        <v>-1.4924E-2</v>
      </c>
      <c r="F22" s="55">
        <v>-1.3436E-2</v>
      </c>
      <c r="G22" s="55">
        <v>-1.2520999999999999E-2</v>
      </c>
      <c r="H22" s="55">
        <v>-1.1374E-2</v>
      </c>
      <c r="I22" s="55">
        <v>-1.0496999999999999E-2</v>
      </c>
      <c r="J22" s="55">
        <v>-9.6600000000000002E-3</v>
      </c>
      <c r="K22" s="55">
        <v>-8.9680000000000003E-3</v>
      </c>
      <c r="L22" s="55">
        <v>-8.1689999999999992E-3</v>
      </c>
      <c r="M22" s="55">
        <v>-7.6490000000000004E-3</v>
      </c>
      <c r="N22" s="55">
        <v>-7.0000000000000001E-3</v>
      </c>
      <c r="O22" s="55">
        <v>-6.1859999999999997E-3</v>
      </c>
      <c r="P22" s="55">
        <v>-5.5110000000000003E-3</v>
      </c>
      <c r="Q22" s="55">
        <v>-4.8149999999999998E-3</v>
      </c>
      <c r="R22" s="55">
        <v>-3.7669999999999999E-3</v>
      </c>
      <c r="S22" s="55">
        <v>-3.1740000000000002E-3</v>
      </c>
      <c r="T22" s="55">
        <v>-2.2889999999999998E-3</v>
      </c>
      <c r="U22" s="55">
        <v>-1.573E-3</v>
      </c>
      <c r="V22" s="55">
        <v>-3.9800000000000002E-4</v>
      </c>
      <c r="W22" s="55">
        <v>-1.8900000000000001E-4</v>
      </c>
      <c r="X22" s="55">
        <v>-7.4999999999999993E-5</v>
      </c>
      <c r="Y22" s="55">
        <v>0</v>
      </c>
      <c r="Z22" s="55">
        <v>-7.9999999999999996E-6</v>
      </c>
      <c r="AA22" s="55">
        <v>-1.2999999999999999E-4</v>
      </c>
      <c r="AB22" s="55">
        <v>-2.0999999999999999E-5</v>
      </c>
      <c r="AC22" s="55">
        <v>-4.3399999999999998E-4</v>
      </c>
      <c r="AD22" s="55">
        <v>-6.9099999999999999E-4</v>
      </c>
      <c r="AE22" s="55">
        <v>-1.003E-3</v>
      </c>
      <c r="AF22" s="55">
        <v>-1.1739999999999999E-3</v>
      </c>
      <c r="AG22" s="55">
        <v>-1.2979999999999999E-3</v>
      </c>
      <c r="AH22" s="55">
        <v>-1.3829999999999999E-3</v>
      </c>
      <c r="AI22" s="55">
        <v>-1.591E-3</v>
      </c>
      <c r="AJ22" s="55">
        <v>-2.0709999999999999E-3</v>
      </c>
      <c r="AK22" s="55">
        <v>-2.3869999999999998E-3</v>
      </c>
      <c r="AL22" s="55">
        <v>-3.0249999999999999E-3</v>
      </c>
    </row>
    <row r="23" spans="1:38" ht="12.75" customHeight="1" x14ac:dyDescent="0.2">
      <c r="A23" s="55">
        <v>-2.2546E-2</v>
      </c>
      <c r="B23" s="55">
        <v>-1.9640999999999999E-2</v>
      </c>
      <c r="C23" s="55">
        <v>-1.7054E-2</v>
      </c>
      <c r="D23" s="55">
        <v>-1.5521E-2</v>
      </c>
      <c r="E23" s="55">
        <v>-1.4097999999999999E-2</v>
      </c>
      <c r="F23" s="55">
        <v>-1.3082E-2</v>
      </c>
      <c r="G23" s="55">
        <v>-1.1939999999999999E-2</v>
      </c>
      <c r="H23" s="55">
        <v>-1.1253000000000001E-2</v>
      </c>
      <c r="I23" s="55">
        <v>-1.0508E-2</v>
      </c>
      <c r="J23" s="55">
        <v>-9.9260000000000008E-3</v>
      </c>
      <c r="K23" s="55">
        <v>-8.9879999999999995E-3</v>
      </c>
      <c r="L23" s="55">
        <v>-8.1290000000000008E-3</v>
      </c>
      <c r="M23" s="55">
        <v>-7.2490000000000002E-3</v>
      </c>
      <c r="N23" s="55">
        <v>-6.3400000000000001E-3</v>
      </c>
      <c r="O23" s="55">
        <v>-5.6030000000000003E-3</v>
      </c>
      <c r="P23" s="55">
        <v>-4.8399999999999997E-3</v>
      </c>
      <c r="Q23" s="55">
        <v>-4.1250000000000002E-3</v>
      </c>
      <c r="R23" s="55">
        <v>-3.7069999999999998E-3</v>
      </c>
      <c r="S23" s="55">
        <v>-2.9870000000000001E-3</v>
      </c>
      <c r="T23" s="55">
        <v>-2.637E-3</v>
      </c>
      <c r="U23" s="55">
        <v>-1.6900000000000001E-3</v>
      </c>
      <c r="V23" s="55">
        <v>-8.6200000000000003E-4</v>
      </c>
      <c r="W23" s="55">
        <v>-2.9799999999999998E-4</v>
      </c>
      <c r="X23" s="55">
        <v>-1.44E-4</v>
      </c>
      <c r="Y23" s="55">
        <v>0</v>
      </c>
      <c r="Z23" s="55">
        <v>4.6999999999999997E-5</v>
      </c>
      <c r="AA23" s="55">
        <v>1.66E-4</v>
      </c>
      <c r="AB23" s="55">
        <v>2.9E-4</v>
      </c>
      <c r="AC23" s="55">
        <v>1.6200000000000001E-4</v>
      </c>
      <c r="AD23" s="55">
        <v>-2.43E-4</v>
      </c>
      <c r="AE23" s="55">
        <v>-6.3000000000000003E-4</v>
      </c>
      <c r="AF23" s="55">
        <v>-6.9300000000000004E-4</v>
      </c>
      <c r="AG23" s="55">
        <v>-1.0039999999999999E-3</v>
      </c>
      <c r="AH23" s="55">
        <v>-1.126E-3</v>
      </c>
      <c r="AI23" s="55">
        <v>-1.2979999999999999E-3</v>
      </c>
      <c r="AJ23" s="55">
        <v>-1.5740000000000001E-3</v>
      </c>
      <c r="AK23" s="55">
        <v>-2.0339999999999998E-3</v>
      </c>
      <c r="AL23" s="55">
        <v>-2.6120000000000002E-3</v>
      </c>
    </row>
    <row r="24" spans="1:38" ht="12.75" customHeight="1" x14ac:dyDescent="0.2">
      <c r="A24" s="55">
        <v>-2.2408000000000001E-2</v>
      </c>
      <c r="B24" s="55">
        <v>-1.9715E-2</v>
      </c>
      <c r="C24" s="55">
        <v>-1.7406999999999999E-2</v>
      </c>
      <c r="D24" s="55">
        <v>-1.6140999999999999E-2</v>
      </c>
      <c r="E24" s="55">
        <v>-1.4762000000000001E-2</v>
      </c>
      <c r="F24" s="55">
        <v>-1.3656E-2</v>
      </c>
      <c r="G24" s="55">
        <v>-1.2769000000000001E-2</v>
      </c>
      <c r="H24" s="55">
        <v>-1.1985000000000001E-2</v>
      </c>
      <c r="I24" s="55">
        <v>-1.0978999999999999E-2</v>
      </c>
      <c r="J24" s="55">
        <v>-9.9909999999999999E-3</v>
      </c>
      <c r="K24" s="55">
        <v>-9.0200000000000002E-3</v>
      </c>
      <c r="L24" s="55">
        <v>-8.1729999999999997E-3</v>
      </c>
      <c r="M24" s="55">
        <v>-7.4790000000000004E-3</v>
      </c>
      <c r="N24" s="55">
        <v>-6.7739999999999996E-3</v>
      </c>
      <c r="O24" s="55">
        <v>-6.1260000000000004E-3</v>
      </c>
      <c r="P24" s="55">
        <v>-5.6369999999999996E-3</v>
      </c>
      <c r="Q24" s="55">
        <v>-5.1089999999999998E-3</v>
      </c>
      <c r="R24" s="55">
        <v>-4.3800000000000002E-3</v>
      </c>
      <c r="S24" s="55">
        <v>-3.5829999999999998E-3</v>
      </c>
      <c r="T24" s="55">
        <v>-2.7190000000000001E-3</v>
      </c>
      <c r="U24" s="55">
        <v>-1.977E-3</v>
      </c>
      <c r="V24" s="55">
        <v>-1.0430000000000001E-3</v>
      </c>
      <c r="W24" s="55">
        <v>-4.8200000000000001E-4</v>
      </c>
      <c r="X24" s="55">
        <v>-1.56E-4</v>
      </c>
      <c r="Y24" s="55">
        <v>0</v>
      </c>
      <c r="Z24" s="55">
        <v>-5.3000000000000001E-5</v>
      </c>
      <c r="AA24" s="55">
        <v>7.8999999999999996E-5</v>
      </c>
      <c r="AB24" s="55">
        <v>-1.37E-4</v>
      </c>
      <c r="AC24" s="55">
        <v>-4.6099999999999998E-4</v>
      </c>
      <c r="AD24" s="55">
        <v>-8.3500000000000002E-4</v>
      </c>
      <c r="AE24" s="55">
        <v>-1.2589999999999999E-3</v>
      </c>
      <c r="AF24" s="55">
        <v>-1.5629999999999999E-3</v>
      </c>
      <c r="AG24" s="55">
        <v>-1.848E-3</v>
      </c>
      <c r="AH24" s="55">
        <v>-1.9880000000000002E-3</v>
      </c>
      <c r="AI24" s="55">
        <v>-2.2230000000000001E-3</v>
      </c>
      <c r="AJ24" s="55">
        <v>-2.2759999999999998E-3</v>
      </c>
      <c r="AK24" s="55">
        <v>-2.8059999999999999E-3</v>
      </c>
      <c r="AL24" s="55">
        <v>-3.3579999999999999E-3</v>
      </c>
    </row>
    <row r="25" spans="1:38" ht="12.75" customHeight="1" x14ac:dyDescent="0.2">
      <c r="A25" s="55">
        <v>-2.2283000000000001E-2</v>
      </c>
      <c r="B25" s="55">
        <v>-1.9540999999999999E-2</v>
      </c>
      <c r="C25" s="55">
        <v>-1.7025999999999999E-2</v>
      </c>
      <c r="D25" s="55">
        <v>-1.5651000000000002E-2</v>
      </c>
      <c r="E25" s="55">
        <v>-1.4435999999999999E-2</v>
      </c>
      <c r="F25" s="55">
        <v>-1.3280999999999999E-2</v>
      </c>
      <c r="G25" s="55">
        <v>-1.2307999999999999E-2</v>
      </c>
      <c r="H25" s="55">
        <v>-1.1297E-2</v>
      </c>
      <c r="I25" s="55">
        <v>-1.0614E-2</v>
      </c>
      <c r="J25" s="55">
        <v>-9.8429999999999993E-3</v>
      </c>
      <c r="K25" s="55">
        <v>-9.103E-3</v>
      </c>
      <c r="L25" s="55">
        <v>-8.3540000000000003E-3</v>
      </c>
      <c r="M25" s="55">
        <v>-7.6220000000000003E-3</v>
      </c>
      <c r="N25" s="55">
        <v>-6.8950000000000001E-3</v>
      </c>
      <c r="O25" s="55">
        <v>-6.0860000000000003E-3</v>
      </c>
      <c r="P25" s="55">
        <v>-5.3499999999999997E-3</v>
      </c>
      <c r="Q25" s="55">
        <v>-4.3290000000000004E-3</v>
      </c>
      <c r="R25" s="55">
        <v>-3.65E-3</v>
      </c>
      <c r="S25" s="55">
        <v>-3.1340000000000001E-3</v>
      </c>
      <c r="T25" s="55">
        <v>-2.4009999999999999E-3</v>
      </c>
      <c r="U25" s="55">
        <v>-1.5659999999999999E-3</v>
      </c>
      <c r="V25" s="55">
        <v>-6.4599999999999998E-4</v>
      </c>
      <c r="W25" s="55">
        <v>-2.5799999999999998E-4</v>
      </c>
      <c r="X25" s="55">
        <v>-7.2999999999999999E-5</v>
      </c>
      <c r="Y25" s="55">
        <v>0</v>
      </c>
      <c r="Z25" s="55">
        <v>7.2999999999999999E-5</v>
      </c>
      <c r="AA25" s="55">
        <v>1.3999999999999999E-4</v>
      </c>
      <c r="AB25" s="55">
        <v>3.0499999999999999E-4</v>
      </c>
      <c r="AC25" s="55">
        <v>-2.8E-5</v>
      </c>
      <c r="AD25" s="55">
        <v>-2.5300000000000002E-4</v>
      </c>
      <c r="AE25" s="55">
        <v>-4.4299999999999998E-4</v>
      </c>
      <c r="AF25" s="55">
        <v>-6.7900000000000002E-4</v>
      </c>
      <c r="AG25" s="55">
        <v>-9.6500000000000004E-4</v>
      </c>
      <c r="AH25" s="55">
        <v>-1.1869999999999999E-3</v>
      </c>
      <c r="AI25" s="55">
        <v>-1.389E-3</v>
      </c>
      <c r="AJ25" s="55">
        <v>-1.714E-3</v>
      </c>
      <c r="AK25" s="55">
        <v>-2.202E-3</v>
      </c>
      <c r="AL25" s="55">
        <v>-2.725E-3</v>
      </c>
    </row>
    <row r="26" spans="1:38" ht="12.75" customHeight="1" x14ac:dyDescent="0.2">
      <c r="A26" s="55">
        <v>-2.2109E-2</v>
      </c>
      <c r="B26" s="55">
        <v>-1.9706999999999999E-2</v>
      </c>
      <c r="C26" s="55">
        <v>-1.7432E-2</v>
      </c>
      <c r="D26" s="55">
        <v>-1.5994000000000001E-2</v>
      </c>
      <c r="E26" s="55">
        <v>-1.4629E-2</v>
      </c>
      <c r="F26" s="55">
        <v>-1.3388000000000001E-2</v>
      </c>
      <c r="G26" s="55">
        <v>-1.2371999999999999E-2</v>
      </c>
      <c r="H26" s="55">
        <v>-1.1592E-2</v>
      </c>
      <c r="I26" s="55">
        <v>-1.0885000000000001E-2</v>
      </c>
      <c r="J26" s="55">
        <v>-9.9389999999999999E-3</v>
      </c>
      <c r="K26" s="55">
        <v>-8.9700000000000005E-3</v>
      </c>
      <c r="L26" s="55">
        <v>-7.8869999999999999E-3</v>
      </c>
      <c r="M26" s="55">
        <v>-7.254E-3</v>
      </c>
      <c r="N26" s="55">
        <v>-6.3140000000000002E-3</v>
      </c>
      <c r="O26" s="55">
        <v>-5.5979999999999997E-3</v>
      </c>
      <c r="P26" s="55">
        <v>-4.9540000000000001E-3</v>
      </c>
      <c r="Q26" s="55">
        <v>-4.5840000000000004E-3</v>
      </c>
      <c r="R26" s="55">
        <v>-3.9529999999999999E-3</v>
      </c>
      <c r="S26" s="55">
        <v>-3.2799999999999999E-3</v>
      </c>
      <c r="T26" s="55">
        <v>-2.699E-3</v>
      </c>
      <c r="U26" s="55">
        <v>-1.802E-3</v>
      </c>
      <c r="V26" s="55">
        <v>-1.01E-3</v>
      </c>
      <c r="W26" s="55">
        <v>-4.0700000000000003E-4</v>
      </c>
      <c r="X26" s="55">
        <v>-1.92E-4</v>
      </c>
      <c r="Y26" s="55">
        <v>0</v>
      </c>
      <c r="Z26" s="55">
        <v>3.4999999999999997E-5</v>
      </c>
      <c r="AA26" s="55">
        <v>1.9100000000000001E-4</v>
      </c>
      <c r="AB26" s="55">
        <v>2.1499999999999999E-4</v>
      </c>
      <c r="AC26" s="55">
        <v>8.6000000000000003E-5</v>
      </c>
      <c r="AD26" s="55">
        <v>-3.1199999999999999E-4</v>
      </c>
      <c r="AE26" s="55">
        <v>-7.3200000000000001E-4</v>
      </c>
      <c r="AF26" s="55">
        <v>-1.01E-3</v>
      </c>
      <c r="AG26" s="55">
        <v>-1.359E-3</v>
      </c>
      <c r="AH26" s="55">
        <v>-1.627E-3</v>
      </c>
      <c r="AI26" s="55">
        <v>-1.8959999999999999E-3</v>
      </c>
      <c r="AJ26" s="55">
        <v>-2.1519999999999998E-3</v>
      </c>
      <c r="AK26" s="55">
        <v>-2.5349999999999999E-3</v>
      </c>
      <c r="AL26" s="55">
        <v>-3.0630000000000002E-3</v>
      </c>
    </row>
    <row r="27" spans="1:38" ht="12.75" customHeight="1" x14ac:dyDescent="0.2">
      <c r="A27" s="55">
        <v>-2.2238000000000001E-2</v>
      </c>
      <c r="B27" s="55">
        <v>-1.9702999999999998E-2</v>
      </c>
      <c r="C27" s="55">
        <v>-1.7527000000000001E-2</v>
      </c>
      <c r="D27" s="55">
        <v>-1.6160000000000001E-2</v>
      </c>
      <c r="E27" s="55">
        <v>-1.4975E-2</v>
      </c>
      <c r="F27" s="55">
        <v>-1.38E-2</v>
      </c>
      <c r="G27" s="55">
        <v>-1.2867E-2</v>
      </c>
      <c r="H27" s="55">
        <v>-1.2019E-2</v>
      </c>
      <c r="I27" s="55">
        <v>-1.1112E-2</v>
      </c>
      <c r="J27" s="55">
        <v>-1.0181000000000001E-2</v>
      </c>
      <c r="K27" s="55">
        <v>-9.3240000000000007E-3</v>
      </c>
      <c r="L27" s="55">
        <v>-8.4799999999999997E-3</v>
      </c>
      <c r="M27" s="55">
        <v>-7.8050000000000003E-3</v>
      </c>
      <c r="N27" s="55">
        <v>-7.084E-3</v>
      </c>
      <c r="O27" s="55">
        <v>-6.4450000000000002E-3</v>
      </c>
      <c r="P27" s="55">
        <v>-5.8960000000000002E-3</v>
      </c>
      <c r="Q27" s="55">
        <v>-5.0980000000000001E-3</v>
      </c>
      <c r="R27" s="55">
        <v>-4.1939999999999998E-3</v>
      </c>
      <c r="S27" s="55">
        <v>-3.653E-3</v>
      </c>
      <c r="T27" s="55">
        <v>-2.7360000000000002E-3</v>
      </c>
      <c r="U27" s="55">
        <v>-1.915E-3</v>
      </c>
      <c r="V27" s="55">
        <v>-8.5700000000000001E-4</v>
      </c>
      <c r="W27" s="55">
        <v>-3.2600000000000001E-4</v>
      </c>
      <c r="X27" s="55">
        <v>-2.8E-5</v>
      </c>
      <c r="Y27" s="55">
        <v>0</v>
      </c>
      <c r="Z27" s="55">
        <v>4.6999999999999997E-5</v>
      </c>
      <c r="AA27" s="55">
        <v>1.54E-4</v>
      </c>
      <c r="AB27" s="55">
        <v>1.17E-4</v>
      </c>
      <c r="AC27" s="55">
        <v>-1.7699999999999999E-4</v>
      </c>
      <c r="AD27" s="55">
        <v>-5.1999999999999995E-4</v>
      </c>
      <c r="AE27" s="55">
        <v>-8.0400000000000003E-4</v>
      </c>
      <c r="AF27" s="55">
        <v>-1.098E-3</v>
      </c>
      <c r="AG27" s="55">
        <v>-1.439E-3</v>
      </c>
      <c r="AH27" s="55">
        <v>-1.7409999999999999E-3</v>
      </c>
      <c r="AI27" s="55">
        <v>-2.0590000000000001E-3</v>
      </c>
      <c r="AJ27" s="55">
        <v>-2.1879999999999998E-3</v>
      </c>
      <c r="AK27" s="55">
        <v>-2.5869999999999999E-3</v>
      </c>
      <c r="AL27" s="55">
        <v>-3.1670000000000001E-3</v>
      </c>
    </row>
    <row r="28" spans="1:38" ht="12.75" customHeight="1" x14ac:dyDescent="0.2">
      <c r="A28" s="55">
        <v>-2.1908E-2</v>
      </c>
      <c r="B28" s="55">
        <v>-1.9451E-2</v>
      </c>
      <c r="C28" s="55">
        <v>-1.7108000000000002E-2</v>
      </c>
      <c r="D28" s="55">
        <v>-1.5754000000000001E-2</v>
      </c>
      <c r="E28" s="55">
        <v>-1.4463E-2</v>
      </c>
      <c r="F28" s="55">
        <v>-1.3331000000000001E-2</v>
      </c>
      <c r="G28" s="55">
        <v>-1.2370000000000001E-2</v>
      </c>
      <c r="H28" s="55">
        <v>-1.1577E-2</v>
      </c>
      <c r="I28" s="55">
        <v>-1.078E-2</v>
      </c>
      <c r="J28" s="55">
        <v>-1.0083E-2</v>
      </c>
      <c r="K28" s="55">
        <v>-9.2280000000000001E-3</v>
      </c>
      <c r="L28" s="55">
        <v>-8.4720000000000004E-3</v>
      </c>
      <c r="M28" s="55">
        <v>-7.6649999999999999E-3</v>
      </c>
      <c r="N28" s="55">
        <v>-6.8069999999999997E-3</v>
      </c>
      <c r="O28" s="55">
        <v>-5.9979999999999999E-3</v>
      </c>
      <c r="P28" s="55">
        <v>-5.2160000000000002E-3</v>
      </c>
      <c r="Q28" s="55">
        <v>-4.4770000000000001E-3</v>
      </c>
      <c r="R28" s="55">
        <v>-3.9020000000000001E-3</v>
      </c>
      <c r="S28" s="55">
        <v>-3.2139999999999998E-3</v>
      </c>
      <c r="T28" s="55">
        <v>-2.673E-3</v>
      </c>
      <c r="U28" s="55">
        <v>-1.8190000000000001E-3</v>
      </c>
      <c r="V28" s="55">
        <v>-8.9300000000000002E-4</v>
      </c>
      <c r="W28" s="55">
        <v>-4.44E-4</v>
      </c>
      <c r="X28" s="55">
        <v>-1.9900000000000001E-4</v>
      </c>
      <c r="Y28" s="55">
        <v>0</v>
      </c>
      <c r="Z28" s="55">
        <v>8.3999999999999995E-5</v>
      </c>
      <c r="AA28" s="55">
        <v>1.8900000000000001E-4</v>
      </c>
      <c r="AB28" s="55">
        <v>3.7199999999999999E-4</v>
      </c>
      <c r="AC28" s="55">
        <v>1.9799999999999999E-4</v>
      </c>
      <c r="AD28" s="55">
        <v>1.1E-5</v>
      </c>
      <c r="AE28" s="55">
        <v>-3.86E-4</v>
      </c>
      <c r="AF28" s="55">
        <v>-6.4000000000000005E-4</v>
      </c>
      <c r="AG28" s="55">
        <v>-9.2100000000000005E-4</v>
      </c>
      <c r="AH28" s="55">
        <v>-1.238E-3</v>
      </c>
      <c r="AI28" s="55">
        <v>-1.4610000000000001E-3</v>
      </c>
      <c r="AJ28" s="55">
        <v>-1.7619999999999999E-3</v>
      </c>
      <c r="AK28" s="55">
        <v>-2.1510000000000001E-3</v>
      </c>
      <c r="AL28" s="55">
        <v>-2.7070000000000002E-3</v>
      </c>
    </row>
    <row r="29" spans="1:38" ht="12.75" customHeight="1" x14ac:dyDescent="0.2">
      <c r="A29" s="55">
        <v>-2.1749000000000001E-2</v>
      </c>
      <c r="B29" s="55">
        <v>-1.9392E-2</v>
      </c>
      <c r="C29" s="55">
        <v>-1.7072E-2</v>
      </c>
      <c r="D29" s="55">
        <v>-1.5699000000000001E-2</v>
      </c>
      <c r="E29" s="55">
        <v>-1.4366E-2</v>
      </c>
      <c r="F29" s="55">
        <v>-1.337E-2</v>
      </c>
      <c r="G29" s="55">
        <v>-1.2498E-2</v>
      </c>
      <c r="H29" s="55">
        <v>-1.1764999999999999E-2</v>
      </c>
      <c r="I29" s="55">
        <v>-1.0900999999999999E-2</v>
      </c>
      <c r="J29" s="55">
        <v>-9.9590000000000008E-3</v>
      </c>
      <c r="K29" s="55">
        <v>-8.9449999999999998E-3</v>
      </c>
      <c r="L29" s="55">
        <v>-7.8549999999999991E-3</v>
      </c>
      <c r="M29" s="55">
        <v>-7.0939999999999996E-3</v>
      </c>
      <c r="N29" s="55">
        <v>-6.4149999999999997E-3</v>
      </c>
      <c r="O29" s="55">
        <v>-5.7250000000000001E-3</v>
      </c>
      <c r="P29" s="55">
        <v>-5.1830000000000001E-3</v>
      </c>
      <c r="Q29" s="55">
        <v>-4.7299999999999998E-3</v>
      </c>
      <c r="R29" s="55">
        <v>-3.9960000000000004E-3</v>
      </c>
      <c r="S29" s="55">
        <v>-3.4259999999999998E-3</v>
      </c>
      <c r="T29" s="55">
        <v>-2.7880000000000001E-3</v>
      </c>
      <c r="U29" s="55">
        <v>-1.8699999999999999E-3</v>
      </c>
      <c r="V29" s="55">
        <v>-1.067E-3</v>
      </c>
      <c r="W29" s="55">
        <v>-4.7899999999999999E-4</v>
      </c>
      <c r="X29" s="55">
        <v>-1.7799999999999999E-4</v>
      </c>
      <c r="Y29" s="55">
        <v>0</v>
      </c>
      <c r="Z29" s="55">
        <v>2.0900000000000001E-4</v>
      </c>
      <c r="AA29" s="55">
        <v>4.0200000000000001E-4</v>
      </c>
      <c r="AB29" s="55">
        <v>3.4400000000000001E-4</v>
      </c>
      <c r="AC29" s="55">
        <v>6.0000000000000002E-5</v>
      </c>
      <c r="AD29" s="55">
        <v>-2.8400000000000002E-4</v>
      </c>
      <c r="AE29" s="55">
        <v>-5.8100000000000003E-4</v>
      </c>
      <c r="AF29" s="55">
        <v>-8.9899999999999995E-4</v>
      </c>
      <c r="AG29" s="55">
        <v>-1.279E-3</v>
      </c>
      <c r="AH29" s="55">
        <v>-1.48E-3</v>
      </c>
      <c r="AI29" s="55">
        <v>-1.738E-3</v>
      </c>
      <c r="AJ29" s="55">
        <v>-2.003E-3</v>
      </c>
      <c r="AK29" s="55">
        <v>-2.3879999999999999E-3</v>
      </c>
      <c r="AL29" s="55">
        <v>-2.8990000000000001E-3</v>
      </c>
    </row>
    <row r="30" spans="1:38" ht="12.75" customHeight="1" x14ac:dyDescent="0.2">
      <c r="A30" s="55">
        <v>-2.1509E-2</v>
      </c>
      <c r="B30" s="55">
        <v>-1.9195E-2</v>
      </c>
      <c r="C30" s="55">
        <v>-1.7269E-2</v>
      </c>
      <c r="D30" s="55">
        <v>-1.5973999999999999E-2</v>
      </c>
      <c r="E30" s="55">
        <v>-1.4782E-2</v>
      </c>
      <c r="F30" s="55">
        <v>-1.3558000000000001E-2</v>
      </c>
      <c r="G30" s="55">
        <v>-1.2591E-2</v>
      </c>
      <c r="H30" s="55">
        <v>-1.1676000000000001E-2</v>
      </c>
      <c r="I30" s="55">
        <v>-1.0817999999999999E-2</v>
      </c>
      <c r="J30" s="55">
        <v>-1.0029E-2</v>
      </c>
      <c r="K30" s="55">
        <v>-9.2359999999999994E-3</v>
      </c>
      <c r="L30" s="55">
        <v>-8.5220000000000001E-3</v>
      </c>
      <c r="M30" s="55">
        <v>-7.8639999999999995E-3</v>
      </c>
      <c r="N30" s="55">
        <v>-7.1180000000000002E-3</v>
      </c>
      <c r="O30" s="55">
        <v>-6.404E-3</v>
      </c>
      <c r="P30" s="55">
        <v>-5.7219999999999997E-3</v>
      </c>
      <c r="Q30" s="55">
        <v>-4.9280000000000001E-3</v>
      </c>
      <c r="R30" s="55">
        <v>-4.1660000000000004E-3</v>
      </c>
      <c r="S30" s="55">
        <v>-3.4689999999999999E-3</v>
      </c>
      <c r="T30" s="55">
        <v>-2.722E-3</v>
      </c>
      <c r="U30" s="55">
        <v>-1.8370000000000001E-3</v>
      </c>
      <c r="V30" s="55">
        <v>-9.0899999999999998E-4</v>
      </c>
      <c r="W30" s="55">
        <v>-3.5300000000000002E-4</v>
      </c>
      <c r="X30" s="55">
        <v>-1.4300000000000001E-4</v>
      </c>
      <c r="Y30" s="55">
        <v>0</v>
      </c>
      <c r="Z30" s="55">
        <v>-2.1999999999999999E-5</v>
      </c>
      <c r="AA30" s="55">
        <v>6.3E-5</v>
      </c>
      <c r="AB30" s="55">
        <v>1.6899999999999999E-4</v>
      </c>
      <c r="AC30" s="55">
        <v>-1.36E-4</v>
      </c>
      <c r="AD30" s="55">
        <v>-3.6299999999999999E-4</v>
      </c>
      <c r="AE30" s="55">
        <v>-6.5600000000000001E-4</v>
      </c>
      <c r="AF30" s="55">
        <v>-9.8200000000000002E-4</v>
      </c>
      <c r="AG30" s="55">
        <v>-1.242E-3</v>
      </c>
      <c r="AH30" s="55">
        <v>-1.513E-3</v>
      </c>
      <c r="AI30" s="55">
        <v>-1.8580000000000001E-3</v>
      </c>
      <c r="AJ30" s="55">
        <v>-2.055E-3</v>
      </c>
      <c r="AK30" s="55">
        <v>-2.4320000000000001E-3</v>
      </c>
      <c r="AL30" s="55">
        <v>-2.9520000000000002E-3</v>
      </c>
    </row>
    <row r="31" spans="1:38" ht="12.75" customHeight="1" x14ac:dyDescent="0.2">
      <c r="A31" s="55">
        <v>-2.0995E-2</v>
      </c>
      <c r="B31" s="55">
        <v>-1.8772E-2</v>
      </c>
      <c r="C31" s="55">
        <v>-1.6496E-2</v>
      </c>
      <c r="D31" s="55">
        <v>-1.5115E-2</v>
      </c>
      <c r="E31" s="55">
        <v>-1.3798E-2</v>
      </c>
      <c r="F31" s="55">
        <v>-1.2803E-2</v>
      </c>
      <c r="G31" s="55">
        <v>-1.1861E-2</v>
      </c>
      <c r="H31" s="55">
        <v>-1.1068E-2</v>
      </c>
      <c r="I31" s="55">
        <v>-1.0395E-2</v>
      </c>
      <c r="J31" s="55">
        <v>-9.6539999999999994E-3</v>
      </c>
      <c r="K31" s="55">
        <v>-8.7679999999999998E-3</v>
      </c>
      <c r="L31" s="55">
        <v>-7.9670000000000001E-3</v>
      </c>
      <c r="M31" s="55">
        <v>-7.1409999999999998E-3</v>
      </c>
      <c r="N31" s="55">
        <v>-6.2550000000000001E-3</v>
      </c>
      <c r="O31" s="55">
        <v>-5.4879999999999998E-3</v>
      </c>
      <c r="P31" s="55">
        <v>-4.8250000000000003E-3</v>
      </c>
      <c r="Q31" s="55">
        <v>-4.1999999999999997E-3</v>
      </c>
      <c r="R31" s="55">
        <v>-3.6540000000000001E-3</v>
      </c>
      <c r="S31" s="55">
        <v>-3.0379999999999999E-3</v>
      </c>
      <c r="T31" s="55">
        <v>-2.5249999999999999E-3</v>
      </c>
      <c r="U31" s="55">
        <v>-1.701E-3</v>
      </c>
      <c r="V31" s="55">
        <v>-8.3699999999999996E-4</v>
      </c>
      <c r="W31" s="55">
        <v>-3.6699999999999998E-4</v>
      </c>
      <c r="X31" s="55">
        <v>-1.8100000000000001E-4</v>
      </c>
      <c r="Y31" s="55">
        <v>0</v>
      </c>
      <c r="Z31" s="55">
        <v>2.0100000000000001E-4</v>
      </c>
      <c r="AA31" s="55">
        <v>4.7199999999999998E-4</v>
      </c>
      <c r="AB31" s="55">
        <v>6.2100000000000002E-4</v>
      </c>
      <c r="AC31" s="55">
        <v>4.35E-4</v>
      </c>
      <c r="AD31" s="55">
        <v>1.5699999999999999E-4</v>
      </c>
      <c r="AE31" s="55">
        <v>-2.0100000000000001E-4</v>
      </c>
      <c r="AF31" s="55">
        <v>-4.08E-4</v>
      </c>
      <c r="AG31" s="55">
        <v>-7.2999999999999996E-4</v>
      </c>
      <c r="AH31" s="55">
        <v>-9.5299999999999996E-4</v>
      </c>
      <c r="AI31" s="55">
        <v>-1.2160000000000001E-3</v>
      </c>
      <c r="AJ31" s="55">
        <v>-1.423E-3</v>
      </c>
      <c r="AK31" s="55">
        <v>-1.761E-3</v>
      </c>
      <c r="AL31" s="55">
        <v>-2.258E-3</v>
      </c>
    </row>
    <row r="32" spans="1:38" ht="12.75" customHeight="1" x14ac:dyDescent="0.2">
      <c r="A32" s="55">
        <v>-2.0511999999999999E-2</v>
      </c>
      <c r="B32" s="55">
        <v>-1.8158000000000001E-2</v>
      </c>
      <c r="C32" s="55">
        <v>-1.6076E-2</v>
      </c>
      <c r="D32" s="55">
        <v>-1.4897000000000001E-2</v>
      </c>
      <c r="E32" s="55">
        <v>-1.3705E-2</v>
      </c>
      <c r="F32" s="55">
        <v>-1.2718E-2</v>
      </c>
      <c r="G32" s="55">
        <v>-1.1953E-2</v>
      </c>
      <c r="H32" s="55">
        <v>-1.1292999999999999E-2</v>
      </c>
      <c r="I32" s="55">
        <v>-1.0488000000000001E-2</v>
      </c>
      <c r="J32" s="55">
        <v>-9.5429999999999994E-3</v>
      </c>
      <c r="K32" s="55">
        <v>-8.5769999999999996E-3</v>
      </c>
      <c r="L32" s="55">
        <v>-7.6639999999999998E-3</v>
      </c>
      <c r="M32" s="55">
        <v>-7.0219999999999996E-3</v>
      </c>
      <c r="N32" s="55">
        <v>-6.3920000000000001E-3</v>
      </c>
      <c r="O32" s="55">
        <v>-5.803E-3</v>
      </c>
      <c r="P32" s="55">
        <v>-5.3229999999999996E-3</v>
      </c>
      <c r="Q32" s="55">
        <v>-4.8479999999999999E-3</v>
      </c>
      <c r="R32" s="55">
        <v>-4.163E-3</v>
      </c>
      <c r="S32" s="55">
        <v>-3.5109999999999998E-3</v>
      </c>
      <c r="T32" s="55">
        <v>-2.7759999999999998E-3</v>
      </c>
      <c r="U32" s="55">
        <v>-1.8699999999999999E-3</v>
      </c>
      <c r="V32" s="55">
        <v>-1.0560000000000001E-3</v>
      </c>
      <c r="W32" s="55">
        <v>-4.8899999999999996E-4</v>
      </c>
      <c r="X32" s="55">
        <v>-1.3999999999999999E-4</v>
      </c>
      <c r="Y32" s="55">
        <v>0</v>
      </c>
      <c r="Z32" s="55">
        <v>5.8999999999999998E-5</v>
      </c>
      <c r="AA32" s="55">
        <v>2.32E-4</v>
      </c>
      <c r="AB32" s="55">
        <v>3.0800000000000001E-4</v>
      </c>
      <c r="AC32" s="55">
        <v>-3.1999999999999999E-5</v>
      </c>
      <c r="AD32" s="55">
        <v>-3.9599999999999998E-4</v>
      </c>
      <c r="AE32" s="55">
        <v>-6.9099999999999999E-4</v>
      </c>
      <c r="AF32" s="55">
        <v>-9.5399999999999999E-4</v>
      </c>
      <c r="AG32" s="55">
        <v>-1.168E-3</v>
      </c>
      <c r="AH32" s="55">
        <v>-1.31E-3</v>
      </c>
      <c r="AI32" s="55">
        <v>-1.598E-3</v>
      </c>
      <c r="AJ32" s="55">
        <v>-1.7290000000000001E-3</v>
      </c>
      <c r="AK32" s="55">
        <v>-2.0409999999999998E-3</v>
      </c>
      <c r="AL32" s="55">
        <v>-2.5409999999999999E-3</v>
      </c>
    </row>
    <row r="33" spans="1:38" ht="12.75" customHeight="1" x14ac:dyDescent="0.2">
      <c r="A33" s="55">
        <v>-1.9425999999999999E-2</v>
      </c>
      <c r="B33" s="55">
        <v>-1.7344999999999999E-2</v>
      </c>
      <c r="C33" s="55">
        <v>-1.5580999999999999E-2</v>
      </c>
      <c r="D33" s="55">
        <v>-1.4375000000000001E-2</v>
      </c>
      <c r="E33" s="55">
        <v>-1.3223E-2</v>
      </c>
      <c r="F33" s="55">
        <v>-1.2090999999999999E-2</v>
      </c>
      <c r="G33" s="55">
        <v>-1.1181999999999999E-2</v>
      </c>
      <c r="H33" s="55">
        <v>-1.0326999999999999E-2</v>
      </c>
      <c r="I33" s="55">
        <v>-9.6279999999999994E-3</v>
      </c>
      <c r="J33" s="55">
        <v>-8.9589999999999999E-3</v>
      </c>
      <c r="K33" s="55">
        <v>-8.3219999999999995E-3</v>
      </c>
      <c r="L33" s="55">
        <v>-7.6299999999999996E-3</v>
      </c>
      <c r="M33" s="55">
        <v>-7.0369999999999999E-3</v>
      </c>
      <c r="N33" s="55">
        <v>-6.2839999999999997E-3</v>
      </c>
      <c r="O33" s="55">
        <v>-5.6080000000000001E-3</v>
      </c>
      <c r="P33" s="55">
        <v>-4.96E-3</v>
      </c>
      <c r="Q33" s="55">
        <v>-4.2009999999999999E-3</v>
      </c>
      <c r="R33" s="55">
        <v>-3.4740000000000001E-3</v>
      </c>
      <c r="S33" s="55">
        <v>-2.8570000000000002E-3</v>
      </c>
      <c r="T33" s="55">
        <v>-2.3119999999999998E-3</v>
      </c>
      <c r="U33" s="55">
        <v>-1.552E-3</v>
      </c>
      <c r="V33" s="55">
        <v>-6.6E-4</v>
      </c>
      <c r="W33" s="55">
        <v>-2.6200000000000003E-4</v>
      </c>
      <c r="X33" s="55">
        <v>-1.16E-4</v>
      </c>
      <c r="Y33" s="55">
        <v>0</v>
      </c>
      <c r="Z33" s="55">
        <v>-1.0000000000000001E-5</v>
      </c>
      <c r="AA33" s="55">
        <v>2.3599999999999999E-4</v>
      </c>
      <c r="AB33" s="55">
        <v>3.28E-4</v>
      </c>
      <c r="AC33" s="55">
        <v>1E-4</v>
      </c>
      <c r="AD33" s="55">
        <v>-5.0000000000000002E-5</v>
      </c>
      <c r="AE33" s="55">
        <v>-4.4700000000000002E-4</v>
      </c>
      <c r="AF33" s="55">
        <v>-6.2200000000000005E-4</v>
      </c>
      <c r="AG33" s="55">
        <v>-8.3600000000000005E-4</v>
      </c>
      <c r="AH33" s="55">
        <v>-1.023E-3</v>
      </c>
      <c r="AI33" s="55">
        <v>-1.201E-3</v>
      </c>
      <c r="AJ33" s="55">
        <v>-1.4499999999999999E-3</v>
      </c>
      <c r="AK33" s="55">
        <v>-1.714E-3</v>
      </c>
      <c r="AL33" s="55">
        <v>-2.1670000000000001E-3</v>
      </c>
    </row>
    <row r="34" spans="1:38" ht="12.75" customHeight="1" x14ac:dyDescent="0.2">
      <c r="A34" s="55">
        <v>-1.8547999999999999E-2</v>
      </c>
      <c r="B34" s="55">
        <v>-1.6487000000000002E-2</v>
      </c>
      <c r="C34" s="55">
        <v>-1.4468E-2</v>
      </c>
      <c r="D34" s="55">
        <v>-1.3336000000000001E-2</v>
      </c>
      <c r="E34" s="55">
        <v>-1.2086E-2</v>
      </c>
      <c r="F34" s="55">
        <v>-1.1221999999999999E-2</v>
      </c>
      <c r="G34" s="55">
        <v>-1.043E-2</v>
      </c>
      <c r="H34" s="55">
        <v>-9.8300000000000002E-3</v>
      </c>
      <c r="I34" s="55">
        <v>-9.1260000000000004E-3</v>
      </c>
      <c r="J34" s="55">
        <v>-8.5199999999999998E-3</v>
      </c>
      <c r="K34" s="55">
        <v>-7.6270000000000001E-3</v>
      </c>
      <c r="L34" s="55">
        <v>-6.77E-3</v>
      </c>
      <c r="M34" s="55">
        <v>-6.038E-3</v>
      </c>
      <c r="N34" s="55">
        <v>-5.2969999999999996E-3</v>
      </c>
      <c r="O34" s="55">
        <v>-4.7470000000000004E-3</v>
      </c>
      <c r="P34" s="55">
        <v>-4.1190000000000003E-3</v>
      </c>
      <c r="Q34" s="55">
        <v>-3.6389999999999999E-3</v>
      </c>
      <c r="R34" s="55">
        <v>-3.2850000000000002E-3</v>
      </c>
      <c r="S34" s="55">
        <v>-2.7330000000000002E-3</v>
      </c>
      <c r="T34" s="55">
        <v>-2.2339999999999999E-3</v>
      </c>
      <c r="U34" s="55">
        <v>-1.4430000000000001E-3</v>
      </c>
      <c r="V34" s="55">
        <v>-7.7499999999999997E-4</v>
      </c>
      <c r="W34" s="55">
        <v>-3.0800000000000001E-4</v>
      </c>
      <c r="X34" s="55">
        <v>-8.7999999999999998E-5</v>
      </c>
      <c r="Y34" s="55">
        <v>0</v>
      </c>
      <c r="Z34" s="55">
        <v>2.72E-4</v>
      </c>
      <c r="AA34" s="55">
        <v>4.15E-4</v>
      </c>
      <c r="AB34" s="55">
        <v>5.2700000000000002E-4</v>
      </c>
      <c r="AC34" s="55">
        <v>3.5100000000000002E-4</v>
      </c>
      <c r="AD34" s="55">
        <v>-2.4000000000000001E-5</v>
      </c>
      <c r="AE34" s="55">
        <v>-3.1199999999999999E-4</v>
      </c>
      <c r="AF34" s="55">
        <v>-4.9299999999999995E-4</v>
      </c>
      <c r="AG34" s="55">
        <v>-7.6099999999999996E-4</v>
      </c>
      <c r="AH34" s="55">
        <v>-9.3499999999999996E-4</v>
      </c>
      <c r="AI34" s="55">
        <v>-1.127E-3</v>
      </c>
      <c r="AJ34" s="55">
        <v>-1.2999999999999999E-3</v>
      </c>
      <c r="AK34" s="55">
        <v>-1.5499999999999999E-3</v>
      </c>
      <c r="AL34" s="55">
        <v>-1.8879999999999999E-3</v>
      </c>
    </row>
    <row r="35" spans="1:38" ht="12.75" customHeight="1" x14ac:dyDescent="0.2">
      <c r="A35" s="55">
        <v>-1.7654E-2</v>
      </c>
      <c r="B35" s="55">
        <v>-1.5644999999999999E-2</v>
      </c>
      <c r="C35" s="55">
        <v>-1.4038999999999999E-2</v>
      </c>
      <c r="D35" s="55">
        <v>-1.3037999999999999E-2</v>
      </c>
      <c r="E35" s="55">
        <v>-1.1967999999999999E-2</v>
      </c>
      <c r="F35" s="55">
        <v>-1.099E-2</v>
      </c>
      <c r="G35" s="55">
        <v>-1.0225E-2</v>
      </c>
      <c r="H35" s="55">
        <v>-9.5659999999999999E-3</v>
      </c>
      <c r="I35" s="55">
        <v>-8.8129999999999997E-3</v>
      </c>
      <c r="J35" s="55">
        <v>-8.0440000000000008E-3</v>
      </c>
      <c r="K35" s="55">
        <v>-7.2909999999999997E-3</v>
      </c>
      <c r="L35" s="55">
        <v>-6.6829999999999997E-3</v>
      </c>
      <c r="M35" s="55">
        <v>-6.1700000000000001E-3</v>
      </c>
      <c r="N35" s="55">
        <v>-5.5560000000000002E-3</v>
      </c>
      <c r="O35" s="55">
        <v>-5.0169999999999998E-3</v>
      </c>
      <c r="P35" s="55">
        <v>-4.5989999999999998E-3</v>
      </c>
      <c r="Q35" s="55">
        <v>-4.0730000000000002E-3</v>
      </c>
      <c r="R35" s="55">
        <v>-3.3449999999999999E-3</v>
      </c>
      <c r="S35" s="55">
        <v>-2.872E-3</v>
      </c>
      <c r="T35" s="55">
        <v>-2.081E-3</v>
      </c>
      <c r="U35" s="55">
        <v>-1.3849999999999999E-3</v>
      </c>
      <c r="V35" s="55">
        <v>-6.9700000000000003E-4</v>
      </c>
      <c r="W35" s="55">
        <v>-2.6699999999999998E-4</v>
      </c>
      <c r="X35" s="55">
        <v>-9.2E-5</v>
      </c>
      <c r="Y35" s="55">
        <v>0</v>
      </c>
      <c r="Z35" s="55">
        <v>-9.2E-5</v>
      </c>
      <c r="AA35" s="55">
        <v>1.45E-4</v>
      </c>
      <c r="AB35" s="55">
        <v>1.74E-4</v>
      </c>
      <c r="AC35" s="55">
        <v>-1.06E-4</v>
      </c>
      <c r="AD35" s="55">
        <v>-4.2299999999999998E-4</v>
      </c>
      <c r="AE35" s="55">
        <v>-6.5099999999999999E-4</v>
      </c>
      <c r="AF35" s="55">
        <v>-9.0300000000000005E-4</v>
      </c>
      <c r="AG35" s="55">
        <v>-1.0449999999999999E-3</v>
      </c>
      <c r="AH35" s="55">
        <v>-1.119E-3</v>
      </c>
      <c r="AI35" s="55">
        <v>-1.3010000000000001E-3</v>
      </c>
      <c r="AJ35" s="55">
        <v>-1.4369999999999999E-3</v>
      </c>
      <c r="AK35" s="55">
        <v>-1.658E-3</v>
      </c>
      <c r="AL35" s="55">
        <v>-2.0349999999999999E-3</v>
      </c>
    </row>
    <row r="36" spans="1:38" ht="12.75" customHeight="1" x14ac:dyDescent="0.2">
      <c r="A36" s="55">
        <v>-1.6733999999999999E-2</v>
      </c>
      <c r="B36" s="55">
        <v>-1.4911000000000001E-2</v>
      </c>
      <c r="C36" s="55">
        <v>-1.3003000000000001E-2</v>
      </c>
      <c r="D36" s="55">
        <v>-1.1893000000000001E-2</v>
      </c>
      <c r="E36" s="55">
        <v>-1.0931E-2</v>
      </c>
      <c r="F36" s="55">
        <v>-1.0041E-2</v>
      </c>
      <c r="G36" s="55">
        <v>-9.2540000000000001E-3</v>
      </c>
      <c r="H36" s="55">
        <v>-8.6350000000000003E-3</v>
      </c>
      <c r="I36" s="55">
        <v>-8.0490000000000006E-3</v>
      </c>
      <c r="J36" s="55">
        <v>-7.4599999999999996E-3</v>
      </c>
      <c r="K36" s="55">
        <v>-6.8269999999999997E-3</v>
      </c>
      <c r="L36" s="55">
        <v>-6.2469999999999999E-3</v>
      </c>
      <c r="M36" s="55">
        <v>-5.6299999999999996E-3</v>
      </c>
      <c r="N36" s="55">
        <v>-4.9750000000000003E-3</v>
      </c>
      <c r="O36" s="55">
        <v>-4.3150000000000003E-3</v>
      </c>
      <c r="P36" s="55">
        <v>-3.7499999999999999E-3</v>
      </c>
      <c r="Q36" s="55">
        <v>-3.2160000000000001E-3</v>
      </c>
      <c r="R36" s="55">
        <v>-2.7179999999999999E-3</v>
      </c>
      <c r="S36" s="55">
        <v>-2.147E-3</v>
      </c>
      <c r="T36" s="55">
        <v>-1.8109999999999999E-3</v>
      </c>
      <c r="U36" s="55">
        <v>-1.2030000000000001E-3</v>
      </c>
      <c r="V36" s="55">
        <v>-4.7100000000000001E-4</v>
      </c>
      <c r="W36" s="55">
        <v>-1.6100000000000001E-4</v>
      </c>
      <c r="X36" s="55">
        <v>-5.0000000000000004E-6</v>
      </c>
      <c r="Y36" s="55">
        <v>0</v>
      </c>
      <c r="Z36" s="55">
        <v>1.3200000000000001E-4</v>
      </c>
      <c r="AA36" s="55">
        <v>3.57E-4</v>
      </c>
      <c r="AB36" s="55">
        <v>4.73E-4</v>
      </c>
      <c r="AC36" s="55">
        <v>3.28E-4</v>
      </c>
      <c r="AD36" s="55">
        <v>1.18E-4</v>
      </c>
      <c r="AE36" s="55">
        <v>-1.35E-4</v>
      </c>
      <c r="AF36" s="55">
        <v>-2.7500000000000002E-4</v>
      </c>
      <c r="AG36" s="55">
        <v>-4.2200000000000001E-4</v>
      </c>
      <c r="AH36" s="55">
        <v>-5.7200000000000003E-4</v>
      </c>
      <c r="AI36" s="55">
        <v>-6.7599999999999995E-4</v>
      </c>
      <c r="AJ36" s="55">
        <v>-8.6499999999999999E-4</v>
      </c>
      <c r="AK36" s="55">
        <v>-1.0399999999999999E-3</v>
      </c>
      <c r="AL36" s="55">
        <v>-1.387E-3</v>
      </c>
    </row>
    <row r="37" spans="1:38" ht="12.75" customHeight="1" x14ac:dyDescent="0.2">
      <c r="A37" s="55">
        <v>-1.5996E-2</v>
      </c>
      <c r="B37" s="55">
        <v>-1.3927999999999999E-2</v>
      </c>
      <c r="C37" s="55">
        <v>-1.2259000000000001E-2</v>
      </c>
      <c r="D37" s="55">
        <v>-1.1302E-2</v>
      </c>
      <c r="E37" s="55">
        <v>-1.0241E-2</v>
      </c>
      <c r="F37" s="55">
        <v>-9.4140000000000005E-3</v>
      </c>
      <c r="G37" s="55">
        <v>-8.6890000000000005E-3</v>
      </c>
      <c r="H37" s="55">
        <v>-8.1939999999999999E-3</v>
      </c>
      <c r="I37" s="55">
        <v>-7.6639999999999998E-3</v>
      </c>
      <c r="J37" s="55">
        <v>-7.051E-3</v>
      </c>
      <c r="K37" s="55">
        <v>-6.3569999999999998E-3</v>
      </c>
      <c r="L37" s="55">
        <v>-5.6030000000000003E-3</v>
      </c>
      <c r="M37" s="55">
        <v>-5.0429999999999997E-3</v>
      </c>
      <c r="N37" s="55">
        <v>-4.4209999999999996E-3</v>
      </c>
      <c r="O37" s="55">
        <v>-3.9919999999999999E-3</v>
      </c>
      <c r="P37" s="55">
        <v>-3.532E-3</v>
      </c>
      <c r="Q37" s="55">
        <v>-3.1800000000000001E-3</v>
      </c>
      <c r="R37" s="55">
        <v>-2.7399999999999998E-3</v>
      </c>
      <c r="S37" s="55">
        <v>-2.2959999999999999E-3</v>
      </c>
      <c r="T37" s="55">
        <v>-1.769E-3</v>
      </c>
      <c r="U37" s="55">
        <v>-1.0430000000000001E-3</v>
      </c>
      <c r="V37" s="55">
        <v>-5.2700000000000002E-4</v>
      </c>
      <c r="W37" s="55">
        <v>-1.12E-4</v>
      </c>
      <c r="X37" s="55">
        <v>-2.5000000000000001E-5</v>
      </c>
      <c r="Y37" s="55">
        <v>0</v>
      </c>
      <c r="Z37" s="55">
        <v>1.4300000000000001E-4</v>
      </c>
      <c r="AA37" s="55">
        <v>3.3399999999999999E-4</v>
      </c>
      <c r="AB37" s="55">
        <v>4.0700000000000003E-4</v>
      </c>
      <c r="AC37" s="55">
        <v>1.46E-4</v>
      </c>
      <c r="AD37" s="55">
        <v>-1.9799999999999999E-4</v>
      </c>
      <c r="AE37" s="55">
        <v>-4.44E-4</v>
      </c>
      <c r="AF37" s="55">
        <v>-6.0999999999999997E-4</v>
      </c>
      <c r="AG37" s="55">
        <v>-7.67E-4</v>
      </c>
      <c r="AH37" s="55">
        <v>-7.8600000000000002E-4</v>
      </c>
      <c r="AI37" s="55">
        <v>-9.8299999999999993E-4</v>
      </c>
      <c r="AJ37" s="55">
        <v>-1.0889999999999999E-3</v>
      </c>
      <c r="AK37" s="55">
        <v>-1.2509999999999999E-3</v>
      </c>
      <c r="AL37" s="55">
        <v>-1.5709999999999999E-3</v>
      </c>
    </row>
    <row r="38" spans="1:38" ht="12.75" customHeight="1" x14ac:dyDescent="0.2">
      <c r="A38" s="55">
        <v>-1.4553999999999999E-2</v>
      </c>
      <c r="B38" s="55">
        <v>-1.3091E-2</v>
      </c>
      <c r="C38" s="55">
        <v>-1.171E-2</v>
      </c>
      <c r="D38" s="55">
        <v>-1.0787E-2</v>
      </c>
      <c r="E38" s="55">
        <v>-9.8270000000000007E-3</v>
      </c>
      <c r="F38" s="55">
        <v>-8.8749999999999992E-3</v>
      </c>
      <c r="G38" s="55">
        <v>-8.1939999999999999E-3</v>
      </c>
      <c r="H38" s="55">
        <v>-7.5129999999999997E-3</v>
      </c>
      <c r="I38" s="55">
        <v>-6.8190000000000004E-3</v>
      </c>
      <c r="J38" s="55">
        <v>-6.1409999999999998E-3</v>
      </c>
      <c r="K38" s="55">
        <v>-5.5300000000000002E-3</v>
      </c>
      <c r="L38" s="55">
        <v>-5.0080000000000003E-3</v>
      </c>
      <c r="M38" s="55">
        <v>-4.5500000000000002E-3</v>
      </c>
      <c r="N38" s="55">
        <v>-4.1099999999999999E-3</v>
      </c>
      <c r="O38" s="55">
        <v>-3.6189999999999998E-3</v>
      </c>
      <c r="P38" s="55">
        <v>-3.225E-3</v>
      </c>
      <c r="Q38" s="55">
        <v>-2.7330000000000002E-3</v>
      </c>
      <c r="R38" s="55">
        <v>-2.209E-3</v>
      </c>
      <c r="S38" s="55">
        <v>-1.7960000000000001E-3</v>
      </c>
      <c r="T38" s="55">
        <v>-1.3110000000000001E-3</v>
      </c>
      <c r="U38" s="55">
        <v>-7.6300000000000001E-4</v>
      </c>
      <c r="V38" s="55">
        <v>-1.93E-4</v>
      </c>
      <c r="W38" s="55">
        <v>5.0000000000000002E-5</v>
      </c>
      <c r="X38" s="55">
        <v>1.01E-4</v>
      </c>
      <c r="Y38" s="55">
        <v>0</v>
      </c>
      <c r="Z38" s="55">
        <v>1.2E-5</v>
      </c>
      <c r="AA38" s="55">
        <v>1.94E-4</v>
      </c>
      <c r="AB38" s="55">
        <v>2.41E-4</v>
      </c>
      <c r="AC38" s="55">
        <v>1.9000000000000001E-5</v>
      </c>
      <c r="AD38" s="55">
        <v>-2.1599999999999999E-4</v>
      </c>
      <c r="AE38" s="55">
        <v>-4.4200000000000001E-4</v>
      </c>
      <c r="AF38" s="55">
        <v>-6.3000000000000003E-4</v>
      </c>
      <c r="AG38" s="55">
        <v>-6.9999999999999999E-4</v>
      </c>
      <c r="AH38" s="55">
        <v>-7.1299999999999998E-4</v>
      </c>
      <c r="AI38" s="55">
        <v>-8.8199999999999997E-4</v>
      </c>
      <c r="AJ38" s="55">
        <v>-9.990000000000001E-4</v>
      </c>
      <c r="AK38" s="55">
        <v>-1.16E-3</v>
      </c>
      <c r="AL38" s="55">
        <v>-1.4170000000000001E-3</v>
      </c>
    </row>
    <row r="39" spans="1:38" ht="12.75" customHeight="1" x14ac:dyDescent="0.2">
      <c r="A39" s="55">
        <v>-1.4185E-2</v>
      </c>
      <c r="B39" s="55">
        <v>-1.2474000000000001E-2</v>
      </c>
      <c r="C39" s="55">
        <v>-1.0751999999999999E-2</v>
      </c>
      <c r="D39" s="55">
        <v>-9.7230000000000007E-3</v>
      </c>
      <c r="E39" s="55">
        <v>-8.8009999999999998E-3</v>
      </c>
      <c r="F39" s="55">
        <v>-8.1239999999999993E-3</v>
      </c>
      <c r="G39" s="55">
        <v>-7.5160000000000001E-3</v>
      </c>
      <c r="H39" s="55">
        <v>-6.9930000000000001E-3</v>
      </c>
      <c r="I39" s="55">
        <v>-6.483E-3</v>
      </c>
      <c r="J39" s="55">
        <v>-6.0330000000000002E-3</v>
      </c>
      <c r="K39" s="55">
        <v>-5.489E-3</v>
      </c>
      <c r="L39" s="55">
        <v>-4.8929999999999998E-3</v>
      </c>
      <c r="M39" s="55">
        <v>-4.3530000000000001E-3</v>
      </c>
      <c r="N39" s="55">
        <v>-3.7629999999999999E-3</v>
      </c>
      <c r="O39" s="55">
        <v>-3.238E-3</v>
      </c>
      <c r="P39" s="55">
        <v>-2.8029999999999999E-3</v>
      </c>
      <c r="Q39" s="55">
        <v>-2.4190000000000001E-3</v>
      </c>
      <c r="R39" s="55">
        <v>-2.0990000000000002E-3</v>
      </c>
      <c r="S39" s="55">
        <v>-1.6440000000000001E-3</v>
      </c>
      <c r="T39" s="55">
        <v>-1.317E-3</v>
      </c>
      <c r="U39" s="55">
        <v>-7.85E-4</v>
      </c>
      <c r="V39" s="55">
        <v>-2.99E-4</v>
      </c>
      <c r="W39" s="55">
        <v>-7.8999999999999996E-5</v>
      </c>
      <c r="X39" s="55">
        <v>-1.9999999999999999E-6</v>
      </c>
      <c r="Y39" s="55">
        <v>0</v>
      </c>
      <c r="Z39" s="55">
        <v>6.7999999999999999E-5</v>
      </c>
      <c r="AA39" s="55">
        <v>3.79E-4</v>
      </c>
      <c r="AB39" s="55">
        <v>5.22E-4</v>
      </c>
      <c r="AC39" s="55">
        <v>3.3799999999999998E-4</v>
      </c>
      <c r="AD39" s="55">
        <v>1.12E-4</v>
      </c>
      <c r="AE39" s="55">
        <v>-1E-4</v>
      </c>
      <c r="AF39" s="55">
        <v>-2.7E-4</v>
      </c>
      <c r="AG39" s="55">
        <v>-4.0299999999999998E-4</v>
      </c>
      <c r="AH39" s="55">
        <v>-4.55E-4</v>
      </c>
      <c r="AI39" s="55">
        <v>-5.3600000000000002E-4</v>
      </c>
      <c r="AJ39" s="55">
        <v>-6.69E-4</v>
      </c>
      <c r="AK39" s="55">
        <v>-7.8299999999999995E-4</v>
      </c>
      <c r="AL39" s="55">
        <v>-1.0169999999999999E-3</v>
      </c>
    </row>
    <row r="40" spans="1:38" ht="12.75" customHeight="1" x14ac:dyDescent="0.2">
      <c r="A40" s="55">
        <v>-1.3545E-2</v>
      </c>
      <c r="B40" s="55">
        <v>-1.1823E-2</v>
      </c>
      <c r="C40" s="55">
        <v>-1.0492E-2</v>
      </c>
      <c r="D40" s="55">
        <v>-9.5460000000000007E-3</v>
      </c>
      <c r="E40" s="55">
        <v>-8.6569999999999998E-3</v>
      </c>
      <c r="F40" s="55">
        <v>-7.8689999999999993E-3</v>
      </c>
      <c r="G40" s="55">
        <v>-7.1919999999999996E-3</v>
      </c>
      <c r="H40" s="55">
        <v>-6.7450000000000001E-3</v>
      </c>
      <c r="I40" s="55">
        <v>-6.1929999999999997E-3</v>
      </c>
      <c r="J40" s="55">
        <v>-5.6100000000000004E-3</v>
      </c>
      <c r="K40" s="55">
        <v>-4.9899999999999996E-3</v>
      </c>
      <c r="L40" s="55">
        <v>-4.3949999999999996E-3</v>
      </c>
      <c r="M40" s="55">
        <v>-3.9480000000000001E-3</v>
      </c>
      <c r="N40" s="55">
        <v>-3.5690000000000001E-3</v>
      </c>
      <c r="O40" s="55">
        <v>-3.1610000000000002E-3</v>
      </c>
      <c r="P40" s="55">
        <v>-2.7789999999999998E-3</v>
      </c>
      <c r="Q40" s="55">
        <v>-2.4229999999999998E-3</v>
      </c>
      <c r="R40" s="55">
        <v>-2.0400000000000001E-3</v>
      </c>
      <c r="S40" s="55">
        <v>-1.6459999999999999E-3</v>
      </c>
      <c r="T40" s="55">
        <v>-1.2080000000000001E-3</v>
      </c>
      <c r="U40" s="55">
        <v>-6.5899999999999997E-4</v>
      </c>
      <c r="V40" s="55">
        <v>-2.4600000000000002E-4</v>
      </c>
      <c r="W40" s="55">
        <v>3.1999999999999999E-5</v>
      </c>
      <c r="X40" s="55">
        <v>8.1000000000000004E-5</v>
      </c>
      <c r="Y40" s="55">
        <v>0</v>
      </c>
      <c r="Z40" s="55">
        <v>4.5000000000000003E-5</v>
      </c>
      <c r="AA40" s="55">
        <v>1.9699999999999999E-4</v>
      </c>
      <c r="AB40" s="55">
        <v>1.7899999999999999E-4</v>
      </c>
      <c r="AC40" s="55">
        <v>-7.7999999999999999E-5</v>
      </c>
      <c r="AD40" s="55">
        <v>-3.9399999999999998E-4</v>
      </c>
      <c r="AE40" s="55">
        <v>-6.1300000000000005E-4</v>
      </c>
      <c r="AF40" s="55">
        <v>-7.8700000000000005E-4</v>
      </c>
      <c r="AG40" s="55">
        <v>-8.4999999999999995E-4</v>
      </c>
      <c r="AH40" s="55">
        <v>-8.7900000000000001E-4</v>
      </c>
      <c r="AI40" s="55">
        <v>-1.0039999999999999E-3</v>
      </c>
      <c r="AJ40" s="55">
        <v>-1.1230000000000001E-3</v>
      </c>
      <c r="AK40" s="55">
        <v>-1.23E-3</v>
      </c>
      <c r="AL40" s="55">
        <v>-1.4959999999999999E-3</v>
      </c>
    </row>
    <row r="41" spans="1:38" ht="12.75" customHeight="1" x14ac:dyDescent="0.2">
      <c r="A41" s="55">
        <v>-1.3722E-2</v>
      </c>
      <c r="B41" s="55">
        <v>-1.2186000000000001E-2</v>
      </c>
      <c r="C41" s="55">
        <v>-1.0803E-2</v>
      </c>
      <c r="D41" s="55">
        <v>-9.9299999999999996E-3</v>
      </c>
      <c r="E41" s="55">
        <v>-9.0679999999999997E-3</v>
      </c>
      <c r="F41" s="55">
        <v>-8.3149999999999995E-3</v>
      </c>
      <c r="G41" s="55">
        <v>-7.685E-3</v>
      </c>
      <c r="H41" s="55">
        <v>-7.1009999999999997E-3</v>
      </c>
      <c r="I41" s="55">
        <v>-6.5700000000000003E-3</v>
      </c>
      <c r="J41" s="55">
        <v>-5.9230000000000003E-3</v>
      </c>
      <c r="K41" s="55">
        <v>-5.3410000000000003E-3</v>
      </c>
      <c r="L41" s="55">
        <v>-4.7679999999999997E-3</v>
      </c>
      <c r="M41" s="55">
        <v>-4.2940000000000001E-3</v>
      </c>
      <c r="N41" s="55">
        <v>-3.9179999999999996E-3</v>
      </c>
      <c r="O41" s="55">
        <v>-3.4870000000000001E-3</v>
      </c>
      <c r="P41" s="55">
        <v>-3.1220000000000002E-3</v>
      </c>
      <c r="Q41" s="55">
        <v>-2.777E-3</v>
      </c>
      <c r="R41" s="55">
        <v>-2.271E-3</v>
      </c>
      <c r="S41" s="55">
        <v>-1.9530000000000001E-3</v>
      </c>
      <c r="T41" s="55">
        <v>-1.4319999999999999E-3</v>
      </c>
      <c r="U41" s="55">
        <v>-8.7399999999999999E-4</v>
      </c>
      <c r="V41" s="55">
        <v>-5.2099999999999998E-4</v>
      </c>
      <c r="W41" s="55">
        <v>-2.61E-4</v>
      </c>
      <c r="X41" s="55">
        <v>-6.7999999999999999E-5</v>
      </c>
      <c r="Y41" s="55">
        <v>0</v>
      </c>
      <c r="Z41" s="55">
        <v>1.4799999999999999E-4</v>
      </c>
      <c r="AA41" s="55">
        <v>3.9599999999999998E-4</v>
      </c>
      <c r="AB41" s="55">
        <v>5.53E-4</v>
      </c>
      <c r="AC41" s="55">
        <v>4.15E-4</v>
      </c>
      <c r="AD41" s="55">
        <v>1.56E-4</v>
      </c>
      <c r="AE41" s="55">
        <v>1.12E-4</v>
      </c>
      <c r="AF41" s="55">
        <v>-1.8E-5</v>
      </c>
      <c r="AG41" s="55">
        <v>0</v>
      </c>
      <c r="AH41" s="55">
        <v>7.7999999999999999E-5</v>
      </c>
      <c r="AI41" s="55">
        <v>1E-4</v>
      </c>
      <c r="AJ41" s="55">
        <v>-1.5E-5</v>
      </c>
      <c r="AK41" s="55">
        <v>-1.63E-4</v>
      </c>
      <c r="AL41" s="55">
        <v>-4.8700000000000002E-4</v>
      </c>
    </row>
    <row r="42" spans="1:38" ht="12.75" customHeight="1" x14ac:dyDescent="0.2">
      <c r="A42" s="55">
        <v>-1.2855E-2</v>
      </c>
      <c r="B42" s="55">
        <v>-1.1261999999999999E-2</v>
      </c>
      <c r="C42" s="55">
        <v>-9.9850000000000008E-3</v>
      </c>
      <c r="D42" s="55">
        <v>-9.1009999999999997E-3</v>
      </c>
      <c r="E42" s="55">
        <v>-8.1550000000000008E-3</v>
      </c>
      <c r="F42" s="55">
        <v>-7.4209999999999996E-3</v>
      </c>
      <c r="G42" s="55">
        <v>-6.7949999999999998E-3</v>
      </c>
      <c r="H42" s="55">
        <v>-6.3420000000000004E-3</v>
      </c>
      <c r="I42" s="55">
        <v>-5.8560000000000001E-3</v>
      </c>
      <c r="J42" s="55">
        <v>-5.4000000000000003E-3</v>
      </c>
      <c r="K42" s="55">
        <v>-4.8269999999999997E-3</v>
      </c>
      <c r="L42" s="55">
        <v>-4.3730000000000002E-3</v>
      </c>
      <c r="M42" s="55">
        <v>-3.98E-3</v>
      </c>
      <c r="N42" s="55">
        <v>-3.4290000000000002E-3</v>
      </c>
      <c r="O42" s="55">
        <v>-3.0300000000000001E-3</v>
      </c>
      <c r="P42" s="55">
        <v>-2.5309999999999998E-3</v>
      </c>
      <c r="Q42" s="55">
        <v>-2.1159999999999998E-3</v>
      </c>
      <c r="R42" s="55">
        <v>-1.7260000000000001E-3</v>
      </c>
      <c r="S42" s="55">
        <v>-1.338E-3</v>
      </c>
      <c r="T42" s="55">
        <v>-1.072E-3</v>
      </c>
      <c r="U42" s="55">
        <v>-7.1400000000000001E-4</v>
      </c>
      <c r="V42" s="55">
        <v>-3.6299999999999999E-4</v>
      </c>
      <c r="W42" s="55">
        <v>-1.5899999999999999E-4</v>
      </c>
      <c r="X42" s="55">
        <v>-6.0999999999999999E-5</v>
      </c>
      <c r="Y42" s="55">
        <v>0</v>
      </c>
      <c r="Z42" s="55">
        <v>1.55E-4</v>
      </c>
      <c r="AA42" s="55">
        <v>4.9100000000000001E-4</v>
      </c>
      <c r="AB42" s="55">
        <v>7.2900000000000005E-4</v>
      </c>
      <c r="AC42" s="55">
        <v>5.6800000000000004E-4</v>
      </c>
      <c r="AD42" s="55">
        <v>5.1999999999999995E-4</v>
      </c>
      <c r="AE42" s="55">
        <v>3.2299999999999999E-4</v>
      </c>
      <c r="AF42" s="55">
        <v>3.1399999999999999E-4</v>
      </c>
      <c r="AG42" s="55">
        <v>3.86E-4</v>
      </c>
      <c r="AH42" s="55">
        <v>5.1800000000000001E-4</v>
      </c>
      <c r="AI42" s="55">
        <v>5.1099999999999995E-4</v>
      </c>
      <c r="AJ42" s="55">
        <v>4.4799999999999999E-4</v>
      </c>
      <c r="AK42" s="55">
        <v>3.0699999999999998E-4</v>
      </c>
      <c r="AL42" s="55">
        <v>5.0000000000000004E-6</v>
      </c>
    </row>
    <row r="43" spans="1:38" ht="12.75" customHeight="1" x14ac:dyDescent="0.2">
      <c r="A43" s="55">
        <v>-1.2427000000000001E-2</v>
      </c>
      <c r="B43" s="55">
        <v>-1.0906000000000001E-2</v>
      </c>
      <c r="C43" s="55">
        <v>-9.4739999999999998E-3</v>
      </c>
      <c r="D43" s="55">
        <v>-8.6180000000000007E-3</v>
      </c>
      <c r="E43" s="55">
        <v>-7.8200000000000006E-3</v>
      </c>
      <c r="F43" s="55">
        <v>-7.1029999999999999E-3</v>
      </c>
      <c r="G43" s="55">
        <v>-6.4840000000000002E-3</v>
      </c>
      <c r="H43" s="55">
        <v>-6.0020000000000004E-3</v>
      </c>
      <c r="I43" s="55">
        <v>-5.5630000000000002E-3</v>
      </c>
      <c r="J43" s="55">
        <v>-5.0540000000000003E-3</v>
      </c>
      <c r="K43" s="55">
        <v>-4.5370000000000002E-3</v>
      </c>
      <c r="L43" s="55">
        <v>-3.9960000000000004E-3</v>
      </c>
      <c r="M43" s="55">
        <v>-3.5149999999999999E-3</v>
      </c>
      <c r="N43" s="55">
        <v>-2.996E-3</v>
      </c>
      <c r="O43" s="55">
        <v>-2.5720000000000001E-3</v>
      </c>
      <c r="P43" s="55">
        <v>-2.2929999999999999E-3</v>
      </c>
      <c r="Q43" s="55">
        <v>-1.9980000000000002E-3</v>
      </c>
      <c r="R43" s="55">
        <v>-1.701E-3</v>
      </c>
      <c r="S43" s="55">
        <v>-1.3550000000000001E-3</v>
      </c>
      <c r="T43" s="55">
        <v>-1.005E-3</v>
      </c>
      <c r="U43" s="55">
        <v>-6.3299999999999999E-4</v>
      </c>
      <c r="V43" s="55">
        <v>-3.3100000000000002E-4</v>
      </c>
      <c r="W43" s="55">
        <v>-1.2799999999999999E-4</v>
      </c>
      <c r="X43" s="55">
        <v>-6.0999999999999999E-5</v>
      </c>
      <c r="Y43" s="55">
        <v>0</v>
      </c>
      <c r="Z43" s="55">
        <v>1.3899999999999999E-4</v>
      </c>
      <c r="AA43" s="55">
        <v>5.1000000000000004E-4</v>
      </c>
      <c r="AB43" s="55">
        <v>7.2900000000000005E-4</v>
      </c>
      <c r="AC43" s="55">
        <v>6.87E-4</v>
      </c>
      <c r="AD43" s="55">
        <v>5.0299999999999997E-4</v>
      </c>
      <c r="AE43" s="55">
        <v>3.3700000000000001E-4</v>
      </c>
      <c r="AF43" s="55">
        <v>2.9100000000000003E-4</v>
      </c>
      <c r="AG43" s="55">
        <v>3.1700000000000001E-4</v>
      </c>
      <c r="AH43" s="55">
        <v>5.1599999999999997E-4</v>
      </c>
      <c r="AI43" s="55">
        <v>5.0100000000000003E-4</v>
      </c>
      <c r="AJ43" s="55">
        <v>4.1300000000000001E-4</v>
      </c>
      <c r="AK43" s="55">
        <v>3.68E-4</v>
      </c>
      <c r="AL43" s="55">
        <v>7.4999999999999993E-5</v>
      </c>
    </row>
    <row r="44" spans="1:38" ht="12.75" customHeight="1" x14ac:dyDescent="0.2">
      <c r="A44" s="55">
        <v>-1.1769999999999999E-2</v>
      </c>
      <c r="B44" s="55">
        <v>-1.0182E-2</v>
      </c>
      <c r="C44" s="55">
        <v>-8.7170000000000008E-3</v>
      </c>
      <c r="D44" s="55">
        <v>-7.9419999999999994E-3</v>
      </c>
      <c r="E44" s="55">
        <v>-7.1520000000000004E-3</v>
      </c>
      <c r="F44" s="55">
        <v>-6.5760000000000002E-3</v>
      </c>
      <c r="G44" s="55">
        <v>-6.1250000000000002E-3</v>
      </c>
      <c r="H44" s="55">
        <v>-5.7879999999999997E-3</v>
      </c>
      <c r="I44" s="55">
        <v>-5.3049999999999998E-3</v>
      </c>
      <c r="J44" s="55">
        <v>-4.777E-3</v>
      </c>
      <c r="K44" s="55">
        <v>-4.3059999999999999E-3</v>
      </c>
      <c r="L44" s="55">
        <v>-3.813E-3</v>
      </c>
      <c r="M44" s="55">
        <v>-3.418E-3</v>
      </c>
      <c r="N44" s="55">
        <v>-3.107E-3</v>
      </c>
      <c r="O44" s="55">
        <v>-2.7780000000000001E-3</v>
      </c>
      <c r="P44" s="55">
        <v>-2.3939999999999999E-3</v>
      </c>
      <c r="Q44" s="55">
        <v>-2.1129999999999999E-3</v>
      </c>
      <c r="R44" s="55">
        <v>-1.6490000000000001E-3</v>
      </c>
      <c r="S44" s="55">
        <v>-1.3879999999999999E-3</v>
      </c>
      <c r="T44" s="55">
        <v>-1.0349999999999999E-3</v>
      </c>
      <c r="U44" s="55">
        <v>-6.1300000000000005E-4</v>
      </c>
      <c r="V44" s="55">
        <v>-3.5E-4</v>
      </c>
      <c r="W44" s="55">
        <v>-1.9599999999999999E-4</v>
      </c>
      <c r="X44" s="55">
        <v>-5.3999999999999998E-5</v>
      </c>
      <c r="Y44" s="55">
        <v>0</v>
      </c>
      <c r="Z44" s="55">
        <v>1.8100000000000001E-4</v>
      </c>
      <c r="AA44" s="55">
        <v>4.4999999999999999E-4</v>
      </c>
      <c r="AB44" s="55">
        <v>6.5399999999999996E-4</v>
      </c>
      <c r="AC44" s="55">
        <v>5.5999999999999995E-4</v>
      </c>
      <c r="AD44" s="55">
        <v>4.4999999999999999E-4</v>
      </c>
      <c r="AE44" s="55">
        <v>4.1300000000000001E-4</v>
      </c>
      <c r="AF44" s="55">
        <v>3.88E-4</v>
      </c>
      <c r="AG44" s="55">
        <v>5.3300000000000005E-4</v>
      </c>
      <c r="AH44" s="55">
        <v>6.8900000000000005E-4</v>
      </c>
      <c r="AI44" s="55">
        <v>7.85E-4</v>
      </c>
      <c r="AJ44" s="55">
        <v>7.0399999999999998E-4</v>
      </c>
      <c r="AK44" s="55">
        <v>5.8100000000000003E-4</v>
      </c>
      <c r="AL44" s="55">
        <v>3.1199999999999999E-4</v>
      </c>
    </row>
    <row r="45" spans="1:38" ht="12.75" customHeight="1" x14ac:dyDescent="0.2">
      <c r="A45" s="55">
        <v>-1.1167E-2</v>
      </c>
      <c r="B45" s="55">
        <v>-9.8029999999999992E-3</v>
      </c>
      <c r="C45" s="55">
        <v>-8.6029999999999995E-3</v>
      </c>
      <c r="D45" s="55">
        <v>-7.7869999999999997E-3</v>
      </c>
      <c r="E45" s="55">
        <v>-6.9719999999999999E-3</v>
      </c>
      <c r="F45" s="55">
        <v>-6.1980000000000004E-3</v>
      </c>
      <c r="G45" s="55">
        <v>-5.5300000000000002E-3</v>
      </c>
      <c r="H45" s="55">
        <v>-5.0439999999999999E-3</v>
      </c>
      <c r="I45" s="55">
        <v>-4.6350000000000002E-3</v>
      </c>
      <c r="J45" s="55">
        <v>-4.261E-3</v>
      </c>
      <c r="K45" s="55">
        <v>-3.728E-3</v>
      </c>
      <c r="L45" s="55">
        <v>-3.3029999999999999E-3</v>
      </c>
      <c r="M45" s="55">
        <v>-2.9199999999999999E-3</v>
      </c>
      <c r="N45" s="55">
        <v>-2.431E-3</v>
      </c>
      <c r="O45" s="55">
        <v>-2.029E-3</v>
      </c>
      <c r="P45" s="55">
        <v>-1.691E-3</v>
      </c>
      <c r="Q45" s="55">
        <v>-1.328E-3</v>
      </c>
      <c r="R45" s="55">
        <v>-1.0809999999999999E-3</v>
      </c>
      <c r="S45" s="55">
        <v>-7.54E-4</v>
      </c>
      <c r="T45" s="55">
        <v>-5.2899999999999996E-4</v>
      </c>
      <c r="U45" s="55">
        <v>-2.4899999999999998E-4</v>
      </c>
      <c r="V45" s="55">
        <v>-8.7000000000000001E-5</v>
      </c>
      <c r="W45" s="55">
        <v>5.0000000000000004E-6</v>
      </c>
      <c r="X45" s="55">
        <v>2.1999999999999999E-5</v>
      </c>
      <c r="Y45" s="55">
        <v>0</v>
      </c>
      <c r="Z45" s="55">
        <v>1.6200000000000001E-4</v>
      </c>
      <c r="AA45" s="55">
        <v>5.31E-4</v>
      </c>
      <c r="AB45" s="55">
        <v>7.5199999999999996E-4</v>
      </c>
      <c r="AC45" s="55">
        <v>6.4800000000000003E-4</v>
      </c>
      <c r="AD45" s="55">
        <v>5.7700000000000004E-4</v>
      </c>
      <c r="AE45" s="55">
        <v>4.4099999999999999E-4</v>
      </c>
      <c r="AF45" s="55">
        <v>4.3300000000000001E-4</v>
      </c>
      <c r="AG45" s="55">
        <v>5.5199999999999997E-4</v>
      </c>
      <c r="AH45" s="55">
        <v>6.96E-4</v>
      </c>
      <c r="AI45" s="55">
        <v>7.8399999999999997E-4</v>
      </c>
      <c r="AJ45" s="55">
        <v>7.3700000000000002E-4</v>
      </c>
      <c r="AK45" s="55">
        <v>6.6600000000000003E-4</v>
      </c>
      <c r="AL45" s="55">
        <v>4.2700000000000002E-4</v>
      </c>
    </row>
    <row r="46" spans="1:38" ht="12.75" customHeight="1" x14ac:dyDescent="0.2">
      <c r="A46" s="55">
        <v>-1.1202999999999999E-2</v>
      </c>
      <c r="B46" s="55">
        <v>-9.5809999999999992E-3</v>
      </c>
      <c r="C46" s="55">
        <v>-8.1759999999999992E-3</v>
      </c>
      <c r="D46" s="55">
        <v>-7.3359999999999996E-3</v>
      </c>
      <c r="E46" s="55">
        <v>-6.6E-3</v>
      </c>
      <c r="F46" s="55">
        <v>-5.9950000000000003E-3</v>
      </c>
      <c r="G46" s="55">
        <v>-5.5110000000000003E-3</v>
      </c>
      <c r="H46" s="55">
        <v>-5.1229999999999999E-3</v>
      </c>
      <c r="I46" s="55">
        <v>-4.7920000000000003E-3</v>
      </c>
      <c r="J46" s="55">
        <v>-4.3150000000000003E-3</v>
      </c>
      <c r="K46" s="55">
        <v>-3.8430000000000001E-3</v>
      </c>
      <c r="L46" s="55">
        <v>-3.3679999999999999E-3</v>
      </c>
      <c r="M46" s="55">
        <v>-2.9320000000000001E-3</v>
      </c>
      <c r="N46" s="55">
        <v>-2.5850000000000001E-3</v>
      </c>
      <c r="O46" s="55">
        <v>-2.2060000000000001E-3</v>
      </c>
      <c r="P46" s="55">
        <v>-1.9870000000000001E-3</v>
      </c>
      <c r="Q46" s="55">
        <v>-1.7309999999999999E-3</v>
      </c>
      <c r="R46" s="55">
        <v>-1.418E-3</v>
      </c>
      <c r="S46" s="55">
        <v>-1.1069999999999999E-3</v>
      </c>
      <c r="T46" s="55">
        <v>-7.6499999999999995E-4</v>
      </c>
      <c r="U46" s="55">
        <v>-3.9899999999999999E-4</v>
      </c>
      <c r="V46" s="55">
        <v>-2.0100000000000001E-4</v>
      </c>
      <c r="W46" s="55">
        <v>-7.7999999999999999E-5</v>
      </c>
      <c r="X46" s="55">
        <v>-1.4E-5</v>
      </c>
      <c r="Y46" s="55">
        <v>0</v>
      </c>
      <c r="Z46" s="55">
        <v>1.6000000000000001E-4</v>
      </c>
      <c r="AA46" s="55">
        <v>5.5099999999999995E-4</v>
      </c>
      <c r="AB46" s="55">
        <v>8.0000000000000004E-4</v>
      </c>
      <c r="AC46" s="55">
        <v>7.1199999999999996E-4</v>
      </c>
      <c r="AD46" s="55">
        <v>5.3899999999999998E-4</v>
      </c>
      <c r="AE46" s="55">
        <v>4.6099999999999998E-4</v>
      </c>
      <c r="AF46" s="55">
        <v>4.6999999999999999E-4</v>
      </c>
      <c r="AG46" s="55">
        <v>5.8E-4</v>
      </c>
      <c r="AH46" s="55">
        <v>8.3299999999999997E-4</v>
      </c>
      <c r="AI46" s="55">
        <v>8.8699999999999998E-4</v>
      </c>
      <c r="AJ46" s="55">
        <v>8.4800000000000001E-4</v>
      </c>
      <c r="AK46" s="55">
        <v>7.9600000000000005E-4</v>
      </c>
      <c r="AL46" s="55">
        <v>5.8E-4</v>
      </c>
    </row>
    <row r="47" spans="1:38" ht="12.75" customHeight="1" x14ac:dyDescent="0.2">
      <c r="A47" s="55">
        <v>-1.0678E-2</v>
      </c>
      <c r="B47" s="55">
        <v>-9.188E-3</v>
      </c>
      <c r="C47" s="55">
        <v>-7.9629999999999996E-3</v>
      </c>
      <c r="D47" s="55">
        <v>-7.1970000000000003E-3</v>
      </c>
      <c r="E47" s="55">
        <v>-6.3879999999999996E-3</v>
      </c>
      <c r="F47" s="55">
        <v>-5.7390000000000002E-3</v>
      </c>
      <c r="G47" s="55">
        <v>-5.1999999999999998E-3</v>
      </c>
      <c r="H47" s="55">
        <v>-4.79E-3</v>
      </c>
      <c r="I47" s="55">
        <v>-4.3420000000000004E-3</v>
      </c>
      <c r="J47" s="55">
        <v>-3.9529999999999999E-3</v>
      </c>
      <c r="K47" s="55">
        <v>-3.5479999999999999E-3</v>
      </c>
      <c r="L47" s="55">
        <v>-3.143E-3</v>
      </c>
      <c r="M47" s="55">
        <v>-2.777E-3</v>
      </c>
      <c r="N47" s="55">
        <v>-2.3779999999999999E-3</v>
      </c>
      <c r="O47" s="55">
        <v>-2.0409999999999998E-3</v>
      </c>
      <c r="P47" s="55">
        <v>-1.689E-3</v>
      </c>
      <c r="Q47" s="55">
        <v>-1.3630000000000001E-3</v>
      </c>
      <c r="R47" s="55">
        <v>-1.0269999999999999E-3</v>
      </c>
      <c r="S47" s="55">
        <v>-7.7899999999999996E-4</v>
      </c>
      <c r="T47" s="55">
        <v>-5.2899999999999996E-4</v>
      </c>
      <c r="U47" s="55">
        <v>-2.0699999999999999E-4</v>
      </c>
      <c r="V47" s="55">
        <v>-6.7000000000000002E-5</v>
      </c>
      <c r="W47" s="55">
        <v>-3.0000000000000001E-6</v>
      </c>
      <c r="X47" s="55">
        <v>2.4000000000000001E-5</v>
      </c>
      <c r="Y47" s="55">
        <v>0</v>
      </c>
      <c r="Z47" s="55">
        <v>1.5799999999999999E-4</v>
      </c>
      <c r="AA47" s="55">
        <v>4.64E-4</v>
      </c>
      <c r="AB47" s="55">
        <v>6.5700000000000003E-4</v>
      </c>
      <c r="AC47" s="55">
        <v>6.1300000000000005E-4</v>
      </c>
      <c r="AD47" s="55">
        <v>5.6899999999999995E-4</v>
      </c>
      <c r="AE47" s="55">
        <v>5.1599999999999997E-4</v>
      </c>
      <c r="AF47" s="55">
        <v>5.3899999999999998E-4</v>
      </c>
      <c r="AG47" s="55">
        <v>7.0100000000000002E-4</v>
      </c>
      <c r="AH47" s="55">
        <v>9.2500000000000004E-4</v>
      </c>
      <c r="AI47" s="55">
        <v>9.810000000000001E-4</v>
      </c>
      <c r="AJ47" s="55">
        <v>9.6599999999999995E-4</v>
      </c>
      <c r="AK47" s="55">
        <v>9.3000000000000005E-4</v>
      </c>
      <c r="AL47" s="55">
        <v>6.8800000000000003E-4</v>
      </c>
    </row>
    <row r="48" spans="1:38" ht="12.75" customHeight="1" x14ac:dyDescent="0.2">
      <c r="A48" s="55">
        <v>-1.0697999999999999E-2</v>
      </c>
      <c r="B48" s="55">
        <v>-9.1330000000000005E-3</v>
      </c>
      <c r="C48" s="55">
        <v>-7.6800000000000002E-3</v>
      </c>
      <c r="D48" s="55">
        <v>-6.8849999999999996E-3</v>
      </c>
      <c r="E48" s="55">
        <v>-6.1450000000000003E-3</v>
      </c>
      <c r="F48" s="55">
        <v>-5.5620000000000001E-3</v>
      </c>
      <c r="G48" s="55">
        <v>-5.0850000000000001E-3</v>
      </c>
      <c r="H48" s="55">
        <v>-4.7010000000000003E-3</v>
      </c>
      <c r="I48" s="55">
        <v>-4.3400000000000001E-3</v>
      </c>
      <c r="J48" s="55">
        <v>-3.921E-3</v>
      </c>
      <c r="K48" s="55">
        <v>-3.4629999999999999E-3</v>
      </c>
      <c r="L48" s="55">
        <v>-3.0240000000000002E-3</v>
      </c>
      <c r="M48" s="55">
        <v>-2.6480000000000002E-3</v>
      </c>
      <c r="N48" s="55">
        <v>-2.2109999999999999E-3</v>
      </c>
      <c r="O48" s="55">
        <v>-1.892E-3</v>
      </c>
      <c r="P48" s="55">
        <v>-1.5629999999999999E-3</v>
      </c>
      <c r="Q48" s="55">
        <v>-1.3339999999999999E-3</v>
      </c>
      <c r="R48" s="55">
        <v>-1.0870000000000001E-3</v>
      </c>
      <c r="S48" s="55">
        <v>-7.7399999999999995E-4</v>
      </c>
      <c r="T48" s="55">
        <v>-5.9299999999999999E-4</v>
      </c>
      <c r="U48" s="55">
        <v>-3.1300000000000002E-4</v>
      </c>
      <c r="V48" s="55">
        <v>-1.6200000000000001E-4</v>
      </c>
      <c r="W48" s="55">
        <v>-6.0999999999999999E-5</v>
      </c>
      <c r="X48" s="55">
        <v>3.9999999999999998E-6</v>
      </c>
      <c r="Y48" s="55">
        <v>0</v>
      </c>
      <c r="Z48" s="55">
        <v>1.54E-4</v>
      </c>
      <c r="AA48" s="55">
        <v>5.4900000000000001E-4</v>
      </c>
      <c r="AB48" s="55">
        <v>7.8899999999999999E-4</v>
      </c>
      <c r="AC48" s="55">
        <v>7.2900000000000005E-4</v>
      </c>
      <c r="AD48" s="55">
        <v>6.29E-4</v>
      </c>
      <c r="AE48" s="55">
        <v>5.53E-4</v>
      </c>
      <c r="AF48" s="55">
        <v>6.4000000000000005E-4</v>
      </c>
      <c r="AG48" s="55">
        <v>7.8299999999999995E-4</v>
      </c>
      <c r="AH48" s="55">
        <v>1.0219999999999999E-3</v>
      </c>
      <c r="AI48" s="55">
        <v>1.1050000000000001E-3</v>
      </c>
      <c r="AJ48" s="55">
        <v>1.0790000000000001E-3</v>
      </c>
      <c r="AK48" s="55">
        <v>1.0380000000000001E-3</v>
      </c>
      <c r="AL48" s="55">
        <v>8.2399999999999997E-4</v>
      </c>
    </row>
    <row r="49" spans="1:38" ht="12.75" customHeight="1" x14ac:dyDescent="0.2">
      <c r="A49" s="55">
        <v>-1.0408000000000001E-2</v>
      </c>
      <c r="B49" s="55">
        <v>-8.9800000000000001E-3</v>
      </c>
      <c r="C49" s="55">
        <v>-7.5890000000000003E-3</v>
      </c>
      <c r="D49" s="55">
        <v>-6.8360000000000001E-3</v>
      </c>
      <c r="E49" s="55">
        <v>-6.0730000000000003E-3</v>
      </c>
      <c r="F49" s="55">
        <v>-5.4679999999999998E-3</v>
      </c>
      <c r="G49" s="55">
        <v>-5.0379999999999999E-3</v>
      </c>
      <c r="H49" s="55">
        <v>-4.7460000000000002E-3</v>
      </c>
      <c r="I49" s="55">
        <v>-4.3109999999999997E-3</v>
      </c>
      <c r="J49" s="55">
        <v>-3.8270000000000001E-3</v>
      </c>
      <c r="K49" s="55">
        <v>-3.3319999999999999E-3</v>
      </c>
      <c r="L49" s="55">
        <v>-2.9260000000000002E-3</v>
      </c>
      <c r="M49" s="55">
        <v>-2.5539999999999998E-3</v>
      </c>
      <c r="N49" s="55">
        <v>-2.1940000000000002E-3</v>
      </c>
      <c r="O49" s="55">
        <v>-1.895E-3</v>
      </c>
      <c r="P49" s="55">
        <v>-1.624E-3</v>
      </c>
      <c r="Q49" s="55">
        <v>-1.403E-3</v>
      </c>
      <c r="R49" s="55">
        <v>-1.0709999999999999E-3</v>
      </c>
      <c r="S49" s="55">
        <v>-8.7399999999999999E-4</v>
      </c>
      <c r="T49" s="55">
        <v>-6.4099999999999997E-4</v>
      </c>
      <c r="U49" s="55">
        <v>-3.1399999999999999E-4</v>
      </c>
      <c r="V49" s="55">
        <v>-1.6799999999999999E-4</v>
      </c>
      <c r="W49" s="55">
        <v>-7.1000000000000005E-5</v>
      </c>
      <c r="X49" s="55">
        <v>0</v>
      </c>
      <c r="Y49" s="55">
        <v>0</v>
      </c>
      <c r="Z49" s="55">
        <v>1.7200000000000001E-4</v>
      </c>
      <c r="AA49" s="55">
        <v>5.3799999999999996E-4</v>
      </c>
      <c r="AB49" s="55">
        <v>8.0199999999999998E-4</v>
      </c>
      <c r="AC49" s="55">
        <v>6.9999999999999999E-4</v>
      </c>
      <c r="AD49" s="55">
        <v>5.9999999999999995E-4</v>
      </c>
      <c r="AE49" s="55">
        <v>5.7799999999999995E-4</v>
      </c>
      <c r="AF49" s="55">
        <v>6.4199999999999999E-4</v>
      </c>
      <c r="AG49" s="55">
        <v>7.9199999999999995E-4</v>
      </c>
      <c r="AH49" s="55">
        <v>1.0499999999999999E-3</v>
      </c>
      <c r="AI49" s="55">
        <v>1.1180000000000001E-3</v>
      </c>
      <c r="AJ49" s="55">
        <v>1.0859999999999999E-3</v>
      </c>
      <c r="AK49" s="55">
        <v>1.0610000000000001E-3</v>
      </c>
      <c r="AL49" s="55">
        <v>8.6600000000000002E-4</v>
      </c>
    </row>
    <row r="50" spans="1:38" ht="12.75" customHeight="1" x14ac:dyDescent="0.2">
      <c r="A50" s="55">
        <v>-1.0081E-2</v>
      </c>
      <c r="B50" s="55">
        <v>-8.7829999999999991E-3</v>
      </c>
      <c r="C50" s="55">
        <v>-7.5240000000000003E-3</v>
      </c>
      <c r="D50" s="55">
        <v>-6.7429999999999999E-3</v>
      </c>
      <c r="E50" s="55">
        <v>-6.0489999999999997E-3</v>
      </c>
      <c r="F50" s="55">
        <v>-5.4299999999999999E-3</v>
      </c>
      <c r="G50" s="55">
        <v>-4.7780000000000001E-3</v>
      </c>
      <c r="H50" s="55">
        <v>-4.2890000000000003E-3</v>
      </c>
      <c r="I50" s="55">
        <v>-3.9189999999999997E-3</v>
      </c>
      <c r="J50" s="55">
        <v>-3.532E-3</v>
      </c>
      <c r="K50" s="55">
        <v>-3.1029999999999999E-3</v>
      </c>
      <c r="L50" s="55">
        <v>-2.7160000000000001E-3</v>
      </c>
      <c r="M50" s="55">
        <v>-2.3509999999999998E-3</v>
      </c>
      <c r="N50" s="55">
        <v>-1.9629999999999999E-3</v>
      </c>
      <c r="O50" s="55">
        <v>-1.6119999999999999E-3</v>
      </c>
      <c r="P50" s="55">
        <v>-1.323E-3</v>
      </c>
      <c r="Q50" s="55">
        <v>-1.047E-3</v>
      </c>
      <c r="R50" s="55">
        <v>-7.5900000000000002E-4</v>
      </c>
      <c r="S50" s="55">
        <v>-5.1000000000000004E-4</v>
      </c>
      <c r="T50" s="55">
        <v>-2.9500000000000001E-4</v>
      </c>
      <c r="U50" s="55">
        <v>3.1000000000000001E-5</v>
      </c>
      <c r="V50" s="55">
        <v>1.3100000000000001E-4</v>
      </c>
      <c r="W50" s="55">
        <v>1.1E-4</v>
      </c>
      <c r="X50" s="55">
        <v>8.8999999999999995E-5</v>
      </c>
      <c r="Y50" s="55">
        <v>0</v>
      </c>
      <c r="Z50" s="55">
        <v>1.2E-4</v>
      </c>
      <c r="AA50" s="55">
        <v>4.37E-4</v>
      </c>
      <c r="AB50" s="55">
        <v>6.4099999999999997E-4</v>
      </c>
      <c r="AC50" s="55">
        <v>5.4699999999999996E-4</v>
      </c>
      <c r="AD50" s="55">
        <v>4.7899999999999999E-4</v>
      </c>
      <c r="AE50" s="55">
        <v>4.2200000000000001E-4</v>
      </c>
      <c r="AF50" s="55">
        <v>4.8200000000000001E-4</v>
      </c>
      <c r="AG50" s="55">
        <v>6.8300000000000001E-4</v>
      </c>
      <c r="AH50" s="55">
        <v>9.4300000000000004E-4</v>
      </c>
      <c r="AI50" s="55">
        <v>1.0549999999999999E-3</v>
      </c>
      <c r="AJ50" s="55">
        <v>1.0169999999999999E-3</v>
      </c>
      <c r="AK50" s="55">
        <v>9.68E-4</v>
      </c>
      <c r="AL50" s="55">
        <v>7.5799999999999999E-4</v>
      </c>
    </row>
    <row r="51" spans="1:38" ht="12.75" customHeight="1" x14ac:dyDescent="0.2">
      <c r="A51" s="55">
        <v>-1.0189999999999999E-2</v>
      </c>
      <c r="B51" s="55">
        <v>-8.5990000000000007E-3</v>
      </c>
      <c r="C51" s="55">
        <v>-7.5170000000000002E-3</v>
      </c>
      <c r="D51" s="55">
        <v>-6.8079999999999998E-3</v>
      </c>
      <c r="E51" s="55">
        <v>-5.8799999999999998E-3</v>
      </c>
      <c r="F51" s="55">
        <v>-5.1409999999999997E-3</v>
      </c>
      <c r="G51" s="55">
        <v>-4.7169999999999998E-3</v>
      </c>
      <c r="H51" s="55">
        <v>-4.3299999999999996E-3</v>
      </c>
      <c r="I51" s="55">
        <v>-3.9430000000000003E-3</v>
      </c>
      <c r="J51" s="55">
        <v>-3.5630000000000002E-3</v>
      </c>
      <c r="K51" s="55">
        <v>-3.1110000000000001E-3</v>
      </c>
      <c r="L51" s="55">
        <v>-2.699E-3</v>
      </c>
      <c r="M51" s="55">
        <v>-2.3319999999999999E-3</v>
      </c>
      <c r="N51" s="55">
        <v>-1.9289999999999999E-3</v>
      </c>
      <c r="O51" s="55">
        <v>-1.655E-3</v>
      </c>
      <c r="P51" s="55">
        <v>-1.315E-3</v>
      </c>
      <c r="Q51" s="55">
        <v>-1.0889999999999999E-3</v>
      </c>
      <c r="R51" s="55">
        <v>-8.0500000000000005E-4</v>
      </c>
      <c r="S51" s="55">
        <v>-6.0300000000000002E-4</v>
      </c>
      <c r="T51" s="55">
        <v>-3.3399999999999999E-4</v>
      </c>
      <c r="U51" s="55">
        <v>-7.6000000000000004E-5</v>
      </c>
      <c r="V51" s="55">
        <v>3.0000000000000001E-6</v>
      </c>
      <c r="W51" s="55">
        <v>4.6E-5</v>
      </c>
      <c r="X51" s="55">
        <v>5.5000000000000002E-5</v>
      </c>
      <c r="Y51" s="55">
        <v>0</v>
      </c>
      <c r="Z51" s="55">
        <v>1.7899999999999999E-4</v>
      </c>
      <c r="AA51" s="55">
        <v>5.8500000000000002E-4</v>
      </c>
      <c r="AB51" s="55">
        <v>8.1300000000000003E-4</v>
      </c>
      <c r="AC51" s="55">
        <v>7.5600000000000005E-4</v>
      </c>
      <c r="AD51" s="55">
        <v>6.9099999999999999E-4</v>
      </c>
      <c r="AE51" s="55">
        <v>6.7000000000000002E-4</v>
      </c>
      <c r="AF51" s="55">
        <v>8.0400000000000003E-4</v>
      </c>
      <c r="AG51" s="55">
        <v>9.2500000000000004E-4</v>
      </c>
      <c r="AH51" s="55">
        <v>1.1509999999999999E-3</v>
      </c>
      <c r="AI51" s="55">
        <v>1.2019999999999999E-3</v>
      </c>
      <c r="AJ51" s="55">
        <v>1.1130000000000001E-3</v>
      </c>
      <c r="AK51" s="55">
        <v>1.1119999999999999E-3</v>
      </c>
      <c r="AL51" s="55">
        <v>9.7099999999999997E-4</v>
      </c>
    </row>
    <row r="52" spans="1:38" ht="12.75" customHeight="1" x14ac:dyDescent="0.2">
      <c r="A52" s="55">
        <v>-9.9979999999999999E-3</v>
      </c>
      <c r="B52" s="55">
        <v>-8.5640000000000004E-3</v>
      </c>
      <c r="C52" s="55">
        <v>-7.2040000000000003E-3</v>
      </c>
      <c r="D52" s="55">
        <v>-6.4279999999999997E-3</v>
      </c>
      <c r="E52" s="55">
        <v>-5.6909999999999999E-3</v>
      </c>
      <c r="F52" s="55">
        <v>-5.1529999999999996E-3</v>
      </c>
      <c r="G52" s="55">
        <v>-4.6309999999999997E-3</v>
      </c>
      <c r="H52" s="55">
        <v>-4.3179999999999998E-3</v>
      </c>
      <c r="I52" s="55">
        <v>-3.9569999999999996E-3</v>
      </c>
      <c r="J52" s="55">
        <v>-3.5630000000000002E-3</v>
      </c>
      <c r="K52" s="55">
        <v>-3.1779999999999998E-3</v>
      </c>
      <c r="L52" s="55">
        <v>-2.784E-3</v>
      </c>
      <c r="M52" s="55">
        <v>-2.3969999999999998E-3</v>
      </c>
      <c r="N52" s="55">
        <v>-1.9780000000000002E-3</v>
      </c>
      <c r="O52" s="55">
        <v>-1.6429999999999999E-3</v>
      </c>
      <c r="P52" s="55">
        <v>-1.359E-3</v>
      </c>
      <c r="Q52" s="55">
        <v>-1.1299999999999999E-3</v>
      </c>
      <c r="R52" s="55">
        <v>-8.3500000000000002E-4</v>
      </c>
      <c r="S52" s="55">
        <v>-5.9000000000000003E-4</v>
      </c>
      <c r="T52" s="55">
        <v>-4.26E-4</v>
      </c>
      <c r="U52" s="55">
        <v>-1.37E-4</v>
      </c>
      <c r="V52" s="55">
        <v>3.0000000000000001E-6</v>
      </c>
      <c r="W52" s="55">
        <v>1.2E-5</v>
      </c>
      <c r="X52" s="55">
        <v>5.3000000000000001E-5</v>
      </c>
      <c r="Y52" s="55">
        <v>0</v>
      </c>
      <c r="Z52" s="55">
        <v>5.8E-5</v>
      </c>
      <c r="AA52" s="55">
        <v>3.8299999999999999E-4</v>
      </c>
      <c r="AB52" s="55">
        <v>6.3500000000000004E-4</v>
      </c>
      <c r="AC52" s="55">
        <v>5.5999999999999995E-4</v>
      </c>
      <c r="AD52" s="55">
        <v>5.1900000000000004E-4</v>
      </c>
      <c r="AE52" s="55">
        <v>5.3799999999999996E-4</v>
      </c>
      <c r="AF52" s="55">
        <v>6.8000000000000005E-4</v>
      </c>
      <c r="AG52" s="55">
        <v>8.4800000000000001E-4</v>
      </c>
      <c r="AH52" s="55">
        <v>1.065E-3</v>
      </c>
      <c r="AI52" s="55">
        <v>1.147E-3</v>
      </c>
      <c r="AJ52" s="55">
        <v>1.101E-3</v>
      </c>
      <c r="AK52" s="55">
        <v>1.0610000000000001E-3</v>
      </c>
      <c r="AL52" s="55">
        <v>9.0700000000000004E-4</v>
      </c>
    </row>
    <row r="53" spans="1:38" ht="12.75" customHeight="1" x14ac:dyDescent="0.2">
      <c r="A53" s="55">
        <v>-9.7789999999999995E-3</v>
      </c>
      <c r="B53" s="55">
        <v>-8.378E-3</v>
      </c>
      <c r="C53" s="55">
        <v>-7.0790000000000002E-3</v>
      </c>
      <c r="D53" s="55">
        <v>-6.3169999999999997E-3</v>
      </c>
      <c r="E53" s="55">
        <v>-5.5950000000000001E-3</v>
      </c>
      <c r="F53" s="55">
        <v>-5.0150000000000004E-3</v>
      </c>
      <c r="G53" s="55">
        <v>-4.5469999999999998E-3</v>
      </c>
      <c r="H53" s="55">
        <v>-4.1989999999999996E-3</v>
      </c>
      <c r="I53" s="55">
        <v>-3.8630000000000001E-3</v>
      </c>
      <c r="J53" s="55">
        <v>-3.4770000000000001E-3</v>
      </c>
      <c r="K53" s="55">
        <v>-2.9239999999999999E-3</v>
      </c>
      <c r="L53" s="55">
        <v>-2.4589999999999998E-3</v>
      </c>
      <c r="M53" s="55">
        <v>-2.1749999999999999E-3</v>
      </c>
      <c r="N53" s="55">
        <v>-1.9059999999999999E-3</v>
      </c>
      <c r="O53" s="55">
        <v>-1.5579999999999999E-3</v>
      </c>
      <c r="P53" s="55">
        <v>-1.299E-3</v>
      </c>
      <c r="Q53" s="55">
        <v>-1.0560000000000001E-3</v>
      </c>
      <c r="R53" s="55">
        <v>-8.3799999999999999E-4</v>
      </c>
      <c r="S53" s="55">
        <v>-5.7499999999999999E-4</v>
      </c>
      <c r="T53" s="55">
        <v>-3.4499999999999998E-4</v>
      </c>
      <c r="U53" s="55">
        <v>-8.5000000000000006E-5</v>
      </c>
      <c r="V53" s="55">
        <v>9.9999999999999995E-7</v>
      </c>
      <c r="W53" s="55">
        <v>6.0000000000000002E-5</v>
      </c>
      <c r="X53" s="55">
        <v>2.0000000000000002E-5</v>
      </c>
      <c r="Y53" s="55">
        <v>0</v>
      </c>
      <c r="Z53" s="55">
        <v>1.46E-4</v>
      </c>
      <c r="AA53" s="55">
        <v>4.4900000000000002E-4</v>
      </c>
      <c r="AB53" s="55">
        <v>5.4500000000000002E-4</v>
      </c>
      <c r="AC53" s="55">
        <v>5.0100000000000003E-4</v>
      </c>
      <c r="AD53" s="55">
        <v>4.46E-4</v>
      </c>
      <c r="AE53" s="55">
        <v>4.7699999999999999E-4</v>
      </c>
      <c r="AF53" s="55">
        <v>5.8900000000000001E-4</v>
      </c>
      <c r="AG53" s="55">
        <v>8.1099999999999998E-4</v>
      </c>
      <c r="AH53" s="55">
        <v>1.062E-3</v>
      </c>
      <c r="AI53" s="55">
        <v>1.1509999999999999E-3</v>
      </c>
      <c r="AJ53" s="55">
        <v>1.091E-3</v>
      </c>
      <c r="AK53" s="55">
        <v>1.0839999999999999E-3</v>
      </c>
      <c r="AL53" s="55">
        <v>9.1399999999999999E-4</v>
      </c>
    </row>
    <row r="54" spans="1:38" ht="12.75" customHeight="1" x14ac:dyDescent="0.2">
      <c r="A54" s="55">
        <v>-9.554E-3</v>
      </c>
      <c r="B54" s="55">
        <v>-8.1949999999999992E-3</v>
      </c>
      <c r="C54" s="55">
        <v>-6.7910000000000002E-3</v>
      </c>
      <c r="D54" s="55">
        <v>-5.9639999999999997E-3</v>
      </c>
      <c r="E54" s="55">
        <v>-5.2370000000000003E-3</v>
      </c>
      <c r="F54" s="55">
        <v>-4.8409999999999998E-3</v>
      </c>
      <c r="G54" s="55">
        <v>-4.3059999999999999E-3</v>
      </c>
      <c r="H54" s="55">
        <v>-3.9639999999999996E-3</v>
      </c>
      <c r="I54" s="55">
        <v>-3.6510000000000002E-3</v>
      </c>
      <c r="J54" s="55">
        <v>-3.277E-3</v>
      </c>
      <c r="K54" s="55">
        <v>-2.833E-3</v>
      </c>
      <c r="L54" s="55">
        <v>-2.4780000000000002E-3</v>
      </c>
      <c r="M54" s="55">
        <v>-2.1199999999999999E-3</v>
      </c>
      <c r="N54" s="55">
        <v>-1.75E-3</v>
      </c>
      <c r="O54" s="55">
        <v>-1.413E-3</v>
      </c>
      <c r="P54" s="55">
        <v>-1.1199999999999999E-3</v>
      </c>
      <c r="Q54" s="55">
        <v>-8.61E-4</v>
      </c>
      <c r="R54" s="55">
        <v>-5.6800000000000004E-4</v>
      </c>
      <c r="S54" s="55">
        <v>-3.5799999999999997E-4</v>
      </c>
      <c r="T54" s="55">
        <v>-2.0900000000000001E-4</v>
      </c>
      <c r="U54" s="55">
        <v>8.7999999999999998E-5</v>
      </c>
      <c r="V54" s="55">
        <v>1.6899999999999999E-4</v>
      </c>
      <c r="W54" s="55">
        <v>1.4999999999999999E-4</v>
      </c>
      <c r="X54" s="55">
        <v>1.5899999999999999E-4</v>
      </c>
      <c r="Y54" s="55">
        <v>0</v>
      </c>
      <c r="Z54" s="55">
        <v>2.1999999999999999E-5</v>
      </c>
      <c r="AA54" s="55">
        <v>3.8099999999999999E-4</v>
      </c>
      <c r="AB54" s="55">
        <v>5.9000000000000003E-4</v>
      </c>
      <c r="AC54" s="55">
        <v>4.8700000000000002E-4</v>
      </c>
      <c r="AD54" s="55">
        <v>4.75E-4</v>
      </c>
      <c r="AE54" s="55">
        <v>5.53E-4</v>
      </c>
      <c r="AF54" s="55">
        <v>7.3399999999999995E-4</v>
      </c>
      <c r="AG54" s="55">
        <v>9.1299999999999997E-4</v>
      </c>
      <c r="AH54" s="55">
        <v>1.137E-3</v>
      </c>
      <c r="AI54" s="55">
        <v>1.2340000000000001E-3</v>
      </c>
      <c r="AJ54" s="55">
        <v>1.193E-3</v>
      </c>
      <c r="AK54" s="55">
        <v>1.1440000000000001E-3</v>
      </c>
      <c r="AL54" s="55">
        <v>1.0169999999999999E-3</v>
      </c>
    </row>
    <row r="55" spans="1:38" ht="12.75" customHeight="1" x14ac:dyDescent="0.2">
      <c r="A55" s="55">
        <v>-9.6159999999999995E-3</v>
      </c>
      <c r="B55" s="55">
        <v>-8.0829999999999999E-3</v>
      </c>
      <c r="C55" s="55">
        <v>-7.0429999999999998E-3</v>
      </c>
      <c r="D55" s="55">
        <v>-6.3899999999999998E-3</v>
      </c>
      <c r="E55" s="55">
        <v>-5.5710000000000004E-3</v>
      </c>
      <c r="F55" s="55">
        <v>-4.7479999999999996E-3</v>
      </c>
      <c r="G55" s="55">
        <v>-4.1790000000000004E-3</v>
      </c>
      <c r="H55" s="55">
        <v>-3.9899999999999996E-3</v>
      </c>
      <c r="I55" s="55">
        <v>-3.6459999999999999E-3</v>
      </c>
      <c r="J55" s="55">
        <v>-3.277E-3</v>
      </c>
      <c r="K55" s="55">
        <v>-2.7950000000000002E-3</v>
      </c>
      <c r="L55" s="55">
        <v>-2.3700000000000001E-3</v>
      </c>
      <c r="M55" s="55">
        <v>-2.0070000000000001E-3</v>
      </c>
      <c r="N55" s="55">
        <v>-1.6080000000000001E-3</v>
      </c>
      <c r="O55" s="55">
        <v>-1.2750000000000001E-3</v>
      </c>
      <c r="P55" s="55">
        <v>-1.003E-3</v>
      </c>
      <c r="Q55" s="55">
        <v>-8.3299999999999997E-4</v>
      </c>
      <c r="R55" s="55">
        <v>-6.3500000000000004E-4</v>
      </c>
      <c r="S55" s="55">
        <v>-3.9100000000000002E-4</v>
      </c>
      <c r="T55" s="55">
        <v>-2.2599999999999999E-4</v>
      </c>
      <c r="U55" s="55">
        <v>-5.0000000000000004E-6</v>
      </c>
      <c r="V55" s="55">
        <v>5.8E-5</v>
      </c>
      <c r="W55" s="55">
        <v>1.4300000000000001E-4</v>
      </c>
      <c r="X55" s="55">
        <v>1.3899999999999999E-4</v>
      </c>
      <c r="Y55" s="55">
        <v>0</v>
      </c>
      <c r="Z55" s="55">
        <v>6.6000000000000005E-5</v>
      </c>
      <c r="AA55" s="55">
        <v>3.8999999999999999E-4</v>
      </c>
      <c r="AB55" s="55">
        <v>5.3499999999999999E-4</v>
      </c>
      <c r="AC55" s="55">
        <v>4.2999999999999999E-4</v>
      </c>
      <c r="AD55" s="55">
        <v>3.7100000000000002E-4</v>
      </c>
      <c r="AE55" s="55">
        <v>3.8099999999999999E-4</v>
      </c>
      <c r="AF55" s="55">
        <v>4.8799999999999999E-4</v>
      </c>
      <c r="AG55" s="55">
        <v>6.1799999999999995E-4</v>
      </c>
      <c r="AH55" s="55">
        <v>8.5899999999999995E-4</v>
      </c>
      <c r="AI55" s="55">
        <v>9.01E-4</v>
      </c>
      <c r="AJ55" s="55">
        <v>8.2899999999999998E-4</v>
      </c>
      <c r="AK55" s="55">
        <v>8.1800000000000004E-4</v>
      </c>
      <c r="AL55" s="55">
        <v>6.9999999999999999E-4</v>
      </c>
    </row>
    <row r="56" spans="1:38" ht="12.75" customHeight="1" x14ac:dyDescent="0.2">
      <c r="A56" s="55">
        <v>-8.8229999999999992E-3</v>
      </c>
      <c r="B56" s="55">
        <v>-7.7340000000000004E-3</v>
      </c>
      <c r="C56" s="55">
        <v>-6.5170000000000002E-3</v>
      </c>
      <c r="D56" s="55">
        <v>-5.8129999999999996E-3</v>
      </c>
      <c r="E56" s="55">
        <v>-5.097E-3</v>
      </c>
      <c r="F56" s="55">
        <v>-4.5370000000000002E-3</v>
      </c>
      <c r="G56" s="55">
        <v>-4.0749999999999996E-3</v>
      </c>
      <c r="H56" s="55">
        <v>-3.5860000000000002E-3</v>
      </c>
      <c r="I56" s="55">
        <v>-3.1389999999999999E-3</v>
      </c>
      <c r="J56" s="55">
        <v>-2.7049999999999999E-3</v>
      </c>
      <c r="K56" s="55">
        <v>-2.2650000000000001E-3</v>
      </c>
      <c r="L56" s="55">
        <v>-1.884E-3</v>
      </c>
      <c r="M56" s="55">
        <v>-1.523E-3</v>
      </c>
      <c r="N56" s="55">
        <v>-1.1540000000000001E-3</v>
      </c>
      <c r="O56" s="55">
        <v>-8.8800000000000001E-4</v>
      </c>
      <c r="P56" s="55">
        <v>-6.38E-4</v>
      </c>
      <c r="Q56" s="55">
        <v>-4.4799999999999999E-4</v>
      </c>
      <c r="R56" s="55">
        <v>-1.0900000000000001E-4</v>
      </c>
      <c r="S56" s="55">
        <v>1.1E-5</v>
      </c>
      <c r="T56" s="55">
        <v>1.9599999999999999E-4</v>
      </c>
      <c r="U56" s="55">
        <v>3.7100000000000002E-4</v>
      </c>
      <c r="V56" s="55">
        <v>3.39E-4</v>
      </c>
      <c r="W56" s="55">
        <v>2.5099999999999998E-4</v>
      </c>
      <c r="X56" s="55">
        <v>1.76E-4</v>
      </c>
      <c r="Y56" s="55">
        <v>0</v>
      </c>
      <c r="Z56" s="55">
        <v>3.3000000000000003E-5</v>
      </c>
      <c r="AA56" s="55">
        <v>3.5E-4</v>
      </c>
      <c r="AB56" s="55">
        <v>5.2700000000000002E-4</v>
      </c>
      <c r="AC56" s="55">
        <v>4.2700000000000002E-4</v>
      </c>
      <c r="AD56" s="55">
        <v>3.3700000000000001E-4</v>
      </c>
      <c r="AE56" s="55">
        <v>4.46E-4</v>
      </c>
      <c r="AF56" s="55">
        <v>6.0499999999999996E-4</v>
      </c>
      <c r="AG56" s="55">
        <v>7.9900000000000001E-4</v>
      </c>
      <c r="AH56" s="55">
        <v>1.0629999999999999E-3</v>
      </c>
      <c r="AI56" s="55">
        <v>1.1460000000000001E-3</v>
      </c>
      <c r="AJ56" s="55">
        <v>1.062E-3</v>
      </c>
      <c r="AK56" s="55">
        <v>1.057E-3</v>
      </c>
      <c r="AL56" s="55">
        <v>9.2599999999999996E-4</v>
      </c>
    </row>
    <row r="57" spans="1:38" ht="12.75" customHeight="1" x14ac:dyDescent="0.2">
      <c r="A57" s="55">
        <v>-8.9949999999999995E-3</v>
      </c>
      <c r="B57" s="55">
        <v>-7.5799999999999999E-3</v>
      </c>
      <c r="C57" s="55">
        <v>-6.3480000000000003E-3</v>
      </c>
      <c r="D57" s="55">
        <v>-5.6280000000000002E-3</v>
      </c>
      <c r="E57" s="55">
        <v>-4.8589999999999996E-3</v>
      </c>
      <c r="F57" s="55">
        <v>-4.2529999999999998E-3</v>
      </c>
      <c r="G57" s="55">
        <v>-3.7720000000000002E-3</v>
      </c>
      <c r="H57" s="55">
        <v>-3.4169999999999999E-3</v>
      </c>
      <c r="I57" s="55">
        <v>-3.127E-3</v>
      </c>
      <c r="J57" s="55">
        <v>-2.761E-3</v>
      </c>
      <c r="K57" s="55">
        <v>-2.3340000000000001E-3</v>
      </c>
      <c r="L57" s="55">
        <v>-1.9710000000000001E-3</v>
      </c>
      <c r="M57" s="55">
        <v>-1.6019999999999999E-3</v>
      </c>
      <c r="N57" s="55">
        <v>-1.201E-3</v>
      </c>
      <c r="O57" s="55">
        <v>-8.5700000000000001E-4</v>
      </c>
      <c r="P57" s="55">
        <v>-5.6800000000000004E-4</v>
      </c>
      <c r="Q57" s="55">
        <v>-3.1100000000000002E-4</v>
      </c>
      <c r="R57" s="55">
        <v>-9.8999999999999994E-5</v>
      </c>
      <c r="S57" s="55">
        <v>1.21E-4</v>
      </c>
      <c r="T57" s="55">
        <v>1.7899999999999999E-4</v>
      </c>
      <c r="U57" s="55">
        <v>3.4400000000000001E-4</v>
      </c>
      <c r="V57" s="55">
        <v>3.2899999999999997E-4</v>
      </c>
      <c r="W57" s="55">
        <v>2.4499999999999999E-4</v>
      </c>
      <c r="X57" s="55">
        <v>1.5699999999999999E-4</v>
      </c>
      <c r="Y57" s="55">
        <v>0</v>
      </c>
      <c r="Z57" s="55">
        <v>4.6999999999999997E-5</v>
      </c>
      <c r="AA57" s="55">
        <v>3.4900000000000003E-4</v>
      </c>
      <c r="AB57" s="55">
        <v>5.5800000000000001E-4</v>
      </c>
      <c r="AC57" s="55">
        <v>4.6900000000000002E-4</v>
      </c>
      <c r="AD57" s="55">
        <v>4.2700000000000002E-4</v>
      </c>
      <c r="AE57" s="55">
        <v>5.1699999999999999E-4</v>
      </c>
      <c r="AF57" s="55">
        <v>6.6399999999999999E-4</v>
      </c>
      <c r="AG57" s="55">
        <v>8.1499999999999997E-4</v>
      </c>
      <c r="AH57" s="55">
        <v>1.021E-3</v>
      </c>
      <c r="AI57" s="55">
        <v>1.09E-3</v>
      </c>
      <c r="AJ57" s="55">
        <v>1.0560000000000001E-3</v>
      </c>
      <c r="AK57" s="55">
        <v>1.0009999999999999E-3</v>
      </c>
      <c r="AL57" s="55">
        <v>9.2599999999999996E-4</v>
      </c>
    </row>
    <row r="58" spans="1:38" ht="12.75" customHeight="1" x14ac:dyDescent="0.2">
      <c r="A58" s="55">
        <v>-8.8319999999999996E-3</v>
      </c>
      <c r="B58" s="55">
        <v>-7.3990000000000002E-3</v>
      </c>
      <c r="C58" s="55">
        <v>-6.1440000000000002E-3</v>
      </c>
      <c r="D58" s="55">
        <v>-5.4489999999999999E-3</v>
      </c>
      <c r="E58" s="55">
        <v>-4.7320000000000001E-3</v>
      </c>
      <c r="F58" s="55">
        <v>-4.1799999999999997E-3</v>
      </c>
      <c r="G58" s="55">
        <v>-3.7569999999999999E-3</v>
      </c>
      <c r="H58" s="55">
        <v>-3.5179999999999999E-3</v>
      </c>
      <c r="I58" s="55">
        <v>-3.1809999999999998E-3</v>
      </c>
      <c r="J58" s="55">
        <v>-2.764E-3</v>
      </c>
      <c r="K58" s="55">
        <v>-2.2490000000000001E-3</v>
      </c>
      <c r="L58" s="55">
        <v>-1.802E-3</v>
      </c>
      <c r="M58" s="55">
        <v>-1.451E-3</v>
      </c>
      <c r="N58" s="55">
        <v>-1.0579999999999999E-3</v>
      </c>
      <c r="O58" s="55">
        <v>-7.8600000000000002E-4</v>
      </c>
      <c r="P58" s="55">
        <v>-6.1399999999999996E-4</v>
      </c>
      <c r="Q58" s="55">
        <v>-4.28E-4</v>
      </c>
      <c r="R58" s="55">
        <v>-2.22E-4</v>
      </c>
      <c r="S58" s="55">
        <v>-4.3999999999999999E-5</v>
      </c>
      <c r="T58" s="55">
        <v>1.02E-4</v>
      </c>
      <c r="U58" s="55">
        <v>2.9300000000000002E-4</v>
      </c>
      <c r="V58" s="55">
        <v>2.3900000000000001E-4</v>
      </c>
      <c r="W58" s="55">
        <v>2.32E-4</v>
      </c>
      <c r="X58" s="55">
        <v>1.45E-4</v>
      </c>
      <c r="Y58" s="55">
        <v>0</v>
      </c>
      <c r="Z58" s="55">
        <v>2.5000000000000001E-5</v>
      </c>
      <c r="AA58" s="55">
        <v>3.6600000000000001E-4</v>
      </c>
      <c r="AB58" s="55">
        <v>4.9899999999999999E-4</v>
      </c>
      <c r="AC58" s="55">
        <v>3.68E-4</v>
      </c>
      <c r="AD58" s="55">
        <v>2.7500000000000002E-4</v>
      </c>
      <c r="AE58" s="55">
        <v>2.9100000000000003E-4</v>
      </c>
      <c r="AF58" s="55">
        <v>4.2400000000000001E-4</v>
      </c>
      <c r="AG58" s="55">
        <v>5.3700000000000004E-4</v>
      </c>
      <c r="AH58" s="55">
        <v>7.6800000000000002E-4</v>
      </c>
      <c r="AI58" s="55">
        <v>7.94E-4</v>
      </c>
      <c r="AJ58" s="55">
        <v>7.6999999999999996E-4</v>
      </c>
      <c r="AK58" s="55">
        <v>7.5500000000000003E-4</v>
      </c>
      <c r="AL58" s="55">
        <v>6.5200000000000002E-4</v>
      </c>
    </row>
    <row r="59" spans="1:38" ht="12.75" customHeight="1" x14ac:dyDescent="0.2">
      <c r="A59" s="55">
        <v>-8.2529999999999999E-3</v>
      </c>
      <c r="B59" s="55">
        <v>-7.1000000000000004E-3</v>
      </c>
      <c r="C59" s="55">
        <v>-6.0029999999999997E-3</v>
      </c>
      <c r="D59" s="55">
        <v>-5.3359999999999996E-3</v>
      </c>
      <c r="E59" s="55">
        <v>-4.6220000000000002E-3</v>
      </c>
      <c r="F59" s="55">
        <v>-4.0530000000000002E-3</v>
      </c>
      <c r="G59" s="55">
        <v>-3.5639999999999999E-3</v>
      </c>
      <c r="H59" s="55">
        <v>-3.153E-3</v>
      </c>
      <c r="I59" s="55">
        <v>-2.751E-3</v>
      </c>
      <c r="J59" s="55">
        <v>-2.3679999999999999E-3</v>
      </c>
      <c r="K59" s="55">
        <v>-2.0349999999999999E-3</v>
      </c>
      <c r="L59" s="55">
        <v>-1.6850000000000001E-3</v>
      </c>
      <c r="M59" s="55">
        <v>-1.3550000000000001E-3</v>
      </c>
      <c r="N59" s="55">
        <v>-1.0039999999999999E-3</v>
      </c>
      <c r="O59" s="55">
        <v>-7.0100000000000002E-4</v>
      </c>
      <c r="P59" s="55">
        <v>-4.0999999999999999E-4</v>
      </c>
      <c r="Q59" s="55">
        <v>-1.7100000000000001E-4</v>
      </c>
      <c r="R59" s="55">
        <v>1.76E-4</v>
      </c>
      <c r="S59" s="55">
        <v>2.7599999999999999E-4</v>
      </c>
      <c r="T59" s="55">
        <v>4.3199999999999998E-4</v>
      </c>
      <c r="U59" s="55">
        <v>5.7499999999999999E-4</v>
      </c>
      <c r="V59" s="55">
        <v>5.7600000000000001E-4</v>
      </c>
      <c r="W59" s="55">
        <v>4.1800000000000002E-4</v>
      </c>
      <c r="X59" s="55">
        <v>2.7900000000000001E-4</v>
      </c>
      <c r="Y59" s="55">
        <v>0</v>
      </c>
      <c r="Z59" s="55">
        <v>-9.3999999999999994E-5</v>
      </c>
      <c r="AA59" s="55">
        <v>1.85E-4</v>
      </c>
      <c r="AB59" s="55">
        <v>2.92E-4</v>
      </c>
      <c r="AC59" s="55">
        <v>1.84E-4</v>
      </c>
      <c r="AD59" s="55">
        <v>1.22E-4</v>
      </c>
      <c r="AE59" s="55">
        <v>1.8799999999999999E-4</v>
      </c>
      <c r="AF59" s="55">
        <v>2.5300000000000002E-4</v>
      </c>
      <c r="AG59" s="55">
        <v>4.1800000000000002E-4</v>
      </c>
      <c r="AH59" s="55">
        <v>5.9100000000000005E-4</v>
      </c>
      <c r="AI59" s="55">
        <v>6.3199999999999997E-4</v>
      </c>
      <c r="AJ59" s="55">
        <v>5.2999999999999998E-4</v>
      </c>
      <c r="AK59" s="55">
        <v>5.13E-4</v>
      </c>
      <c r="AL59" s="55">
        <v>4.46E-4</v>
      </c>
    </row>
    <row r="60" spans="1:38" ht="12.75" customHeight="1" x14ac:dyDescent="0.2">
      <c r="A60" s="55">
        <v>-8.2500000000000004E-3</v>
      </c>
      <c r="B60" s="55">
        <v>-6.9249999999999997E-3</v>
      </c>
      <c r="C60" s="55">
        <v>-5.7359999999999998E-3</v>
      </c>
      <c r="D60" s="55">
        <v>-5.0080000000000003E-3</v>
      </c>
      <c r="E60" s="55">
        <v>-4.2560000000000002E-3</v>
      </c>
      <c r="F60" s="55">
        <v>-3.7069999999999998E-3</v>
      </c>
      <c r="G60" s="55">
        <v>-3.2699999999999999E-3</v>
      </c>
      <c r="H60" s="55">
        <v>-2.9889999999999999E-3</v>
      </c>
      <c r="I60" s="55">
        <v>-2.7520000000000001E-3</v>
      </c>
      <c r="J60" s="55">
        <v>-2.4099999999999998E-3</v>
      </c>
      <c r="K60" s="55">
        <v>-1.9559999999999998E-3</v>
      </c>
      <c r="L60" s="55">
        <v>-1.567E-3</v>
      </c>
      <c r="M60" s="55">
        <v>-1.2110000000000001E-3</v>
      </c>
      <c r="N60" s="55">
        <v>-8.0699999999999999E-4</v>
      </c>
      <c r="O60" s="55">
        <v>-4.5399999999999998E-4</v>
      </c>
      <c r="P60" s="55">
        <v>-1.5699999999999999E-4</v>
      </c>
      <c r="Q60" s="55">
        <v>4.6999999999999997E-5</v>
      </c>
      <c r="R60" s="55">
        <v>1.9799999999999999E-4</v>
      </c>
      <c r="S60" s="55">
        <v>4.0900000000000002E-4</v>
      </c>
      <c r="T60" s="55">
        <v>3.6200000000000002E-4</v>
      </c>
      <c r="U60" s="55">
        <v>5.4299999999999997E-4</v>
      </c>
      <c r="V60" s="55">
        <v>4.8299999999999998E-4</v>
      </c>
      <c r="W60" s="55">
        <v>3.4000000000000002E-4</v>
      </c>
      <c r="X60" s="55">
        <v>2.3000000000000001E-4</v>
      </c>
      <c r="Y60" s="55">
        <v>0</v>
      </c>
      <c r="Z60" s="55">
        <v>4.5000000000000003E-5</v>
      </c>
      <c r="AA60" s="55">
        <v>3.1E-4</v>
      </c>
      <c r="AB60" s="55">
        <v>4.7199999999999998E-4</v>
      </c>
      <c r="AC60" s="55">
        <v>3.3100000000000002E-4</v>
      </c>
      <c r="AD60" s="55">
        <v>2.5999999999999998E-4</v>
      </c>
      <c r="AE60" s="55">
        <v>2.6200000000000003E-4</v>
      </c>
      <c r="AF60" s="55">
        <v>3.6499999999999998E-4</v>
      </c>
      <c r="AG60" s="55">
        <v>4.17E-4</v>
      </c>
      <c r="AH60" s="55">
        <v>5.1999999999999995E-4</v>
      </c>
      <c r="AI60" s="55">
        <v>5.71E-4</v>
      </c>
      <c r="AJ60" s="55">
        <v>4.6099999999999998E-4</v>
      </c>
      <c r="AK60" s="55">
        <v>4.2700000000000002E-4</v>
      </c>
      <c r="AL60" s="55">
        <v>3.6000000000000002E-4</v>
      </c>
    </row>
    <row r="61" spans="1:38" ht="12.75" customHeight="1" x14ac:dyDescent="0.2">
      <c r="A61" s="55">
        <v>-7.7409999999999996E-3</v>
      </c>
      <c r="B61" s="55">
        <v>-6.7380000000000001E-3</v>
      </c>
      <c r="C61" s="55">
        <v>-5.8919999999999997E-3</v>
      </c>
      <c r="D61" s="55">
        <v>-5.2449999999999997E-3</v>
      </c>
      <c r="E61" s="55">
        <v>-4.5989999999999998E-3</v>
      </c>
      <c r="F61" s="55">
        <v>-3.9139999999999999E-3</v>
      </c>
      <c r="G61" s="55">
        <v>-3.3830000000000002E-3</v>
      </c>
      <c r="H61" s="55">
        <v>-3.0309999999999998E-3</v>
      </c>
      <c r="I61" s="55">
        <v>-2.5609999999999999E-3</v>
      </c>
      <c r="J61" s="55">
        <v>-2.0950000000000001E-3</v>
      </c>
      <c r="K61" s="55">
        <v>-1.5939999999999999E-3</v>
      </c>
      <c r="L61" s="55">
        <v>-1.186E-3</v>
      </c>
      <c r="M61" s="55">
        <v>-8.4500000000000005E-4</v>
      </c>
      <c r="N61" s="55">
        <v>-4.8700000000000002E-4</v>
      </c>
      <c r="O61" s="55">
        <v>-2.5000000000000001E-4</v>
      </c>
      <c r="P61" s="55">
        <v>-1.3300000000000001E-4</v>
      </c>
      <c r="Q61" s="55">
        <v>3.4999999999999997E-5</v>
      </c>
      <c r="R61" s="55">
        <v>1.6899999999999999E-4</v>
      </c>
      <c r="S61" s="55">
        <v>3.6200000000000002E-4</v>
      </c>
      <c r="T61" s="55">
        <v>5.6499999999999996E-4</v>
      </c>
      <c r="U61" s="55">
        <v>6.9899999999999997E-4</v>
      </c>
      <c r="V61" s="55">
        <v>5.53E-4</v>
      </c>
      <c r="W61" s="55">
        <v>4.6900000000000002E-4</v>
      </c>
      <c r="X61" s="55">
        <v>3.0299999999999999E-4</v>
      </c>
      <c r="Y61" s="55">
        <v>0</v>
      </c>
      <c r="Z61" s="55">
        <v>-1.13E-4</v>
      </c>
      <c r="AA61" s="55">
        <v>1.5899999999999999E-4</v>
      </c>
      <c r="AB61" s="55">
        <v>2.4499999999999999E-4</v>
      </c>
      <c r="AC61" s="55">
        <v>9.9999999999999995E-7</v>
      </c>
      <c r="AD61" s="55">
        <v>-1.65E-4</v>
      </c>
      <c r="AE61" s="55">
        <v>-2.3900000000000001E-4</v>
      </c>
      <c r="AF61" s="55">
        <v>-2.2000000000000001E-4</v>
      </c>
      <c r="AG61" s="55">
        <v>-2.2499999999999999E-4</v>
      </c>
      <c r="AH61" s="55">
        <v>-4.3999999999999999E-5</v>
      </c>
      <c r="AI61" s="55">
        <v>-1.08E-4</v>
      </c>
      <c r="AJ61" s="55">
        <v>-2.0000000000000001E-4</v>
      </c>
      <c r="AK61" s="55">
        <v>-1.9000000000000001E-4</v>
      </c>
      <c r="AL61" s="55">
        <v>-2.8400000000000002E-4</v>
      </c>
    </row>
    <row r="62" spans="1:38" ht="12.75" customHeight="1" x14ac:dyDescent="0.2">
      <c r="A62" s="55">
        <v>-7.62E-3</v>
      </c>
      <c r="B62" s="55">
        <v>-6.5230000000000002E-3</v>
      </c>
      <c r="C62" s="55">
        <v>-5.4689999999999999E-3</v>
      </c>
      <c r="D62" s="55">
        <v>-4.823E-3</v>
      </c>
      <c r="E62" s="55">
        <v>-4.1310000000000001E-3</v>
      </c>
      <c r="F62" s="55">
        <v>-3.5739999999999999E-3</v>
      </c>
      <c r="G62" s="55">
        <v>-3.065E-3</v>
      </c>
      <c r="H62" s="55">
        <v>-2.666E-3</v>
      </c>
      <c r="I62" s="55">
        <v>-2.3310000000000002E-3</v>
      </c>
      <c r="J62" s="55">
        <v>-2.013E-3</v>
      </c>
      <c r="K62" s="55">
        <v>-1.7240000000000001E-3</v>
      </c>
      <c r="L62" s="55">
        <v>-1.395E-3</v>
      </c>
      <c r="M62" s="55">
        <v>-1.067E-3</v>
      </c>
      <c r="N62" s="55">
        <v>-7.3099999999999999E-4</v>
      </c>
      <c r="O62" s="55">
        <v>-4.2200000000000001E-4</v>
      </c>
      <c r="P62" s="55">
        <v>-8.1000000000000004E-5</v>
      </c>
      <c r="Q62" s="55">
        <v>1.85E-4</v>
      </c>
      <c r="R62" s="55">
        <v>5.6999999999999998E-4</v>
      </c>
      <c r="S62" s="55">
        <v>6.2200000000000005E-4</v>
      </c>
      <c r="T62" s="55">
        <v>6.78E-4</v>
      </c>
      <c r="U62" s="55">
        <v>8.3199999999999995E-4</v>
      </c>
      <c r="V62" s="55">
        <v>7.4700000000000005E-4</v>
      </c>
      <c r="W62" s="55">
        <v>5.4100000000000003E-4</v>
      </c>
      <c r="X62" s="55">
        <v>3.4900000000000003E-4</v>
      </c>
      <c r="Y62" s="55">
        <v>0</v>
      </c>
      <c r="Z62" s="55">
        <v>-7.4999999999999993E-5</v>
      </c>
      <c r="AA62" s="55">
        <v>1.5899999999999999E-4</v>
      </c>
      <c r="AB62" s="55">
        <v>3.1300000000000002E-4</v>
      </c>
      <c r="AC62" s="55">
        <v>1.5799999999999999E-4</v>
      </c>
      <c r="AD62" s="55">
        <v>6.7999999999999999E-5</v>
      </c>
      <c r="AE62" s="55">
        <v>7.4999999999999993E-5</v>
      </c>
      <c r="AF62" s="55">
        <v>4.8000000000000001E-5</v>
      </c>
      <c r="AG62" s="55">
        <v>9.8999999999999994E-5</v>
      </c>
      <c r="AH62" s="55">
        <v>1.6699999999999999E-4</v>
      </c>
      <c r="AI62" s="55">
        <v>1.6100000000000001E-4</v>
      </c>
      <c r="AJ62" s="55">
        <v>-3.0000000000000001E-6</v>
      </c>
      <c r="AK62" s="55">
        <v>-1.2E-5</v>
      </c>
      <c r="AL62" s="55">
        <v>-9.5000000000000005E-5</v>
      </c>
    </row>
    <row r="63" spans="1:38" ht="12.75" customHeight="1" x14ac:dyDescent="0.2">
      <c r="A63" s="55">
        <v>-7.796E-3</v>
      </c>
      <c r="B63" s="55">
        <v>-6.5469999999999999E-3</v>
      </c>
      <c r="C63" s="55">
        <v>-5.3309999999999998E-3</v>
      </c>
      <c r="D63" s="55">
        <v>-4.6709999999999998E-3</v>
      </c>
      <c r="E63" s="55">
        <v>-3.9420000000000002E-3</v>
      </c>
      <c r="F63" s="55">
        <v>-3.4099999999999998E-3</v>
      </c>
      <c r="G63" s="55">
        <v>-2.9949999999999998E-3</v>
      </c>
      <c r="H63" s="55">
        <v>-2.8089999999999999E-3</v>
      </c>
      <c r="I63" s="55">
        <v>-2.5709999999999999E-3</v>
      </c>
      <c r="J63" s="55">
        <v>-2.2239999999999998E-3</v>
      </c>
      <c r="K63" s="55">
        <v>-1.6639999999999999E-3</v>
      </c>
      <c r="L63" s="55">
        <v>-1.2700000000000001E-3</v>
      </c>
      <c r="M63" s="55">
        <v>-9.2400000000000002E-4</v>
      </c>
      <c r="N63" s="55">
        <v>-4.7600000000000002E-4</v>
      </c>
      <c r="O63" s="55">
        <v>-2.0900000000000001E-4</v>
      </c>
      <c r="P63" s="55">
        <v>5.7000000000000003E-5</v>
      </c>
      <c r="Q63" s="55">
        <v>1.66E-4</v>
      </c>
      <c r="R63" s="55">
        <v>1.6799999999999999E-4</v>
      </c>
      <c r="S63" s="55">
        <v>4.26E-4</v>
      </c>
      <c r="T63" s="55">
        <v>3.9899999999999999E-4</v>
      </c>
      <c r="U63" s="55">
        <v>5.7600000000000001E-4</v>
      </c>
      <c r="V63" s="55">
        <v>4.9200000000000003E-4</v>
      </c>
      <c r="W63" s="55">
        <v>4.17E-4</v>
      </c>
      <c r="X63" s="55">
        <v>2.4699999999999999E-4</v>
      </c>
      <c r="Y63" s="55">
        <v>0</v>
      </c>
      <c r="Z63" s="55">
        <v>9.0000000000000002E-6</v>
      </c>
      <c r="AA63" s="55">
        <v>3.1199999999999999E-4</v>
      </c>
      <c r="AB63" s="55">
        <v>4.2900000000000002E-4</v>
      </c>
      <c r="AC63" s="55">
        <v>2.3699999999999999E-4</v>
      </c>
      <c r="AD63" s="55">
        <v>1.3799999999999999E-4</v>
      </c>
      <c r="AE63" s="55">
        <v>3.1000000000000001E-5</v>
      </c>
      <c r="AF63" s="55">
        <v>4.1E-5</v>
      </c>
      <c r="AG63" s="55">
        <v>-3.0000000000000001E-5</v>
      </c>
      <c r="AH63" s="55">
        <v>-6.4999999999999994E-5</v>
      </c>
      <c r="AI63" s="55">
        <v>-1.1400000000000001E-4</v>
      </c>
      <c r="AJ63" s="55">
        <v>-2.2000000000000001E-4</v>
      </c>
      <c r="AK63" s="55">
        <v>-2.8400000000000002E-4</v>
      </c>
      <c r="AL63" s="55">
        <v>-3.0699999999999998E-4</v>
      </c>
    </row>
    <row r="64" spans="1:38" ht="12.75" customHeight="1" x14ac:dyDescent="0.2">
      <c r="A64" s="55">
        <v>-7.3289999999999996E-3</v>
      </c>
      <c r="B64" s="55">
        <v>-6.228E-3</v>
      </c>
      <c r="C64" s="55">
        <v>-5.398E-3</v>
      </c>
      <c r="D64" s="55">
        <v>-4.7780000000000001E-3</v>
      </c>
      <c r="E64" s="55">
        <v>-4.15E-3</v>
      </c>
      <c r="F64" s="55">
        <v>-3.5630000000000002E-3</v>
      </c>
      <c r="G64" s="55">
        <v>-3.0850000000000001E-3</v>
      </c>
      <c r="H64" s="55">
        <v>-2.7550000000000001E-3</v>
      </c>
      <c r="I64" s="55">
        <v>-2.3379999999999998E-3</v>
      </c>
      <c r="J64" s="55">
        <v>-1.8339999999999999E-3</v>
      </c>
      <c r="K64" s="55">
        <v>-1.4779999999999999E-3</v>
      </c>
      <c r="L64" s="55">
        <v>-1.0989999999999999E-3</v>
      </c>
      <c r="M64" s="55">
        <v>-8.03E-4</v>
      </c>
      <c r="N64" s="55">
        <v>-5.5099999999999995E-4</v>
      </c>
      <c r="O64" s="55">
        <v>-3.2899999999999997E-4</v>
      </c>
      <c r="P64" s="55">
        <v>-2.3000000000000001E-4</v>
      </c>
      <c r="Q64" s="55">
        <v>-5.0000000000000004E-6</v>
      </c>
      <c r="R64" s="55">
        <v>3.1199999999999999E-4</v>
      </c>
      <c r="S64" s="55">
        <v>4.0000000000000002E-4</v>
      </c>
      <c r="T64" s="55">
        <v>6.78E-4</v>
      </c>
      <c r="U64" s="55">
        <v>8.2100000000000001E-4</v>
      </c>
      <c r="V64" s="55">
        <v>7.45E-4</v>
      </c>
      <c r="W64" s="55">
        <v>5.9100000000000005E-4</v>
      </c>
      <c r="X64" s="55">
        <v>3.7599999999999998E-4</v>
      </c>
      <c r="Y64" s="55">
        <v>0</v>
      </c>
      <c r="Z64" s="55">
        <v>-1.2899999999999999E-4</v>
      </c>
      <c r="AA64" s="55">
        <v>1.26E-4</v>
      </c>
      <c r="AB64" s="55">
        <v>2.13E-4</v>
      </c>
      <c r="AC64" s="55">
        <v>6.0000000000000002E-6</v>
      </c>
      <c r="AD64" s="55">
        <v>-2.12E-4</v>
      </c>
      <c r="AE64" s="55">
        <v>-3.2499999999999999E-4</v>
      </c>
      <c r="AF64" s="55">
        <v>-3.97E-4</v>
      </c>
      <c r="AG64" s="55">
        <v>-4.8999999999999998E-4</v>
      </c>
      <c r="AH64" s="55">
        <v>-3.6299999999999999E-4</v>
      </c>
      <c r="AI64" s="55">
        <v>-5.1599999999999997E-4</v>
      </c>
      <c r="AJ64" s="55">
        <v>-6.6299999999999996E-4</v>
      </c>
      <c r="AK64" s="55">
        <v>-6.9499999999999998E-4</v>
      </c>
      <c r="AL64" s="55">
        <v>-7.7999999999999999E-4</v>
      </c>
    </row>
    <row r="65" spans="1:38" ht="12.75" customHeight="1" x14ac:dyDescent="0.2">
      <c r="A65" s="55">
        <v>-7.3249999999999999E-3</v>
      </c>
      <c r="B65" s="55">
        <v>-6.2969999999999996E-3</v>
      </c>
      <c r="C65" s="55">
        <v>-5.1710000000000002E-3</v>
      </c>
      <c r="D65" s="55">
        <v>-4.4970000000000001E-3</v>
      </c>
      <c r="E65" s="55">
        <v>-3.7339999999999999E-3</v>
      </c>
      <c r="F65" s="55">
        <v>-3.1930000000000001E-3</v>
      </c>
      <c r="G65" s="55">
        <v>-2.6970000000000002E-3</v>
      </c>
      <c r="H65" s="55">
        <v>-2.4420000000000002E-3</v>
      </c>
      <c r="I65" s="55">
        <v>-2.1900000000000001E-3</v>
      </c>
      <c r="J65" s="55">
        <v>-1.9469999999999999E-3</v>
      </c>
      <c r="K65" s="55">
        <v>-1.5740000000000001E-3</v>
      </c>
      <c r="L65" s="55">
        <v>-1.2949999999999999E-3</v>
      </c>
      <c r="M65" s="55">
        <v>-9.68E-4</v>
      </c>
      <c r="N65" s="55">
        <v>-5.8399999999999999E-4</v>
      </c>
      <c r="O65" s="55">
        <v>-2.5099999999999998E-4</v>
      </c>
      <c r="P65" s="55">
        <v>1.5799999999999999E-4</v>
      </c>
      <c r="Q65" s="55">
        <v>3.77E-4</v>
      </c>
      <c r="R65" s="55">
        <v>6.4099999999999997E-4</v>
      </c>
      <c r="S65" s="55">
        <v>6.8199999999999999E-4</v>
      </c>
      <c r="T65" s="55">
        <v>6.2100000000000002E-4</v>
      </c>
      <c r="U65" s="55">
        <v>7.5900000000000002E-4</v>
      </c>
      <c r="V65" s="55">
        <v>6.96E-4</v>
      </c>
      <c r="W65" s="55">
        <v>4.6099999999999998E-4</v>
      </c>
      <c r="X65" s="55">
        <v>3.2699999999999998E-4</v>
      </c>
      <c r="Y65" s="55">
        <v>0</v>
      </c>
      <c r="Z65" s="55">
        <v>-4.6999999999999997E-5</v>
      </c>
      <c r="AA65" s="55">
        <v>2.2900000000000001E-4</v>
      </c>
      <c r="AB65" s="55">
        <v>3.9899999999999999E-4</v>
      </c>
      <c r="AC65" s="55">
        <v>2.2000000000000001E-4</v>
      </c>
      <c r="AD65" s="55">
        <v>1.85E-4</v>
      </c>
      <c r="AE65" s="55">
        <v>7.3999999999999996E-5</v>
      </c>
      <c r="AF65" s="55">
        <v>-3.0000000000000001E-6</v>
      </c>
      <c r="AG65" s="55">
        <v>-7.7999999999999999E-5</v>
      </c>
      <c r="AH65" s="55">
        <v>-2.22E-4</v>
      </c>
      <c r="AI65" s="55">
        <v>-2.1599999999999999E-4</v>
      </c>
      <c r="AJ65" s="55">
        <v>-4.6799999999999999E-4</v>
      </c>
      <c r="AK65" s="55">
        <v>-5.5699999999999999E-4</v>
      </c>
      <c r="AL65" s="55">
        <v>-5.8100000000000003E-4</v>
      </c>
    </row>
    <row r="66" spans="1:38" ht="12.75" customHeight="1" x14ac:dyDescent="0.2">
      <c r="A66" s="55">
        <v>-7.2570000000000004E-3</v>
      </c>
      <c r="B66" s="55">
        <v>-6.0239999999999998E-3</v>
      </c>
      <c r="C66" s="55">
        <v>-5.0330000000000001E-3</v>
      </c>
      <c r="D66" s="55">
        <v>-4.3990000000000001E-3</v>
      </c>
      <c r="E66" s="55">
        <v>-3.7230000000000002E-3</v>
      </c>
      <c r="F66" s="55">
        <v>-3.1329999999999999E-3</v>
      </c>
      <c r="G66" s="55">
        <v>-2.8029999999999999E-3</v>
      </c>
      <c r="H66" s="55">
        <v>-2.6740000000000002E-3</v>
      </c>
      <c r="I66" s="55">
        <v>-2.3189999999999999E-3</v>
      </c>
      <c r="J66" s="55">
        <v>-2.0019999999999999E-3</v>
      </c>
      <c r="K66" s="55">
        <v>-1.3860000000000001E-3</v>
      </c>
      <c r="L66" s="55">
        <v>-9.8999999999999999E-4</v>
      </c>
      <c r="M66" s="55">
        <v>-6.4899999999999995E-4</v>
      </c>
      <c r="N66" s="55">
        <v>-2.24E-4</v>
      </c>
      <c r="O66" s="55">
        <v>6.9999999999999999E-6</v>
      </c>
      <c r="P66" s="55">
        <v>1.76E-4</v>
      </c>
      <c r="Q66" s="55">
        <v>1.63E-4</v>
      </c>
      <c r="R66" s="55">
        <v>6.7000000000000002E-5</v>
      </c>
      <c r="S66" s="55">
        <v>4.06E-4</v>
      </c>
      <c r="T66" s="55">
        <v>4.5100000000000001E-4</v>
      </c>
      <c r="U66" s="55">
        <v>6.1899999999999998E-4</v>
      </c>
      <c r="V66" s="55">
        <v>4.6500000000000003E-4</v>
      </c>
      <c r="W66" s="55">
        <v>4.4999999999999999E-4</v>
      </c>
      <c r="X66" s="55">
        <v>2.63E-4</v>
      </c>
      <c r="Y66" s="55">
        <v>0</v>
      </c>
      <c r="Z66" s="55">
        <v>-7.9999999999999996E-6</v>
      </c>
      <c r="AA66" s="55">
        <v>2.7399999999999999E-4</v>
      </c>
      <c r="AB66" s="55">
        <v>3.7500000000000001E-4</v>
      </c>
      <c r="AC66" s="55">
        <v>1.02E-4</v>
      </c>
      <c r="AD66" s="55">
        <v>-1.4200000000000001E-4</v>
      </c>
      <c r="AE66" s="55">
        <v>-3.4400000000000001E-4</v>
      </c>
      <c r="AF66" s="55">
        <v>-4.2099999999999999E-4</v>
      </c>
      <c r="AG66" s="55">
        <v>-6.0800000000000003E-4</v>
      </c>
      <c r="AH66" s="55">
        <v>-6.4000000000000005E-4</v>
      </c>
      <c r="AI66" s="55">
        <v>-8.8400000000000002E-4</v>
      </c>
      <c r="AJ66" s="55">
        <v>-9.6599999999999995E-4</v>
      </c>
      <c r="AK66" s="55">
        <v>-1.0740000000000001E-3</v>
      </c>
      <c r="AL66" s="55">
        <v>-1.106E-3</v>
      </c>
    </row>
    <row r="67" spans="1:38" ht="12.75" customHeight="1" x14ac:dyDescent="0.2">
      <c r="A67" s="55">
        <v>-7.0530000000000002E-3</v>
      </c>
      <c r="B67" s="55">
        <v>-5.8180000000000003E-3</v>
      </c>
      <c r="C67" s="55">
        <v>-4.836E-3</v>
      </c>
      <c r="D67" s="55">
        <v>-4.3119999999999999E-3</v>
      </c>
      <c r="E67" s="55">
        <v>-3.6770000000000001E-3</v>
      </c>
      <c r="F67" s="55">
        <v>-3.1619999999999999E-3</v>
      </c>
      <c r="G67" s="55">
        <v>-2.6870000000000002E-3</v>
      </c>
      <c r="H67" s="55">
        <v>-2.3189999999999999E-3</v>
      </c>
      <c r="I67" s="55">
        <v>-1.9759999999999999E-3</v>
      </c>
      <c r="J67" s="55">
        <v>-1.5790000000000001E-3</v>
      </c>
      <c r="K67" s="55">
        <v>-1.3619999999999999E-3</v>
      </c>
      <c r="L67" s="55">
        <v>-1.108E-3</v>
      </c>
      <c r="M67" s="55">
        <v>-8.7799999999999998E-4</v>
      </c>
      <c r="N67" s="55">
        <v>-6.1499999999999999E-4</v>
      </c>
      <c r="O67" s="55">
        <v>-3.5100000000000002E-4</v>
      </c>
      <c r="P67" s="55">
        <v>-1.8799999999999999E-4</v>
      </c>
      <c r="Q67" s="55">
        <v>4.8000000000000001E-5</v>
      </c>
      <c r="R67" s="55">
        <v>5.3399999999999997E-4</v>
      </c>
      <c r="S67" s="55">
        <v>5.0799999999999999E-4</v>
      </c>
      <c r="T67" s="55">
        <v>7.76E-4</v>
      </c>
      <c r="U67" s="55">
        <v>8.61E-4</v>
      </c>
      <c r="V67" s="55">
        <v>8.4900000000000004E-4</v>
      </c>
      <c r="W67" s="55">
        <v>6.5300000000000004E-4</v>
      </c>
      <c r="X67" s="55">
        <v>3.88E-4</v>
      </c>
      <c r="Y67" s="55">
        <v>0</v>
      </c>
      <c r="Z67" s="55">
        <v>-2.03E-4</v>
      </c>
      <c r="AA67" s="55">
        <v>5.0000000000000002E-5</v>
      </c>
      <c r="AB67" s="55">
        <v>1.56E-4</v>
      </c>
      <c r="AC67" s="55">
        <v>-1.9000000000000001E-5</v>
      </c>
      <c r="AD67" s="55">
        <v>-2.1499999999999999E-4</v>
      </c>
      <c r="AE67" s="55">
        <v>-3.8699999999999997E-4</v>
      </c>
      <c r="AF67" s="55">
        <v>-5.1800000000000001E-4</v>
      </c>
      <c r="AG67" s="55">
        <v>-6.8599999999999998E-4</v>
      </c>
      <c r="AH67" s="55">
        <v>-6.0400000000000004E-4</v>
      </c>
      <c r="AI67" s="55">
        <v>-7.4100000000000001E-4</v>
      </c>
      <c r="AJ67" s="55">
        <v>-1E-3</v>
      </c>
      <c r="AK67" s="55">
        <v>-1.0039999999999999E-3</v>
      </c>
      <c r="AL67" s="55">
        <v>-1.124E-3</v>
      </c>
    </row>
    <row r="68" spans="1:38" ht="12.75" customHeight="1" x14ac:dyDescent="0.2">
      <c r="A68" s="55">
        <v>-7.0470000000000003E-3</v>
      </c>
      <c r="B68" s="55">
        <v>-5.855E-3</v>
      </c>
      <c r="C68" s="55">
        <v>-4.5490000000000001E-3</v>
      </c>
      <c r="D68" s="55">
        <v>-3.9249999999999997E-3</v>
      </c>
      <c r="E68" s="55">
        <v>-3.1410000000000001E-3</v>
      </c>
      <c r="F68" s="55">
        <v>-2.6210000000000001E-3</v>
      </c>
      <c r="G68" s="55">
        <v>-2.261E-3</v>
      </c>
      <c r="H68" s="55">
        <v>-2.1480000000000002E-3</v>
      </c>
      <c r="I68" s="55">
        <v>-1.9970000000000001E-3</v>
      </c>
      <c r="J68" s="55">
        <v>-1.851E-3</v>
      </c>
      <c r="K68" s="55">
        <v>-1.4239999999999999E-3</v>
      </c>
      <c r="L68" s="55">
        <v>-1.07E-3</v>
      </c>
      <c r="M68" s="55">
        <v>-6.4899999999999995E-4</v>
      </c>
      <c r="N68" s="55">
        <v>-2.4499999999999999E-4</v>
      </c>
      <c r="O68" s="55">
        <v>-5.1999999999999997E-5</v>
      </c>
      <c r="P68" s="55">
        <v>4.1300000000000001E-4</v>
      </c>
      <c r="Q68" s="55">
        <v>4.84E-4</v>
      </c>
      <c r="R68" s="55">
        <v>6.1799999999999995E-4</v>
      </c>
      <c r="S68" s="55">
        <v>7.3899999999999997E-4</v>
      </c>
      <c r="T68" s="55">
        <v>5.4699999999999996E-4</v>
      </c>
      <c r="U68" s="55">
        <v>7.2400000000000003E-4</v>
      </c>
      <c r="V68" s="55">
        <v>6.0499999999999996E-4</v>
      </c>
      <c r="W68" s="55">
        <v>4.0400000000000001E-4</v>
      </c>
      <c r="X68" s="55">
        <v>2.92E-4</v>
      </c>
      <c r="Y68" s="55">
        <v>0</v>
      </c>
      <c r="Z68" s="55">
        <v>-3.1999999999999999E-5</v>
      </c>
      <c r="AA68" s="55">
        <v>3.5E-4</v>
      </c>
      <c r="AB68" s="55">
        <v>5.2999999999999998E-4</v>
      </c>
      <c r="AC68" s="55">
        <v>3.4900000000000003E-4</v>
      </c>
      <c r="AD68" s="55">
        <v>2.3800000000000001E-4</v>
      </c>
      <c r="AE68" s="55">
        <v>7.7000000000000001E-5</v>
      </c>
      <c r="AF68" s="55">
        <v>-6.7999999999999999E-5</v>
      </c>
      <c r="AG68" s="55">
        <v>-1.8000000000000001E-4</v>
      </c>
      <c r="AH68" s="55">
        <v>-4.5199999999999998E-4</v>
      </c>
      <c r="AI68" s="55">
        <v>-4.4700000000000002E-4</v>
      </c>
      <c r="AJ68" s="55">
        <v>-7.76E-4</v>
      </c>
      <c r="AK68" s="55">
        <v>-8.34E-4</v>
      </c>
      <c r="AL68" s="55">
        <v>-8.5099999999999998E-4</v>
      </c>
    </row>
    <row r="69" spans="1:38" ht="12.75" customHeight="1" x14ac:dyDescent="0.2">
      <c r="A69" s="55">
        <v>-6.7130000000000002E-3</v>
      </c>
      <c r="B69" s="55">
        <v>-5.3699999999999998E-3</v>
      </c>
      <c r="C69" s="55">
        <v>-4.3880000000000004E-3</v>
      </c>
      <c r="D69" s="55">
        <v>-3.901E-3</v>
      </c>
      <c r="E69" s="55">
        <v>-3.251E-3</v>
      </c>
      <c r="F69" s="55">
        <v>-2.7309999999999999E-3</v>
      </c>
      <c r="G69" s="55">
        <v>-2.392E-3</v>
      </c>
      <c r="H69" s="55">
        <v>-2.2699999999999999E-3</v>
      </c>
      <c r="I69" s="55">
        <v>-1.9250000000000001E-3</v>
      </c>
      <c r="J69" s="55">
        <v>-1.4009999999999999E-3</v>
      </c>
      <c r="K69" s="55">
        <v>-9.01E-4</v>
      </c>
      <c r="L69" s="55">
        <v>-5.6999999999999998E-4</v>
      </c>
      <c r="M69" s="55">
        <v>-3.57E-4</v>
      </c>
      <c r="N69" s="55">
        <v>-1.02E-4</v>
      </c>
      <c r="O69" s="55">
        <v>1.55E-4</v>
      </c>
      <c r="P69" s="55">
        <v>1.12E-4</v>
      </c>
      <c r="Q69" s="55">
        <v>1.8000000000000001E-4</v>
      </c>
      <c r="R69" s="55">
        <v>1.75E-4</v>
      </c>
      <c r="S69" s="55">
        <v>3.9599999999999998E-4</v>
      </c>
      <c r="T69" s="55">
        <v>6.3900000000000003E-4</v>
      </c>
      <c r="U69" s="55">
        <v>8.3299999999999997E-4</v>
      </c>
      <c r="V69" s="55">
        <v>6.5600000000000001E-4</v>
      </c>
      <c r="W69" s="55">
        <v>6.0599999999999998E-4</v>
      </c>
      <c r="X69" s="55">
        <v>3.3199999999999999E-4</v>
      </c>
      <c r="Y69" s="55">
        <v>0</v>
      </c>
      <c r="Z69" s="55">
        <v>-3.8000000000000002E-5</v>
      </c>
      <c r="AA69" s="55">
        <v>1.94E-4</v>
      </c>
      <c r="AB69" s="55">
        <v>2.6899999999999998E-4</v>
      </c>
      <c r="AC69" s="55">
        <v>1.2E-5</v>
      </c>
      <c r="AD69" s="55">
        <v>-2.5300000000000002E-4</v>
      </c>
      <c r="AE69" s="55">
        <v>-5.2800000000000004E-4</v>
      </c>
      <c r="AF69" s="55">
        <v>-6.5499999999999998E-4</v>
      </c>
      <c r="AG69" s="55">
        <v>-9.7499999999999996E-4</v>
      </c>
      <c r="AH69" s="55">
        <v>-9.3999999999999997E-4</v>
      </c>
      <c r="AI69" s="55">
        <v>-1.1349999999999999E-3</v>
      </c>
      <c r="AJ69" s="55">
        <v>-1.273E-3</v>
      </c>
      <c r="AK69" s="55">
        <v>-1.3630000000000001E-3</v>
      </c>
      <c r="AL69" s="55">
        <v>-1.474E-3</v>
      </c>
    </row>
    <row r="70" spans="1:38" ht="12.75" customHeight="1" x14ac:dyDescent="0.2">
      <c r="A70" s="55">
        <v>-5.999E-3</v>
      </c>
      <c r="B70" s="55">
        <v>-5.0600000000000003E-3</v>
      </c>
      <c r="C70" s="55">
        <v>-4.0400000000000002E-3</v>
      </c>
      <c r="D70" s="55">
        <v>-3.4529999999999999E-3</v>
      </c>
      <c r="E70" s="55">
        <v>-2.8600000000000001E-3</v>
      </c>
      <c r="F70" s="55">
        <v>-2.3340000000000001E-3</v>
      </c>
      <c r="G70" s="55">
        <v>-1.872E-3</v>
      </c>
      <c r="H70" s="55">
        <v>-1.513E-3</v>
      </c>
      <c r="I70" s="55">
        <v>-1.2669999999999999E-3</v>
      </c>
      <c r="J70" s="55">
        <v>-1.07E-3</v>
      </c>
      <c r="K70" s="55">
        <v>-9.3899999999999995E-4</v>
      </c>
      <c r="L70" s="55">
        <v>-7.5199999999999996E-4</v>
      </c>
      <c r="M70" s="55">
        <v>-4.9799999999999996E-4</v>
      </c>
      <c r="N70" s="55">
        <v>-1.7200000000000001E-4</v>
      </c>
      <c r="O70" s="55">
        <v>-2.6999999999999999E-5</v>
      </c>
      <c r="P70" s="55">
        <v>2.8899999999999998E-4</v>
      </c>
      <c r="Q70" s="55">
        <v>5.3799999999999996E-4</v>
      </c>
      <c r="R70" s="55">
        <v>1.0059999999999999E-3</v>
      </c>
      <c r="S70" s="55">
        <v>9.6900000000000003E-4</v>
      </c>
      <c r="T70" s="55">
        <v>1.0349999999999999E-3</v>
      </c>
      <c r="U70" s="55">
        <v>1.052E-3</v>
      </c>
      <c r="V70" s="55">
        <v>1.0560000000000001E-3</v>
      </c>
      <c r="W70" s="55">
        <v>7.1699999999999997E-4</v>
      </c>
      <c r="X70" s="55">
        <v>4.8099999999999998E-4</v>
      </c>
      <c r="Y70" s="55">
        <v>0</v>
      </c>
      <c r="Z70" s="55">
        <v>-1.54E-4</v>
      </c>
      <c r="AA70" s="55">
        <v>1.37E-4</v>
      </c>
      <c r="AB70" s="55">
        <v>3.1E-4</v>
      </c>
      <c r="AC70" s="55">
        <v>2.1599999999999999E-4</v>
      </c>
      <c r="AD70" s="55">
        <v>1.9000000000000001E-5</v>
      </c>
      <c r="AE70" s="55">
        <v>-1.4799999999999999E-4</v>
      </c>
      <c r="AF70" s="55">
        <v>-4.0700000000000003E-4</v>
      </c>
      <c r="AG70" s="55">
        <v>-5.0500000000000002E-4</v>
      </c>
      <c r="AH70" s="55">
        <v>-4.46E-4</v>
      </c>
      <c r="AI70" s="55">
        <v>-5.53E-4</v>
      </c>
      <c r="AJ70" s="55">
        <v>-7.94E-4</v>
      </c>
      <c r="AK70" s="55">
        <v>-8.3600000000000005E-4</v>
      </c>
      <c r="AL70" s="55">
        <v>-9.0200000000000002E-4</v>
      </c>
    </row>
    <row r="71" spans="1:38" ht="12.75" customHeight="1" x14ac:dyDescent="0.2">
      <c r="A71" s="55">
        <v>-6.1669999999999997E-3</v>
      </c>
      <c r="B71" s="55">
        <v>-5.0359999999999997E-3</v>
      </c>
      <c r="C71" s="55">
        <v>-3.8860000000000001E-3</v>
      </c>
      <c r="D71" s="55">
        <v>-3.3479999999999998E-3</v>
      </c>
      <c r="E71" s="55">
        <v>-2.562E-3</v>
      </c>
      <c r="F71" s="55">
        <v>-2.0439999999999998E-3</v>
      </c>
      <c r="G71" s="55">
        <v>-1.642E-3</v>
      </c>
      <c r="H71" s="55">
        <v>-1.7080000000000001E-3</v>
      </c>
      <c r="I71" s="55">
        <v>-1.5679999999999999E-3</v>
      </c>
      <c r="J71" s="55">
        <v>-1.384E-3</v>
      </c>
      <c r="K71" s="55">
        <v>-8.0099999999999995E-4</v>
      </c>
      <c r="L71" s="55">
        <v>-5.13E-4</v>
      </c>
      <c r="M71" s="55">
        <v>-9.2E-5</v>
      </c>
      <c r="N71" s="55">
        <v>3.6200000000000002E-4</v>
      </c>
      <c r="O71" s="55">
        <v>5.6999999999999998E-4</v>
      </c>
      <c r="P71" s="55">
        <v>7.7800000000000005E-4</v>
      </c>
      <c r="Q71" s="55">
        <v>7.5900000000000002E-4</v>
      </c>
      <c r="R71" s="55">
        <v>7.4600000000000003E-4</v>
      </c>
      <c r="S71" s="55">
        <v>8.6200000000000003E-4</v>
      </c>
      <c r="T71" s="55">
        <v>6.3699999999999998E-4</v>
      </c>
      <c r="U71" s="55">
        <v>8.34E-4</v>
      </c>
      <c r="V71" s="55">
        <v>5.8500000000000002E-4</v>
      </c>
      <c r="W71" s="55">
        <v>4.57E-4</v>
      </c>
      <c r="X71" s="55">
        <v>3.1199999999999999E-4</v>
      </c>
      <c r="Y71" s="55">
        <v>0</v>
      </c>
      <c r="Z71" s="55">
        <v>8.8999999999999995E-5</v>
      </c>
      <c r="AA71" s="55">
        <v>3.88E-4</v>
      </c>
      <c r="AB71" s="55">
        <v>5.5800000000000001E-4</v>
      </c>
      <c r="AC71" s="55">
        <v>3.2600000000000001E-4</v>
      </c>
      <c r="AD71" s="55">
        <v>1.22E-4</v>
      </c>
      <c r="AE71" s="55">
        <v>-1.9000000000000001E-5</v>
      </c>
      <c r="AF71" s="55">
        <v>-2.2599999999999999E-4</v>
      </c>
      <c r="AG71" s="55">
        <v>-4.6900000000000002E-4</v>
      </c>
      <c r="AH71" s="55">
        <v>-6.6100000000000002E-4</v>
      </c>
      <c r="AI71" s="55">
        <v>-7.3300000000000004E-4</v>
      </c>
      <c r="AJ71" s="55">
        <v>-9.5399999999999999E-4</v>
      </c>
      <c r="AK71" s="55">
        <v>-1.0499999999999999E-3</v>
      </c>
      <c r="AL71" s="55">
        <v>-9.7099999999999997E-4</v>
      </c>
    </row>
    <row r="72" spans="1:38" ht="12.75" customHeight="1" x14ac:dyDescent="0.2">
      <c r="A72" s="55">
        <v>-5.4790000000000004E-3</v>
      </c>
      <c r="B72" s="55">
        <v>-4.261E-3</v>
      </c>
      <c r="C72" s="55">
        <v>-3.4610000000000001E-3</v>
      </c>
      <c r="D72" s="55">
        <v>-3.0479999999999999E-3</v>
      </c>
      <c r="E72" s="55">
        <v>-2.526E-3</v>
      </c>
      <c r="F72" s="55">
        <v>-2.0270000000000002E-3</v>
      </c>
      <c r="G72" s="55">
        <v>-1.7440000000000001E-3</v>
      </c>
      <c r="H72" s="55">
        <v>-1.4920000000000001E-3</v>
      </c>
      <c r="I72" s="55">
        <v>-1.2470000000000001E-3</v>
      </c>
      <c r="J72" s="55">
        <v>-7.7099999999999998E-4</v>
      </c>
      <c r="K72" s="55">
        <v>-3.6200000000000002E-4</v>
      </c>
      <c r="L72" s="55">
        <v>-1.26E-4</v>
      </c>
      <c r="M72" s="55">
        <v>-4.6E-5</v>
      </c>
      <c r="N72" s="55">
        <v>1.2899999999999999E-4</v>
      </c>
      <c r="O72" s="55">
        <v>2.22E-4</v>
      </c>
      <c r="P72" s="55">
        <v>1.8599999999999999E-4</v>
      </c>
      <c r="Q72" s="55">
        <v>2.9599999999999998E-4</v>
      </c>
      <c r="R72" s="55">
        <v>4.6700000000000002E-4</v>
      </c>
      <c r="S72" s="55">
        <v>6.0300000000000002E-4</v>
      </c>
      <c r="T72" s="55">
        <v>9.1299999999999997E-4</v>
      </c>
      <c r="U72" s="55">
        <v>9.9299999999999996E-4</v>
      </c>
      <c r="V72" s="55">
        <v>8.8199999999999997E-4</v>
      </c>
      <c r="W72" s="55">
        <v>6.8400000000000004E-4</v>
      </c>
      <c r="X72" s="55">
        <v>4.0299999999999998E-4</v>
      </c>
      <c r="Y72" s="55">
        <v>0</v>
      </c>
      <c r="Z72" s="55">
        <v>-9.8999999999999994E-5</v>
      </c>
      <c r="AA72" s="55">
        <v>1.5200000000000001E-4</v>
      </c>
      <c r="AB72" s="55">
        <v>1.9000000000000001E-4</v>
      </c>
      <c r="AC72" s="55">
        <v>-9.2E-5</v>
      </c>
      <c r="AD72" s="55">
        <v>-3.0299999999999999E-4</v>
      </c>
      <c r="AE72" s="55">
        <v>-6.5799999999999995E-4</v>
      </c>
      <c r="AF72" s="55">
        <v>-7.6900000000000004E-4</v>
      </c>
      <c r="AG72" s="55">
        <v>-9.7999999999999997E-4</v>
      </c>
      <c r="AH72" s="55">
        <v>-8.0500000000000005E-4</v>
      </c>
      <c r="AI72" s="55">
        <v>-1.0039999999999999E-3</v>
      </c>
      <c r="AJ72" s="55">
        <v>-1.0679999999999999E-3</v>
      </c>
      <c r="AK72" s="55">
        <v>-1.147E-3</v>
      </c>
      <c r="AL72" s="55">
        <v>-1.2689999999999999E-3</v>
      </c>
    </row>
    <row r="73" spans="1:38" ht="12.75" customHeight="1" x14ac:dyDescent="0.2">
      <c r="A73" s="55">
        <v>-5.274E-3</v>
      </c>
      <c r="B73" s="55">
        <v>-4.1850000000000004E-3</v>
      </c>
      <c r="C73" s="55">
        <v>-2.983E-3</v>
      </c>
      <c r="D73" s="55">
        <v>-2.3700000000000001E-3</v>
      </c>
      <c r="E73" s="55">
        <v>-1.7849999999999999E-3</v>
      </c>
      <c r="F73" s="55">
        <v>-1.41E-3</v>
      </c>
      <c r="G73" s="55">
        <v>-9.5500000000000001E-4</v>
      </c>
      <c r="H73" s="55">
        <v>-8.0800000000000002E-4</v>
      </c>
      <c r="I73" s="55">
        <v>-6.8599999999999998E-4</v>
      </c>
      <c r="J73" s="55">
        <v>-6.7500000000000004E-4</v>
      </c>
      <c r="K73" s="55">
        <v>-6.6E-4</v>
      </c>
      <c r="L73" s="55">
        <v>-4.5899999999999999E-4</v>
      </c>
      <c r="M73" s="55">
        <v>-2.1599999999999999E-4</v>
      </c>
      <c r="N73" s="55">
        <v>1.36E-4</v>
      </c>
      <c r="O73" s="55">
        <v>4.0200000000000001E-4</v>
      </c>
      <c r="P73" s="55">
        <v>7.5699999999999997E-4</v>
      </c>
      <c r="Q73" s="55">
        <v>9.2199999999999997E-4</v>
      </c>
      <c r="R73" s="55">
        <v>1.3010000000000001E-3</v>
      </c>
      <c r="S73" s="55">
        <v>1.1670000000000001E-3</v>
      </c>
      <c r="T73" s="55">
        <v>1.0219999999999999E-3</v>
      </c>
      <c r="U73" s="55">
        <v>1.1019999999999999E-3</v>
      </c>
      <c r="V73" s="55">
        <v>9.4799999999999995E-4</v>
      </c>
      <c r="W73" s="55">
        <v>6.2600000000000004E-4</v>
      </c>
      <c r="X73" s="55">
        <v>3.3199999999999999E-4</v>
      </c>
      <c r="Y73" s="55">
        <v>0</v>
      </c>
      <c r="Z73" s="55">
        <v>-2.05E-4</v>
      </c>
      <c r="AA73" s="55">
        <v>1.9699999999999999E-4</v>
      </c>
      <c r="AB73" s="55">
        <v>4.73E-4</v>
      </c>
      <c r="AC73" s="55">
        <v>3.5500000000000001E-4</v>
      </c>
      <c r="AD73" s="55">
        <v>2.3800000000000001E-4</v>
      </c>
      <c r="AE73" s="55">
        <v>1.2E-5</v>
      </c>
      <c r="AF73" s="55">
        <v>-1.75E-4</v>
      </c>
      <c r="AG73" s="55">
        <v>-3.2699999999999998E-4</v>
      </c>
      <c r="AH73" s="55">
        <v>-2.5399999999999999E-4</v>
      </c>
      <c r="AI73" s="55">
        <v>-1.56E-4</v>
      </c>
      <c r="AJ73" s="55">
        <v>-5.4900000000000001E-4</v>
      </c>
      <c r="AK73" s="55">
        <v>-4.8500000000000003E-4</v>
      </c>
      <c r="AL73" s="55">
        <v>-5.1800000000000001E-4</v>
      </c>
    </row>
    <row r="74" spans="1:38" ht="12.75" customHeight="1" x14ac:dyDescent="0.2">
      <c r="A74" s="55">
        <v>-4.666E-3</v>
      </c>
      <c r="B74" s="55">
        <v>-3.6189999999999998E-3</v>
      </c>
      <c r="C74" s="55">
        <v>-2.5790000000000001E-3</v>
      </c>
      <c r="D74" s="55">
        <v>-2.2070000000000002E-3</v>
      </c>
      <c r="E74" s="55">
        <v>-1.5009999999999999E-3</v>
      </c>
      <c r="F74" s="55">
        <v>-1.06E-3</v>
      </c>
      <c r="G74" s="55">
        <v>-8.52E-4</v>
      </c>
      <c r="H74" s="55">
        <v>-9.0200000000000002E-4</v>
      </c>
      <c r="I74" s="55">
        <v>-7.8100000000000001E-4</v>
      </c>
      <c r="J74" s="55">
        <v>-5.0500000000000002E-4</v>
      </c>
      <c r="K74" s="55">
        <v>9.3999999999999994E-5</v>
      </c>
      <c r="L74" s="55">
        <v>4.9700000000000005E-4</v>
      </c>
      <c r="M74" s="55">
        <v>7.4200000000000004E-4</v>
      </c>
      <c r="N74" s="55">
        <v>1.129E-3</v>
      </c>
      <c r="O74" s="55">
        <v>1.07E-3</v>
      </c>
      <c r="P74" s="55">
        <v>1.189E-3</v>
      </c>
      <c r="Q74" s="55">
        <v>1.0970000000000001E-3</v>
      </c>
      <c r="R74" s="55">
        <v>8.8000000000000003E-4</v>
      </c>
      <c r="S74" s="55">
        <v>1.044E-3</v>
      </c>
      <c r="T74" s="55">
        <v>8.8400000000000002E-4</v>
      </c>
      <c r="U74" s="55">
        <v>1.0189999999999999E-3</v>
      </c>
      <c r="V74" s="55">
        <v>6.96E-4</v>
      </c>
      <c r="W74" s="55">
        <v>4.9899999999999999E-4</v>
      </c>
      <c r="X74" s="55">
        <v>3.5599999999999998E-4</v>
      </c>
      <c r="Y74" s="55">
        <v>0</v>
      </c>
      <c r="Z74" s="55">
        <v>2.0699999999999999E-4</v>
      </c>
      <c r="AA74" s="55">
        <v>3.97E-4</v>
      </c>
      <c r="AB74" s="55">
        <v>5.7499999999999999E-4</v>
      </c>
      <c r="AC74" s="55">
        <v>2.7900000000000001E-4</v>
      </c>
      <c r="AD74" s="55">
        <v>1E-4</v>
      </c>
      <c r="AE74" s="55">
        <v>-1.73E-4</v>
      </c>
      <c r="AF74" s="55">
        <v>-3.7399999999999998E-4</v>
      </c>
      <c r="AG74" s="55">
        <v>-5.2800000000000004E-4</v>
      </c>
      <c r="AH74" s="55">
        <v>-5.9100000000000005E-4</v>
      </c>
      <c r="AI74" s="55">
        <v>-6.5200000000000002E-4</v>
      </c>
      <c r="AJ74" s="55">
        <v>-7.6499999999999995E-4</v>
      </c>
      <c r="AK74" s="55">
        <v>-8.2299999999999995E-4</v>
      </c>
      <c r="AL74" s="55">
        <v>-8.2299999999999995E-4</v>
      </c>
    </row>
    <row r="75" spans="1:38" ht="12.75" customHeight="1" x14ac:dyDescent="0.2">
      <c r="A75" s="55">
        <v>-3.7130000000000002E-3</v>
      </c>
      <c r="B75" s="55">
        <v>-2.6619999999999999E-3</v>
      </c>
      <c r="C75" s="55">
        <v>-2.0330000000000001E-3</v>
      </c>
      <c r="D75" s="55">
        <v>-1.658E-3</v>
      </c>
      <c r="E75" s="55">
        <v>-1.32E-3</v>
      </c>
      <c r="F75" s="55">
        <v>-8.0500000000000005E-4</v>
      </c>
      <c r="G75" s="55">
        <v>-4.4200000000000001E-4</v>
      </c>
      <c r="H75" s="55">
        <v>-2.3699999999999999E-4</v>
      </c>
      <c r="I75" s="55">
        <v>5.8E-5</v>
      </c>
      <c r="J75" s="55">
        <v>3.1300000000000002E-4</v>
      </c>
      <c r="K75" s="55">
        <v>4.35E-4</v>
      </c>
      <c r="L75" s="55">
        <v>4.9899999999999999E-4</v>
      </c>
      <c r="M75" s="55">
        <v>4.5300000000000001E-4</v>
      </c>
      <c r="N75" s="55">
        <v>5.4600000000000004E-4</v>
      </c>
      <c r="O75" s="55">
        <v>7.6199999999999998E-4</v>
      </c>
      <c r="P75" s="55">
        <v>7.3999999999999999E-4</v>
      </c>
      <c r="Q75" s="55">
        <v>8.5700000000000001E-4</v>
      </c>
      <c r="R75" s="55">
        <v>1.168E-3</v>
      </c>
      <c r="S75" s="55">
        <v>1.1670000000000001E-3</v>
      </c>
      <c r="T75" s="55">
        <v>1.4779999999999999E-3</v>
      </c>
      <c r="U75" s="55">
        <v>1.382E-3</v>
      </c>
      <c r="V75" s="55">
        <v>1.1770000000000001E-3</v>
      </c>
      <c r="W75" s="55">
        <v>8.9599999999999999E-4</v>
      </c>
      <c r="X75" s="55">
        <v>4.5399999999999998E-4</v>
      </c>
      <c r="Y75" s="55">
        <v>0</v>
      </c>
      <c r="Z75" s="55">
        <v>-1.65E-4</v>
      </c>
      <c r="AA75" s="55">
        <v>1.15E-4</v>
      </c>
      <c r="AB75" s="55">
        <v>1.84E-4</v>
      </c>
      <c r="AC75" s="55">
        <v>-2.1999999999999999E-5</v>
      </c>
      <c r="AD75" s="55">
        <v>-2.7999999999999998E-4</v>
      </c>
      <c r="AE75" s="55">
        <v>-6.0599999999999998E-4</v>
      </c>
      <c r="AF75" s="55">
        <v>-8.61E-4</v>
      </c>
      <c r="AG75" s="55">
        <v>-9.2400000000000002E-4</v>
      </c>
      <c r="AH75" s="55">
        <v>-5.9599999999999996E-4</v>
      </c>
      <c r="AI75" s="55">
        <v>-7.7399999999999995E-4</v>
      </c>
      <c r="AJ75" s="55">
        <v>-8.2600000000000002E-4</v>
      </c>
      <c r="AK75" s="55">
        <v>-9.1200000000000005E-4</v>
      </c>
      <c r="AL75" s="55">
        <v>-9.5100000000000002E-4</v>
      </c>
    </row>
    <row r="76" spans="1:38" ht="12.75" customHeight="1" x14ac:dyDescent="0.2">
      <c r="A76" s="55">
        <v>-3.8170000000000001E-3</v>
      </c>
      <c r="B76" s="55">
        <v>-2.8900000000000002E-3</v>
      </c>
      <c r="C76" s="55">
        <v>-1.8400000000000001E-3</v>
      </c>
      <c r="D76" s="55">
        <v>-1.281E-3</v>
      </c>
      <c r="E76" s="55">
        <v>-6.2200000000000005E-4</v>
      </c>
      <c r="F76" s="55">
        <v>-2.4800000000000001E-4</v>
      </c>
      <c r="G76" s="55">
        <v>2.0699999999999999E-4</v>
      </c>
      <c r="H76" s="55">
        <v>1.4799999999999999E-4</v>
      </c>
      <c r="I76" s="55">
        <v>1.5899999999999999E-4</v>
      </c>
      <c r="J76" s="55">
        <v>1.16E-4</v>
      </c>
      <c r="K76" s="55">
        <v>2.04E-4</v>
      </c>
      <c r="L76" s="55">
        <v>4.2000000000000002E-4</v>
      </c>
      <c r="M76" s="55">
        <v>8.3100000000000003E-4</v>
      </c>
      <c r="N76" s="55">
        <v>1.1869999999999999E-3</v>
      </c>
      <c r="O76" s="55">
        <v>1.4450000000000001E-3</v>
      </c>
      <c r="P76" s="55">
        <v>1.7260000000000001E-3</v>
      </c>
      <c r="Q76" s="55">
        <v>1.604E-3</v>
      </c>
      <c r="R76" s="55">
        <v>1.8259999999999999E-3</v>
      </c>
      <c r="S76" s="55">
        <v>1.684E-3</v>
      </c>
      <c r="T76" s="55">
        <v>1.207E-3</v>
      </c>
      <c r="U76" s="55">
        <v>1.302E-3</v>
      </c>
      <c r="V76" s="55">
        <v>1.0499999999999999E-3</v>
      </c>
      <c r="W76" s="55">
        <v>5.5800000000000001E-4</v>
      </c>
      <c r="X76" s="55">
        <v>3.9500000000000001E-4</v>
      </c>
      <c r="Y76" s="55">
        <v>0</v>
      </c>
      <c r="Z76" s="55">
        <v>-1.5999999999999999E-5</v>
      </c>
      <c r="AA76" s="55">
        <v>3.5100000000000002E-4</v>
      </c>
      <c r="AB76" s="55">
        <v>6.4300000000000002E-4</v>
      </c>
      <c r="AC76" s="55">
        <v>4.7100000000000001E-4</v>
      </c>
      <c r="AD76" s="55">
        <v>3.3599999999999998E-4</v>
      </c>
      <c r="AE76" s="55">
        <v>-1.5E-5</v>
      </c>
      <c r="AF76" s="55">
        <v>-2.61E-4</v>
      </c>
      <c r="AG76" s="55">
        <v>-2.9799999999999998E-4</v>
      </c>
      <c r="AH76" s="55">
        <v>-2.8400000000000002E-4</v>
      </c>
      <c r="AI76" s="55">
        <v>-1.1900000000000001E-4</v>
      </c>
      <c r="AJ76" s="55">
        <v>-4.9100000000000001E-4</v>
      </c>
      <c r="AK76" s="55">
        <v>-3.9300000000000001E-4</v>
      </c>
      <c r="AL76" s="55">
        <v>-3.28E-4</v>
      </c>
    </row>
    <row r="77" spans="1:38" ht="12.75" customHeight="1" x14ac:dyDescent="0.2">
      <c r="A77" s="55">
        <v>-3.48E-3</v>
      </c>
      <c r="B77" s="55">
        <v>-2.418E-3</v>
      </c>
      <c r="C77" s="55">
        <v>-1.4920000000000001E-3</v>
      </c>
      <c r="D77" s="55">
        <v>-1.335E-3</v>
      </c>
      <c r="E77" s="55">
        <v>-6.9499999999999998E-4</v>
      </c>
      <c r="F77" s="55">
        <v>-1.18E-4</v>
      </c>
      <c r="G77" s="55">
        <v>-3.4E-5</v>
      </c>
      <c r="H77" s="55">
        <v>-2.4600000000000002E-4</v>
      </c>
      <c r="I77" s="55">
        <v>-3.0000000000000001E-5</v>
      </c>
      <c r="J77" s="55">
        <v>2.4699999999999999E-4</v>
      </c>
      <c r="K77" s="55">
        <v>8.92E-4</v>
      </c>
      <c r="L77" s="55">
        <v>1.173E-3</v>
      </c>
      <c r="M77" s="55">
        <v>1.3079999999999999E-3</v>
      </c>
      <c r="N77" s="55">
        <v>1.3370000000000001E-3</v>
      </c>
      <c r="O77" s="55">
        <v>1.274E-3</v>
      </c>
      <c r="P77" s="55">
        <v>1.2030000000000001E-3</v>
      </c>
      <c r="Q77" s="55">
        <v>1.126E-3</v>
      </c>
      <c r="R77" s="55">
        <v>8.4999999999999995E-4</v>
      </c>
      <c r="S77" s="55">
        <v>9.4899999999999997E-4</v>
      </c>
      <c r="T77" s="55">
        <v>1.1640000000000001E-3</v>
      </c>
      <c r="U77" s="55">
        <v>1.1820000000000001E-3</v>
      </c>
      <c r="V77" s="55">
        <v>6.8300000000000001E-4</v>
      </c>
      <c r="W77" s="55">
        <v>5.8299999999999997E-4</v>
      </c>
      <c r="X77" s="55">
        <v>2.1599999999999999E-4</v>
      </c>
      <c r="Y77" s="55">
        <v>0</v>
      </c>
      <c r="Z77" s="55">
        <v>5.1999999999999997E-5</v>
      </c>
      <c r="AA77" s="55">
        <v>2.1800000000000001E-4</v>
      </c>
      <c r="AB77" s="55">
        <v>2.5099999999999998E-4</v>
      </c>
      <c r="AC77" s="55">
        <v>-9.1000000000000003E-5</v>
      </c>
      <c r="AD77" s="55">
        <v>-2.9700000000000001E-4</v>
      </c>
      <c r="AE77" s="55">
        <v>-6.3900000000000003E-4</v>
      </c>
      <c r="AF77" s="55">
        <v>-8.1300000000000003E-4</v>
      </c>
      <c r="AG77" s="55">
        <v>-9.0300000000000005E-4</v>
      </c>
      <c r="AH77" s="55">
        <v>-7.8100000000000001E-4</v>
      </c>
      <c r="AI77" s="55">
        <v>-9.9299999999999996E-4</v>
      </c>
      <c r="AJ77" s="55">
        <v>-9.5399999999999999E-4</v>
      </c>
      <c r="AK77" s="55">
        <v>-1.0759999999999999E-3</v>
      </c>
      <c r="AL77" s="55">
        <v>-1.0330000000000001E-3</v>
      </c>
    </row>
    <row r="78" spans="1:38" ht="12.75" customHeight="1" x14ac:dyDescent="0.2">
      <c r="A78" s="55">
        <v>-2.9910000000000002E-3</v>
      </c>
      <c r="B78" s="55">
        <v>-2.1719999999999999E-3</v>
      </c>
      <c r="C78" s="55">
        <v>-1.341E-3</v>
      </c>
      <c r="D78" s="55">
        <v>-9.8499999999999998E-4</v>
      </c>
      <c r="E78" s="55">
        <v>-5.6400000000000005E-4</v>
      </c>
      <c r="F78" s="55">
        <v>-1.2400000000000001E-4</v>
      </c>
      <c r="G78" s="55">
        <v>4.8000000000000001E-4</v>
      </c>
      <c r="H78" s="55">
        <v>8.3000000000000001E-4</v>
      </c>
      <c r="I78" s="55">
        <v>9.7599999999999998E-4</v>
      </c>
      <c r="J78" s="55">
        <v>1.1329999999999999E-3</v>
      </c>
      <c r="K78" s="55">
        <v>9.9700000000000006E-4</v>
      </c>
      <c r="L78" s="55">
        <v>1.0349999999999999E-3</v>
      </c>
      <c r="M78" s="55">
        <v>9.3599999999999998E-4</v>
      </c>
      <c r="N78" s="55">
        <v>1.111E-3</v>
      </c>
      <c r="O78" s="55">
        <v>1.3940000000000001E-3</v>
      </c>
      <c r="P78" s="55">
        <v>1.5330000000000001E-3</v>
      </c>
      <c r="Q78" s="55">
        <v>1.632E-3</v>
      </c>
      <c r="R78" s="55">
        <v>2.0969999999999999E-3</v>
      </c>
      <c r="S78" s="55">
        <v>1.838E-3</v>
      </c>
      <c r="T78" s="55">
        <v>1.815E-3</v>
      </c>
      <c r="U78" s="55">
        <v>1.5560000000000001E-3</v>
      </c>
      <c r="V78" s="55">
        <v>1.475E-3</v>
      </c>
      <c r="W78" s="55">
        <v>8.5099999999999998E-4</v>
      </c>
      <c r="X78" s="55">
        <v>4.9700000000000005E-4</v>
      </c>
      <c r="Y78" s="55">
        <v>0</v>
      </c>
      <c r="Z78" s="55">
        <v>-3.4400000000000001E-4</v>
      </c>
      <c r="AA78" s="55">
        <v>-6.2000000000000003E-5</v>
      </c>
      <c r="AB78" s="55">
        <v>1.55E-4</v>
      </c>
      <c r="AC78" s="55">
        <v>1.17E-4</v>
      </c>
      <c r="AD78" s="55">
        <v>-1.2799999999999999E-4</v>
      </c>
      <c r="AE78" s="55">
        <v>-4.3899999999999999E-4</v>
      </c>
      <c r="AF78" s="55">
        <v>-6.6100000000000002E-4</v>
      </c>
      <c r="AG78" s="55">
        <v>-8.03E-4</v>
      </c>
      <c r="AH78" s="55">
        <v>-3.9300000000000001E-4</v>
      </c>
      <c r="AI78" s="55">
        <v>-4.4200000000000001E-4</v>
      </c>
      <c r="AJ78" s="55">
        <v>-5.6300000000000002E-4</v>
      </c>
      <c r="AK78" s="55">
        <v>-5.2400000000000005E-4</v>
      </c>
      <c r="AL78" s="55">
        <v>-5.9500000000000004E-4</v>
      </c>
    </row>
    <row r="79" spans="1:38" ht="12.75" customHeight="1" x14ac:dyDescent="0.2">
      <c r="A79" s="55">
        <v>-3.8600000000000001E-3</v>
      </c>
      <c r="B79" s="55">
        <v>-2.6080000000000001E-3</v>
      </c>
      <c r="C79" s="55">
        <v>-1.175E-3</v>
      </c>
      <c r="D79" s="55">
        <v>-7.6099999999999996E-4</v>
      </c>
      <c r="E79" s="55">
        <v>-1.1E-5</v>
      </c>
      <c r="F79" s="55">
        <v>2.92E-4</v>
      </c>
      <c r="G79" s="55">
        <v>5.6599999999999999E-4</v>
      </c>
      <c r="H79" s="55">
        <v>3.0400000000000002E-4</v>
      </c>
      <c r="I79" s="55">
        <v>3.0800000000000001E-4</v>
      </c>
      <c r="J79" s="55">
        <v>1.6000000000000001E-4</v>
      </c>
      <c r="K79" s="55">
        <v>5.22E-4</v>
      </c>
      <c r="L79" s="55">
        <v>8.7399999999999999E-4</v>
      </c>
      <c r="M79" s="55">
        <v>1.255E-3</v>
      </c>
      <c r="N79" s="55">
        <v>1.707E-3</v>
      </c>
      <c r="O79" s="55">
        <v>1.665E-3</v>
      </c>
      <c r="P79" s="55">
        <v>1.8580000000000001E-3</v>
      </c>
      <c r="Q79" s="55">
        <v>1.6659999999999999E-3</v>
      </c>
      <c r="R79" s="55">
        <v>1.457E-3</v>
      </c>
      <c r="S79" s="55">
        <v>1.4909999999999999E-3</v>
      </c>
      <c r="T79" s="55">
        <v>1.0039999999999999E-3</v>
      </c>
      <c r="U79" s="55">
        <v>1.1310000000000001E-3</v>
      </c>
      <c r="V79" s="55">
        <v>6.7299999999999999E-4</v>
      </c>
      <c r="W79" s="55">
        <v>3.4400000000000001E-4</v>
      </c>
      <c r="X79" s="55">
        <v>3.28E-4</v>
      </c>
      <c r="Y79" s="55">
        <v>0</v>
      </c>
      <c r="Z79" s="55">
        <v>1.7100000000000001E-4</v>
      </c>
      <c r="AA79" s="55">
        <v>5.5000000000000003E-4</v>
      </c>
      <c r="AB79" s="55">
        <v>7.3899999999999997E-4</v>
      </c>
      <c r="AC79" s="55">
        <v>6.1300000000000005E-4</v>
      </c>
      <c r="AD79" s="55">
        <v>5.3300000000000005E-4</v>
      </c>
      <c r="AE79" s="55">
        <v>1.7699999999999999E-4</v>
      </c>
      <c r="AF79" s="55">
        <v>2.1999999999999999E-5</v>
      </c>
      <c r="AG79" s="55">
        <v>-1.8799999999999999E-4</v>
      </c>
      <c r="AH79" s="55">
        <v>-6.8999999999999997E-5</v>
      </c>
      <c r="AI79" s="55">
        <v>9.0000000000000002E-6</v>
      </c>
      <c r="AJ79" s="55">
        <v>-2.8800000000000001E-4</v>
      </c>
      <c r="AK79" s="55">
        <v>-3.0899999999999998E-4</v>
      </c>
      <c r="AL79" s="55">
        <v>-1.45E-4</v>
      </c>
    </row>
    <row r="80" spans="1:38" ht="12.75" customHeight="1" x14ac:dyDescent="0.2">
      <c r="A80" s="55">
        <v>-2.7030000000000001E-3</v>
      </c>
      <c r="B80" s="55">
        <v>-1.707E-3</v>
      </c>
      <c r="C80" s="55">
        <v>-1.237E-3</v>
      </c>
      <c r="D80" s="55">
        <v>-1.0660000000000001E-3</v>
      </c>
      <c r="E80" s="55">
        <v>-4.8700000000000002E-4</v>
      </c>
      <c r="F80" s="55">
        <v>2.14E-4</v>
      </c>
      <c r="G80" s="55">
        <v>2.9E-4</v>
      </c>
      <c r="H80" s="55">
        <v>2.4800000000000001E-4</v>
      </c>
      <c r="I80" s="55">
        <v>7.3800000000000005E-4</v>
      </c>
      <c r="J80" s="55">
        <v>1.1230000000000001E-3</v>
      </c>
      <c r="K80" s="55">
        <v>1.7260000000000001E-3</v>
      </c>
      <c r="L80" s="55">
        <v>1.776E-3</v>
      </c>
      <c r="M80" s="55">
        <v>1.6440000000000001E-3</v>
      </c>
      <c r="N80" s="55">
        <v>1.743E-3</v>
      </c>
      <c r="O80" s="55">
        <v>1.6119999999999999E-3</v>
      </c>
      <c r="P80" s="55">
        <v>1.534E-3</v>
      </c>
      <c r="Q80" s="55">
        <v>1.3389999999999999E-3</v>
      </c>
      <c r="R80" s="55">
        <v>1.3259999999999999E-3</v>
      </c>
      <c r="S80" s="55">
        <v>1.387E-3</v>
      </c>
      <c r="T80" s="55">
        <v>1.6360000000000001E-3</v>
      </c>
      <c r="U80" s="55">
        <v>1.6720000000000001E-3</v>
      </c>
      <c r="V80" s="55">
        <v>1.1000000000000001E-3</v>
      </c>
      <c r="W80" s="55">
        <v>8.6399999999999997E-4</v>
      </c>
      <c r="X80" s="55">
        <v>3.8400000000000001E-4</v>
      </c>
      <c r="Y80" s="55">
        <v>0</v>
      </c>
      <c r="Z80" s="55">
        <v>-1.06E-4</v>
      </c>
      <c r="AA80" s="55">
        <v>3.4E-5</v>
      </c>
      <c r="AB80" s="55">
        <v>-9.1000000000000003E-5</v>
      </c>
      <c r="AC80" s="55">
        <v>-5.1599999999999997E-4</v>
      </c>
      <c r="AD80" s="55">
        <v>-8.3299999999999997E-4</v>
      </c>
      <c r="AE80" s="55">
        <v>-1.0399999999999999E-3</v>
      </c>
      <c r="AF80" s="55">
        <v>-1.33E-3</v>
      </c>
      <c r="AG80" s="55">
        <v>-1.4170000000000001E-3</v>
      </c>
      <c r="AH80" s="55">
        <v>-1.354E-3</v>
      </c>
      <c r="AI80" s="55">
        <v>-1.444E-3</v>
      </c>
      <c r="AJ80" s="55">
        <v>-1.474E-3</v>
      </c>
      <c r="AK80" s="55">
        <v>-1.627E-3</v>
      </c>
      <c r="AL80" s="55">
        <v>-1.6659999999999999E-3</v>
      </c>
    </row>
    <row r="81" spans="1:38" ht="12.75" customHeight="1" x14ac:dyDescent="0.2">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row>
    <row r="82" spans="1:38" ht="12.75" customHeight="1" x14ac:dyDescent="0.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row>
    <row r="83" spans="1:38" ht="12.75" x14ac:dyDescent="0.2">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row>
    <row r="84" spans="1:38" ht="12.75" x14ac:dyDescent="0.2">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row>
    <row r="85" spans="1:38" ht="12.75" x14ac:dyDescent="0.2">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row>
    <row r="86" spans="1:38" ht="12.75" x14ac:dyDescent="0.2">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row>
    <row r="87" spans="1:38" ht="12.75" x14ac:dyDescent="0.2">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row>
    <row r="88" spans="1:38" ht="12.75"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row>
    <row r="89" spans="1:38" ht="12.75"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row>
    <row r="90" spans="1:38" ht="12.75"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row>
    <row r="91" spans="1:38" ht="12.75"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row>
    <row r="92" spans="1:38" ht="12.75"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row>
    <row r="93" spans="1:38" ht="12.75"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row>
    <row r="94" spans="1:38" ht="12.75"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row>
    <row r="95" spans="1:38" ht="12.75"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row>
    <row r="96" spans="1:38" ht="12.75"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row>
    <row r="97" spans="1:38" ht="12.75"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row>
    <row r="98" spans="1:38" ht="12.75"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row>
    <row r="99" spans="1:38" ht="12.75"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row>
    <row r="100" spans="1:38" ht="12.75"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row>
    <row r="101" spans="1:38" ht="12.75"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row>
    <row r="102" spans="1:38" ht="12.75"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row>
    <row r="103" spans="1:38" ht="12.75"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row>
    <row r="104" spans="1:38" ht="12.75"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row>
    <row r="105" spans="1:38" ht="12.75"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row>
    <row r="106" spans="1:38" ht="12.75"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row>
    <row r="107" spans="1:38" ht="12.75"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row>
    <row r="108" spans="1:38" ht="12.75"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row>
    <row r="109" spans="1:38" ht="12.75"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row>
    <row r="110" spans="1:38" ht="12.75"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row>
    <row r="111" spans="1:38" ht="12.75"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row>
    <row r="112" spans="1:38" ht="12.75"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row>
    <row r="113" spans="1:38" ht="12.75"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row>
    <row r="114" spans="1:38" ht="12.75"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row>
    <row r="115" spans="1:38" ht="12.75"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row>
    <row r="116" spans="1:38" ht="12.75"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row>
    <row r="117" spans="1:38" ht="12.75"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row>
    <row r="118" spans="1:38" ht="12.75"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row>
    <row r="119" spans="1:38" ht="12.75"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row>
    <row r="120" spans="1:38" ht="12.75"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row>
    <row r="121" spans="1:38" ht="12.75"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row>
    <row r="122" spans="1:38" ht="12.75"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row>
    <row r="123" spans="1:38" ht="12.75"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row>
    <row r="124" spans="1:38" ht="12.75"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row>
    <row r="125" spans="1:38" ht="12.75"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row>
    <row r="126" spans="1:38" ht="12.75"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row>
    <row r="127" spans="1:38" ht="12.75"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row>
    <row r="128" spans="1:38" ht="12.75"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row>
    <row r="129" spans="1:38" ht="12.75"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row>
    <row r="130" spans="1:38" ht="12.75"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row>
    <row r="131" spans="1:38" ht="12.75"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row>
    <row r="132" spans="1:38" ht="12.75"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row>
    <row r="133" spans="1:38" ht="12.75"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row>
    <row r="134" spans="1:38" ht="12.75"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row>
    <row r="135" spans="1:38" ht="12.75"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row>
    <row r="136" spans="1:38" ht="12.75"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row>
    <row r="137" spans="1:38" ht="12.75"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row>
    <row r="138" spans="1:38" ht="12.75"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row>
    <row r="139" spans="1:38" ht="12.75"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row>
    <row r="140" spans="1:38" ht="12.75"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row>
    <row r="141" spans="1:38" ht="12.75"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row>
    <row r="142" spans="1:38" ht="12.75"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row>
    <row r="143" spans="1:38" ht="12.75"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row>
    <row r="144" spans="1:38" ht="12.75"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row>
    <row r="145" spans="1:38" ht="12.75"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row>
    <row r="146" spans="1:38" ht="12.75"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row>
    <row r="147" spans="1:38" ht="12.75"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row>
    <row r="148" spans="1:38" ht="12.75"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row>
    <row r="149" spans="1:38" ht="12.75"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row>
    <row r="150" spans="1:38" ht="12.75"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row>
    <row r="151" spans="1:38" ht="12.75"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row>
    <row r="152" spans="1:38" ht="12.75"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row>
    <row r="153" spans="1:38" ht="12.75"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row>
    <row r="154" spans="1:38" ht="12.75"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row>
    <row r="155" spans="1:38" ht="12.75"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row>
    <row r="156" spans="1:38" ht="12.75"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row>
    <row r="157" spans="1:38" ht="12.75"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row>
    <row r="158" spans="1:38" ht="12.75"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row>
    <row r="159" spans="1:38" ht="12.75"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row>
    <row r="160" spans="1:38" ht="12.75"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row>
    <row r="161" spans="1:38" ht="12.75"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row>
    <row r="162" spans="1:38" ht="12.75"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row>
    <row r="163" spans="1:38" ht="12.75"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row>
    <row r="164" spans="1:38" ht="12.75"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row>
    <row r="165" spans="1:38" ht="12.75"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row>
    <row r="166" spans="1:38" ht="12.75"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row>
    <row r="167" spans="1:38" ht="12.75"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row>
    <row r="168" spans="1:38" ht="12.75"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row>
    <row r="169" spans="1:38" ht="12.75"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row>
    <row r="170" spans="1:38" ht="12.75"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row>
    <row r="171" spans="1:38" ht="12.75"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row>
    <row r="172" spans="1:38" ht="12.75"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row>
    <row r="173" spans="1:38" ht="12.75"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row>
    <row r="174" spans="1:38" ht="12.75"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row>
    <row r="175" spans="1:38" ht="12.75"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row>
    <row r="176" spans="1:38" ht="12.75"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row>
    <row r="177" spans="1:38" ht="12.75"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row>
    <row r="178" spans="1:38" ht="12.75"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row>
    <row r="179" spans="1:38" ht="12.75"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row>
    <row r="180" spans="1:38" ht="12.75"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row>
    <row r="181" spans="1:38" ht="12.75"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row>
    <row r="182" spans="1:38" ht="12.75"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row>
    <row r="183" spans="1:38" ht="12.75"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row>
    <row r="184" spans="1:38" ht="12.75"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row>
    <row r="185" spans="1:38" ht="12.75"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row>
    <row r="186" spans="1:38" ht="12.75"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row>
    <row r="187" spans="1:38" ht="12.75"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row>
    <row r="188" spans="1:38" ht="12.75"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row>
    <row r="189" spans="1:38" ht="12.75"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row>
    <row r="190" spans="1:38" ht="12.75"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row>
    <row r="191" spans="1:38" ht="12.75"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row>
    <row r="192" spans="1:38" ht="12.75"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row>
    <row r="193" spans="1:38" ht="12.75"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row>
    <row r="194" spans="1:38" ht="12.75"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row>
    <row r="195" spans="1:38" ht="12.75"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row>
    <row r="196" spans="1:38" ht="12.75"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row>
    <row r="197" spans="1:38" ht="12.75"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row>
    <row r="198" spans="1:38" ht="12.75"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row>
    <row r="199" spans="1:38" ht="12.75"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row>
    <row r="200" spans="1:38" ht="12.75"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row>
    <row r="201" spans="1:38" ht="12.75"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row>
    <row r="202" spans="1:38" ht="12.75"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row>
    <row r="203" spans="1:38" ht="12.75"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row>
    <row r="204" spans="1:38" ht="12.75"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row>
    <row r="205" spans="1:38" ht="12.75"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row>
    <row r="206" spans="1:38" ht="12.75"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row>
    <row r="207" spans="1:38" ht="12.75"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row>
    <row r="208" spans="1:38" ht="12.75"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row>
    <row r="209" spans="1:38" ht="12.75"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row>
    <row r="210" spans="1:38" ht="12.75"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row>
    <row r="211" spans="1:38" ht="12.75"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row>
    <row r="212" spans="1:38" ht="12.75"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row>
    <row r="213" spans="1:38" ht="12.75"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row>
    <row r="214" spans="1:38" ht="12.75"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row>
    <row r="215" spans="1:38" ht="12.75"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row>
    <row r="216" spans="1:38" ht="12.75"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row>
    <row r="217" spans="1:38" ht="12.75"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row>
    <row r="218" spans="1:38" ht="12.75"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row>
    <row r="219" spans="1:38" ht="12.75"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row>
    <row r="220" spans="1:38" ht="12.75"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row>
    <row r="221" spans="1:38" ht="12.75"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8" ht="12.75"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row>
    <row r="223" spans="1:38" ht="12.75"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row>
    <row r="224" spans="1:38" ht="12.75"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row>
    <row r="225" spans="1:38" ht="12.75"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row>
    <row r="226" spans="1:38" ht="12.75"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row>
    <row r="227" spans="1:38" ht="12.75"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row>
    <row r="228" spans="1:38" ht="12.75"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row>
    <row r="229" spans="1:38" ht="12.75"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row>
    <row r="230" spans="1:38" ht="12.75"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row>
    <row r="231" spans="1:38" ht="12.75"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row>
    <row r="232" spans="1:38" ht="12.75"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8" ht="12.75"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row>
    <row r="234" spans="1:38" ht="12.75"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row>
    <row r="235" spans="1:38" ht="12.75"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row>
    <row r="236" spans="1:38" ht="12.75"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row>
    <row r="237" spans="1:38" ht="12.75"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row>
    <row r="238" spans="1:38" ht="12.75"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row>
    <row r="239" spans="1:38" ht="12.75"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row>
    <row r="240" spans="1:38" ht="12.75"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row>
    <row r="241" spans="1:38" ht="12.75"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row>
    <row r="242" spans="1:38" ht="12.75"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row>
    <row r="243" spans="1:38" ht="12.75"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row>
    <row r="244" spans="1:38" ht="12.75"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row>
    <row r="245" spans="1:38" ht="12.75"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row>
    <row r="246" spans="1:38" ht="12.75"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row>
    <row r="247" spans="1:38" ht="12.75"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row>
    <row r="248" spans="1:38" ht="12.75"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row>
    <row r="249" spans="1:38" ht="12.75"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row>
    <row r="250" spans="1:38" ht="12.75"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row>
    <row r="251" spans="1:38" ht="12.75"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row>
    <row r="252" spans="1:38" ht="12.75"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row>
    <row r="253" spans="1:38" ht="12.75"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row>
    <row r="254" spans="1:38" ht="12.75"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row>
    <row r="255" spans="1:38" ht="12.75"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row>
    <row r="256" spans="1:38" ht="12.75"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row>
    <row r="257" spans="1:38" ht="12.75"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row>
    <row r="258" spans="1:38" ht="12.75"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row>
    <row r="259" spans="1:38" ht="12.75"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row>
    <row r="260" spans="1:38" ht="12.75"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row>
    <row r="261" spans="1:38" ht="12.75"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row>
    <row r="262" spans="1:38" ht="12.75"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row>
    <row r="263" spans="1:38" ht="12.75"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row>
    <row r="264" spans="1:38" ht="12.75"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row>
    <row r="265" spans="1:38" ht="12.75"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row>
    <row r="266" spans="1:38" ht="12.75"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row>
    <row r="267" spans="1:38" ht="12.75"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row>
    <row r="268" spans="1:38" ht="12.75"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row>
    <row r="269" spans="1:38" ht="12.75"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row>
    <row r="270" spans="1:38" ht="12.75"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row>
    <row r="271" spans="1:38" ht="12.75"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row>
    <row r="272" spans="1:38" ht="12.75"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row>
    <row r="273" spans="1:38" ht="12.75"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row>
    <row r="274" spans="1:38" ht="12.75"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row>
    <row r="275" spans="1:38" ht="12.75"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row>
    <row r="276" spans="1:38" ht="12.75"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row>
    <row r="277" spans="1:38" ht="12.75"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row>
    <row r="278" spans="1:38" ht="12.75"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row>
    <row r="279" spans="1:38" ht="12.75"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row>
    <row r="280" spans="1:38" ht="12.75"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row>
    <row r="281" spans="1:38" ht="12.75"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row>
    <row r="282" spans="1:38" ht="12.75"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row>
    <row r="283" spans="1:38" ht="12.75"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row>
    <row r="284" spans="1:38" ht="12.75"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row>
    <row r="285" spans="1:38" ht="12.75"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row>
    <row r="286" spans="1:38" ht="12.75"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row>
    <row r="287" spans="1:38" ht="12.75"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row>
    <row r="288" spans="1:38" ht="12.75"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row>
    <row r="289" spans="1:38" ht="12.75"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row>
    <row r="290" spans="1:38" ht="12.75"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row>
    <row r="291" spans="1:38" ht="12.75"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row>
    <row r="292" spans="1:38" ht="12.75"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row>
    <row r="293" spans="1:38" ht="12.75"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row>
    <row r="294" spans="1:38" ht="12.75"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row>
    <row r="295" spans="1:38" ht="12.75"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row>
    <row r="296" spans="1:38" ht="12.75"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row>
    <row r="297" spans="1:38" ht="12.75"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row>
    <row r="298" spans="1:38" ht="12.75"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row>
    <row r="299" spans="1:38" ht="12.75"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row>
    <row r="300" spans="1:38" ht="12.75"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row>
    <row r="301" spans="1:38" ht="12.75"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row>
    <row r="302" spans="1:38" ht="12.75"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row>
    <row r="303" spans="1:38" ht="12.75"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row>
    <row r="304" spans="1:38" ht="12.75"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row>
    <row r="305" spans="1:38" ht="12.75"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c r="AL305" s="57"/>
    </row>
    <row r="306" spans="1:38" ht="12.75"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row>
    <row r="307" spans="1:38" ht="12.75"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row>
    <row r="308" spans="1:38" ht="12.75"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c r="AL308" s="57"/>
    </row>
    <row r="309" spans="1:38" ht="12.75"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c r="AL309" s="57"/>
    </row>
    <row r="310" spans="1:38" ht="12.75"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c r="AL310" s="57"/>
    </row>
    <row r="311" spans="1:38" ht="12.75"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c r="AL311" s="57"/>
    </row>
    <row r="312" spans="1:38" ht="12.75"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c r="AL312" s="57"/>
    </row>
    <row r="313" spans="1:38" ht="12.75"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c r="AL313" s="57"/>
    </row>
    <row r="314" spans="1:38" ht="12.75"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c r="AL314" s="57"/>
    </row>
    <row r="315" spans="1:38" ht="12.75"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c r="AL315" s="57"/>
    </row>
    <row r="316" spans="1:38" ht="12.75"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c r="AL316" s="57"/>
    </row>
    <row r="317" spans="1:38" ht="12.75"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c r="AL317" s="57"/>
    </row>
    <row r="318" spans="1:38" ht="12.75"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row>
    <row r="319" spans="1:38" ht="12.75"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row>
    <row r="320" spans="1:38" ht="12.75"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c r="AL320" s="57"/>
    </row>
    <row r="321" spans="1:38" ht="12.75"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c r="AL321" s="57"/>
    </row>
    <row r="322" spans="1:38" ht="12.75"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c r="AL322" s="57"/>
    </row>
    <row r="323" spans="1:38" ht="12.75"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c r="AL323" s="57"/>
    </row>
    <row r="324" spans="1:38" ht="12.75"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c r="AL324" s="57"/>
    </row>
    <row r="325" spans="1:38" ht="12.75"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c r="AL325" s="57"/>
    </row>
    <row r="326" spans="1:38" ht="12.75"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c r="AL326" s="57"/>
    </row>
    <row r="327" spans="1:38" ht="12.75"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c r="AL327" s="57"/>
    </row>
    <row r="328" spans="1:38" ht="12.75"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c r="AL328" s="57"/>
    </row>
    <row r="329" spans="1:38" ht="12.75"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c r="AL329" s="57"/>
    </row>
    <row r="330" spans="1:38" ht="12.75"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c r="AL330" s="57"/>
    </row>
    <row r="331" spans="1:38" ht="12.75"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c r="AL331" s="57"/>
    </row>
    <row r="332" spans="1:38" ht="12.75"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c r="AL332" s="57"/>
    </row>
    <row r="333" spans="1:38" ht="12.75"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c r="AL333" s="57"/>
    </row>
    <row r="334" spans="1:38" ht="12.75"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row>
    <row r="335" spans="1:38" ht="12.75"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c r="AL335" s="57"/>
    </row>
    <row r="336" spans="1:38" ht="12.75"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row>
    <row r="337" spans="1:38" ht="12.75"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c r="AL337" s="57"/>
    </row>
    <row r="338" spans="1:38" ht="12.75"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row>
    <row r="339" spans="1:38" ht="12.75"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c r="AL339" s="57"/>
    </row>
    <row r="340" spans="1:38" ht="12.75"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c r="AL340" s="57"/>
    </row>
    <row r="341" spans="1:38" ht="12.75"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c r="AL341" s="57"/>
    </row>
    <row r="342" spans="1:38" ht="12.75"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c r="AL342" s="57"/>
    </row>
    <row r="343" spans="1:38" ht="12.75"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c r="AL343" s="57"/>
    </row>
    <row r="344" spans="1:38" ht="12.75"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c r="AL344" s="57"/>
    </row>
    <row r="345" spans="1:38" ht="12.75"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c r="AL345" s="57"/>
    </row>
    <row r="346" spans="1:38" ht="12.75"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c r="AL346" s="57"/>
    </row>
    <row r="347" spans="1:38" ht="12.75"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c r="AL347" s="57"/>
    </row>
    <row r="348" spans="1:38" ht="12.75"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c r="AL348" s="57"/>
    </row>
    <row r="349" spans="1:38" ht="12.75"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c r="AL349" s="57"/>
    </row>
    <row r="350" spans="1:38" ht="12.75"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c r="AL350" s="57"/>
    </row>
    <row r="351" spans="1:38" ht="12.75"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c r="AL351" s="57"/>
    </row>
    <row r="352" spans="1:38" ht="12.75"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c r="AL352" s="57"/>
    </row>
    <row r="353" spans="1:38" ht="12.75"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row>
    <row r="354" spans="1:38" ht="12.75"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c r="AL354" s="57"/>
    </row>
    <row r="355" spans="1:38" ht="12.75"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c r="AL355" s="57"/>
    </row>
    <row r="356" spans="1:38" ht="12.75"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c r="AL356" s="57"/>
    </row>
    <row r="357" spans="1:38" ht="12.75"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c r="AL357" s="57"/>
    </row>
    <row r="358" spans="1:38" ht="12.75"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c r="AL358" s="57"/>
    </row>
    <row r="359" spans="1:38" ht="12.75"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row>
    <row r="360" spans="1:38" ht="12.75"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c r="AL360" s="57"/>
    </row>
    <row r="361" spans="1:38" ht="12.75"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c r="AL361" s="57"/>
    </row>
    <row r="362" spans="1:38" ht="12.75"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c r="AL362" s="57"/>
    </row>
    <row r="363" spans="1:38" ht="12.75"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c r="AL363" s="57"/>
    </row>
    <row r="364" spans="1:38" ht="12.75"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c r="AL364" s="57"/>
    </row>
    <row r="365" spans="1:38" ht="12.75"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c r="AL365" s="57"/>
    </row>
    <row r="366" spans="1:38" ht="12.75"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c r="AL366" s="57"/>
    </row>
    <row r="367" spans="1:38" ht="12.75"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c r="AL367" s="57"/>
    </row>
    <row r="368" spans="1:38" ht="12.75"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c r="AL368" s="57"/>
    </row>
    <row r="369" spans="1:38" ht="12.75"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c r="AL369" s="57"/>
    </row>
    <row r="370" spans="1:38" ht="12.75"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c r="AL370" s="57"/>
    </row>
    <row r="371" spans="1:38" ht="12.75"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c r="AL371" s="57"/>
    </row>
    <row r="372" spans="1:38" ht="12.75"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c r="AL372" s="57"/>
    </row>
    <row r="373" spans="1:38" ht="12.75"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c r="AL373" s="57"/>
    </row>
    <row r="374" spans="1:38" ht="12.75"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c r="AL374" s="57"/>
    </row>
    <row r="375" spans="1:38" ht="12.75"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c r="AL375" s="57"/>
    </row>
    <row r="376" spans="1:38" ht="12.75"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c r="AL376" s="57"/>
    </row>
    <row r="377" spans="1:38" ht="12.75"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c r="AL377" s="57"/>
    </row>
    <row r="378" spans="1:38" ht="12.75"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c r="AL378" s="57"/>
    </row>
    <row r="379" spans="1:38" ht="12.75"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c r="AL379" s="57"/>
    </row>
    <row r="380" spans="1:38" ht="12.75"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c r="AL380" s="57"/>
    </row>
    <row r="381" spans="1:38" ht="12.75"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c r="AL381" s="57"/>
    </row>
    <row r="382" spans="1:38" ht="12.75"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c r="AL382" s="57"/>
    </row>
    <row r="383" spans="1:38" ht="12.75"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c r="AL383" s="57"/>
    </row>
    <row r="384" spans="1:38" ht="12.75"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c r="AL384" s="57"/>
    </row>
    <row r="385" spans="1:38" ht="12.75"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c r="AL385" s="57"/>
    </row>
    <row r="386" spans="1:38" ht="12.75"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c r="AL386" s="57"/>
    </row>
    <row r="387" spans="1:38" ht="12.75"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c r="AL387" s="57"/>
    </row>
    <row r="388" spans="1:38" ht="12.75"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c r="AL388" s="57"/>
    </row>
    <row r="389" spans="1:38" ht="12.75"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c r="AL389" s="57"/>
    </row>
    <row r="390" spans="1:38" ht="12.75"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c r="AE390" s="57"/>
      <c r="AF390" s="57"/>
      <c r="AG390" s="57"/>
      <c r="AH390" s="57"/>
      <c r="AI390" s="57"/>
      <c r="AJ390" s="57"/>
      <c r="AK390" s="57"/>
      <c r="AL390" s="57"/>
    </row>
    <row r="391" spans="1:38" ht="12.75"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c r="AE391" s="57"/>
      <c r="AF391" s="57"/>
      <c r="AG391" s="57"/>
      <c r="AH391" s="57"/>
      <c r="AI391" s="57"/>
      <c r="AJ391" s="57"/>
      <c r="AK391" s="57"/>
      <c r="AL391" s="57"/>
    </row>
    <row r="392" spans="1:38" ht="12.75"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c r="AE392" s="57"/>
      <c r="AF392" s="57"/>
      <c r="AG392" s="57"/>
      <c r="AH392" s="57"/>
      <c r="AI392" s="57"/>
      <c r="AJ392" s="57"/>
      <c r="AK392" s="57"/>
      <c r="AL392" s="57"/>
    </row>
    <row r="393" spans="1:38" ht="12.75"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c r="AE393" s="57"/>
      <c r="AF393" s="57"/>
      <c r="AG393" s="57"/>
      <c r="AH393" s="57"/>
      <c r="AI393" s="57"/>
      <c r="AJ393" s="57"/>
      <c r="AK393" s="57"/>
      <c r="AL393" s="57"/>
    </row>
    <row r="394" spans="1:38" ht="12.75"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c r="AE394" s="57"/>
      <c r="AF394" s="57"/>
      <c r="AG394" s="57"/>
      <c r="AH394" s="57"/>
      <c r="AI394" s="57"/>
      <c r="AJ394" s="57"/>
      <c r="AK394" s="57"/>
      <c r="AL394" s="57"/>
    </row>
    <row r="395" spans="1:38" ht="12.75"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c r="AE395" s="57"/>
      <c r="AF395" s="57"/>
      <c r="AG395" s="57"/>
      <c r="AH395" s="57"/>
      <c r="AI395" s="57"/>
      <c r="AJ395" s="57"/>
      <c r="AK395" s="57"/>
      <c r="AL395" s="57"/>
    </row>
    <row r="396" spans="1:38" ht="12.75"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c r="AE396" s="57"/>
      <c r="AF396" s="57"/>
      <c r="AG396" s="57"/>
      <c r="AH396" s="57"/>
      <c r="AI396" s="57"/>
      <c r="AJ396" s="57"/>
      <c r="AK396" s="57"/>
      <c r="AL396" s="57"/>
    </row>
    <row r="397" spans="1:38" ht="12.75"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c r="AE397" s="57"/>
      <c r="AF397" s="57"/>
      <c r="AG397" s="57"/>
      <c r="AH397" s="57"/>
      <c r="AI397" s="57"/>
      <c r="AJ397" s="57"/>
      <c r="AK397" s="57"/>
      <c r="AL397" s="57"/>
    </row>
    <row r="398" spans="1:38" ht="12.75"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c r="AE398" s="57"/>
      <c r="AF398" s="57"/>
      <c r="AG398" s="57"/>
      <c r="AH398" s="57"/>
      <c r="AI398" s="57"/>
      <c r="AJ398" s="57"/>
      <c r="AK398" s="57"/>
      <c r="AL398" s="57"/>
    </row>
    <row r="399" spans="1:38" ht="12.75"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c r="AE399" s="57"/>
      <c r="AF399" s="57"/>
      <c r="AG399" s="57"/>
      <c r="AH399" s="57"/>
      <c r="AI399" s="57"/>
      <c r="AJ399" s="57"/>
      <c r="AK399" s="57"/>
      <c r="AL399" s="57"/>
    </row>
    <row r="400" spans="1:38" ht="12.75"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c r="AE400" s="57"/>
      <c r="AF400" s="57"/>
      <c r="AG400" s="57"/>
      <c r="AH400" s="57"/>
      <c r="AI400" s="57"/>
      <c r="AJ400" s="57"/>
      <c r="AK400" s="57"/>
      <c r="AL400" s="57"/>
    </row>
    <row r="401" spans="1:38" ht="12.75"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57"/>
      <c r="AG401" s="57"/>
      <c r="AH401" s="57"/>
      <c r="AI401" s="57"/>
      <c r="AJ401" s="57"/>
      <c r="AK401" s="57"/>
      <c r="AL401" s="57"/>
    </row>
    <row r="402" spans="1:38" ht="12.75"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57"/>
      <c r="AG402" s="57"/>
      <c r="AH402" s="57"/>
      <c r="AI402" s="57"/>
      <c r="AJ402" s="57"/>
      <c r="AK402" s="57"/>
      <c r="AL402" s="57"/>
    </row>
    <row r="403" spans="1:38" ht="12.75"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c r="AE403" s="57"/>
      <c r="AF403" s="57"/>
      <c r="AG403" s="57"/>
      <c r="AH403" s="57"/>
      <c r="AI403" s="57"/>
      <c r="AJ403" s="57"/>
      <c r="AK403" s="57"/>
      <c r="AL403" s="57"/>
    </row>
    <row r="404" spans="1:38" ht="12.75"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c r="AE404" s="57"/>
      <c r="AF404" s="57"/>
      <c r="AG404" s="57"/>
      <c r="AH404" s="57"/>
      <c r="AI404" s="57"/>
      <c r="AJ404" s="57"/>
      <c r="AK404" s="57"/>
      <c r="AL404" s="57"/>
    </row>
    <row r="405" spans="1:38" ht="12.75"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c r="AE405" s="57"/>
      <c r="AF405" s="57"/>
      <c r="AG405" s="57"/>
      <c r="AH405" s="57"/>
      <c r="AI405" s="57"/>
      <c r="AJ405" s="57"/>
      <c r="AK405" s="57"/>
      <c r="AL405" s="57"/>
    </row>
    <row r="406" spans="1:38" ht="12.75"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c r="AE406" s="57"/>
      <c r="AF406" s="57"/>
      <c r="AG406" s="57"/>
      <c r="AH406" s="57"/>
      <c r="AI406" s="57"/>
      <c r="AJ406" s="57"/>
      <c r="AK406" s="57"/>
      <c r="AL406" s="57"/>
    </row>
    <row r="407" spans="1:38" ht="12.75"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57"/>
      <c r="AG407" s="57"/>
      <c r="AH407" s="57"/>
      <c r="AI407" s="57"/>
      <c r="AJ407" s="57"/>
      <c r="AK407" s="57"/>
      <c r="AL407" s="57"/>
    </row>
    <row r="408" spans="1:38" ht="12.75"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7"/>
      <c r="AK408" s="57"/>
      <c r="AL408" s="57"/>
    </row>
    <row r="409" spans="1:38" ht="12.75"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7"/>
      <c r="AK409" s="57"/>
      <c r="AL409" s="57"/>
    </row>
    <row r="410" spans="1:38" ht="12.75"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c r="AD410" s="57"/>
      <c r="AE410" s="57"/>
      <c r="AF410" s="57"/>
      <c r="AG410" s="57"/>
      <c r="AH410" s="57"/>
      <c r="AI410" s="57"/>
      <c r="AJ410" s="57"/>
      <c r="AK410" s="57"/>
      <c r="AL410" s="57"/>
    </row>
    <row r="411" spans="1:38" ht="12.75"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c r="AD411" s="57"/>
      <c r="AE411" s="57"/>
      <c r="AF411" s="57"/>
      <c r="AG411" s="57"/>
      <c r="AH411" s="57"/>
      <c r="AI411" s="57"/>
      <c r="AJ411" s="57"/>
      <c r="AK411" s="57"/>
      <c r="AL411" s="57"/>
    </row>
    <row r="412" spans="1:38" ht="12.75"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c r="AD412" s="57"/>
      <c r="AE412" s="57"/>
      <c r="AF412" s="57"/>
      <c r="AG412" s="57"/>
      <c r="AH412" s="57"/>
      <c r="AI412" s="57"/>
      <c r="AJ412" s="57"/>
      <c r="AK412" s="57"/>
      <c r="AL412" s="57"/>
    </row>
    <row r="413" spans="1:38" ht="12.75"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c r="AD413" s="57"/>
      <c r="AE413" s="57"/>
      <c r="AF413" s="57"/>
      <c r="AG413" s="57"/>
      <c r="AH413" s="57"/>
      <c r="AI413" s="57"/>
      <c r="AJ413" s="57"/>
      <c r="AK413" s="57"/>
      <c r="AL413" s="57"/>
    </row>
    <row r="414" spans="1:38" ht="12.75"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c r="AD414" s="57"/>
      <c r="AE414" s="57"/>
      <c r="AF414" s="57"/>
      <c r="AG414" s="57"/>
      <c r="AH414" s="57"/>
      <c r="AI414" s="57"/>
      <c r="AJ414" s="57"/>
      <c r="AK414" s="57"/>
      <c r="AL414" s="57"/>
    </row>
    <row r="415" spans="1:38" ht="12.75"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c r="AD415" s="57"/>
      <c r="AE415" s="57"/>
      <c r="AF415" s="57"/>
      <c r="AG415" s="57"/>
      <c r="AH415" s="57"/>
      <c r="AI415" s="57"/>
      <c r="AJ415" s="57"/>
      <c r="AK415" s="57"/>
      <c r="AL415" s="57"/>
    </row>
    <row r="416" spans="1:38" ht="12.75"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c r="AD416" s="57"/>
      <c r="AE416" s="57"/>
      <c r="AF416" s="57"/>
      <c r="AG416" s="57"/>
      <c r="AH416" s="57"/>
      <c r="AI416" s="57"/>
      <c r="AJ416" s="57"/>
      <c r="AK416" s="57"/>
      <c r="AL416" s="57"/>
    </row>
    <row r="417" spans="1:38" ht="12.75"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c r="AD417" s="57"/>
      <c r="AE417" s="57"/>
      <c r="AF417" s="57"/>
      <c r="AG417" s="57"/>
      <c r="AH417" s="57"/>
      <c r="AI417" s="57"/>
      <c r="AJ417" s="57"/>
      <c r="AK417" s="57"/>
      <c r="AL417" s="57"/>
    </row>
    <row r="418" spans="1:38" ht="12.75"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c r="AD418" s="57"/>
      <c r="AE418" s="57"/>
      <c r="AF418" s="57"/>
      <c r="AG418" s="57"/>
      <c r="AH418" s="57"/>
      <c r="AI418" s="57"/>
      <c r="AJ418" s="57"/>
      <c r="AK418" s="57"/>
      <c r="AL418" s="57"/>
    </row>
    <row r="419" spans="1:38" ht="12.75"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c r="AD419" s="57"/>
      <c r="AE419" s="57"/>
      <c r="AF419" s="57"/>
      <c r="AG419" s="57"/>
      <c r="AH419" s="57"/>
      <c r="AI419" s="57"/>
      <c r="AJ419" s="57"/>
      <c r="AK419" s="57"/>
      <c r="AL419" s="57"/>
    </row>
    <row r="420" spans="1:38" ht="12.75"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c r="AD420" s="57"/>
      <c r="AE420" s="57"/>
      <c r="AF420" s="57"/>
      <c r="AG420" s="57"/>
      <c r="AH420" s="57"/>
      <c r="AI420" s="57"/>
      <c r="AJ420" s="57"/>
      <c r="AK420" s="57"/>
      <c r="AL420" s="57"/>
    </row>
    <row r="421" spans="1:38" ht="12.75"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c r="AD421" s="57"/>
      <c r="AE421" s="57"/>
      <c r="AF421" s="57"/>
      <c r="AG421" s="57"/>
      <c r="AH421" s="57"/>
      <c r="AI421" s="57"/>
      <c r="AJ421" s="57"/>
      <c r="AK421" s="57"/>
      <c r="AL421" s="57"/>
    </row>
    <row r="422" spans="1:38" ht="12.75"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c r="AD422" s="57"/>
      <c r="AE422" s="57"/>
      <c r="AF422" s="57"/>
      <c r="AG422" s="57"/>
      <c r="AH422" s="57"/>
      <c r="AI422" s="57"/>
      <c r="AJ422" s="57"/>
      <c r="AK422" s="57"/>
      <c r="AL422" s="57"/>
    </row>
    <row r="423" spans="1:38" ht="12.75"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c r="AD423" s="57"/>
      <c r="AE423" s="57"/>
      <c r="AF423" s="57"/>
      <c r="AG423" s="57"/>
      <c r="AH423" s="57"/>
      <c r="AI423" s="57"/>
      <c r="AJ423" s="57"/>
      <c r="AK423" s="57"/>
      <c r="AL423" s="57"/>
    </row>
    <row r="424" spans="1:38" ht="12.75"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c r="AD424" s="57"/>
      <c r="AE424" s="57"/>
      <c r="AF424" s="57"/>
      <c r="AG424" s="57"/>
      <c r="AH424" s="57"/>
      <c r="AI424" s="57"/>
      <c r="AJ424" s="57"/>
      <c r="AK424" s="57"/>
      <c r="AL424" s="57"/>
    </row>
    <row r="425" spans="1:38" ht="12.75"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c r="AD425" s="57"/>
      <c r="AE425" s="57"/>
      <c r="AF425" s="57"/>
      <c r="AG425" s="57"/>
      <c r="AH425" s="57"/>
      <c r="AI425" s="57"/>
      <c r="AJ425" s="57"/>
      <c r="AK425" s="57"/>
      <c r="AL425" s="57"/>
    </row>
    <row r="426" spans="1:38" ht="12.75"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c r="AD426" s="57"/>
      <c r="AE426" s="57"/>
      <c r="AF426" s="57"/>
      <c r="AG426" s="57"/>
      <c r="AH426" s="57"/>
      <c r="AI426" s="57"/>
      <c r="AJ426" s="57"/>
      <c r="AK426" s="57"/>
      <c r="AL426" s="57"/>
    </row>
    <row r="427" spans="1:38" ht="12.75"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c r="AE427" s="57"/>
      <c r="AF427" s="57"/>
      <c r="AG427" s="57"/>
      <c r="AH427" s="57"/>
      <c r="AI427" s="57"/>
      <c r="AJ427" s="57"/>
      <c r="AK427" s="57"/>
      <c r="AL427" s="57"/>
    </row>
    <row r="428" spans="1:38" ht="12.75"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c r="AE428" s="57"/>
      <c r="AF428" s="57"/>
      <c r="AG428" s="57"/>
      <c r="AH428" s="57"/>
      <c r="AI428" s="57"/>
      <c r="AJ428" s="57"/>
      <c r="AK428" s="57"/>
      <c r="AL428" s="57"/>
    </row>
    <row r="429" spans="1:38" ht="12.75"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row>
    <row r="430" spans="1:38" ht="12.75"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row>
    <row r="431" spans="1:38" ht="12.75"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row>
    <row r="432" spans="1:38" ht="12.75"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row>
    <row r="433" spans="1:38" ht="12.75"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row>
    <row r="434" spans="1:38" ht="12.75"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row>
    <row r="435" spans="1:38" ht="12.75"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row>
    <row r="436" spans="1:38" ht="12.75"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row>
    <row r="437" spans="1:38" ht="12.75"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row>
    <row r="438" spans="1:38" ht="12.75"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c r="AE438" s="57"/>
      <c r="AF438" s="57"/>
      <c r="AG438" s="57"/>
      <c r="AH438" s="57"/>
      <c r="AI438" s="57"/>
      <c r="AJ438" s="57"/>
      <c r="AK438" s="57"/>
      <c r="AL438" s="57"/>
    </row>
    <row r="439" spans="1:38" ht="12.75"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c r="AD439" s="57"/>
      <c r="AE439" s="57"/>
      <c r="AF439" s="57"/>
      <c r="AG439" s="57"/>
      <c r="AH439" s="57"/>
      <c r="AI439" s="57"/>
      <c r="AJ439" s="57"/>
      <c r="AK439" s="57"/>
      <c r="AL439" s="57"/>
    </row>
    <row r="440" spans="1:38" ht="12.75"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c r="AD440" s="57"/>
      <c r="AE440" s="57"/>
      <c r="AF440" s="57"/>
      <c r="AG440" s="57"/>
      <c r="AH440" s="57"/>
      <c r="AI440" s="57"/>
      <c r="AJ440" s="57"/>
      <c r="AK440" s="57"/>
      <c r="AL440" s="57"/>
    </row>
    <row r="441" spans="1:38" ht="12.75"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c r="AD441" s="57"/>
      <c r="AE441" s="57"/>
      <c r="AF441" s="57"/>
      <c r="AG441" s="57"/>
      <c r="AH441" s="57"/>
      <c r="AI441" s="57"/>
      <c r="AJ441" s="57"/>
      <c r="AK441" s="57"/>
      <c r="AL441" s="57"/>
    </row>
    <row r="442" spans="1:38" ht="12.75"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c r="AD442" s="57"/>
      <c r="AE442" s="57"/>
      <c r="AF442" s="57"/>
      <c r="AG442" s="57"/>
      <c r="AH442" s="57"/>
      <c r="AI442" s="57"/>
      <c r="AJ442" s="57"/>
      <c r="AK442" s="57"/>
      <c r="AL442" s="57"/>
    </row>
    <row r="443" spans="1:38" ht="12.75"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c r="AD443" s="57"/>
      <c r="AE443" s="57"/>
      <c r="AF443" s="57"/>
      <c r="AG443" s="57"/>
      <c r="AH443" s="57"/>
      <c r="AI443" s="57"/>
      <c r="AJ443" s="57"/>
      <c r="AK443" s="57"/>
      <c r="AL443" s="57"/>
    </row>
    <row r="444" spans="1:38" ht="12.75"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c r="AE444" s="57"/>
      <c r="AF444" s="57"/>
      <c r="AG444" s="57"/>
      <c r="AH444" s="57"/>
      <c r="AI444" s="57"/>
      <c r="AJ444" s="57"/>
      <c r="AK444" s="57"/>
      <c r="AL444" s="57"/>
    </row>
    <row r="445" spans="1:38" ht="12.75"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c r="AD445" s="57"/>
      <c r="AE445" s="57"/>
      <c r="AF445" s="57"/>
      <c r="AG445" s="57"/>
      <c r="AH445" s="57"/>
      <c r="AI445" s="57"/>
      <c r="AJ445" s="57"/>
      <c r="AK445" s="57"/>
      <c r="AL445" s="57"/>
    </row>
    <row r="446" spans="1:38" ht="12.75"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c r="AD446" s="57"/>
      <c r="AE446" s="57"/>
      <c r="AF446" s="57"/>
      <c r="AG446" s="57"/>
      <c r="AH446" s="57"/>
      <c r="AI446" s="57"/>
      <c r="AJ446" s="57"/>
      <c r="AK446" s="57"/>
      <c r="AL446" s="57"/>
    </row>
    <row r="447" spans="1:38" ht="12.75"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c r="AD447" s="57"/>
      <c r="AE447" s="57"/>
      <c r="AF447" s="57"/>
      <c r="AG447" s="57"/>
      <c r="AH447" s="57"/>
      <c r="AI447" s="57"/>
      <c r="AJ447" s="57"/>
      <c r="AK447" s="57"/>
      <c r="AL447" s="57"/>
    </row>
    <row r="448" spans="1:38" ht="12.75"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c r="AD448" s="57"/>
      <c r="AE448" s="57"/>
      <c r="AF448" s="57"/>
      <c r="AG448" s="57"/>
      <c r="AH448" s="57"/>
      <c r="AI448" s="57"/>
      <c r="AJ448" s="57"/>
      <c r="AK448" s="57"/>
      <c r="AL448" s="57"/>
    </row>
    <row r="449" spans="1:38" ht="12.75"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c r="AD449" s="57"/>
      <c r="AE449" s="57"/>
      <c r="AF449" s="57"/>
      <c r="AG449" s="57"/>
      <c r="AH449" s="57"/>
      <c r="AI449" s="57"/>
      <c r="AJ449" s="57"/>
      <c r="AK449" s="57"/>
      <c r="AL449" s="57"/>
    </row>
    <row r="450" spans="1:38" ht="12.75"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c r="AD450" s="57"/>
      <c r="AE450" s="57"/>
      <c r="AF450" s="57"/>
      <c r="AG450" s="57"/>
      <c r="AH450" s="57"/>
      <c r="AI450" s="57"/>
      <c r="AJ450" s="57"/>
      <c r="AK450" s="57"/>
      <c r="AL450" s="57"/>
    </row>
    <row r="451" spans="1:38" ht="12.75"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c r="AD451" s="57"/>
      <c r="AE451" s="57"/>
      <c r="AF451" s="57"/>
      <c r="AG451" s="57"/>
      <c r="AH451" s="57"/>
      <c r="AI451" s="57"/>
      <c r="AJ451" s="57"/>
      <c r="AK451" s="57"/>
      <c r="AL451" s="57"/>
    </row>
    <row r="452" spans="1:38" ht="12.75"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c r="AD452" s="57"/>
      <c r="AE452" s="57"/>
      <c r="AF452" s="57"/>
      <c r="AG452" s="57"/>
      <c r="AH452" s="57"/>
      <c r="AI452" s="57"/>
      <c r="AJ452" s="57"/>
      <c r="AK452" s="57"/>
      <c r="AL452" s="57"/>
    </row>
    <row r="453" spans="1:38" ht="12.75"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c r="AD453" s="57"/>
      <c r="AE453" s="57"/>
      <c r="AF453" s="57"/>
      <c r="AG453" s="57"/>
      <c r="AH453" s="57"/>
      <c r="AI453" s="57"/>
      <c r="AJ453" s="57"/>
      <c r="AK453" s="57"/>
      <c r="AL453" s="57"/>
    </row>
    <row r="454" spans="1:38" ht="12.75"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c r="AD454" s="57"/>
      <c r="AE454" s="57"/>
      <c r="AF454" s="57"/>
      <c r="AG454" s="57"/>
      <c r="AH454" s="57"/>
      <c r="AI454" s="57"/>
      <c r="AJ454" s="57"/>
      <c r="AK454" s="57"/>
      <c r="AL454" s="57"/>
    </row>
    <row r="455" spans="1:38" ht="12.75"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c r="AD455" s="57"/>
      <c r="AE455" s="57"/>
      <c r="AF455" s="57"/>
      <c r="AG455" s="57"/>
      <c r="AH455" s="57"/>
      <c r="AI455" s="57"/>
      <c r="AJ455" s="57"/>
      <c r="AK455" s="57"/>
      <c r="AL455" s="57"/>
    </row>
    <row r="456" spans="1:38" ht="12.75"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c r="AD456" s="57"/>
      <c r="AE456" s="57"/>
      <c r="AF456" s="57"/>
      <c r="AG456" s="57"/>
      <c r="AH456" s="57"/>
      <c r="AI456" s="57"/>
      <c r="AJ456" s="57"/>
      <c r="AK456" s="57"/>
      <c r="AL456" s="57"/>
    </row>
    <row r="457" spans="1:38" ht="12.75"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c r="AD457" s="57"/>
      <c r="AE457" s="57"/>
      <c r="AF457" s="57"/>
      <c r="AG457" s="57"/>
      <c r="AH457" s="57"/>
      <c r="AI457" s="57"/>
      <c r="AJ457" s="57"/>
      <c r="AK457" s="57"/>
      <c r="AL457" s="57"/>
    </row>
    <row r="458" spans="1:38" ht="12.75"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c r="AD458" s="57"/>
      <c r="AE458" s="57"/>
      <c r="AF458" s="57"/>
      <c r="AG458" s="57"/>
      <c r="AH458" s="57"/>
      <c r="AI458" s="57"/>
      <c r="AJ458" s="57"/>
      <c r="AK458" s="57"/>
      <c r="AL458" s="57"/>
    </row>
    <row r="459" spans="1:38" ht="12.75"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c r="AD459" s="57"/>
      <c r="AE459" s="57"/>
      <c r="AF459" s="57"/>
      <c r="AG459" s="57"/>
      <c r="AH459" s="57"/>
      <c r="AI459" s="57"/>
      <c r="AJ459" s="57"/>
      <c r="AK459" s="57"/>
      <c r="AL459" s="57"/>
    </row>
    <row r="460" spans="1:38" ht="12.75"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c r="AD460" s="57"/>
      <c r="AE460" s="57"/>
      <c r="AF460" s="57"/>
      <c r="AG460" s="57"/>
      <c r="AH460" s="57"/>
      <c r="AI460" s="57"/>
      <c r="AJ460" s="57"/>
      <c r="AK460" s="57"/>
      <c r="AL460" s="57"/>
    </row>
    <row r="461" spans="1:38" ht="12.75"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c r="AD461" s="57"/>
      <c r="AE461" s="57"/>
      <c r="AF461" s="57"/>
      <c r="AG461" s="57"/>
      <c r="AH461" s="57"/>
      <c r="AI461" s="57"/>
      <c r="AJ461" s="57"/>
      <c r="AK461" s="57"/>
      <c r="AL461" s="57"/>
    </row>
    <row r="462" spans="1:38" ht="12.75"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c r="AD462" s="57"/>
      <c r="AE462" s="57"/>
      <c r="AF462" s="57"/>
      <c r="AG462" s="57"/>
      <c r="AH462" s="57"/>
      <c r="AI462" s="57"/>
      <c r="AJ462" s="57"/>
      <c r="AK462" s="57"/>
      <c r="AL462" s="57"/>
    </row>
    <row r="463" spans="1:38" ht="12.75"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c r="AD463" s="57"/>
      <c r="AE463" s="57"/>
      <c r="AF463" s="57"/>
      <c r="AG463" s="57"/>
      <c r="AH463" s="57"/>
      <c r="AI463" s="57"/>
      <c r="AJ463" s="57"/>
      <c r="AK463" s="57"/>
      <c r="AL463" s="57"/>
    </row>
    <row r="464" spans="1:38" ht="12.75"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c r="AD464" s="57"/>
      <c r="AE464" s="57"/>
      <c r="AF464" s="57"/>
      <c r="AG464" s="57"/>
      <c r="AH464" s="57"/>
      <c r="AI464" s="57"/>
      <c r="AJ464" s="57"/>
      <c r="AK464" s="57"/>
      <c r="AL464" s="57"/>
    </row>
    <row r="465" spans="1:38" ht="12.75"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c r="AD465" s="57"/>
      <c r="AE465" s="57"/>
      <c r="AF465" s="57"/>
      <c r="AG465" s="57"/>
      <c r="AH465" s="57"/>
      <c r="AI465" s="57"/>
      <c r="AJ465" s="57"/>
      <c r="AK465" s="57"/>
      <c r="AL465" s="57"/>
    </row>
    <row r="466" spans="1:38" ht="12.75"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c r="AE466" s="57"/>
      <c r="AF466" s="57"/>
      <c r="AG466" s="57"/>
      <c r="AH466" s="57"/>
      <c r="AI466" s="57"/>
      <c r="AJ466" s="57"/>
      <c r="AK466" s="57"/>
      <c r="AL466" s="57"/>
    </row>
    <row r="467" spans="1:38" ht="12.75"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c r="AD467" s="57"/>
      <c r="AE467" s="57"/>
      <c r="AF467" s="57"/>
      <c r="AG467" s="57"/>
      <c r="AH467" s="57"/>
      <c r="AI467" s="57"/>
      <c r="AJ467" s="57"/>
      <c r="AK467" s="57"/>
      <c r="AL467" s="57"/>
    </row>
    <row r="468" spans="1:38" ht="12.75"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row>
    <row r="469" spans="1:38" ht="12.75"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row>
    <row r="470" spans="1:38" ht="12.75"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row>
    <row r="471" spans="1:38" ht="12.75"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row>
    <row r="472" spans="1:38" ht="12.75"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row>
    <row r="473" spans="1:38" ht="12.75"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row>
    <row r="474" spans="1:38" ht="12.75"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row>
    <row r="475" spans="1:38" ht="12.75"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row>
    <row r="476" spans="1:38" ht="12.75"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row>
    <row r="477" spans="1:38" ht="12.75"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row>
    <row r="478" spans="1:38" ht="12.75"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c r="AE478" s="57"/>
      <c r="AF478" s="57"/>
      <c r="AG478" s="57"/>
      <c r="AH478" s="57"/>
      <c r="AI478" s="57"/>
      <c r="AJ478" s="57"/>
      <c r="AK478" s="57"/>
      <c r="AL478" s="57"/>
    </row>
    <row r="479" spans="1:38" ht="12.75"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c r="AD479" s="57"/>
      <c r="AE479" s="57"/>
      <c r="AF479" s="57"/>
      <c r="AG479" s="57"/>
      <c r="AH479" s="57"/>
      <c r="AI479" s="57"/>
      <c r="AJ479" s="57"/>
      <c r="AK479" s="57"/>
      <c r="AL479" s="57"/>
    </row>
    <row r="480" spans="1:38" ht="12.75"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c r="AD480" s="57"/>
      <c r="AE480" s="57"/>
      <c r="AF480" s="57"/>
      <c r="AG480" s="57"/>
      <c r="AH480" s="57"/>
      <c r="AI480" s="57"/>
      <c r="AJ480" s="57"/>
      <c r="AK480" s="57"/>
      <c r="AL480" s="57"/>
    </row>
    <row r="481" spans="1:38" ht="12.75"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c r="AD481" s="57"/>
      <c r="AE481" s="57"/>
      <c r="AF481" s="57"/>
      <c r="AG481" s="57"/>
      <c r="AH481" s="57"/>
      <c r="AI481" s="57"/>
      <c r="AJ481" s="57"/>
      <c r="AK481" s="57"/>
      <c r="AL481" s="57"/>
    </row>
    <row r="482" spans="1:38" ht="12.75"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c r="AD482" s="57"/>
      <c r="AE482" s="57"/>
      <c r="AF482" s="57"/>
      <c r="AG482" s="57"/>
      <c r="AH482" s="57"/>
      <c r="AI482" s="57"/>
      <c r="AJ482" s="57"/>
      <c r="AK482" s="57"/>
      <c r="AL482" s="57"/>
    </row>
    <row r="483" spans="1:38" ht="12.75"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c r="AD483" s="57"/>
      <c r="AE483" s="57"/>
      <c r="AF483" s="57"/>
      <c r="AG483" s="57"/>
      <c r="AH483" s="57"/>
      <c r="AI483" s="57"/>
      <c r="AJ483" s="57"/>
      <c r="AK483" s="57"/>
      <c r="AL483" s="57"/>
    </row>
    <row r="484" spans="1:38" ht="12.75"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c r="AD484" s="57"/>
      <c r="AE484" s="57"/>
      <c r="AF484" s="57"/>
      <c r="AG484" s="57"/>
      <c r="AH484" s="57"/>
      <c r="AI484" s="57"/>
      <c r="AJ484" s="57"/>
      <c r="AK484" s="57"/>
      <c r="AL484" s="57"/>
    </row>
    <row r="485" spans="1:38" ht="12.75"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c r="AD485" s="57"/>
      <c r="AE485" s="57"/>
      <c r="AF485" s="57"/>
      <c r="AG485" s="57"/>
      <c r="AH485" s="57"/>
      <c r="AI485" s="57"/>
      <c r="AJ485" s="57"/>
      <c r="AK485" s="57"/>
      <c r="AL485" s="57"/>
    </row>
    <row r="486" spans="1:38" ht="12.75"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c r="AD486" s="57"/>
      <c r="AE486" s="57"/>
      <c r="AF486" s="57"/>
      <c r="AG486" s="57"/>
      <c r="AH486" s="57"/>
      <c r="AI486" s="57"/>
      <c r="AJ486" s="57"/>
      <c r="AK486" s="57"/>
      <c r="AL486" s="57"/>
    </row>
    <row r="487" spans="1:38" ht="12.75"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c r="AD487" s="57"/>
      <c r="AE487" s="57"/>
      <c r="AF487" s="57"/>
      <c r="AG487" s="57"/>
      <c r="AH487" s="57"/>
      <c r="AI487" s="57"/>
      <c r="AJ487" s="57"/>
      <c r="AK487" s="57"/>
      <c r="AL487" s="57"/>
    </row>
    <row r="488" spans="1:38" ht="12.75"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c r="AD488" s="57"/>
      <c r="AE488" s="57"/>
      <c r="AF488" s="57"/>
      <c r="AG488" s="57"/>
      <c r="AH488" s="57"/>
      <c r="AI488" s="57"/>
      <c r="AJ488" s="57"/>
      <c r="AK488" s="57"/>
      <c r="AL488" s="57"/>
    </row>
    <row r="489" spans="1:38" ht="12.75"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c r="AD489" s="57"/>
      <c r="AE489" s="57"/>
      <c r="AF489" s="57"/>
      <c r="AG489" s="57"/>
      <c r="AH489" s="57"/>
      <c r="AI489" s="57"/>
      <c r="AJ489" s="57"/>
      <c r="AK489" s="57"/>
      <c r="AL489" s="57"/>
    </row>
    <row r="490" spans="1:38" ht="12.75"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c r="AD490" s="57"/>
      <c r="AE490" s="57"/>
      <c r="AF490" s="57"/>
      <c r="AG490" s="57"/>
      <c r="AH490" s="57"/>
      <c r="AI490" s="57"/>
      <c r="AJ490" s="57"/>
      <c r="AK490" s="57"/>
      <c r="AL490" s="57"/>
    </row>
    <row r="491" spans="1:38" ht="12.75"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c r="AD491" s="57"/>
      <c r="AE491" s="57"/>
      <c r="AF491" s="57"/>
      <c r="AG491" s="57"/>
      <c r="AH491" s="57"/>
      <c r="AI491" s="57"/>
      <c r="AJ491" s="57"/>
      <c r="AK491" s="57"/>
      <c r="AL491" s="57"/>
    </row>
    <row r="492" spans="1:38" ht="12.75"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c r="AD492" s="57"/>
      <c r="AE492" s="57"/>
      <c r="AF492" s="57"/>
      <c r="AG492" s="57"/>
      <c r="AH492" s="57"/>
      <c r="AI492" s="57"/>
      <c r="AJ492" s="57"/>
      <c r="AK492" s="57"/>
      <c r="AL492" s="57"/>
    </row>
    <row r="493" spans="1:38" ht="12.75"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c r="AD493" s="57"/>
      <c r="AE493" s="57"/>
      <c r="AF493" s="57"/>
      <c r="AG493" s="57"/>
      <c r="AH493" s="57"/>
      <c r="AI493" s="57"/>
      <c r="AJ493" s="57"/>
      <c r="AK493" s="57"/>
      <c r="AL493" s="57"/>
    </row>
    <row r="494" spans="1:38" ht="12.75"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c r="AD494" s="57"/>
      <c r="AE494" s="57"/>
      <c r="AF494" s="57"/>
      <c r="AG494" s="57"/>
      <c r="AH494" s="57"/>
      <c r="AI494" s="57"/>
      <c r="AJ494" s="57"/>
      <c r="AK494" s="57"/>
      <c r="AL494" s="57"/>
    </row>
    <row r="495" spans="1:38" ht="12.75"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c r="AE495" s="57"/>
      <c r="AF495" s="57"/>
      <c r="AG495" s="57"/>
      <c r="AH495" s="57"/>
      <c r="AI495" s="57"/>
      <c r="AJ495" s="57"/>
      <c r="AK495" s="57"/>
      <c r="AL495" s="57"/>
    </row>
    <row r="496" spans="1:38" ht="12.75"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c r="AE496" s="57"/>
      <c r="AF496" s="57"/>
      <c r="AG496" s="57"/>
      <c r="AH496" s="57"/>
      <c r="AI496" s="57"/>
      <c r="AJ496" s="57"/>
      <c r="AK496" s="57"/>
      <c r="AL496" s="57"/>
    </row>
    <row r="497" spans="1:38" ht="12.75"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c r="AD497" s="57"/>
      <c r="AE497" s="57"/>
      <c r="AF497" s="57"/>
      <c r="AG497" s="57"/>
      <c r="AH497" s="57"/>
      <c r="AI497" s="57"/>
      <c r="AJ497" s="57"/>
      <c r="AK497" s="57"/>
      <c r="AL497" s="57"/>
    </row>
    <row r="498" spans="1:38" ht="12.75"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c r="AD498" s="57"/>
      <c r="AE498" s="57"/>
      <c r="AF498" s="57"/>
      <c r="AG498" s="57"/>
      <c r="AH498" s="57"/>
      <c r="AI498" s="57"/>
      <c r="AJ498" s="57"/>
      <c r="AK498" s="57"/>
      <c r="AL498" s="57"/>
    </row>
    <row r="499" spans="1:38" ht="12.75"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c r="AD499" s="57"/>
      <c r="AE499" s="57"/>
      <c r="AF499" s="57"/>
      <c r="AG499" s="57"/>
      <c r="AH499" s="57"/>
      <c r="AI499" s="57"/>
      <c r="AJ499" s="57"/>
      <c r="AK499" s="57"/>
      <c r="AL499" s="57"/>
    </row>
    <row r="500" spans="1:38" ht="12.75"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c r="AD500" s="57"/>
      <c r="AE500" s="57"/>
      <c r="AF500" s="57"/>
      <c r="AG500" s="57"/>
      <c r="AH500" s="57"/>
      <c r="AI500" s="57"/>
      <c r="AJ500" s="57"/>
      <c r="AK500" s="57"/>
      <c r="AL500" s="57"/>
    </row>
    <row r="501" spans="1:38" ht="12.75"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c r="AD501" s="57"/>
      <c r="AE501" s="57"/>
      <c r="AF501" s="57"/>
      <c r="AG501" s="57"/>
      <c r="AH501" s="57"/>
      <c r="AI501" s="57"/>
      <c r="AJ501" s="57"/>
      <c r="AK501" s="57"/>
      <c r="AL501" s="57"/>
    </row>
    <row r="502" spans="1:38" ht="12.75"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c r="AD502" s="57"/>
      <c r="AE502" s="57"/>
      <c r="AF502" s="57"/>
      <c r="AG502" s="57"/>
      <c r="AH502" s="57"/>
      <c r="AI502" s="57"/>
      <c r="AJ502" s="57"/>
      <c r="AK502" s="57"/>
      <c r="AL502" s="57"/>
    </row>
    <row r="503" spans="1:38" ht="12.75"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c r="AD503" s="57"/>
      <c r="AE503" s="57"/>
      <c r="AF503" s="57"/>
      <c r="AG503" s="57"/>
      <c r="AH503" s="57"/>
      <c r="AI503" s="57"/>
      <c r="AJ503" s="57"/>
      <c r="AK503" s="57"/>
      <c r="AL503" s="57"/>
    </row>
    <row r="504" spans="1:38" ht="12.75"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c r="AD504" s="57"/>
      <c r="AE504" s="57"/>
      <c r="AF504" s="57"/>
      <c r="AG504" s="57"/>
      <c r="AH504" s="57"/>
      <c r="AI504" s="57"/>
      <c r="AJ504" s="57"/>
      <c r="AK504" s="57"/>
      <c r="AL504" s="57"/>
    </row>
    <row r="505" spans="1:38" ht="12.75"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c r="AD505" s="57"/>
      <c r="AE505" s="57"/>
      <c r="AF505" s="57"/>
      <c r="AG505" s="57"/>
      <c r="AH505" s="57"/>
      <c r="AI505" s="57"/>
      <c r="AJ505" s="57"/>
      <c r="AK505" s="57"/>
      <c r="AL505" s="57"/>
    </row>
    <row r="506" spans="1:38" ht="12.75"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c r="AD506" s="57"/>
      <c r="AE506" s="57"/>
      <c r="AF506" s="57"/>
      <c r="AG506" s="57"/>
      <c r="AH506" s="57"/>
      <c r="AI506" s="57"/>
      <c r="AJ506" s="57"/>
      <c r="AK506" s="57"/>
      <c r="AL506" s="57"/>
    </row>
    <row r="507" spans="1:38" ht="12.75"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c r="AD507" s="57"/>
      <c r="AE507" s="57"/>
      <c r="AF507" s="57"/>
      <c r="AG507" s="57"/>
      <c r="AH507" s="57"/>
      <c r="AI507" s="57"/>
      <c r="AJ507" s="57"/>
      <c r="AK507" s="57"/>
      <c r="AL507" s="57"/>
    </row>
    <row r="508" spans="1:38" ht="12.75"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c r="AD508" s="57"/>
      <c r="AE508" s="57"/>
      <c r="AF508" s="57"/>
      <c r="AG508" s="57"/>
      <c r="AH508" s="57"/>
      <c r="AI508" s="57"/>
      <c r="AJ508" s="57"/>
      <c r="AK508" s="57"/>
      <c r="AL508" s="57"/>
    </row>
    <row r="509" spans="1:38" ht="12.75"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c r="AD509" s="57"/>
      <c r="AE509" s="57"/>
      <c r="AF509" s="57"/>
      <c r="AG509" s="57"/>
      <c r="AH509" s="57"/>
      <c r="AI509" s="57"/>
      <c r="AJ509" s="57"/>
      <c r="AK509" s="57"/>
      <c r="AL509" s="57"/>
    </row>
    <row r="510" spans="1:38" ht="12.75"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c r="AD510" s="57"/>
      <c r="AE510" s="57"/>
      <c r="AF510" s="57"/>
      <c r="AG510" s="57"/>
      <c r="AH510" s="57"/>
      <c r="AI510" s="57"/>
      <c r="AJ510" s="57"/>
      <c r="AK510" s="57"/>
      <c r="AL510" s="57"/>
    </row>
    <row r="511" spans="1:38" ht="12.75"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c r="AD511" s="57"/>
      <c r="AE511" s="57"/>
      <c r="AF511" s="57"/>
      <c r="AG511" s="57"/>
      <c r="AH511" s="57"/>
      <c r="AI511" s="57"/>
      <c r="AJ511" s="57"/>
      <c r="AK511" s="57"/>
      <c r="AL511" s="57"/>
    </row>
    <row r="512" spans="1:38" ht="12.75"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c r="AD512" s="57"/>
      <c r="AE512" s="57"/>
      <c r="AF512" s="57"/>
      <c r="AG512" s="57"/>
      <c r="AH512" s="57"/>
      <c r="AI512" s="57"/>
      <c r="AJ512" s="57"/>
      <c r="AK512" s="57"/>
      <c r="AL512" s="57"/>
    </row>
    <row r="513" spans="1:38" ht="12.75"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c r="AD513" s="57"/>
      <c r="AE513" s="57"/>
      <c r="AF513" s="57"/>
      <c r="AG513" s="57"/>
      <c r="AH513" s="57"/>
      <c r="AI513" s="57"/>
      <c r="AJ513" s="57"/>
      <c r="AK513" s="57"/>
      <c r="AL513" s="57"/>
    </row>
    <row r="514" spans="1:38" ht="12.75"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c r="AD514" s="57"/>
      <c r="AE514" s="57"/>
      <c r="AF514" s="57"/>
      <c r="AG514" s="57"/>
      <c r="AH514" s="57"/>
      <c r="AI514" s="57"/>
      <c r="AJ514" s="57"/>
      <c r="AK514" s="57"/>
      <c r="AL514" s="57"/>
    </row>
    <row r="515" spans="1:38" ht="12.75"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c r="AD515" s="57"/>
      <c r="AE515" s="57"/>
      <c r="AF515" s="57"/>
      <c r="AG515" s="57"/>
      <c r="AH515" s="57"/>
      <c r="AI515" s="57"/>
      <c r="AJ515" s="57"/>
      <c r="AK515" s="57"/>
      <c r="AL515" s="57"/>
    </row>
    <row r="516" spans="1:38" ht="12.75"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c r="AD516" s="57"/>
      <c r="AE516" s="57"/>
      <c r="AF516" s="57"/>
      <c r="AG516" s="57"/>
      <c r="AH516" s="57"/>
      <c r="AI516" s="57"/>
      <c r="AJ516" s="57"/>
      <c r="AK516" s="57"/>
      <c r="AL516" s="57"/>
    </row>
    <row r="517" spans="1:38" ht="12.75"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c r="AD517" s="57"/>
      <c r="AE517" s="57"/>
      <c r="AF517" s="57"/>
      <c r="AG517" s="57"/>
      <c r="AH517" s="57"/>
      <c r="AI517" s="57"/>
      <c r="AJ517" s="57"/>
      <c r="AK517" s="57"/>
      <c r="AL517" s="57"/>
    </row>
    <row r="518" spans="1:38" ht="12.75"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c r="AD518" s="57"/>
      <c r="AE518" s="57"/>
      <c r="AF518" s="57"/>
      <c r="AG518" s="57"/>
      <c r="AH518" s="57"/>
      <c r="AI518" s="57"/>
      <c r="AJ518" s="57"/>
      <c r="AK518" s="57"/>
      <c r="AL518" s="57"/>
    </row>
    <row r="519" spans="1:38" ht="12.75"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c r="AD519" s="57"/>
      <c r="AE519" s="57"/>
      <c r="AF519" s="57"/>
      <c r="AG519" s="57"/>
      <c r="AH519" s="57"/>
      <c r="AI519" s="57"/>
      <c r="AJ519" s="57"/>
      <c r="AK519" s="57"/>
      <c r="AL519" s="57"/>
    </row>
    <row r="520" spans="1:38" ht="12.75"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c r="AD520" s="57"/>
      <c r="AE520" s="57"/>
      <c r="AF520" s="57"/>
      <c r="AG520" s="57"/>
      <c r="AH520" s="57"/>
      <c r="AI520" s="57"/>
      <c r="AJ520" s="57"/>
      <c r="AK520" s="57"/>
      <c r="AL520" s="57"/>
    </row>
    <row r="521" spans="1:38" ht="12.75"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c r="AD521" s="57"/>
      <c r="AE521" s="57"/>
      <c r="AF521" s="57"/>
      <c r="AG521" s="57"/>
      <c r="AH521" s="57"/>
      <c r="AI521" s="57"/>
      <c r="AJ521" s="57"/>
      <c r="AK521" s="57"/>
      <c r="AL521" s="57"/>
    </row>
    <row r="522" spans="1:38" ht="12.75"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c r="AD522" s="57"/>
      <c r="AE522" s="57"/>
      <c r="AF522" s="57"/>
      <c r="AG522" s="57"/>
      <c r="AH522" s="57"/>
      <c r="AI522" s="57"/>
      <c r="AJ522" s="57"/>
      <c r="AK522" s="57"/>
      <c r="AL522" s="57"/>
    </row>
    <row r="523" spans="1:38" ht="12.75"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c r="AD523" s="57"/>
      <c r="AE523" s="57"/>
      <c r="AF523" s="57"/>
      <c r="AG523" s="57"/>
      <c r="AH523" s="57"/>
      <c r="AI523" s="57"/>
      <c r="AJ523" s="57"/>
      <c r="AK523" s="57"/>
      <c r="AL523" s="57"/>
    </row>
    <row r="524" spans="1:38" ht="12.75"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c r="AD524" s="57"/>
      <c r="AE524" s="57"/>
      <c r="AF524" s="57"/>
      <c r="AG524" s="57"/>
      <c r="AH524" s="57"/>
      <c r="AI524" s="57"/>
      <c r="AJ524" s="57"/>
      <c r="AK524" s="57"/>
      <c r="AL524" s="57"/>
    </row>
    <row r="525" spans="1:38" ht="12.75"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c r="AD525" s="57"/>
      <c r="AE525" s="57"/>
      <c r="AF525" s="57"/>
      <c r="AG525" s="57"/>
      <c r="AH525" s="57"/>
      <c r="AI525" s="57"/>
      <c r="AJ525" s="57"/>
      <c r="AK525" s="57"/>
      <c r="AL525" s="57"/>
    </row>
    <row r="526" spans="1:38" ht="12.75"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c r="AD526" s="57"/>
      <c r="AE526" s="57"/>
      <c r="AF526" s="57"/>
      <c r="AG526" s="57"/>
      <c r="AH526" s="57"/>
      <c r="AI526" s="57"/>
      <c r="AJ526" s="57"/>
      <c r="AK526" s="57"/>
      <c r="AL526" s="57"/>
    </row>
    <row r="527" spans="1:38" ht="12.75"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c r="AD527" s="57"/>
      <c r="AE527" s="57"/>
      <c r="AF527" s="57"/>
      <c r="AG527" s="57"/>
      <c r="AH527" s="57"/>
      <c r="AI527" s="57"/>
      <c r="AJ527" s="57"/>
      <c r="AK527" s="57"/>
      <c r="AL527" s="57"/>
    </row>
    <row r="528" spans="1:38" ht="12.75"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c r="AD528" s="57"/>
      <c r="AE528" s="57"/>
      <c r="AF528" s="57"/>
      <c r="AG528" s="57"/>
      <c r="AH528" s="57"/>
      <c r="AI528" s="57"/>
      <c r="AJ528" s="57"/>
      <c r="AK528" s="57"/>
      <c r="AL528" s="57"/>
    </row>
    <row r="529" spans="1:38" ht="12.75"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c r="AD529" s="57"/>
      <c r="AE529" s="57"/>
      <c r="AF529" s="57"/>
      <c r="AG529" s="57"/>
      <c r="AH529" s="57"/>
      <c r="AI529" s="57"/>
      <c r="AJ529" s="57"/>
      <c r="AK529" s="57"/>
      <c r="AL529" s="57"/>
    </row>
    <row r="530" spans="1:38" ht="12.75"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c r="AE530" s="57"/>
      <c r="AF530" s="57"/>
      <c r="AG530" s="57"/>
      <c r="AH530" s="57"/>
      <c r="AI530" s="57"/>
      <c r="AJ530" s="57"/>
      <c r="AK530" s="57"/>
      <c r="AL530" s="57"/>
    </row>
    <row r="531" spans="1:38" ht="12.75"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c r="AD531" s="57"/>
      <c r="AE531" s="57"/>
      <c r="AF531" s="57"/>
      <c r="AG531" s="57"/>
      <c r="AH531" s="57"/>
      <c r="AI531" s="57"/>
      <c r="AJ531" s="57"/>
      <c r="AK531" s="57"/>
      <c r="AL531" s="57"/>
    </row>
    <row r="532" spans="1:38" ht="12.75"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c r="AD532" s="57"/>
      <c r="AE532" s="57"/>
      <c r="AF532" s="57"/>
      <c r="AG532" s="57"/>
      <c r="AH532" s="57"/>
      <c r="AI532" s="57"/>
      <c r="AJ532" s="57"/>
      <c r="AK532" s="57"/>
      <c r="AL532" s="57"/>
    </row>
    <row r="533" spans="1:38" ht="12.75"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c r="AD533" s="57"/>
      <c r="AE533" s="57"/>
      <c r="AF533" s="57"/>
      <c r="AG533" s="57"/>
      <c r="AH533" s="57"/>
      <c r="AI533" s="57"/>
      <c r="AJ533" s="57"/>
      <c r="AK533" s="57"/>
      <c r="AL533" s="57"/>
    </row>
    <row r="534" spans="1:38" ht="12.75"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c r="AD534" s="57"/>
      <c r="AE534" s="57"/>
      <c r="AF534" s="57"/>
      <c r="AG534" s="57"/>
      <c r="AH534" s="57"/>
      <c r="AI534" s="57"/>
      <c r="AJ534" s="57"/>
      <c r="AK534" s="57"/>
      <c r="AL534" s="57"/>
    </row>
    <row r="535" spans="1:38" ht="12.75"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c r="AD535" s="57"/>
      <c r="AE535" s="57"/>
      <c r="AF535" s="57"/>
      <c r="AG535" s="57"/>
      <c r="AH535" s="57"/>
      <c r="AI535" s="57"/>
      <c r="AJ535" s="57"/>
      <c r="AK535" s="57"/>
      <c r="AL535" s="57"/>
    </row>
    <row r="536" spans="1:38" ht="12.75"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c r="AD536" s="57"/>
      <c r="AE536" s="57"/>
      <c r="AF536" s="57"/>
      <c r="AG536" s="57"/>
      <c r="AH536" s="57"/>
      <c r="AI536" s="57"/>
      <c r="AJ536" s="57"/>
      <c r="AK536" s="57"/>
      <c r="AL536" s="57"/>
    </row>
    <row r="537" spans="1:38" ht="12.75"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c r="AD537" s="57"/>
      <c r="AE537" s="57"/>
      <c r="AF537" s="57"/>
      <c r="AG537" s="57"/>
      <c r="AH537" s="57"/>
      <c r="AI537" s="57"/>
      <c r="AJ537" s="57"/>
      <c r="AK537" s="57"/>
      <c r="AL537" s="57"/>
    </row>
    <row r="538" spans="1:38" ht="12.75"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c r="AD538" s="57"/>
      <c r="AE538" s="57"/>
      <c r="AF538" s="57"/>
      <c r="AG538" s="57"/>
      <c r="AH538" s="57"/>
      <c r="AI538" s="57"/>
      <c r="AJ538" s="57"/>
      <c r="AK538" s="57"/>
      <c r="AL538" s="57"/>
    </row>
    <row r="539" spans="1:38" ht="12.75"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c r="AD539" s="57"/>
      <c r="AE539" s="57"/>
      <c r="AF539" s="57"/>
      <c r="AG539" s="57"/>
      <c r="AH539" s="57"/>
      <c r="AI539" s="57"/>
      <c r="AJ539" s="57"/>
      <c r="AK539" s="57"/>
      <c r="AL539" s="57"/>
    </row>
    <row r="540" spans="1:38" ht="12.75"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c r="AD540" s="57"/>
      <c r="AE540" s="57"/>
      <c r="AF540" s="57"/>
      <c r="AG540" s="57"/>
      <c r="AH540" s="57"/>
      <c r="AI540" s="57"/>
      <c r="AJ540" s="57"/>
      <c r="AK540" s="57"/>
      <c r="AL540" s="57"/>
    </row>
    <row r="541" spans="1:38" ht="12.75"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c r="AD541" s="57"/>
      <c r="AE541" s="57"/>
      <c r="AF541" s="57"/>
      <c r="AG541" s="57"/>
      <c r="AH541" s="57"/>
      <c r="AI541" s="57"/>
      <c r="AJ541" s="57"/>
      <c r="AK541" s="57"/>
      <c r="AL541" s="57"/>
    </row>
    <row r="542" spans="1:38" ht="12.75"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c r="AD542" s="57"/>
      <c r="AE542" s="57"/>
      <c r="AF542" s="57"/>
      <c r="AG542" s="57"/>
      <c r="AH542" s="57"/>
      <c r="AI542" s="57"/>
      <c r="AJ542" s="57"/>
      <c r="AK542" s="57"/>
      <c r="AL542" s="57"/>
    </row>
    <row r="543" spans="1:38" ht="12.75"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c r="AD543" s="57"/>
      <c r="AE543" s="57"/>
      <c r="AF543" s="57"/>
      <c r="AG543" s="57"/>
      <c r="AH543" s="57"/>
      <c r="AI543" s="57"/>
      <c r="AJ543" s="57"/>
      <c r="AK543" s="57"/>
      <c r="AL543" s="57"/>
    </row>
    <row r="544" spans="1:38" ht="12.75"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c r="AD544" s="57"/>
      <c r="AE544" s="57"/>
      <c r="AF544" s="57"/>
      <c r="AG544" s="57"/>
      <c r="AH544" s="57"/>
      <c r="AI544" s="57"/>
      <c r="AJ544" s="57"/>
      <c r="AK544" s="57"/>
      <c r="AL544" s="57"/>
    </row>
    <row r="545" spans="1:38" ht="12.75"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c r="AD545" s="57"/>
      <c r="AE545" s="57"/>
      <c r="AF545" s="57"/>
      <c r="AG545" s="57"/>
      <c r="AH545" s="57"/>
      <c r="AI545" s="57"/>
      <c r="AJ545" s="57"/>
      <c r="AK545" s="57"/>
      <c r="AL545" s="57"/>
    </row>
    <row r="546" spans="1:38" ht="12.75"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c r="AD546" s="57"/>
      <c r="AE546" s="57"/>
      <c r="AF546" s="57"/>
      <c r="AG546" s="57"/>
      <c r="AH546" s="57"/>
      <c r="AI546" s="57"/>
      <c r="AJ546" s="57"/>
      <c r="AK546" s="57"/>
      <c r="AL546" s="57"/>
    </row>
    <row r="547" spans="1:38" ht="12.75"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c r="AD547" s="57"/>
      <c r="AE547" s="57"/>
      <c r="AF547" s="57"/>
      <c r="AG547" s="57"/>
      <c r="AH547" s="57"/>
      <c r="AI547" s="57"/>
      <c r="AJ547" s="57"/>
      <c r="AK547" s="57"/>
      <c r="AL547" s="57"/>
    </row>
    <row r="548" spans="1:38" ht="12.75"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c r="AD548" s="57"/>
      <c r="AE548" s="57"/>
      <c r="AF548" s="57"/>
      <c r="AG548" s="57"/>
      <c r="AH548" s="57"/>
      <c r="AI548" s="57"/>
      <c r="AJ548" s="57"/>
      <c r="AK548" s="57"/>
      <c r="AL548" s="57"/>
    </row>
    <row r="549" spans="1:38" ht="12.75"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c r="AD549" s="57"/>
      <c r="AE549" s="57"/>
      <c r="AF549" s="57"/>
      <c r="AG549" s="57"/>
      <c r="AH549" s="57"/>
      <c r="AI549" s="57"/>
      <c r="AJ549" s="57"/>
      <c r="AK549" s="57"/>
      <c r="AL549" s="57"/>
    </row>
    <row r="550" spans="1:38" ht="12.75"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c r="AD550" s="57"/>
      <c r="AE550" s="57"/>
      <c r="AF550" s="57"/>
      <c r="AG550" s="57"/>
      <c r="AH550" s="57"/>
      <c r="AI550" s="57"/>
      <c r="AJ550" s="57"/>
      <c r="AK550" s="57"/>
      <c r="AL550" s="57"/>
    </row>
    <row r="551" spans="1:38" ht="12.75"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c r="AD551" s="57"/>
      <c r="AE551" s="57"/>
      <c r="AF551" s="57"/>
      <c r="AG551" s="57"/>
      <c r="AH551" s="57"/>
      <c r="AI551" s="57"/>
      <c r="AJ551" s="57"/>
      <c r="AK551" s="57"/>
      <c r="AL551" s="57"/>
    </row>
    <row r="552" spans="1:38" ht="12.75"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c r="AD552" s="57"/>
      <c r="AE552" s="57"/>
      <c r="AF552" s="57"/>
      <c r="AG552" s="57"/>
      <c r="AH552" s="57"/>
      <c r="AI552" s="57"/>
      <c r="AJ552" s="57"/>
      <c r="AK552" s="57"/>
      <c r="AL552" s="57"/>
    </row>
    <row r="553" spans="1:38" ht="12.75"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c r="AD553" s="57"/>
      <c r="AE553" s="57"/>
      <c r="AF553" s="57"/>
      <c r="AG553" s="57"/>
      <c r="AH553" s="57"/>
      <c r="AI553" s="57"/>
      <c r="AJ553" s="57"/>
      <c r="AK553" s="57"/>
      <c r="AL553" s="57"/>
    </row>
    <row r="554" spans="1:38" ht="12.75"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c r="AD554" s="57"/>
      <c r="AE554" s="57"/>
      <c r="AF554" s="57"/>
      <c r="AG554" s="57"/>
      <c r="AH554" s="57"/>
      <c r="AI554" s="57"/>
      <c r="AJ554" s="57"/>
      <c r="AK554" s="57"/>
      <c r="AL554" s="57"/>
    </row>
    <row r="555" spans="1:38" ht="12.75"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c r="AD555" s="57"/>
      <c r="AE555" s="57"/>
      <c r="AF555" s="57"/>
      <c r="AG555" s="57"/>
      <c r="AH555" s="57"/>
      <c r="AI555" s="57"/>
      <c r="AJ555" s="57"/>
      <c r="AK555" s="57"/>
      <c r="AL555" s="57"/>
    </row>
    <row r="556" spans="1:38" ht="12.75"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c r="AD556" s="57"/>
      <c r="AE556" s="57"/>
      <c r="AF556" s="57"/>
      <c r="AG556" s="57"/>
      <c r="AH556" s="57"/>
      <c r="AI556" s="57"/>
      <c r="AJ556" s="57"/>
      <c r="AK556" s="57"/>
      <c r="AL556" s="57"/>
    </row>
    <row r="557" spans="1:38" ht="12.75"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c r="AD557" s="57"/>
      <c r="AE557" s="57"/>
      <c r="AF557" s="57"/>
      <c r="AG557" s="57"/>
      <c r="AH557" s="57"/>
      <c r="AI557" s="57"/>
      <c r="AJ557" s="57"/>
      <c r="AK557" s="57"/>
      <c r="AL557" s="57"/>
    </row>
    <row r="558" spans="1:38" ht="12.75"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c r="AD558" s="57"/>
      <c r="AE558" s="57"/>
      <c r="AF558" s="57"/>
      <c r="AG558" s="57"/>
      <c r="AH558" s="57"/>
      <c r="AI558" s="57"/>
      <c r="AJ558" s="57"/>
      <c r="AK558" s="57"/>
      <c r="AL558" s="57"/>
    </row>
    <row r="559" spans="1:38" ht="12.75"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c r="AD559" s="57"/>
      <c r="AE559" s="57"/>
      <c r="AF559" s="57"/>
      <c r="AG559" s="57"/>
      <c r="AH559" s="57"/>
      <c r="AI559" s="57"/>
      <c r="AJ559" s="57"/>
      <c r="AK559" s="57"/>
      <c r="AL559" s="57"/>
    </row>
    <row r="560" spans="1:38" ht="12.75"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c r="AD560" s="57"/>
      <c r="AE560" s="57"/>
      <c r="AF560" s="57"/>
      <c r="AG560" s="57"/>
      <c r="AH560" s="57"/>
      <c r="AI560" s="57"/>
      <c r="AJ560" s="57"/>
      <c r="AK560" s="57"/>
      <c r="AL560" s="57"/>
    </row>
    <row r="561" spans="1:38" ht="12.75"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c r="AD561" s="57"/>
      <c r="AE561" s="57"/>
      <c r="AF561" s="57"/>
      <c r="AG561" s="57"/>
      <c r="AH561" s="57"/>
      <c r="AI561" s="57"/>
      <c r="AJ561" s="57"/>
      <c r="AK561" s="57"/>
      <c r="AL561" s="57"/>
    </row>
    <row r="562" spans="1:38" ht="12.75"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c r="AD562" s="57"/>
      <c r="AE562" s="57"/>
      <c r="AF562" s="57"/>
      <c r="AG562" s="57"/>
      <c r="AH562" s="57"/>
      <c r="AI562" s="57"/>
      <c r="AJ562" s="57"/>
      <c r="AK562" s="57"/>
      <c r="AL562" s="57"/>
    </row>
    <row r="563" spans="1:38" ht="12.75"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c r="AD563" s="57"/>
      <c r="AE563" s="57"/>
      <c r="AF563" s="57"/>
      <c r="AG563" s="57"/>
      <c r="AH563" s="57"/>
      <c r="AI563" s="57"/>
      <c r="AJ563" s="57"/>
      <c r="AK563" s="57"/>
      <c r="AL563" s="57"/>
    </row>
    <row r="564" spans="1:38" ht="12.75"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c r="AE564" s="57"/>
      <c r="AF564" s="57"/>
      <c r="AG564" s="57"/>
      <c r="AH564" s="57"/>
      <c r="AI564" s="57"/>
      <c r="AJ564" s="57"/>
      <c r="AK564" s="57"/>
      <c r="AL564" s="57"/>
    </row>
    <row r="565" spans="1:38" ht="12.75"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c r="AE565" s="57"/>
      <c r="AF565" s="57"/>
      <c r="AG565" s="57"/>
      <c r="AH565" s="57"/>
      <c r="AI565" s="57"/>
      <c r="AJ565" s="57"/>
      <c r="AK565" s="57"/>
      <c r="AL565" s="57"/>
    </row>
    <row r="566" spans="1:38" ht="12.75"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c r="AD566" s="57"/>
      <c r="AE566" s="57"/>
      <c r="AF566" s="57"/>
      <c r="AG566" s="57"/>
      <c r="AH566" s="57"/>
      <c r="AI566" s="57"/>
      <c r="AJ566" s="57"/>
      <c r="AK566" s="57"/>
      <c r="AL566" s="57"/>
    </row>
    <row r="567" spans="1:38" ht="12.75"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c r="AD567" s="57"/>
      <c r="AE567" s="57"/>
      <c r="AF567" s="57"/>
      <c r="AG567" s="57"/>
      <c r="AH567" s="57"/>
      <c r="AI567" s="57"/>
      <c r="AJ567" s="57"/>
      <c r="AK567" s="57"/>
      <c r="AL567" s="57"/>
    </row>
    <row r="568" spans="1:38" ht="12.75"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c r="AD568" s="57"/>
      <c r="AE568" s="57"/>
      <c r="AF568" s="57"/>
      <c r="AG568" s="57"/>
      <c r="AH568" s="57"/>
      <c r="AI568" s="57"/>
      <c r="AJ568" s="57"/>
      <c r="AK568" s="57"/>
      <c r="AL568" s="57"/>
    </row>
    <row r="569" spans="1:38" ht="12.75"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c r="AD569" s="57"/>
      <c r="AE569" s="57"/>
      <c r="AF569" s="57"/>
      <c r="AG569" s="57"/>
      <c r="AH569" s="57"/>
      <c r="AI569" s="57"/>
      <c r="AJ569" s="57"/>
      <c r="AK569" s="57"/>
      <c r="AL569" s="57"/>
    </row>
    <row r="570" spans="1:38" ht="12.75"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row>
    <row r="571" spans="1:38" ht="12.75"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c r="AD571" s="57"/>
      <c r="AE571" s="57"/>
      <c r="AF571" s="57"/>
      <c r="AG571" s="57"/>
      <c r="AH571" s="57"/>
      <c r="AI571" s="57"/>
      <c r="AJ571" s="57"/>
      <c r="AK571" s="57"/>
      <c r="AL571" s="57"/>
    </row>
    <row r="572" spans="1:38" ht="12.75"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c r="AE572" s="57"/>
      <c r="AF572" s="57"/>
      <c r="AG572" s="57"/>
      <c r="AH572" s="57"/>
      <c r="AI572" s="57"/>
      <c r="AJ572" s="57"/>
      <c r="AK572" s="57"/>
      <c r="AL572" s="57"/>
    </row>
    <row r="573" spans="1:38" ht="12.75"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c r="AE573" s="57"/>
      <c r="AF573" s="57"/>
      <c r="AG573" s="57"/>
      <c r="AH573" s="57"/>
      <c r="AI573" s="57"/>
      <c r="AJ573" s="57"/>
      <c r="AK573" s="57"/>
      <c r="AL573" s="57"/>
    </row>
    <row r="574" spans="1:38" ht="12.75"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c r="AE574" s="57"/>
      <c r="AF574" s="57"/>
      <c r="AG574" s="57"/>
      <c r="AH574" s="57"/>
      <c r="AI574" s="57"/>
      <c r="AJ574" s="57"/>
      <c r="AK574" s="57"/>
      <c r="AL574" s="57"/>
    </row>
    <row r="575" spans="1:38" ht="12.75"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c r="AE575" s="57"/>
      <c r="AF575" s="57"/>
      <c r="AG575" s="57"/>
      <c r="AH575" s="57"/>
      <c r="AI575" s="57"/>
      <c r="AJ575" s="57"/>
      <c r="AK575" s="57"/>
      <c r="AL575" s="57"/>
    </row>
    <row r="576" spans="1:38" ht="12.75"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c r="AE576" s="57"/>
      <c r="AF576" s="57"/>
      <c r="AG576" s="57"/>
      <c r="AH576" s="57"/>
      <c r="AI576" s="57"/>
      <c r="AJ576" s="57"/>
      <c r="AK576" s="57"/>
      <c r="AL576" s="57"/>
    </row>
    <row r="577" spans="1:38" ht="12.75"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c r="AD577" s="57"/>
      <c r="AE577" s="57"/>
      <c r="AF577" s="57"/>
      <c r="AG577" s="57"/>
      <c r="AH577" s="57"/>
      <c r="AI577" s="57"/>
      <c r="AJ577" s="57"/>
      <c r="AK577" s="57"/>
      <c r="AL577" s="57"/>
    </row>
    <row r="578" spans="1:38" ht="12.75"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c r="AD578" s="57"/>
      <c r="AE578" s="57"/>
      <c r="AF578" s="57"/>
      <c r="AG578" s="57"/>
      <c r="AH578" s="57"/>
      <c r="AI578" s="57"/>
      <c r="AJ578" s="57"/>
      <c r="AK578" s="57"/>
      <c r="AL578" s="57"/>
    </row>
    <row r="579" spans="1:38" ht="12.75"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c r="AD579" s="57"/>
      <c r="AE579" s="57"/>
      <c r="AF579" s="57"/>
      <c r="AG579" s="57"/>
      <c r="AH579" s="57"/>
      <c r="AI579" s="57"/>
      <c r="AJ579" s="57"/>
      <c r="AK579" s="57"/>
      <c r="AL579" s="57"/>
    </row>
    <row r="580" spans="1:38" ht="12.75"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c r="AD580" s="57"/>
      <c r="AE580" s="57"/>
      <c r="AF580" s="57"/>
      <c r="AG580" s="57"/>
      <c r="AH580" s="57"/>
      <c r="AI580" s="57"/>
      <c r="AJ580" s="57"/>
      <c r="AK580" s="57"/>
      <c r="AL580" s="57"/>
    </row>
    <row r="581" spans="1:38" ht="12.75"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c r="AD581" s="57"/>
      <c r="AE581" s="57"/>
      <c r="AF581" s="57"/>
      <c r="AG581" s="57"/>
      <c r="AH581" s="57"/>
      <c r="AI581" s="57"/>
      <c r="AJ581" s="57"/>
      <c r="AK581" s="57"/>
      <c r="AL581" s="57"/>
    </row>
    <row r="582" spans="1:38" ht="12.75"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c r="AD582" s="57"/>
      <c r="AE582" s="57"/>
      <c r="AF582" s="57"/>
      <c r="AG582" s="57"/>
      <c r="AH582" s="57"/>
      <c r="AI582" s="57"/>
      <c r="AJ582" s="57"/>
      <c r="AK582" s="57"/>
      <c r="AL582" s="57"/>
    </row>
    <row r="583" spans="1:38" ht="12.75"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c r="AD583" s="57"/>
      <c r="AE583" s="57"/>
      <c r="AF583" s="57"/>
      <c r="AG583" s="57"/>
      <c r="AH583" s="57"/>
      <c r="AI583" s="57"/>
      <c r="AJ583" s="57"/>
      <c r="AK583" s="57"/>
      <c r="AL583" s="57"/>
    </row>
    <row r="584" spans="1:38" ht="12.75"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c r="AD584" s="57"/>
      <c r="AE584" s="57"/>
      <c r="AF584" s="57"/>
      <c r="AG584" s="57"/>
      <c r="AH584" s="57"/>
      <c r="AI584" s="57"/>
      <c r="AJ584" s="57"/>
      <c r="AK584" s="57"/>
      <c r="AL584" s="57"/>
    </row>
    <row r="585" spans="1:38" ht="12.75"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c r="AD585" s="57"/>
      <c r="AE585" s="57"/>
      <c r="AF585" s="57"/>
      <c r="AG585" s="57"/>
      <c r="AH585" s="57"/>
      <c r="AI585" s="57"/>
      <c r="AJ585" s="57"/>
      <c r="AK585" s="57"/>
      <c r="AL585" s="57"/>
    </row>
    <row r="586" spans="1:38" ht="12.75"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c r="AD586" s="57"/>
      <c r="AE586" s="57"/>
      <c r="AF586" s="57"/>
      <c r="AG586" s="57"/>
      <c r="AH586" s="57"/>
      <c r="AI586" s="57"/>
      <c r="AJ586" s="57"/>
      <c r="AK586" s="57"/>
      <c r="AL586" s="57"/>
    </row>
    <row r="587" spans="1:38" ht="12.75"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c r="AD587" s="57"/>
      <c r="AE587" s="57"/>
      <c r="AF587" s="57"/>
      <c r="AG587" s="57"/>
      <c r="AH587" s="57"/>
      <c r="AI587" s="57"/>
      <c r="AJ587" s="57"/>
      <c r="AK587" s="57"/>
      <c r="AL587" s="57"/>
    </row>
    <row r="588" spans="1:38" ht="12.75"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c r="AE588" s="57"/>
      <c r="AF588" s="57"/>
      <c r="AG588" s="57"/>
      <c r="AH588" s="57"/>
      <c r="AI588" s="57"/>
      <c r="AJ588" s="57"/>
      <c r="AK588" s="57"/>
      <c r="AL588" s="57"/>
    </row>
    <row r="589" spans="1:38" ht="12.75"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c r="AE589" s="57"/>
      <c r="AF589" s="57"/>
      <c r="AG589" s="57"/>
      <c r="AH589" s="57"/>
      <c r="AI589" s="57"/>
      <c r="AJ589" s="57"/>
      <c r="AK589" s="57"/>
      <c r="AL589" s="57"/>
    </row>
    <row r="590" spans="1:38" ht="12.75"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c r="AE590" s="57"/>
      <c r="AF590" s="57"/>
      <c r="AG590" s="57"/>
      <c r="AH590" s="57"/>
      <c r="AI590" s="57"/>
      <c r="AJ590" s="57"/>
      <c r="AK590" s="57"/>
      <c r="AL590" s="57"/>
    </row>
    <row r="591" spans="1:38" ht="12.75"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c r="AE591" s="57"/>
      <c r="AF591" s="57"/>
      <c r="AG591" s="57"/>
      <c r="AH591" s="57"/>
      <c r="AI591" s="57"/>
      <c r="AJ591" s="57"/>
      <c r="AK591" s="57"/>
      <c r="AL591" s="57"/>
    </row>
    <row r="592" spans="1:38" ht="12.75"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c r="AD592" s="57"/>
      <c r="AE592" s="57"/>
      <c r="AF592" s="57"/>
      <c r="AG592" s="57"/>
      <c r="AH592" s="57"/>
      <c r="AI592" s="57"/>
      <c r="AJ592" s="57"/>
      <c r="AK592" s="57"/>
      <c r="AL592" s="57"/>
    </row>
    <row r="593" spans="1:38" ht="12.75"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c r="AE593" s="57"/>
      <c r="AF593" s="57"/>
      <c r="AG593" s="57"/>
      <c r="AH593" s="57"/>
      <c r="AI593" s="57"/>
      <c r="AJ593" s="57"/>
      <c r="AK593" s="57"/>
      <c r="AL593" s="57"/>
    </row>
    <row r="594" spans="1:38" ht="12.75"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c r="AE594" s="57"/>
      <c r="AF594" s="57"/>
      <c r="AG594" s="57"/>
      <c r="AH594" s="57"/>
      <c r="AI594" s="57"/>
      <c r="AJ594" s="57"/>
      <c r="AK594" s="57"/>
      <c r="AL594" s="57"/>
    </row>
    <row r="595" spans="1:38" ht="12.75"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c r="AD595" s="57"/>
      <c r="AE595" s="57"/>
      <c r="AF595" s="57"/>
      <c r="AG595" s="57"/>
      <c r="AH595" s="57"/>
      <c r="AI595" s="57"/>
      <c r="AJ595" s="57"/>
      <c r="AK595" s="57"/>
      <c r="AL595" s="57"/>
    </row>
    <row r="596" spans="1:38" ht="12.75"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c r="AD596" s="57"/>
      <c r="AE596" s="57"/>
      <c r="AF596" s="57"/>
      <c r="AG596" s="57"/>
      <c r="AH596" s="57"/>
      <c r="AI596" s="57"/>
      <c r="AJ596" s="57"/>
      <c r="AK596" s="57"/>
      <c r="AL596" s="57"/>
    </row>
    <row r="597" spans="1:38" ht="12.75"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c r="AD597" s="57"/>
      <c r="AE597" s="57"/>
      <c r="AF597" s="57"/>
      <c r="AG597" s="57"/>
      <c r="AH597" s="57"/>
      <c r="AI597" s="57"/>
      <c r="AJ597" s="57"/>
      <c r="AK597" s="57"/>
      <c r="AL597" s="57"/>
    </row>
    <row r="598" spans="1:38" ht="12.75"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c r="AE598" s="57"/>
      <c r="AF598" s="57"/>
      <c r="AG598" s="57"/>
      <c r="AH598" s="57"/>
      <c r="AI598" s="57"/>
      <c r="AJ598" s="57"/>
      <c r="AK598" s="57"/>
      <c r="AL598" s="57"/>
    </row>
    <row r="599" spans="1:38" ht="12.75"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c r="AD599" s="57"/>
      <c r="AE599" s="57"/>
      <c r="AF599" s="57"/>
      <c r="AG599" s="57"/>
      <c r="AH599" s="57"/>
      <c r="AI599" s="57"/>
      <c r="AJ599" s="57"/>
      <c r="AK599" s="57"/>
      <c r="AL599" s="57"/>
    </row>
    <row r="600" spans="1:38" ht="12.75"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c r="AE600" s="57"/>
      <c r="AF600" s="57"/>
      <c r="AG600" s="57"/>
      <c r="AH600" s="57"/>
      <c r="AI600" s="57"/>
      <c r="AJ600" s="57"/>
      <c r="AK600" s="57"/>
      <c r="AL600" s="57"/>
    </row>
    <row r="601" spans="1:38" ht="12.75"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c r="AD601" s="57"/>
      <c r="AE601" s="57"/>
      <c r="AF601" s="57"/>
      <c r="AG601" s="57"/>
      <c r="AH601" s="57"/>
      <c r="AI601" s="57"/>
      <c r="AJ601" s="57"/>
      <c r="AK601" s="57"/>
      <c r="AL601" s="57"/>
    </row>
    <row r="602" spans="1:38" ht="12.75"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c r="AD602" s="57"/>
      <c r="AE602" s="57"/>
      <c r="AF602" s="57"/>
      <c r="AG602" s="57"/>
      <c r="AH602" s="57"/>
      <c r="AI602" s="57"/>
      <c r="AJ602" s="57"/>
      <c r="AK602" s="57"/>
      <c r="AL602" s="57"/>
    </row>
    <row r="603" spans="1:38" ht="12.75"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c r="AD603" s="57"/>
      <c r="AE603" s="57"/>
      <c r="AF603" s="57"/>
      <c r="AG603" s="57"/>
      <c r="AH603" s="57"/>
      <c r="AI603" s="57"/>
      <c r="AJ603" s="57"/>
      <c r="AK603" s="57"/>
      <c r="AL603" s="57"/>
    </row>
    <row r="604" spans="1:38" ht="12.75"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c r="AE604" s="57"/>
      <c r="AF604" s="57"/>
      <c r="AG604" s="57"/>
      <c r="AH604" s="57"/>
      <c r="AI604" s="57"/>
      <c r="AJ604" s="57"/>
      <c r="AK604" s="57"/>
      <c r="AL604" s="57"/>
    </row>
    <row r="605" spans="1:38" ht="12.75"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c r="AD605" s="57"/>
      <c r="AE605" s="57"/>
      <c r="AF605" s="57"/>
      <c r="AG605" s="57"/>
      <c r="AH605" s="57"/>
      <c r="AI605" s="57"/>
      <c r="AJ605" s="57"/>
      <c r="AK605" s="57"/>
      <c r="AL605" s="57"/>
    </row>
    <row r="606" spans="1:38" ht="12.75"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c r="AD606" s="57"/>
      <c r="AE606" s="57"/>
      <c r="AF606" s="57"/>
      <c r="AG606" s="57"/>
      <c r="AH606" s="57"/>
      <c r="AI606" s="57"/>
      <c r="AJ606" s="57"/>
      <c r="AK606" s="57"/>
      <c r="AL606" s="57"/>
    </row>
    <row r="607" spans="1:38" ht="12.75"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c r="AD607" s="57"/>
      <c r="AE607" s="57"/>
      <c r="AF607" s="57"/>
      <c r="AG607" s="57"/>
      <c r="AH607" s="57"/>
      <c r="AI607" s="57"/>
      <c r="AJ607" s="57"/>
      <c r="AK607" s="57"/>
      <c r="AL607" s="57"/>
    </row>
    <row r="608" spans="1:38" ht="12.75"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c r="AD608" s="57"/>
      <c r="AE608" s="57"/>
      <c r="AF608" s="57"/>
      <c r="AG608" s="57"/>
      <c r="AH608" s="57"/>
      <c r="AI608" s="57"/>
      <c r="AJ608" s="57"/>
      <c r="AK608" s="57"/>
      <c r="AL608" s="57"/>
    </row>
    <row r="609" spans="1:38" ht="12.75"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c r="AD609" s="57"/>
      <c r="AE609" s="57"/>
      <c r="AF609" s="57"/>
      <c r="AG609" s="57"/>
      <c r="AH609" s="57"/>
      <c r="AI609" s="57"/>
      <c r="AJ609" s="57"/>
      <c r="AK609" s="57"/>
      <c r="AL609" s="57"/>
    </row>
    <row r="610" spans="1:38" ht="12.75"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c r="AD610" s="57"/>
      <c r="AE610" s="57"/>
      <c r="AF610" s="57"/>
      <c r="AG610" s="57"/>
      <c r="AH610" s="57"/>
      <c r="AI610" s="57"/>
      <c r="AJ610" s="57"/>
      <c r="AK610" s="57"/>
      <c r="AL610" s="57"/>
    </row>
    <row r="611" spans="1:38" ht="12.75"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c r="AD611" s="57"/>
      <c r="AE611" s="57"/>
      <c r="AF611" s="57"/>
      <c r="AG611" s="57"/>
      <c r="AH611" s="57"/>
      <c r="AI611" s="57"/>
      <c r="AJ611" s="57"/>
      <c r="AK611" s="57"/>
      <c r="AL611" s="57"/>
    </row>
    <row r="612" spans="1:38" ht="12.75"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c r="AD612" s="57"/>
      <c r="AE612" s="57"/>
      <c r="AF612" s="57"/>
      <c r="AG612" s="57"/>
      <c r="AH612" s="57"/>
      <c r="AI612" s="57"/>
      <c r="AJ612" s="57"/>
      <c r="AK612" s="57"/>
      <c r="AL612" s="57"/>
    </row>
    <row r="613" spans="1:38" ht="12.75"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c r="AD613" s="57"/>
      <c r="AE613" s="57"/>
      <c r="AF613" s="57"/>
      <c r="AG613" s="57"/>
      <c r="AH613" s="57"/>
      <c r="AI613" s="57"/>
      <c r="AJ613" s="57"/>
      <c r="AK613" s="57"/>
      <c r="AL613" s="57"/>
    </row>
    <row r="614" spans="1:38" ht="12.75"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c r="AD614" s="57"/>
      <c r="AE614" s="57"/>
      <c r="AF614" s="57"/>
      <c r="AG614" s="57"/>
      <c r="AH614" s="57"/>
      <c r="AI614" s="57"/>
      <c r="AJ614" s="57"/>
      <c r="AK614" s="57"/>
      <c r="AL614" s="57"/>
    </row>
    <row r="615" spans="1:38" ht="12.75"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c r="AD615" s="57"/>
      <c r="AE615" s="57"/>
      <c r="AF615" s="57"/>
      <c r="AG615" s="57"/>
      <c r="AH615" s="57"/>
      <c r="AI615" s="57"/>
      <c r="AJ615" s="57"/>
      <c r="AK615" s="57"/>
      <c r="AL615" s="57"/>
    </row>
    <row r="616" spans="1:38" ht="12.75"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c r="AD616" s="57"/>
      <c r="AE616" s="57"/>
      <c r="AF616" s="57"/>
      <c r="AG616" s="57"/>
      <c r="AH616" s="57"/>
      <c r="AI616" s="57"/>
      <c r="AJ616" s="57"/>
      <c r="AK616" s="57"/>
      <c r="AL616" s="57"/>
    </row>
    <row r="617" spans="1:38" ht="12.75"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c r="AD617" s="57"/>
      <c r="AE617" s="57"/>
      <c r="AF617" s="57"/>
      <c r="AG617" s="57"/>
      <c r="AH617" s="57"/>
      <c r="AI617" s="57"/>
      <c r="AJ617" s="57"/>
      <c r="AK617" s="57"/>
      <c r="AL617" s="57"/>
    </row>
    <row r="618" spans="1:38" ht="12.75"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c r="AD618" s="57"/>
      <c r="AE618" s="57"/>
      <c r="AF618" s="57"/>
      <c r="AG618" s="57"/>
      <c r="AH618" s="57"/>
      <c r="AI618" s="57"/>
      <c r="AJ618" s="57"/>
      <c r="AK618" s="57"/>
      <c r="AL618" s="57"/>
    </row>
    <row r="619" spans="1:38" ht="12.75"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c r="AD619" s="57"/>
      <c r="AE619" s="57"/>
      <c r="AF619" s="57"/>
      <c r="AG619" s="57"/>
      <c r="AH619" s="57"/>
      <c r="AI619" s="57"/>
      <c r="AJ619" s="57"/>
      <c r="AK619" s="57"/>
      <c r="AL619" s="57"/>
    </row>
    <row r="620" spans="1:38" ht="12.75"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c r="AD620" s="57"/>
      <c r="AE620" s="57"/>
      <c r="AF620" s="57"/>
      <c r="AG620" s="57"/>
      <c r="AH620" s="57"/>
      <c r="AI620" s="57"/>
      <c r="AJ620" s="57"/>
      <c r="AK620" s="57"/>
      <c r="AL620" s="57"/>
    </row>
    <row r="621" spans="1:38" ht="12.75"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c r="AD621" s="57"/>
      <c r="AE621" s="57"/>
      <c r="AF621" s="57"/>
      <c r="AG621" s="57"/>
      <c r="AH621" s="57"/>
      <c r="AI621" s="57"/>
      <c r="AJ621" s="57"/>
      <c r="AK621" s="57"/>
      <c r="AL621" s="57"/>
    </row>
    <row r="622" spans="1:38" ht="12.75"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c r="AD622" s="57"/>
      <c r="AE622" s="57"/>
      <c r="AF622" s="57"/>
      <c r="AG622" s="57"/>
      <c r="AH622" s="57"/>
      <c r="AI622" s="57"/>
      <c r="AJ622" s="57"/>
      <c r="AK622" s="57"/>
      <c r="AL622" s="57"/>
    </row>
    <row r="623" spans="1:38" ht="12.75"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c r="AD623" s="57"/>
      <c r="AE623" s="57"/>
      <c r="AF623" s="57"/>
      <c r="AG623" s="57"/>
      <c r="AH623" s="57"/>
      <c r="AI623" s="57"/>
      <c r="AJ623" s="57"/>
      <c r="AK623" s="57"/>
      <c r="AL623" s="57"/>
    </row>
    <row r="624" spans="1:38" ht="12.75"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c r="AE624" s="57"/>
      <c r="AF624" s="57"/>
      <c r="AG624" s="57"/>
      <c r="AH624" s="57"/>
      <c r="AI624" s="57"/>
      <c r="AJ624" s="57"/>
      <c r="AK624" s="57"/>
      <c r="AL624" s="57"/>
    </row>
    <row r="625" spans="1:38" ht="12.75"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c r="AD625" s="57"/>
      <c r="AE625" s="57"/>
      <c r="AF625" s="57"/>
      <c r="AG625" s="57"/>
      <c r="AH625" s="57"/>
      <c r="AI625" s="57"/>
      <c r="AJ625" s="57"/>
      <c r="AK625" s="57"/>
      <c r="AL625" s="57"/>
    </row>
    <row r="626" spans="1:38" ht="12.75"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c r="AD626" s="57"/>
      <c r="AE626" s="57"/>
      <c r="AF626" s="57"/>
      <c r="AG626" s="57"/>
      <c r="AH626" s="57"/>
      <c r="AI626" s="57"/>
      <c r="AJ626" s="57"/>
      <c r="AK626" s="57"/>
      <c r="AL626" s="57"/>
    </row>
    <row r="627" spans="1:38" ht="12.75"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c r="AD627" s="57"/>
      <c r="AE627" s="57"/>
      <c r="AF627" s="57"/>
      <c r="AG627" s="57"/>
      <c r="AH627" s="57"/>
      <c r="AI627" s="57"/>
      <c r="AJ627" s="57"/>
      <c r="AK627" s="57"/>
      <c r="AL627" s="57"/>
    </row>
    <row r="628" spans="1:38" ht="12.75"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c r="AD628" s="57"/>
      <c r="AE628" s="57"/>
      <c r="AF628" s="57"/>
      <c r="AG628" s="57"/>
      <c r="AH628" s="57"/>
      <c r="AI628" s="57"/>
      <c r="AJ628" s="57"/>
      <c r="AK628" s="57"/>
      <c r="AL628" s="57"/>
    </row>
    <row r="629" spans="1:38" ht="12.75"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c r="AD629" s="57"/>
      <c r="AE629" s="57"/>
      <c r="AF629" s="57"/>
      <c r="AG629" s="57"/>
      <c r="AH629" s="57"/>
      <c r="AI629" s="57"/>
      <c r="AJ629" s="57"/>
      <c r="AK629" s="57"/>
      <c r="AL629" s="57"/>
    </row>
    <row r="630" spans="1:38" ht="12.75"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c r="AD630" s="57"/>
      <c r="AE630" s="57"/>
      <c r="AF630" s="57"/>
      <c r="AG630" s="57"/>
      <c r="AH630" s="57"/>
      <c r="AI630" s="57"/>
      <c r="AJ630" s="57"/>
      <c r="AK630" s="57"/>
      <c r="AL630" s="57"/>
    </row>
    <row r="631" spans="1:38" ht="12.75"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c r="AD631" s="57"/>
      <c r="AE631" s="57"/>
      <c r="AF631" s="57"/>
      <c r="AG631" s="57"/>
      <c r="AH631" s="57"/>
      <c r="AI631" s="57"/>
      <c r="AJ631" s="57"/>
      <c r="AK631" s="57"/>
      <c r="AL631" s="57"/>
    </row>
    <row r="632" spans="1:38" ht="12.75"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c r="AD632" s="57"/>
      <c r="AE632" s="57"/>
      <c r="AF632" s="57"/>
      <c r="AG632" s="57"/>
      <c r="AH632" s="57"/>
      <c r="AI632" s="57"/>
      <c r="AJ632" s="57"/>
      <c r="AK632" s="57"/>
      <c r="AL632" s="57"/>
    </row>
    <row r="633" spans="1:38" ht="12.75"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c r="AD633" s="57"/>
      <c r="AE633" s="57"/>
      <c r="AF633" s="57"/>
      <c r="AG633" s="57"/>
      <c r="AH633" s="57"/>
      <c r="AI633" s="57"/>
      <c r="AJ633" s="57"/>
      <c r="AK633" s="57"/>
      <c r="AL633" s="57"/>
    </row>
    <row r="634" spans="1:38" ht="12.75"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c r="AD634" s="57"/>
      <c r="AE634" s="57"/>
      <c r="AF634" s="57"/>
      <c r="AG634" s="57"/>
      <c r="AH634" s="57"/>
      <c r="AI634" s="57"/>
      <c r="AJ634" s="57"/>
      <c r="AK634" s="57"/>
      <c r="AL634" s="57"/>
    </row>
    <row r="635" spans="1:38" ht="12.75"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c r="AD635" s="57"/>
      <c r="AE635" s="57"/>
      <c r="AF635" s="57"/>
      <c r="AG635" s="57"/>
      <c r="AH635" s="57"/>
      <c r="AI635" s="57"/>
      <c r="AJ635" s="57"/>
      <c r="AK635" s="57"/>
      <c r="AL635" s="57"/>
    </row>
    <row r="636" spans="1:38" ht="12.75"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c r="AD636" s="57"/>
      <c r="AE636" s="57"/>
      <c r="AF636" s="57"/>
      <c r="AG636" s="57"/>
      <c r="AH636" s="57"/>
      <c r="AI636" s="57"/>
      <c r="AJ636" s="57"/>
      <c r="AK636" s="57"/>
      <c r="AL636" s="57"/>
    </row>
    <row r="637" spans="1:38" ht="12.75"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c r="AD637" s="57"/>
      <c r="AE637" s="57"/>
      <c r="AF637" s="57"/>
      <c r="AG637" s="57"/>
      <c r="AH637" s="57"/>
      <c r="AI637" s="57"/>
      <c r="AJ637" s="57"/>
      <c r="AK637" s="57"/>
      <c r="AL637" s="57"/>
    </row>
    <row r="638" spans="1:38" ht="12.75"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c r="AD638" s="57"/>
      <c r="AE638" s="57"/>
      <c r="AF638" s="57"/>
      <c r="AG638" s="57"/>
      <c r="AH638" s="57"/>
      <c r="AI638" s="57"/>
      <c r="AJ638" s="57"/>
      <c r="AK638" s="57"/>
      <c r="AL638" s="57"/>
    </row>
    <row r="639" spans="1:38" ht="12.75"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c r="AD639" s="57"/>
      <c r="AE639" s="57"/>
      <c r="AF639" s="57"/>
      <c r="AG639" s="57"/>
      <c r="AH639" s="57"/>
      <c r="AI639" s="57"/>
      <c r="AJ639" s="57"/>
      <c r="AK639" s="57"/>
      <c r="AL639" s="57"/>
    </row>
    <row r="640" spans="1:38" ht="12.75"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c r="AD640" s="57"/>
      <c r="AE640" s="57"/>
      <c r="AF640" s="57"/>
      <c r="AG640" s="57"/>
      <c r="AH640" s="57"/>
      <c r="AI640" s="57"/>
      <c r="AJ640" s="57"/>
      <c r="AK640" s="57"/>
      <c r="AL640" s="57"/>
    </row>
    <row r="641" spans="1:38" ht="12.75"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c r="AD641" s="57"/>
      <c r="AE641" s="57"/>
      <c r="AF641" s="57"/>
      <c r="AG641" s="57"/>
      <c r="AH641" s="57"/>
      <c r="AI641" s="57"/>
      <c r="AJ641" s="57"/>
      <c r="AK641" s="57"/>
      <c r="AL641" s="57"/>
    </row>
    <row r="642" spans="1:38" ht="12.75"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c r="AD642" s="57"/>
      <c r="AE642" s="57"/>
      <c r="AF642" s="57"/>
      <c r="AG642" s="57"/>
      <c r="AH642" s="57"/>
      <c r="AI642" s="57"/>
      <c r="AJ642" s="57"/>
      <c r="AK642" s="57"/>
      <c r="AL642" s="57"/>
    </row>
    <row r="643" spans="1:38" ht="12.75"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c r="AD643" s="57"/>
      <c r="AE643" s="57"/>
      <c r="AF643" s="57"/>
      <c r="AG643" s="57"/>
      <c r="AH643" s="57"/>
      <c r="AI643" s="57"/>
      <c r="AJ643" s="57"/>
      <c r="AK643" s="57"/>
      <c r="AL643" s="57"/>
    </row>
    <row r="644" spans="1:38" ht="12.75"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c r="AD644" s="57"/>
      <c r="AE644" s="57"/>
      <c r="AF644" s="57"/>
      <c r="AG644" s="57"/>
      <c r="AH644" s="57"/>
      <c r="AI644" s="57"/>
      <c r="AJ644" s="57"/>
      <c r="AK644" s="57"/>
      <c r="AL644" s="57"/>
    </row>
    <row r="645" spans="1:38" ht="12.75"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c r="AD645" s="57"/>
      <c r="AE645" s="57"/>
      <c r="AF645" s="57"/>
      <c r="AG645" s="57"/>
      <c r="AH645" s="57"/>
      <c r="AI645" s="57"/>
      <c r="AJ645" s="57"/>
      <c r="AK645" s="57"/>
      <c r="AL645" s="57"/>
    </row>
    <row r="646" spans="1:38" ht="12.75"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c r="AD646" s="57"/>
      <c r="AE646" s="57"/>
      <c r="AF646" s="57"/>
      <c r="AG646" s="57"/>
      <c r="AH646" s="57"/>
      <c r="AI646" s="57"/>
      <c r="AJ646" s="57"/>
      <c r="AK646" s="57"/>
      <c r="AL646" s="57"/>
    </row>
    <row r="647" spans="1:38" ht="12.75"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c r="AD647" s="57"/>
      <c r="AE647" s="57"/>
      <c r="AF647" s="57"/>
      <c r="AG647" s="57"/>
      <c r="AH647" s="57"/>
      <c r="AI647" s="57"/>
      <c r="AJ647" s="57"/>
      <c r="AK647" s="57"/>
      <c r="AL647" s="57"/>
    </row>
    <row r="648" spans="1:38" ht="12.75"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c r="AD648" s="57"/>
      <c r="AE648" s="57"/>
      <c r="AF648" s="57"/>
      <c r="AG648" s="57"/>
      <c r="AH648" s="57"/>
      <c r="AI648" s="57"/>
      <c r="AJ648" s="57"/>
      <c r="AK648" s="57"/>
      <c r="AL648" s="57"/>
    </row>
    <row r="649" spans="1:38" ht="12.75"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c r="AD649" s="57"/>
      <c r="AE649" s="57"/>
      <c r="AF649" s="57"/>
      <c r="AG649" s="57"/>
      <c r="AH649" s="57"/>
      <c r="AI649" s="57"/>
      <c r="AJ649" s="57"/>
      <c r="AK649" s="57"/>
      <c r="AL649" s="57"/>
    </row>
    <row r="650" spans="1:38" ht="12.75"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c r="AD650" s="57"/>
      <c r="AE650" s="57"/>
      <c r="AF650" s="57"/>
      <c r="AG650" s="57"/>
      <c r="AH650" s="57"/>
      <c r="AI650" s="57"/>
      <c r="AJ650" s="57"/>
      <c r="AK650" s="57"/>
      <c r="AL650" s="57"/>
    </row>
    <row r="651" spans="1:38" ht="12.75"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c r="AD651" s="57"/>
      <c r="AE651" s="57"/>
      <c r="AF651" s="57"/>
      <c r="AG651" s="57"/>
      <c r="AH651" s="57"/>
      <c r="AI651" s="57"/>
      <c r="AJ651" s="57"/>
      <c r="AK651" s="57"/>
      <c r="AL651" s="57"/>
    </row>
    <row r="652" spans="1:38" ht="12.75"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c r="AD652" s="57"/>
      <c r="AE652" s="57"/>
      <c r="AF652" s="57"/>
      <c r="AG652" s="57"/>
      <c r="AH652" s="57"/>
      <c r="AI652" s="57"/>
      <c r="AJ652" s="57"/>
      <c r="AK652" s="57"/>
      <c r="AL652" s="57"/>
    </row>
    <row r="653" spans="1:38" ht="12.75"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c r="AD653" s="57"/>
      <c r="AE653" s="57"/>
      <c r="AF653" s="57"/>
      <c r="AG653" s="57"/>
      <c r="AH653" s="57"/>
      <c r="AI653" s="57"/>
      <c r="AJ653" s="57"/>
      <c r="AK653" s="57"/>
      <c r="AL653" s="57"/>
    </row>
    <row r="654" spans="1:38" ht="12.75"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c r="AD654" s="57"/>
      <c r="AE654" s="57"/>
      <c r="AF654" s="57"/>
      <c r="AG654" s="57"/>
      <c r="AH654" s="57"/>
      <c r="AI654" s="57"/>
      <c r="AJ654" s="57"/>
      <c r="AK654" s="57"/>
      <c r="AL654" s="57"/>
    </row>
    <row r="655" spans="1:38" ht="12.75"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c r="AD655" s="57"/>
      <c r="AE655" s="57"/>
      <c r="AF655" s="57"/>
      <c r="AG655" s="57"/>
      <c r="AH655" s="57"/>
      <c r="AI655" s="57"/>
      <c r="AJ655" s="57"/>
      <c r="AK655" s="57"/>
      <c r="AL655" s="57"/>
    </row>
    <row r="656" spans="1:38" ht="12.75"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c r="AD656" s="57"/>
      <c r="AE656" s="57"/>
      <c r="AF656" s="57"/>
      <c r="AG656" s="57"/>
      <c r="AH656" s="57"/>
      <c r="AI656" s="57"/>
      <c r="AJ656" s="57"/>
      <c r="AK656" s="57"/>
      <c r="AL656" s="57"/>
    </row>
    <row r="657" spans="1:38" ht="12.75"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c r="AD657" s="57"/>
      <c r="AE657" s="57"/>
      <c r="AF657" s="57"/>
      <c r="AG657" s="57"/>
      <c r="AH657" s="57"/>
      <c r="AI657" s="57"/>
      <c r="AJ657" s="57"/>
      <c r="AK657" s="57"/>
      <c r="AL657" s="57"/>
    </row>
    <row r="658" spans="1:38" ht="12.75"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c r="AD658" s="57"/>
      <c r="AE658" s="57"/>
      <c r="AF658" s="57"/>
      <c r="AG658" s="57"/>
      <c r="AH658" s="57"/>
      <c r="AI658" s="57"/>
      <c r="AJ658" s="57"/>
      <c r="AK658" s="57"/>
      <c r="AL658" s="57"/>
    </row>
    <row r="659" spans="1:38" ht="12.75"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c r="AD659" s="57"/>
      <c r="AE659" s="57"/>
      <c r="AF659" s="57"/>
      <c r="AG659" s="57"/>
      <c r="AH659" s="57"/>
      <c r="AI659" s="57"/>
      <c r="AJ659" s="57"/>
      <c r="AK659" s="57"/>
      <c r="AL659" s="57"/>
    </row>
    <row r="660" spans="1:38" ht="12.75"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c r="AD660" s="57"/>
      <c r="AE660" s="57"/>
      <c r="AF660" s="57"/>
      <c r="AG660" s="57"/>
      <c r="AH660" s="57"/>
      <c r="AI660" s="57"/>
      <c r="AJ660" s="57"/>
      <c r="AK660" s="57"/>
      <c r="AL660" s="57"/>
    </row>
    <row r="661" spans="1:38" ht="12.75"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c r="AD661" s="57"/>
      <c r="AE661" s="57"/>
      <c r="AF661" s="57"/>
      <c r="AG661" s="57"/>
      <c r="AH661" s="57"/>
      <c r="AI661" s="57"/>
      <c r="AJ661" s="57"/>
      <c r="AK661" s="57"/>
      <c r="AL661" s="57"/>
    </row>
    <row r="662" spans="1:38" ht="12.75"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c r="AD662" s="57"/>
      <c r="AE662" s="57"/>
      <c r="AF662" s="57"/>
      <c r="AG662" s="57"/>
      <c r="AH662" s="57"/>
      <c r="AI662" s="57"/>
      <c r="AJ662" s="57"/>
      <c r="AK662" s="57"/>
      <c r="AL662" s="57"/>
    </row>
    <row r="663" spans="1:38" ht="12.75"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c r="AD663" s="57"/>
      <c r="AE663" s="57"/>
      <c r="AF663" s="57"/>
      <c r="AG663" s="57"/>
      <c r="AH663" s="57"/>
      <c r="AI663" s="57"/>
      <c r="AJ663" s="57"/>
      <c r="AK663" s="57"/>
      <c r="AL663" s="57"/>
    </row>
    <row r="664" spans="1:38" ht="12.75"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c r="AD664" s="57"/>
      <c r="AE664" s="57"/>
      <c r="AF664" s="57"/>
      <c r="AG664" s="57"/>
      <c r="AH664" s="57"/>
      <c r="AI664" s="57"/>
      <c r="AJ664" s="57"/>
      <c r="AK664" s="57"/>
      <c r="AL664" s="57"/>
    </row>
    <row r="665" spans="1:38" ht="12.75"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c r="AD665" s="57"/>
      <c r="AE665" s="57"/>
      <c r="AF665" s="57"/>
      <c r="AG665" s="57"/>
      <c r="AH665" s="57"/>
      <c r="AI665" s="57"/>
      <c r="AJ665" s="57"/>
      <c r="AK665" s="57"/>
      <c r="AL665" s="57"/>
    </row>
    <row r="666" spans="1:38" ht="12.75"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c r="AD666" s="57"/>
      <c r="AE666" s="57"/>
      <c r="AF666" s="57"/>
      <c r="AG666" s="57"/>
      <c r="AH666" s="57"/>
      <c r="AI666" s="57"/>
      <c r="AJ666" s="57"/>
      <c r="AK666" s="57"/>
      <c r="AL666" s="57"/>
    </row>
    <row r="667" spans="1:38" ht="12.75"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c r="AD667" s="57"/>
      <c r="AE667" s="57"/>
      <c r="AF667" s="57"/>
      <c r="AG667" s="57"/>
      <c r="AH667" s="57"/>
      <c r="AI667" s="57"/>
      <c r="AJ667" s="57"/>
      <c r="AK667" s="57"/>
      <c r="AL667" s="57"/>
    </row>
    <row r="668" spans="1:38" ht="12.75"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c r="AD668" s="57"/>
      <c r="AE668" s="57"/>
      <c r="AF668" s="57"/>
      <c r="AG668" s="57"/>
      <c r="AH668" s="57"/>
      <c r="AI668" s="57"/>
      <c r="AJ668" s="57"/>
      <c r="AK668" s="57"/>
      <c r="AL668" s="57"/>
    </row>
    <row r="669" spans="1:38" ht="12.75"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c r="AD669" s="57"/>
      <c r="AE669" s="57"/>
      <c r="AF669" s="57"/>
      <c r="AG669" s="57"/>
      <c r="AH669" s="57"/>
      <c r="AI669" s="57"/>
      <c r="AJ669" s="57"/>
      <c r="AK669" s="57"/>
      <c r="AL669" s="57"/>
    </row>
    <row r="670" spans="1:38" ht="12.75"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c r="AD670" s="57"/>
      <c r="AE670" s="57"/>
      <c r="AF670" s="57"/>
      <c r="AG670" s="57"/>
      <c r="AH670" s="57"/>
      <c r="AI670" s="57"/>
      <c r="AJ670" s="57"/>
      <c r="AK670" s="57"/>
      <c r="AL670" s="57"/>
    </row>
    <row r="671" spans="1:38" ht="12.75"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c r="AD671" s="57"/>
      <c r="AE671" s="57"/>
      <c r="AF671" s="57"/>
      <c r="AG671" s="57"/>
      <c r="AH671" s="57"/>
      <c r="AI671" s="57"/>
      <c r="AJ671" s="57"/>
      <c r="AK671" s="57"/>
      <c r="AL671" s="57"/>
    </row>
    <row r="672" spans="1:38" ht="12.75"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c r="AD672" s="57"/>
      <c r="AE672" s="57"/>
      <c r="AF672" s="57"/>
      <c r="AG672" s="57"/>
      <c r="AH672" s="57"/>
      <c r="AI672" s="57"/>
      <c r="AJ672" s="57"/>
      <c r="AK672" s="57"/>
      <c r="AL672" s="57"/>
    </row>
    <row r="673" spans="1:38" ht="12.75"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c r="AD673" s="57"/>
      <c r="AE673" s="57"/>
      <c r="AF673" s="57"/>
      <c r="AG673" s="57"/>
      <c r="AH673" s="57"/>
      <c r="AI673" s="57"/>
      <c r="AJ673" s="57"/>
      <c r="AK673" s="57"/>
      <c r="AL673" s="57"/>
    </row>
    <row r="674" spans="1:38" ht="12.75"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c r="AD674" s="57"/>
      <c r="AE674" s="57"/>
      <c r="AF674" s="57"/>
      <c r="AG674" s="57"/>
      <c r="AH674" s="57"/>
      <c r="AI674" s="57"/>
      <c r="AJ674" s="57"/>
      <c r="AK674" s="57"/>
      <c r="AL674" s="57"/>
    </row>
    <row r="675" spans="1:38" ht="12.75"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c r="AD675" s="57"/>
      <c r="AE675" s="57"/>
      <c r="AF675" s="57"/>
      <c r="AG675" s="57"/>
      <c r="AH675" s="57"/>
      <c r="AI675" s="57"/>
      <c r="AJ675" s="57"/>
      <c r="AK675" s="57"/>
      <c r="AL675" s="57"/>
    </row>
    <row r="676" spans="1:38" ht="12.75"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c r="AD676" s="57"/>
      <c r="AE676" s="57"/>
      <c r="AF676" s="57"/>
      <c r="AG676" s="57"/>
      <c r="AH676" s="57"/>
      <c r="AI676" s="57"/>
      <c r="AJ676" s="57"/>
      <c r="AK676" s="57"/>
      <c r="AL676" s="57"/>
    </row>
    <row r="677" spans="1:38" ht="12.75"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c r="AD677" s="57"/>
      <c r="AE677" s="57"/>
      <c r="AF677" s="57"/>
      <c r="AG677" s="57"/>
      <c r="AH677" s="57"/>
      <c r="AI677" s="57"/>
      <c r="AJ677" s="57"/>
      <c r="AK677" s="57"/>
      <c r="AL677" s="57"/>
    </row>
    <row r="678" spans="1:38" ht="12.75"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c r="AD678" s="57"/>
      <c r="AE678" s="57"/>
      <c r="AF678" s="57"/>
      <c r="AG678" s="57"/>
      <c r="AH678" s="57"/>
      <c r="AI678" s="57"/>
      <c r="AJ678" s="57"/>
      <c r="AK678" s="57"/>
      <c r="AL678" s="57"/>
    </row>
    <row r="679" spans="1:38" ht="12.75"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c r="AD679" s="57"/>
      <c r="AE679" s="57"/>
      <c r="AF679" s="57"/>
      <c r="AG679" s="57"/>
      <c r="AH679" s="57"/>
      <c r="AI679" s="57"/>
      <c r="AJ679" s="57"/>
      <c r="AK679" s="57"/>
      <c r="AL679" s="57"/>
    </row>
    <row r="680" spans="1:38" ht="12.75"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c r="AD680" s="57"/>
      <c r="AE680" s="57"/>
      <c r="AF680" s="57"/>
      <c r="AG680" s="57"/>
      <c r="AH680" s="57"/>
      <c r="AI680" s="57"/>
      <c r="AJ680" s="57"/>
      <c r="AK680" s="57"/>
      <c r="AL680" s="57"/>
    </row>
    <row r="681" spans="1:38" ht="12.75"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c r="AD681" s="57"/>
      <c r="AE681" s="57"/>
      <c r="AF681" s="57"/>
      <c r="AG681" s="57"/>
      <c r="AH681" s="57"/>
      <c r="AI681" s="57"/>
      <c r="AJ681" s="57"/>
      <c r="AK681" s="57"/>
      <c r="AL681" s="57"/>
    </row>
    <row r="682" spans="1:38" ht="12.75"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c r="AD682" s="57"/>
      <c r="AE682" s="57"/>
      <c r="AF682" s="57"/>
      <c r="AG682" s="57"/>
      <c r="AH682" s="57"/>
      <c r="AI682" s="57"/>
      <c r="AJ682" s="57"/>
      <c r="AK682" s="57"/>
      <c r="AL682" s="57"/>
    </row>
    <row r="683" spans="1:38" ht="12.75"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c r="AD683" s="57"/>
      <c r="AE683" s="57"/>
      <c r="AF683" s="57"/>
      <c r="AG683" s="57"/>
      <c r="AH683" s="57"/>
      <c r="AI683" s="57"/>
      <c r="AJ683" s="57"/>
      <c r="AK683" s="57"/>
      <c r="AL683" s="57"/>
    </row>
    <row r="684" spans="1:38" ht="12.75"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c r="AD684" s="57"/>
      <c r="AE684" s="57"/>
      <c r="AF684" s="57"/>
      <c r="AG684" s="57"/>
      <c r="AH684" s="57"/>
      <c r="AI684" s="57"/>
      <c r="AJ684" s="57"/>
      <c r="AK684" s="57"/>
      <c r="AL684" s="57"/>
    </row>
    <row r="685" spans="1:38" ht="12.75"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c r="AD685" s="57"/>
      <c r="AE685" s="57"/>
      <c r="AF685" s="57"/>
      <c r="AG685" s="57"/>
      <c r="AH685" s="57"/>
      <c r="AI685" s="57"/>
      <c r="AJ685" s="57"/>
      <c r="AK685" s="57"/>
      <c r="AL685" s="57"/>
    </row>
    <row r="686" spans="1:38" ht="12.75"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c r="AD686" s="57"/>
      <c r="AE686" s="57"/>
      <c r="AF686" s="57"/>
      <c r="AG686" s="57"/>
      <c r="AH686" s="57"/>
      <c r="AI686" s="57"/>
      <c r="AJ686" s="57"/>
      <c r="AK686" s="57"/>
      <c r="AL686" s="57"/>
    </row>
    <row r="687" spans="1:38" ht="12.75"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c r="AD687" s="57"/>
      <c r="AE687" s="57"/>
      <c r="AF687" s="57"/>
      <c r="AG687" s="57"/>
      <c r="AH687" s="57"/>
      <c r="AI687" s="57"/>
      <c r="AJ687" s="57"/>
      <c r="AK687" s="57"/>
      <c r="AL687" s="57"/>
    </row>
    <row r="688" spans="1:38" ht="12.75"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c r="AD688" s="57"/>
      <c r="AE688" s="57"/>
      <c r="AF688" s="57"/>
      <c r="AG688" s="57"/>
      <c r="AH688" s="57"/>
      <c r="AI688" s="57"/>
      <c r="AJ688" s="57"/>
      <c r="AK688" s="57"/>
      <c r="AL688" s="57"/>
    </row>
    <row r="689" spans="1:38" ht="12.75"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c r="AD689" s="57"/>
      <c r="AE689" s="57"/>
      <c r="AF689" s="57"/>
      <c r="AG689" s="57"/>
      <c r="AH689" s="57"/>
      <c r="AI689" s="57"/>
      <c r="AJ689" s="57"/>
      <c r="AK689" s="57"/>
      <c r="AL689" s="57"/>
    </row>
    <row r="690" spans="1:38" ht="12.75"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c r="AD690" s="57"/>
      <c r="AE690" s="57"/>
      <c r="AF690" s="57"/>
      <c r="AG690" s="57"/>
      <c r="AH690" s="57"/>
      <c r="AI690" s="57"/>
      <c r="AJ690" s="57"/>
      <c r="AK690" s="57"/>
      <c r="AL690" s="57"/>
    </row>
    <row r="691" spans="1:38" ht="12.75"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c r="AD691" s="57"/>
      <c r="AE691" s="57"/>
      <c r="AF691" s="57"/>
      <c r="AG691" s="57"/>
      <c r="AH691" s="57"/>
      <c r="AI691" s="57"/>
      <c r="AJ691" s="57"/>
      <c r="AK691" s="57"/>
      <c r="AL691" s="57"/>
    </row>
    <row r="692" spans="1:38" ht="12.75"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c r="AD692" s="57"/>
      <c r="AE692" s="57"/>
      <c r="AF692" s="57"/>
      <c r="AG692" s="57"/>
      <c r="AH692" s="57"/>
      <c r="AI692" s="57"/>
      <c r="AJ692" s="57"/>
      <c r="AK692" s="57"/>
      <c r="AL692" s="57"/>
    </row>
    <row r="693" spans="1:38" ht="12.75"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c r="AD693" s="57"/>
      <c r="AE693" s="57"/>
      <c r="AF693" s="57"/>
      <c r="AG693" s="57"/>
      <c r="AH693" s="57"/>
      <c r="AI693" s="57"/>
      <c r="AJ693" s="57"/>
      <c r="AK693" s="57"/>
      <c r="AL693" s="57"/>
    </row>
    <row r="694" spans="1:38" ht="12.75"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c r="AD694" s="57"/>
      <c r="AE694" s="57"/>
      <c r="AF694" s="57"/>
      <c r="AG694" s="57"/>
      <c r="AH694" s="57"/>
      <c r="AI694" s="57"/>
      <c r="AJ694" s="57"/>
      <c r="AK694" s="57"/>
      <c r="AL694" s="57"/>
    </row>
    <row r="695" spans="1:38" ht="12.75"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c r="AD695" s="57"/>
      <c r="AE695" s="57"/>
      <c r="AF695" s="57"/>
      <c r="AG695" s="57"/>
      <c r="AH695" s="57"/>
      <c r="AI695" s="57"/>
      <c r="AJ695" s="57"/>
      <c r="AK695" s="57"/>
      <c r="AL695" s="57"/>
    </row>
    <row r="696" spans="1:38" ht="12.75"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c r="AD696" s="57"/>
      <c r="AE696" s="57"/>
      <c r="AF696" s="57"/>
      <c r="AG696" s="57"/>
      <c r="AH696" s="57"/>
      <c r="AI696" s="57"/>
      <c r="AJ696" s="57"/>
      <c r="AK696" s="57"/>
      <c r="AL696" s="57"/>
    </row>
    <row r="697" spans="1:38" ht="12.75"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c r="AD697" s="57"/>
      <c r="AE697" s="57"/>
      <c r="AF697" s="57"/>
      <c r="AG697" s="57"/>
      <c r="AH697" s="57"/>
      <c r="AI697" s="57"/>
      <c r="AJ697" s="57"/>
      <c r="AK697" s="57"/>
      <c r="AL697" s="57"/>
    </row>
    <row r="698" spans="1:38" ht="12.75"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c r="AD698" s="57"/>
      <c r="AE698" s="57"/>
      <c r="AF698" s="57"/>
      <c r="AG698" s="57"/>
      <c r="AH698" s="57"/>
      <c r="AI698" s="57"/>
      <c r="AJ698" s="57"/>
      <c r="AK698" s="57"/>
      <c r="AL698" s="57"/>
    </row>
    <row r="699" spans="1:38" ht="12.75"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c r="AD699" s="57"/>
      <c r="AE699" s="57"/>
      <c r="AF699" s="57"/>
      <c r="AG699" s="57"/>
      <c r="AH699" s="57"/>
      <c r="AI699" s="57"/>
      <c r="AJ699" s="57"/>
      <c r="AK699" s="57"/>
      <c r="AL699" s="57"/>
    </row>
    <row r="700" spans="1:38" ht="12.75"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c r="AD700" s="57"/>
      <c r="AE700" s="57"/>
      <c r="AF700" s="57"/>
      <c r="AG700" s="57"/>
      <c r="AH700" s="57"/>
      <c r="AI700" s="57"/>
      <c r="AJ700" s="57"/>
      <c r="AK700" s="57"/>
      <c r="AL700" s="57"/>
    </row>
    <row r="701" spans="1:38" ht="12.75"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c r="AD701" s="57"/>
      <c r="AE701" s="57"/>
      <c r="AF701" s="57"/>
      <c r="AG701" s="57"/>
      <c r="AH701" s="57"/>
      <c r="AI701" s="57"/>
      <c r="AJ701" s="57"/>
      <c r="AK701" s="57"/>
      <c r="AL701" s="57"/>
    </row>
    <row r="702" spans="1:38" ht="12.75"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c r="AD702" s="57"/>
      <c r="AE702" s="57"/>
      <c r="AF702" s="57"/>
      <c r="AG702" s="57"/>
      <c r="AH702" s="57"/>
      <c r="AI702" s="57"/>
      <c r="AJ702" s="57"/>
      <c r="AK702" s="57"/>
      <c r="AL702" s="57"/>
    </row>
    <row r="703" spans="1:38" ht="12.75"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c r="AD703" s="57"/>
      <c r="AE703" s="57"/>
      <c r="AF703" s="57"/>
      <c r="AG703" s="57"/>
      <c r="AH703" s="57"/>
      <c r="AI703" s="57"/>
      <c r="AJ703" s="57"/>
      <c r="AK703" s="57"/>
      <c r="AL703" s="57"/>
    </row>
    <row r="704" spans="1:38" ht="12.75"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c r="AD704" s="57"/>
      <c r="AE704" s="57"/>
      <c r="AF704" s="57"/>
      <c r="AG704" s="57"/>
      <c r="AH704" s="57"/>
      <c r="AI704" s="57"/>
      <c r="AJ704" s="57"/>
      <c r="AK704" s="57"/>
      <c r="AL704" s="57"/>
    </row>
    <row r="705" spans="1:38" ht="12.75"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c r="AD705" s="57"/>
      <c r="AE705" s="57"/>
      <c r="AF705" s="57"/>
      <c r="AG705" s="57"/>
      <c r="AH705" s="57"/>
      <c r="AI705" s="57"/>
      <c r="AJ705" s="57"/>
      <c r="AK705" s="57"/>
      <c r="AL705" s="57"/>
    </row>
    <row r="706" spans="1:38" ht="12.75"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c r="AD706" s="57"/>
      <c r="AE706" s="57"/>
      <c r="AF706" s="57"/>
      <c r="AG706" s="57"/>
      <c r="AH706" s="57"/>
      <c r="AI706" s="57"/>
      <c r="AJ706" s="57"/>
      <c r="AK706" s="57"/>
      <c r="AL706" s="57"/>
    </row>
    <row r="707" spans="1:38" ht="12.75"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c r="AD707" s="57"/>
      <c r="AE707" s="57"/>
      <c r="AF707" s="57"/>
      <c r="AG707" s="57"/>
      <c r="AH707" s="57"/>
      <c r="AI707" s="57"/>
      <c r="AJ707" s="57"/>
      <c r="AK707" s="57"/>
      <c r="AL707" s="57"/>
    </row>
    <row r="708" spans="1:38" ht="12.75"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c r="AD708" s="57"/>
      <c r="AE708" s="57"/>
      <c r="AF708" s="57"/>
      <c r="AG708" s="57"/>
      <c r="AH708" s="57"/>
      <c r="AI708" s="57"/>
      <c r="AJ708" s="57"/>
      <c r="AK708" s="57"/>
      <c r="AL708" s="57"/>
    </row>
    <row r="709" spans="1:38" ht="12.75"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c r="AD709" s="57"/>
      <c r="AE709" s="57"/>
      <c r="AF709" s="57"/>
      <c r="AG709" s="57"/>
      <c r="AH709" s="57"/>
      <c r="AI709" s="57"/>
      <c r="AJ709" s="57"/>
      <c r="AK709" s="57"/>
      <c r="AL709" s="57"/>
    </row>
    <row r="710" spans="1:38" ht="12.75"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c r="AD710" s="57"/>
      <c r="AE710" s="57"/>
      <c r="AF710" s="57"/>
      <c r="AG710" s="57"/>
      <c r="AH710" s="57"/>
      <c r="AI710" s="57"/>
      <c r="AJ710" s="57"/>
      <c r="AK710" s="57"/>
      <c r="AL710" s="57"/>
    </row>
    <row r="711" spans="1:38" ht="12.75"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c r="AD711" s="57"/>
      <c r="AE711" s="57"/>
      <c r="AF711" s="57"/>
      <c r="AG711" s="57"/>
      <c r="AH711" s="57"/>
      <c r="AI711" s="57"/>
      <c r="AJ711" s="57"/>
      <c r="AK711" s="57"/>
      <c r="AL711" s="57"/>
    </row>
    <row r="712" spans="1:38" ht="12.75"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c r="AD712" s="57"/>
      <c r="AE712" s="57"/>
      <c r="AF712" s="57"/>
      <c r="AG712" s="57"/>
      <c r="AH712" s="57"/>
      <c r="AI712" s="57"/>
      <c r="AJ712" s="57"/>
      <c r="AK712" s="57"/>
      <c r="AL712" s="57"/>
    </row>
    <row r="713" spans="1:38" ht="12.75"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c r="AD713" s="57"/>
      <c r="AE713" s="57"/>
      <c r="AF713" s="57"/>
      <c r="AG713" s="57"/>
      <c r="AH713" s="57"/>
      <c r="AI713" s="57"/>
      <c r="AJ713" s="57"/>
      <c r="AK713" s="57"/>
      <c r="AL713" s="57"/>
    </row>
    <row r="714" spans="1:38" ht="12.75"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c r="AD714" s="57"/>
      <c r="AE714" s="57"/>
      <c r="AF714" s="57"/>
      <c r="AG714" s="57"/>
      <c r="AH714" s="57"/>
      <c r="AI714" s="57"/>
      <c r="AJ714" s="57"/>
      <c r="AK714" s="57"/>
      <c r="AL714" s="57"/>
    </row>
    <row r="715" spans="1:38" ht="12.75"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c r="AD715" s="57"/>
      <c r="AE715" s="57"/>
      <c r="AF715" s="57"/>
      <c r="AG715" s="57"/>
      <c r="AH715" s="57"/>
      <c r="AI715" s="57"/>
      <c r="AJ715" s="57"/>
      <c r="AK715" s="57"/>
      <c r="AL715" s="57"/>
    </row>
    <row r="716" spans="1:38" ht="12.75"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c r="AD716" s="57"/>
      <c r="AE716" s="57"/>
      <c r="AF716" s="57"/>
      <c r="AG716" s="57"/>
      <c r="AH716" s="57"/>
      <c r="AI716" s="57"/>
      <c r="AJ716" s="57"/>
      <c r="AK716" s="57"/>
      <c r="AL716" s="57"/>
    </row>
    <row r="717" spans="1:38" ht="12.75"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c r="AD717" s="57"/>
      <c r="AE717" s="57"/>
      <c r="AF717" s="57"/>
      <c r="AG717" s="57"/>
      <c r="AH717" s="57"/>
      <c r="AI717" s="57"/>
      <c r="AJ717" s="57"/>
      <c r="AK717" s="57"/>
      <c r="AL717" s="57"/>
    </row>
    <row r="718" spans="1:38" ht="12.75"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c r="AD718" s="57"/>
      <c r="AE718" s="57"/>
      <c r="AF718" s="57"/>
      <c r="AG718" s="57"/>
      <c r="AH718" s="57"/>
      <c r="AI718" s="57"/>
      <c r="AJ718" s="57"/>
      <c r="AK718" s="57"/>
      <c r="AL718" s="57"/>
    </row>
    <row r="719" spans="1:38" ht="12.75"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c r="AD719" s="57"/>
      <c r="AE719" s="57"/>
      <c r="AF719" s="57"/>
      <c r="AG719" s="57"/>
      <c r="AH719" s="57"/>
      <c r="AI719" s="57"/>
      <c r="AJ719" s="57"/>
      <c r="AK719" s="57"/>
      <c r="AL719" s="57"/>
    </row>
    <row r="720" spans="1:38" ht="12.75"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c r="AD720" s="57"/>
      <c r="AE720" s="57"/>
      <c r="AF720" s="57"/>
      <c r="AG720" s="57"/>
      <c r="AH720" s="57"/>
      <c r="AI720" s="57"/>
      <c r="AJ720" s="57"/>
      <c r="AK720" s="57"/>
      <c r="AL720" s="57"/>
    </row>
    <row r="721" spans="1:38" ht="12.75"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c r="AD721" s="57"/>
      <c r="AE721" s="57"/>
      <c r="AF721" s="57"/>
      <c r="AG721" s="57"/>
      <c r="AH721" s="57"/>
      <c r="AI721" s="57"/>
      <c r="AJ721" s="57"/>
      <c r="AK721" s="57"/>
      <c r="AL721" s="57"/>
    </row>
    <row r="722" spans="1:38" ht="12.75"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c r="AD722" s="57"/>
      <c r="AE722" s="57"/>
      <c r="AF722" s="57"/>
      <c r="AG722" s="57"/>
      <c r="AH722" s="57"/>
      <c r="AI722" s="57"/>
      <c r="AJ722" s="57"/>
      <c r="AK722" s="57"/>
      <c r="AL722" s="57"/>
    </row>
    <row r="723" spans="1:38" ht="12.75"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c r="AD723" s="57"/>
      <c r="AE723" s="57"/>
      <c r="AF723" s="57"/>
      <c r="AG723" s="57"/>
      <c r="AH723" s="57"/>
      <c r="AI723" s="57"/>
      <c r="AJ723" s="57"/>
      <c r="AK723" s="57"/>
      <c r="AL723" s="57"/>
    </row>
    <row r="724" spans="1:38" ht="12.75"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c r="AD724" s="57"/>
      <c r="AE724" s="57"/>
      <c r="AF724" s="57"/>
      <c r="AG724" s="57"/>
      <c r="AH724" s="57"/>
      <c r="AI724" s="57"/>
      <c r="AJ724" s="57"/>
      <c r="AK724" s="57"/>
      <c r="AL724" s="57"/>
    </row>
    <row r="725" spans="1:38" ht="12.75"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c r="AD725" s="57"/>
      <c r="AE725" s="57"/>
      <c r="AF725" s="57"/>
      <c r="AG725" s="57"/>
      <c r="AH725" s="57"/>
      <c r="AI725" s="57"/>
      <c r="AJ725" s="57"/>
      <c r="AK725" s="57"/>
      <c r="AL725" s="57"/>
    </row>
    <row r="726" spans="1:38" ht="12.75"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c r="AD726" s="57"/>
      <c r="AE726" s="57"/>
      <c r="AF726" s="57"/>
      <c r="AG726" s="57"/>
      <c r="AH726" s="57"/>
      <c r="AI726" s="57"/>
      <c r="AJ726" s="57"/>
      <c r="AK726" s="57"/>
      <c r="AL726" s="57"/>
    </row>
    <row r="727" spans="1:38" ht="12.75"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c r="AD727" s="57"/>
      <c r="AE727" s="57"/>
      <c r="AF727" s="57"/>
      <c r="AG727" s="57"/>
      <c r="AH727" s="57"/>
      <c r="AI727" s="57"/>
      <c r="AJ727" s="57"/>
      <c r="AK727" s="57"/>
      <c r="AL727" s="57"/>
    </row>
    <row r="728" spans="1:38" ht="12.75"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c r="AD728" s="57"/>
      <c r="AE728" s="57"/>
      <c r="AF728" s="57"/>
      <c r="AG728" s="57"/>
      <c r="AH728" s="57"/>
      <c r="AI728" s="57"/>
      <c r="AJ728" s="57"/>
      <c r="AK728" s="57"/>
      <c r="AL728" s="57"/>
    </row>
    <row r="729" spans="1:38" ht="12.75"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c r="AD729" s="57"/>
      <c r="AE729" s="57"/>
      <c r="AF729" s="57"/>
      <c r="AG729" s="57"/>
      <c r="AH729" s="57"/>
      <c r="AI729" s="57"/>
      <c r="AJ729" s="57"/>
      <c r="AK729" s="57"/>
      <c r="AL729" s="57"/>
    </row>
    <row r="730" spans="1:38" ht="12.75"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c r="AD730" s="57"/>
      <c r="AE730" s="57"/>
      <c r="AF730" s="57"/>
      <c r="AG730" s="57"/>
      <c r="AH730" s="57"/>
      <c r="AI730" s="57"/>
      <c r="AJ730" s="57"/>
      <c r="AK730" s="57"/>
      <c r="AL730" s="57"/>
    </row>
    <row r="731" spans="1:38" ht="12.75"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c r="AD731" s="57"/>
      <c r="AE731" s="57"/>
      <c r="AF731" s="57"/>
      <c r="AG731" s="57"/>
      <c r="AH731" s="57"/>
      <c r="AI731" s="57"/>
      <c r="AJ731" s="57"/>
      <c r="AK731" s="57"/>
      <c r="AL731" s="57"/>
    </row>
    <row r="732" spans="1:38" ht="12.75"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c r="AD732" s="57"/>
      <c r="AE732" s="57"/>
      <c r="AF732" s="57"/>
      <c r="AG732" s="57"/>
      <c r="AH732" s="57"/>
      <c r="AI732" s="57"/>
      <c r="AJ732" s="57"/>
      <c r="AK732" s="57"/>
      <c r="AL732" s="57"/>
    </row>
    <row r="733" spans="1:38" ht="12.75"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c r="AD733" s="57"/>
      <c r="AE733" s="57"/>
      <c r="AF733" s="57"/>
      <c r="AG733" s="57"/>
      <c r="AH733" s="57"/>
      <c r="AI733" s="57"/>
      <c r="AJ733" s="57"/>
      <c r="AK733" s="57"/>
      <c r="AL733" s="57"/>
    </row>
    <row r="734" spans="1:38" ht="12.75"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c r="AD734" s="57"/>
      <c r="AE734" s="57"/>
      <c r="AF734" s="57"/>
      <c r="AG734" s="57"/>
      <c r="AH734" s="57"/>
      <c r="AI734" s="57"/>
      <c r="AJ734" s="57"/>
      <c r="AK734" s="57"/>
      <c r="AL734" s="57"/>
    </row>
    <row r="735" spans="1:38" ht="12.75"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c r="AD735" s="57"/>
      <c r="AE735" s="57"/>
      <c r="AF735" s="57"/>
      <c r="AG735" s="57"/>
      <c r="AH735" s="57"/>
      <c r="AI735" s="57"/>
      <c r="AJ735" s="57"/>
      <c r="AK735" s="57"/>
      <c r="AL735" s="57"/>
    </row>
    <row r="736" spans="1:38" ht="12.75"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c r="AD736" s="57"/>
      <c r="AE736" s="57"/>
      <c r="AF736" s="57"/>
      <c r="AG736" s="57"/>
      <c r="AH736" s="57"/>
      <c r="AI736" s="57"/>
      <c r="AJ736" s="57"/>
      <c r="AK736" s="57"/>
      <c r="AL736" s="57"/>
    </row>
    <row r="737" spans="1:38" ht="12.75"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c r="AD737" s="57"/>
      <c r="AE737" s="57"/>
      <c r="AF737" s="57"/>
      <c r="AG737" s="57"/>
      <c r="AH737" s="57"/>
      <c r="AI737" s="57"/>
      <c r="AJ737" s="57"/>
      <c r="AK737" s="57"/>
      <c r="AL737" s="57"/>
    </row>
    <row r="738" spans="1:38" ht="12.75"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c r="AD738" s="57"/>
      <c r="AE738" s="57"/>
      <c r="AF738" s="57"/>
      <c r="AG738" s="57"/>
      <c r="AH738" s="57"/>
      <c r="AI738" s="57"/>
      <c r="AJ738" s="57"/>
      <c r="AK738" s="57"/>
      <c r="AL738" s="57"/>
    </row>
    <row r="739" spans="1:38" ht="12.75"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c r="AD739" s="57"/>
      <c r="AE739" s="57"/>
      <c r="AF739" s="57"/>
      <c r="AG739" s="57"/>
      <c r="AH739" s="57"/>
      <c r="AI739" s="57"/>
      <c r="AJ739" s="57"/>
      <c r="AK739" s="57"/>
      <c r="AL739" s="57"/>
    </row>
    <row r="740" spans="1:38" ht="12.75"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c r="AD740" s="57"/>
      <c r="AE740" s="57"/>
      <c r="AF740" s="57"/>
      <c r="AG740" s="57"/>
      <c r="AH740" s="57"/>
      <c r="AI740" s="57"/>
      <c r="AJ740" s="57"/>
      <c r="AK740" s="57"/>
      <c r="AL740" s="57"/>
    </row>
    <row r="741" spans="1:38" ht="12.75"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c r="AD741" s="57"/>
      <c r="AE741" s="57"/>
      <c r="AF741" s="57"/>
      <c r="AG741" s="57"/>
      <c r="AH741" s="57"/>
      <c r="AI741" s="57"/>
      <c r="AJ741" s="57"/>
      <c r="AK741" s="57"/>
      <c r="AL741" s="57"/>
    </row>
    <row r="742" spans="1:38" ht="12.75"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c r="AD742" s="57"/>
      <c r="AE742" s="57"/>
      <c r="AF742" s="57"/>
      <c r="AG742" s="57"/>
      <c r="AH742" s="57"/>
      <c r="AI742" s="57"/>
      <c r="AJ742" s="57"/>
      <c r="AK742" s="57"/>
      <c r="AL742" s="57"/>
    </row>
    <row r="743" spans="1:38" ht="12.75"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c r="AD743" s="57"/>
      <c r="AE743" s="57"/>
      <c r="AF743" s="57"/>
      <c r="AG743" s="57"/>
      <c r="AH743" s="57"/>
      <c r="AI743" s="57"/>
      <c r="AJ743" s="57"/>
      <c r="AK743" s="57"/>
      <c r="AL743" s="57"/>
    </row>
    <row r="744" spans="1:38" ht="12.75"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c r="AD744" s="57"/>
      <c r="AE744" s="57"/>
      <c r="AF744" s="57"/>
      <c r="AG744" s="57"/>
      <c r="AH744" s="57"/>
      <c r="AI744" s="57"/>
      <c r="AJ744" s="57"/>
      <c r="AK744" s="57"/>
      <c r="AL744" s="57"/>
    </row>
    <row r="745" spans="1:38" ht="12.75"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c r="AD745" s="57"/>
      <c r="AE745" s="57"/>
      <c r="AF745" s="57"/>
      <c r="AG745" s="57"/>
      <c r="AH745" s="57"/>
      <c r="AI745" s="57"/>
      <c r="AJ745" s="57"/>
      <c r="AK745" s="57"/>
      <c r="AL745" s="57"/>
    </row>
    <row r="746" spans="1:38" ht="12.75"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c r="AD746" s="57"/>
      <c r="AE746" s="57"/>
      <c r="AF746" s="57"/>
      <c r="AG746" s="57"/>
      <c r="AH746" s="57"/>
      <c r="AI746" s="57"/>
      <c r="AJ746" s="57"/>
      <c r="AK746" s="57"/>
      <c r="AL746" s="57"/>
    </row>
    <row r="747" spans="1:38" ht="12.75"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c r="AD747" s="57"/>
      <c r="AE747" s="57"/>
      <c r="AF747" s="57"/>
      <c r="AG747" s="57"/>
      <c r="AH747" s="57"/>
      <c r="AI747" s="57"/>
      <c r="AJ747" s="57"/>
      <c r="AK747" s="57"/>
      <c r="AL747" s="57"/>
    </row>
    <row r="748" spans="1:38" ht="12.75"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c r="AD748" s="57"/>
      <c r="AE748" s="57"/>
      <c r="AF748" s="57"/>
      <c r="AG748" s="57"/>
      <c r="AH748" s="57"/>
      <c r="AI748" s="57"/>
      <c r="AJ748" s="57"/>
      <c r="AK748" s="57"/>
      <c r="AL748" s="57"/>
    </row>
    <row r="749" spans="1:38" ht="12.75"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c r="AD749" s="57"/>
      <c r="AE749" s="57"/>
      <c r="AF749" s="57"/>
      <c r="AG749" s="57"/>
      <c r="AH749" s="57"/>
      <c r="AI749" s="57"/>
      <c r="AJ749" s="57"/>
      <c r="AK749" s="57"/>
      <c r="AL749" s="57"/>
    </row>
    <row r="750" spans="1:38" ht="12.75"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c r="AD750" s="57"/>
      <c r="AE750" s="57"/>
      <c r="AF750" s="57"/>
      <c r="AG750" s="57"/>
      <c r="AH750" s="57"/>
      <c r="AI750" s="57"/>
      <c r="AJ750" s="57"/>
      <c r="AK750" s="57"/>
      <c r="AL750" s="57"/>
    </row>
    <row r="751" spans="1:38" ht="12.75"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c r="AD751" s="57"/>
      <c r="AE751" s="57"/>
      <c r="AF751" s="57"/>
      <c r="AG751" s="57"/>
      <c r="AH751" s="57"/>
      <c r="AI751" s="57"/>
      <c r="AJ751" s="57"/>
      <c r="AK751" s="57"/>
      <c r="AL751" s="57"/>
    </row>
    <row r="752" spans="1:38" ht="12.75"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c r="AD752" s="57"/>
      <c r="AE752" s="57"/>
      <c r="AF752" s="57"/>
      <c r="AG752" s="57"/>
      <c r="AH752" s="57"/>
      <c r="AI752" s="57"/>
      <c r="AJ752" s="57"/>
      <c r="AK752" s="57"/>
      <c r="AL752" s="57"/>
    </row>
    <row r="753" spans="1:38" ht="12.75"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c r="AD753" s="57"/>
      <c r="AE753" s="57"/>
      <c r="AF753" s="57"/>
      <c r="AG753" s="57"/>
      <c r="AH753" s="57"/>
      <c r="AI753" s="57"/>
      <c r="AJ753" s="57"/>
      <c r="AK753" s="57"/>
      <c r="AL753" s="57"/>
    </row>
    <row r="754" spans="1:38" ht="12.75"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c r="AD754" s="57"/>
      <c r="AE754" s="57"/>
      <c r="AF754" s="57"/>
      <c r="AG754" s="57"/>
      <c r="AH754" s="57"/>
      <c r="AI754" s="57"/>
      <c r="AJ754" s="57"/>
      <c r="AK754" s="57"/>
      <c r="AL754" s="57"/>
    </row>
    <row r="755" spans="1:38" ht="12.75"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c r="AD755" s="57"/>
      <c r="AE755" s="57"/>
      <c r="AF755" s="57"/>
      <c r="AG755" s="57"/>
      <c r="AH755" s="57"/>
      <c r="AI755" s="57"/>
      <c r="AJ755" s="57"/>
      <c r="AK755" s="57"/>
      <c r="AL755" s="57"/>
    </row>
    <row r="756" spans="1:38" ht="12.75"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c r="AD756" s="57"/>
      <c r="AE756" s="57"/>
      <c r="AF756" s="57"/>
      <c r="AG756" s="57"/>
      <c r="AH756" s="57"/>
      <c r="AI756" s="57"/>
      <c r="AJ756" s="57"/>
      <c r="AK756" s="57"/>
      <c r="AL756" s="57"/>
    </row>
    <row r="757" spans="1:38" ht="12.75"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c r="AD757" s="57"/>
      <c r="AE757" s="57"/>
      <c r="AF757" s="57"/>
      <c r="AG757" s="57"/>
      <c r="AH757" s="57"/>
      <c r="AI757" s="57"/>
      <c r="AJ757" s="57"/>
      <c r="AK757" s="57"/>
      <c r="AL757" s="57"/>
    </row>
    <row r="758" spans="1:38" ht="12.75"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c r="AD758" s="57"/>
      <c r="AE758" s="57"/>
      <c r="AF758" s="57"/>
      <c r="AG758" s="57"/>
      <c r="AH758" s="57"/>
      <c r="AI758" s="57"/>
      <c r="AJ758" s="57"/>
      <c r="AK758" s="57"/>
      <c r="AL758" s="57"/>
    </row>
    <row r="759" spans="1:38" ht="12.75"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c r="AD759" s="57"/>
      <c r="AE759" s="57"/>
      <c r="AF759" s="57"/>
      <c r="AG759" s="57"/>
      <c r="AH759" s="57"/>
      <c r="AI759" s="57"/>
      <c r="AJ759" s="57"/>
      <c r="AK759" s="57"/>
      <c r="AL759" s="57"/>
    </row>
    <row r="760" spans="1:38" ht="12.75"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c r="AD760" s="57"/>
      <c r="AE760" s="57"/>
      <c r="AF760" s="57"/>
      <c r="AG760" s="57"/>
      <c r="AH760" s="57"/>
      <c r="AI760" s="57"/>
      <c r="AJ760" s="57"/>
      <c r="AK760" s="57"/>
      <c r="AL760" s="57"/>
    </row>
    <row r="761" spans="1:38" ht="12.75"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c r="AD761" s="57"/>
      <c r="AE761" s="57"/>
      <c r="AF761" s="57"/>
      <c r="AG761" s="57"/>
      <c r="AH761" s="57"/>
      <c r="AI761" s="57"/>
      <c r="AJ761" s="57"/>
      <c r="AK761" s="57"/>
      <c r="AL761" s="57"/>
    </row>
    <row r="762" spans="1:38" ht="12.75"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c r="AD762" s="57"/>
      <c r="AE762" s="57"/>
      <c r="AF762" s="57"/>
      <c r="AG762" s="57"/>
      <c r="AH762" s="57"/>
      <c r="AI762" s="57"/>
      <c r="AJ762" s="57"/>
      <c r="AK762" s="57"/>
      <c r="AL762" s="57"/>
    </row>
    <row r="763" spans="1:38" ht="12.75"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c r="AD763" s="57"/>
      <c r="AE763" s="57"/>
      <c r="AF763" s="57"/>
      <c r="AG763" s="57"/>
      <c r="AH763" s="57"/>
      <c r="AI763" s="57"/>
      <c r="AJ763" s="57"/>
      <c r="AK763" s="57"/>
      <c r="AL763" s="57"/>
    </row>
    <row r="764" spans="1:38" ht="12.75"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c r="AD764" s="57"/>
      <c r="AE764" s="57"/>
      <c r="AF764" s="57"/>
      <c r="AG764" s="57"/>
      <c r="AH764" s="57"/>
      <c r="AI764" s="57"/>
      <c r="AJ764" s="57"/>
      <c r="AK764" s="57"/>
      <c r="AL764" s="57"/>
    </row>
    <row r="765" spans="1:38" ht="12.75"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c r="AD765" s="57"/>
      <c r="AE765" s="57"/>
      <c r="AF765" s="57"/>
      <c r="AG765" s="57"/>
      <c r="AH765" s="57"/>
      <c r="AI765" s="57"/>
      <c r="AJ765" s="57"/>
      <c r="AK765" s="57"/>
      <c r="AL765" s="57"/>
    </row>
    <row r="766" spans="1:38" ht="12.75"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c r="AD766" s="57"/>
      <c r="AE766" s="57"/>
      <c r="AF766" s="57"/>
      <c r="AG766" s="57"/>
      <c r="AH766" s="57"/>
      <c r="AI766" s="57"/>
      <c r="AJ766" s="57"/>
      <c r="AK766" s="57"/>
      <c r="AL766" s="57"/>
    </row>
    <row r="767" spans="1:38" ht="12.75"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c r="AD767" s="57"/>
      <c r="AE767" s="57"/>
      <c r="AF767" s="57"/>
      <c r="AG767" s="57"/>
      <c r="AH767" s="57"/>
      <c r="AI767" s="57"/>
      <c r="AJ767" s="57"/>
      <c r="AK767" s="57"/>
      <c r="AL767" s="57"/>
    </row>
    <row r="768" spans="1:38" ht="12.75"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c r="AD768" s="57"/>
      <c r="AE768" s="57"/>
      <c r="AF768" s="57"/>
      <c r="AG768" s="57"/>
      <c r="AH768" s="57"/>
      <c r="AI768" s="57"/>
      <c r="AJ768" s="57"/>
      <c r="AK768" s="57"/>
      <c r="AL768" s="57"/>
    </row>
    <row r="769" spans="1:38" ht="12.75"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c r="AD769" s="57"/>
      <c r="AE769" s="57"/>
      <c r="AF769" s="57"/>
      <c r="AG769" s="57"/>
      <c r="AH769" s="57"/>
      <c r="AI769" s="57"/>
      <c r="AJ769" s="57"/>
      <c r="AK769" s="57"/>
      <c r="AL769" s="57"/>
    </row>
    <row r="770" spans="1:38" ht="12.75"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c r="AD770" s="57"/>
      <c r="AE770" s="57"/>
      <c r="AF770" s="57"/>
      <c r="AG770" s="57"/>
      <c r="AH770" s="57"/>
      <c r="AI770" s="57"/>
      <c r="AJ770" s="57"/>
      <c r="AK770" s="57"/>
      <c r="AL770" s="57"/>
    </row>
    <row r="771" spans="1:38" ht="12.75"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c r="AD771" s="57"/>
      <c r="AE771" s="57"/>
      <c r="AF771" s="57"/>
      <c r="AG771" s="57"/>
      <c r="AH771" s="57"/>
      <c r="AI771" s="57"/>
      <c r="AJ771" s="57"/>
      <c r="AK771" s="57"/>
      <c r="AL771" s="57"/>
    </row>
    <row r="772" spans="1:38" ht="12.75"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c r="AD772" s="57"/>
      <c r="AE772" s="57"/>
      <c r="AF772" s="57"/>
      <c r="AG772" s="57"/>
      <c r="AH772" s="57"/>
      <c r="AI772" s="57"/>
      <c r="AJ772" s="57"/>
      <c r="AK772" s="57"/>
      <c r="AL772" s="57"/>
    </row>
    <row r="773" spans="1:38" ht="12.75"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c r="AD773" s="57"/>
      <c r="AE773" s="57"/>
      <c r="AF773" s="57"/>
      <c r="AG773" s="57"/>
      <c r="AH773" s="57"/>
      <c r="AI773" s="57"/>
      <c r="AJ773" s="57"/>
      <c r="AK773" s="57"/>
      <c r="AL773" s="57"/>
    </row>
    <row r="774" spans="1:38" ht="12.75"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c r="AD774" s="57"/>
      <c r="AE774" s="57"/>
      <c r="AF774" s="57"/>
      <c r="AG774" s="57"/>
      <c r="AH774" s="57"/>
      <c r="AI774" s="57"/>
      <c r="AJ774" s="57"/>
      <c r="AK774" s="57"/>
      <c r="AL774" s="57"/>
    </row>
    <row r="775" spans="1:38" ht="12.75"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c r="AD775" s="57"/>
      <c r="AE775" s="57"/>
      <c r="AF775" s="57"/>
      <c r="AG775" s="57"/>
      <c r="AH775" s="57"/>
      <c r="AI775" s="57"/>
      <c r="AJ775" s="57"/>
      <c r="AK775" s="57"/>
      <c r="AL775" s="57"/>
    </row>
    <row r="776" spans="1:38" ht="12.75"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c r="AD776" s="57"/>
      <c r="AE776" s="57"/>
      <c r="AF776" s="57"/>
      <c r="AG776" s="57"/>
      <c r="AH776" s="57"/>
      <c r="AI776" s="57"/>
      <c r="AJ776" s="57"/>
      <c r="AK776" s="57"/>
      <c r="AL776" s="57"/>
    </row>
    <row r="777" spans="1:38" ht="12.75"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c r="AD777" s="57"/>
      <c r="AE777" s="57"/>
      <c r="AF777" s="57"/>
      <c r="AG777" s="57"/>
      <c r="AH777" s="57"/>
      <c r="AI777" s="57"/>
      <c r="AJ777" s="57"/>
      <c r="AK777" s="57"/>
      <c r="AL777" s="57"/>
    </row>
    <row r="778" spans="1:38" ht="12.75"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c r="AD778" s="57"/>
      <c r="AE778" s="57"/>
      <c r="AF778" s="57"/>
      <c r="AG778" s="57"/>
      <c r="AH778" s="57"/>
      <c r="AI778" s="57"/>
      <c r="AJ778" s="57"/>
      <c r="AK778" s="57"/>
      <c r="AL778" s="57"/>
    </row>
    <row r="779" spans="1:38" ht="12.75"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c r="AD779" s="57"/>
      <c r="AE779" s="57"/>
      <c r="AF779" s="57"/>
      <c r="AG779" s="57"/>
      <c r="AH779" s="57"/>
      <c r="AI779" s="57"/>
      <c r="AJ779" s="57"/>
      <c r="AK779" s="57"/>
      <c r="AL779" s="57"/>
    </row>
    <row r="780" spans="1:38" ht="12.75"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c r="AD780" s="57"/>
      <c r="AE780" s="57"/>
      <c r="AF780" s="57"/>
      <c r="AG780" s="57"/>
      <c r="AH780" s="57"/>
      <c r="AI780" s="57"/>
      <c r="AJ780" s="57"/>
      <c r="AK780" s="57"/>
      <c r="AL780" s="57"/>
    </row>
    <row r="781" spans="1:38" ht="12.75"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c r="AD781" s="57"/>
      <c r="AE781" s="57"/>
      <c r="AF781" s="57"/>
      <c r="AG781" s="57"/>
      <c r="AH781" s="57"/>
      <c r="AI781" s="57"/>
      <c r="AJ781" s="57"/>
      <c r="AK781" s="57"/>
      <c r="AL781" s="57"/>
    </row>
    <row r="782" spans="1:38" ht="12.75"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c r="AD782" s="57"/>
      <c r="AE782" s="57"/>
      <c r="AF782" s="57"/>
      <c r="AG782" s="57"/>
      <c r="AH782" s="57"/>
      <c r="AI782" s="57"/>
      <c r="AJ782" s="57"/>
      <c r="AK782" s="57"/>
      <c r="AL782" s="57"/>
    </row>
    <row r="783" spans="1:38" ht="12.75"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c r="AD783" s="57"/>
      <c r="AE783" s="57"/>
      <c r="AF783" s="57"/>
      <c r="AG783" s="57"/>
      <c r="AH783" s="57"/>
      <c r="AI783" s="57"/>
      <c r="AJ783" s="57"/>
      <c r="AK783" s="57"/>
      <c r="AL783" s="57"/>
    </row>
    <row r="784" spans="1:38" ht="12.75"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c r="AD784" s="57"/>
      <c r="AE784" s="57"/>
      <c r="AF784" s="57"/>
      <c r="AG784" s="57"/>
      <c r="AH784" s="57"/>
      <c r="AI784" s="57"/>
      <c r="AJ784" s="57"/>
      <c r="AK784" s="57"/>
      <c r="AL784" s="57"/>
    </row>
    <row r="785" spans="1:38" ht="12.75"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c r="AD785" s="57"/>
      <c r="AE785" s="57"/>
      <c r="AF785" s="57"/>
      <c r="AG785" s="57"/>
      <c r="AH785" s="57"/>
      <c r="AI785" s="57"/>
      <c r="AJ785" s="57"/>
      <c r="AK785" s="57"/>
      <c r="AL785" s="57"/>
    </row>
    <row r="786" spans="1:38" ht="12.75"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c r="AD786" s="57"/>
      <c r="AE786" s="57"/>
      <c r="AF786" s="57"/>
      <c r="AG786" s="57"/>
      <c r="AH786" s="57"/>
      <c r="AI786" s="57"/>
      <c r="AJ786" s="57"/>
      <c r="AK786" s="57"/>
      <c r="AL786" s="57"/>
    </row>
    <row r="787" spans="1:38" ht="12.75"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c r="AD787" s="57"/>
      <c r="AE787" s="57"/>
      <c r="AF787" s="57"/>
      <c r="AG787" s="57"/>
      <c r="AH787" s="57"/>
      <c r="AI787" s="57"/>
      <c r="AJ787" s="57"/>
      <c r="AK787" s="57"/>
      <c r="AL787" s="57"/>
    </row>
    <row r="788" spans="1:38" ht="12.75"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c r="AD788" s="57"/>
      <c r="AE788" s="57"/>
      <c r="AF788" s="57"/>
      <c r="AG788" s="57"/>
      <c r="AH788" s="57"/>
      <c r="AI788" s="57"/>
      <c r="AJ788" s="57"/>
      <c r="AK788" s="57"/>
      <c r="AL788" s="57"/>
    </row>
    <row r="789" spans="1:38" ht="12.75"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c r="AD789" s="57"/>
      <c r="AE789" s="57"/>
      <c r="AF789" s="57"/>
      <c r="AG789" s="57"/>
      <c r="AH789" s="57"/>
      <c r="AI789" s="57"/>
      <c r="AJ789" s="57"/>
      <c r="AK789" s="57"/>
      <c r="AL789" s="57"/>
    </row>
    <row r="790" spans="1:38" ht="12.75"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c r="AD790" s="57"/>
      <c r="AE790" s="57"/>
      <c r="AF790" s="57"/>
      <c r="AG790" s="57"/>
      <c r="AH790" s="57"/>
      <c r="AI790" s="57"/>
      <c r="AJ790" s="57"/>
      <c r="AK790" s="57"/>
      <c r="AL790" s="57"/>
    </row>
    <row r="791" spans="1:38" ht="12.75"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c r="AD791" s="57"/>
      <c r="AE791" s="57"/>
      <c r="AF791" s="57"/>
      <c r="AG791" s="57"/>
      <c r="AH791" s="57"/>
      <c r="AI791" s="57"/>
      <c r="AJ791" s="57"/>
      <c r="AK791" s="57"/>
      <c r="AL791" s="57"/>
    </row>
    <row r="792" spans="1:38" ht="12.75"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c r="AD792" s="57"/>
      <c r="AE792" s="57"/>
      <c r="AF792" s="57"/>
      <c r="AG792" s="57"/>
      <c r="AH792" s="57"/>
      <c r="AI792" s="57"/>
      <c r="AJ792" s="57"/>
      <c r="AK792" s="57"/>
      <c r="AL792" s="57"/>
    </row>
    <row r="793" spans="1:38" ht="12.75"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c r="AD793" s="57"/>
      <c r="AE793" s="57"/>
      <c r="AF793" s="57"/>
      <c r="AG793" s="57"/>
      <c r="AH793" s="57"/>
      <c r="AI793" s="57"/>
      <c r="AJ793" s="57"/>
      <c r="AK793" s="57"/>
      <c r="AL793" s="57"/>
    </row>
    <row r="794" spans="1:38" ht="12.75"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c r="AD794" s="57"/>
      <c r="AE794" s="57"/>
      <c r="AF794" s="57"/>
      <c r="AG794" s="57"/>
      <c r="AH794" s="57"/>
      <c r="AI794" s="57"/>
      <c r="AJ794" s="57"/>
      <c r="AK794" s="57"/>
      <c r="AL794" s="57"/>
    </row>
    <row r="795" spans="1:38" ht="12.75"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c r="AD795" s="57"/>
      <c r="AE795" s="57"/>
      <c r="AF795" s="57"/>
      <c r="AG795" s="57"/>
      <c r="AH795" s="57"/>
      <c r="AI795" s="57"/>
      <c r="AJ795" s="57"/>
      <c r="AK795" s="57"/>
      <c r="AL795" s="57"/>
    </row>
    <row r="796" spans="1:38" ht="12.75"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c r="AD796" s="57"/>
      <c r="AE796" s="57"/>
      <c r="AF796" s="57"/>
      <c r="AG796" s="57"/>
      <c r="AH796" s="57"/>
      <c r="AI796" s="57"/>
      <c r="AJ796" s="57"/>
      <c r="AK796" s="57"/>
      <c r="AL796" s="57"/>
    </row>
    <row r="797" spans="1:38" ht="12.75"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c r="AD797" s="57"/>
      <c r="AE797" s="57"/>
      <c r="AF797" s="57"/>
      <c r="AG797" s="57"/>
      <c r="AH797" s="57"/>
      <c r="AI797" s="57"/>
      <c r="AJ797" s="57"/>
      <c r="AK797" s="57"/>
      <c r="AL797" s="57"/>
    </row>
    <row r="798" spans="1:38" ht="12.75"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c r="AD798" s="57"/>
      <c r="AE798" s="57"/>
      <c r="AF798" s="57"/>
      <c r="AG798" s="57"/>
      <c r="AH798" s="57"/>
      <c r="AI798" s="57"/>
      <c r="AJ798" s="57"/>
      <c r="AK798" s="57"/>
      <c r="AL798" s="57"/>
    </row>
    <row r="799" spans="1:38" ht="12.75"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c r="AD799" s="57"/>
      <c r="AE799" s="57"/>
      <c r="AF799" s="57"/>
      <c r="AG799" s="57"/>
      <c r="AH799" s="57"/>
      <c r="AI799" s="57"/>
      <c r="AJ799" s="57"/>
      <c r="AK799" s="57"/>
      <c r="AL799" s="57"/>
    </row>
    <row r="800" spans="1:38" ht="12.75"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c r="AD800" s="57"/>
      <c r="AE800" s="57"/>
      <c r="AF800" s="57"/>
      <c r="AG800" s="57"/>
      <c r="AH800" s="57"/>
      <c r="AI800" s="57"/>
      <c r="AJ800" s="57"/>
      <c r="AK800" s="57"/>
      <c r="AL800" s="57"/>
    </row>
    <row r="801" spans="1:38" ht="12.75"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c r="AD801" s="57"/>
      <c r="AE801" s="57"/>
      <c r="AF801" s="57"/>
      <c r="AG801" s="57"/>
      <c r="AH801" s="57"/>
      <c r="AI801" s="57"/>
      <c r="AJ801" s="57"/>
      <c r="AK801" s="57"/>
      <c r="AL801" s="57"/>
    </row>
    <row r="802" spans="1:38" ht="12.75"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c r="AD802" s="57"/>
      <c r="AE802" s="57"/>
      <c r="AF802" s="57"/>
      <c r="AG802" s="57"/>
      <c r="AH802" s="57"/>
      <c r="AI802" s="57"/>
      <c r="AJ802" s="57"/>
      <c r="AK802" s="57"/>
      <c r="AL802" s="57"/>
    </row>
    <row r="803" spans="1:38" ht="12.75"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c r="AD803" s="57"/>
      <c r="AE803" s="57"/>
      <c r="AF803" s="57"/>
      <c r="AG803" s="57"/>
      <c r="AH803" s="57"/>
      <c r="AI803" s="57"/>
      <c r="AJ803" s="57"/>
      <c r="AK803" s="57"/>
      <c r="AL803" s="57"/>
    </row>
    <row r="804" spans="1:38" ht="12.75"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c r="AD804" s="57"/>
      <c r="AE804" s="57"/>
      <c r="AF804" s="57"/>
      <c r="AG804" s="57"/>
      <c r="AH804" s="57"/>
      <c r="AI804" s="57"/>
      <c r="AJ804" s="57"/>
      <c r="AK804" s="57"/>
      <c r="AL804" s="57"/>
    </row>
    <row r="805" spans="1:38" ht="12.75"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c r="AD805" s="57"/>
      <c r="AE805" s="57"/>
      <c r="AF805" s="57"/>
      <c r="AG805" s="57"/>
      <c r="AH805" s="57"/>
      <c r="AI805" s="57"/>
      <c r="AJ805" s="57"/>
      <c r="AK805" s="57"/>
      <c r="AL805" s="57"/>
    </row>
    <row r="806" spans="1:38" ht="12.75"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c r="AD806" s="57"/>
      <c r="AE806" s="57"/>
      <c r="AF806" s="57"/>
      <c r="AG806" s="57"/>
      <c r="AH806" s="57"/>
      <c r="AI806" s="57"/>
      <c r="AJ806" s="57"/>
      <c r="AK806" s="57"/>
      <c r="AL806" s="57"/>
    </row>
    <row r="807" spans="1:38" ht="12.75"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c r="AD807" s="57"/>
      <c r="AE807" s="57"/>
      <c r="AF807" s="57"/>
      <c r="AG807" s="57"/>
      <c r="AH807" s="57"/>
      <c r="AI807" s="57"/>
      <c r="AJ807" s="57"/>
      <c r="AK807" s="57"/>
      <c r="AL807" s="57"/>
    </row>
    <row r="808" spans="1:38" ht="12.75"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c r="AD808" s="57"/>
      <c r="AE808" s="57"/>
      <c r="AF808" s="57"/>
      <c r="AG808" s="57"/>
      <c r="AH808" s="57"/>
      <c r="AI808" s="57"/>
      <c r="AJ808" s="57"/>
      <c r="AK808" s="57"/>
      <c r="AL808" s="57"/>
    </row>
    <row r="809" spans="1:38" ht="12.75"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c r="AD809" s="57"/>
      <c r="AE809" s="57"/>
      <c r="AF809" s="57"/>
      <c r="AG809" s="57"/>
      <c r="AH809" s="57"/>
      <c r="AI809" s="57"/>
      <c r="AJ809" s="57"/>
      <c r="AK809" s="57"/>
      <c r="AL809" s="57"/>
    </row>
    <row r="810" spans="1:38" ht="12.75"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c r="AD810" s="57"/>
      <c r="AE810" s="57"/>
      <c r="AF810" s="57"/>
      <c r="AG810" s="57"/>
      <c r="AH810" s="57"/>
      <c r="AI810" s="57"/>
      <c r="AJ810" s="57"/>
      <c r="AK810" s="57"/>
      <c r="AL810" s="57"/>
    </row>
    <row r="811" spans="1:38" ht="12.75"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c r="AD811" s="57"/>
      <c r="AE811" s="57"/>
      <c r="AF811" s="57"/>
      <c r="AG811" s="57"/>
      <c r="AH811" s="57"/>
      <c r="AI811" s="57"/>
      <c r="AJ811" s="57"/>
      <c r="AK811" s="57"/>
      <c r="AL811" s="57"/>
    </row>
    <row r="812" spans="1:38" ht="12.75"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c r="AD812" s="57"/>
      <c r="AE812" s="57"/>
      <c r="AF812" s="57"/>
      <c r="AG812" s="57"/>
      <c r="AH812" s="57"/>
      <c r="AI812" s="57"/>
      <c r="AJ812" s="57"/>
      <c r="AK812" s="57"/>
      <c r="AL812" s="57"/>
    </row>
    <row r="813" spans="1:38" ht="12.75"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c r="AD813" s="57"/>
      <c r="AE813" s="57"/>
      <c r="AF813" s="57"/>
      <c r="AG813" s="57"/>
      <c r="AH813" s="57"/>
      <c r="AI813" s="57"/>
      <c r="AJ813" s="57"/>
      <c r="AK813" s="57"/>
      <c r="AL813" s="57"/>
    </row>
    <row r="814" spans="1:38" ht="12.75"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c r="AD814" s="57"/>
      <c r="AE814" s="57"/>
      <c r="AF814" s="57"/>
      <c r="AG814" s="57"/>
      <c r="AH814" s="57"/>
      <c r="AI814" s="57"/>
      <c r="AJ814" s="57"/>
      <c r="AK814" s="57"/>
      <c r="AL814" s="57"/>
    </row>
    <row r="815" spans="1:38" ht="12.75"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c r="AD815" s="57"/>
      <c r="AE815" s="57"/>
      <c r="AF815" s="57"/>
      <c r="AG815" s="57"/>
      <c r="AH815" s="57"/>
      <c r="AI815" s="57"/>
      <c r="AJ815" s="57"/>
      <c r="AK815" s="57"/>
      <c r="AL815" s="57"/>
    </row>
    <row r="816" spans="1:38" ht="12.75"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c r="AD816" s="57"/>
      <c r="AE816" s="57"/>
      <c r="AF816" s="57"/>
      <c r="AG816" s="57"/>
      <c r="AH816" s="57"/>
      <c r="AI816" s="57"/>
      <c r="AJ816" s="57"/>
      <c r="AK816" s="57"/>
      <c r="AL816" s="57"/>
    </row>
    <row r="817" spans="1:38" ht="12.75"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c r="AD817" s="57"/>
      <c r="AE817" s="57"/>
      <c r="AF817" s="57"/>
      <c r="AG817" s="57"/>
      <c r="AH817" s="57"/>
      <c r="AI817" s="57"/>
      <c r="AJ817" s="57"/>
      <c r="AK817" s="57"/>
      <c r="AL817" s="57"/>
    </row>
    <row r="818" spans="1:38" ht="12.75"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c r="AD818" s="57"/>
      <c r="AE818" s="57"/>
      <c r="AF818" s="57"/>
      <c r="AG818" s="57"/>
      <c r="AH818" s="57"/>
      <c r="AI818" s="57"/>
      <c r="AJ818" s="57"/>
      <c r="AK818" s="57"/>
      <c r="AL818" s="57"/>
    </row>
    <row r="819" spans="1:38" ht="12.75"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c r="AD819" s="57"/>
      <c r="AE819" s="57"/>
      <c r="AF819" s="57"/>
      <c r="AG819" s="57"/>
      <c r="AH819" s="57"/>
      <c r="AI819" s="57"/>
      <c r="AJ819" s="57"/>
      <c r="AK819" s="57"/>
      <c r="AL819" s="57"/>
    </row>
    <row r="820" spans="1:38" ht="12.75"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c r="AD820" s="57"/>
      <c r="AE820" s="57"/>
      <c r="AF820" s="57"/>
      <c r="AG820" s="57"/>
      <c r="AH820" s="57"/>
      <c r="AI820" s="57"/>
      <c r="AJ820" s="57"/>
      <c r="AK820" s="57"/>
      <c r="AL820" s="57"/>
    </row>
    <row r="821" spans="1:38" ht="12.75"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c r="AD821" s="57"/>
      <c r="AE821" s="57"/>
      <c r="AF821" s="57"/>
      <c r="AG821" s="57"/>
      <c r="AH821" s="57"/>
      <c r="AI821" s="57"/>
      <c r="AJ821" s="57"/>
      <c r="AK821" s="57"/>
      <c r="AL821" s="57"/>
    </row>
    <row r="822" spans="1:38" ht="12.75"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c r="AD822" s="57"/>
      <c r="AE822" s="57"/>
      <c r="AF822" s="57"/>
      <c r="AG822" s="57"/>
      <c r="AH822" s="57"/>
      <c r="AI822" s="57"/>
      <c r="AJ822" s="57"/>
      <c r="AK822" s="57"/>
      <c r="AL822" s="57"/>
    </row>
    <row r="823" spans="1:38" ht="12.75"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c r="AD823" s="57"/>
      <c r="AE823" s="57"/>
      <c r="AF823" s="57"/>
      <c r="AG823" s="57"/>
      <c r="AH823" s="57"/>
      <c r="AI823" s="57"/>
      <c r="AJ823" s="57"/>
      <c r="AK823" s="57"/>
      <c r="AL823" s="57"/>
    </row>
    <row r="824" spans="1:38" ht="12.75"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c r="AD824" s="57"/>
      <c r="AE824" s="57"/>
      <c r="AF824" s="57"/>
      <c r="AG824" s="57"/>
      <c r="AH824" s="57"/>
      <c r="AI824" s="57"/>
      <c r="AJ824" s="57"/>
      <c r="AK824" s="57"/>
      <c r="AL824" s="57"/>
    </row>
    <row r="825" spans="1:38" ht="12.75"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c r="AD825" s="57"/>
      <c r="AE825" s="57"/>
      <c r="AF825" s="57"/>
      <c r="AG825" s="57"/>
      <c r="AH825" s="57"/>
      <c r="AI825" s="57"/>
      <c r="AJ825" s="57"/>
      <c r="AK825" s="57"/>
      <c r="AL825" s="57"/>
    </row>
    <row r="826" spans="1:38" ht="12.75"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c r="AD826" s="57"/>
      <c r="AE826" s="57"/>
      <c r="AF826" s="57"/>
      <c r="AG826" s="57"/>
      <c r="AH826" s="57"/>
      <c r="AI826" s="57"/>
      <c r="AJ826" s="57"/>
      <c r="AK826" s="57"/>
      <c r="AL826" s="57"/>
    </row>
    <row r="827" spans="1:38" ht="12.75"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c r="AD827" s="57"/>
      <c r="AE827" s="57"/>
      <c r="AF827" s="57"/>
      <c r="AG827" s="57"/>
      <c r="AH827" s="57"/>
      <c r="AI827" s="57"/>
      <c r="AJ827" s="57"/>
      <c r="AK827" s="57"/>
      <c r="AL827" s="57"/>
    </row>
    <row r="828" spans="1:38" ht="12.75"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c r="AD828" s="57"/>
      <c r="AE828" s="57"/>
      <c r="AF828" s="57"/>
      <c r="AG828" s="57"/>
      <c r="AH828" s="57"/>
      <c r="AI828" s="57"/>
      <c r="AJ828" s="57"/>
      <c r="AK828" s="57"/>
      <c r="AL828" s="57"/>
    </row>
    <row r="829" spans="1:38" ht="12.75"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c r="AD829" s="57"/>
      <c r="AE829" s="57"/>
      <c r="AF829" s="57"/>
      <c r="AG829" s="57"/>
      <c r="AH829" s="57"/>
      <c r="AI829" s="57"/>
      <c r="AJ829" s="57"/>
      <c r="AK829" s="57"/>
      <c r="AL829" s="57"/>
    </row>
    <row r="830" spans="1:38" ht="12.75"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c r="AD830" s="57"/>
      <c r="AE830" s="57"/>
      <c r="AF830" s="57"/>
      <c r="AG830" s="57"/>
      <c r="AH830" s="57"/>
      <c r="AI830" s="57"/>
      <c r="AJ830" s="57"/>
      <c r="AK830" s="57"/>
      <c r="AL830" s="57"/>
    </row>
    <row r="831" spans="1:38" ht="12.75"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c r="AE831" s="57"/>
      <c r="AF831" s="57"/>
      <c r="AG831" s="57"/>
      <c r="AH831" s="57"/>
      <c r="AI831" s="57"/>
      <c r="AJ831" s="57"/>
      <c r="AK831" s="57"/>
      <c r="AL831" s="57"/>
    </row>
    <row r="832" spans="1:38" ht="12.75"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c r="AD832" s="57"/>
      <c r="AE832" s="57"/>
      <c r="AF832" s="57"/>
      <c r="AG832" s="57"/>
      <c r="AH832" s="57"/>
      <c r="AI832" s="57"/>
      <c r="AJ832" s="57"/>
      <c r="AK832" s="57"/>
      <c r="AL832" s="57"/>
    </row>
    <row r="833" spans="1:38" ht="12.75"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c r="AD833" s="57"/>
      <c r="AE833" s="57"/>
      <c r="AF833" s="57"/>
      <c r="AG833" s="57"/>
      <c r="AH833" s="57"/>
      <c r="AI833" s="57"/>
      <c r="AJ833" s="57"/>
      <c r="AK833" s="57"/>
      <c r="AL833" s="57"/>
    </row>
    <row r="834" spans="1:38" ht="12.75"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c r="AD834" s="57"/>
      <c r="AE834" s="57"/>
      <c r="AF834" s="57"/>
      <c r="AG834" s="57"/>
      <c r="AH834" s="57"/>
      <c r="AI834" s="57"/>
      <c r="AJ834" s="57"/>
      <c r="AK834" s="57"/>
      <c r="AL834" s="57"/>
    </row>
    <row r="835" spans="1:38" ht="12.75"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c r="AD835" s="57"/>
      <c r="AE835" s="57"/>
      <c r="AF835" s="57"/>
      <c r="AG835" s="57"/>
      <c r="AH835" s="57"/>
      <c r="AI835" s="57"/>
      <c r="AJ835" s="57"/>
      <c r="AK835" s="57"/>
      <c r="AL835" s="57"/>
    </row>
    <row r="836" spans="1:38" ht="12.75"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c r="AD836" s="57"/>
      <c r="AE836" s="57"/>
      <c r="AF836" s="57"/>
      <c r="AG836" s="57"/>
      <c r="AH836" s="57"/>
      <c r="AI836" s="57"/>
      <c r="AJ836" s="57"/>
      <c r="AK836" s="57"/>
      <c r="AL836" s="57"/>
    </row>
    <row r="837" spans="1:38" ht="12.75"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c r="AD837" s="57"/>
      <c r="AE837" s="57"/>
      <c r="AF837" s="57"/>
      <c r="AG837" s="57"/>
      <c r="AH837" s="57"/>
      <c r="AI837" s="57"/>
      <c r="AJ837" s="57"/>
      <c r="AK837" s="57"/>
      <c r="AL837" s="57"/>
    </row>
    <row r="838" spans="1:38" ht="12.75"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c r="AD838" s="57"/>
      <c r="AE838" s="57"/>
      <c r="AF838" s="57"/>
      <c r="AG838" s="57"/>
      <c r="AH838" s="57"/>
      <c r="AI838" s="57"/>
      <c r="AJ838" s="57"/>
      <c r="AK838" s="57"/>
      <c r="AL838" s="57"/>
    </row>
    <row r="839" spans="1:38" ht="12.75"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c r="AD839" s="57"/>
      <c r="AE839" s="57"/>
      <c r="AF839" s="57"/>
      <c r="AG839" s="57"/>
      <c r="AH839" s="57"/>
      <c r="AI839" s="57"/>
      <c r="AJ839" s="57"/>
      <c r="AK839" s="57"/>
      <c r="AL839" s="57"/>
    </row>
    <row r="840" spans="1:38" ht="12.75"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c r="AD840" s="57"/>
      <c r="AE840" s="57"/>
      <c r="AF840" s="57"/>
      <c r="AG840" s="57"/>
      <c r="AH840" s="57"/>
      <c r="AI840" s="57"/>
      <c r="AJ840" s="57"/>
      <c r="AK840" s="57"/>
      <c r="AL840" s="57"/>
    </row>
    <row r="841" spans="1:38" ht="12.75"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c r="AD841" s="57"/>
      <c r="AE841" s="57"/>
      <c r="AF841" s="57"/>
      <c r="AG841" s="57"/>
      <c r="AH841" s="57"/>
      <c r="AI841" s="57"/>
      <c r="AJ841" s="57"/>
      <c r="AK841" s="57"/>
      <c r="AL841" s="57"/>
    </row>
    <row r="842" spans="1:38" ht="12.75"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c r="AD842" s="57"/>
      <c r="AE842" s="57"/>
      <c r="AF842" s="57"/>
      <c r="AG842" s="57"/>
      <c r="AH842" s="57"/>
      <c r="AI842" s="57"/>
      <c r="AJ842" s="57"/>
      <c r="AK842" s="57"/>
      <c r="AL842" s="57"/>
    </row>
    <row r="843" spans="1:38" ht="12.75"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c r="AD843" s="57"/>
      <c r="AE843" s="57"/>
      <c r="AF843" s="57"/>
      <c r="AG843" s="57"/>
      <c r="AH843" s="57"/>
      <c r="AI843" s="57"/>
      <c r="AJ843" s="57"/>
      <c r="AK843" s="57"/>
      <c r="AL843" s="57"/>
    </row>
    <row r="844" spans="1:38" ht="12.75"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c r="AD844" s="57"/>
      <c r="AE844" s="57"/>
      <c r="AF844" s="57"/>
      <c r="AG844" s="57"/>
      <c r="AH844" s="57"/>
      <c r="AI844" s="57"/>
      <c r="AJ844" s="57"/>
      <c r="AK844" s="57"/>
      <c r="AL844" s="57"/>
    </row>
    <row r="845" spans="1:38" ht="12.75"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c r="AD845" s="57"/>
      <c r="AE845" s="57"/>
      <c r="AF845" s="57"/>
      <c r="AG845" s="57"/>
      <c r="AH845" s="57"/>
      <c r="AI845" s="57"/>
      <c r="AJ845" s="57"/>
      <c r="AK845" s="57"/>
      <c r="AL845" s="57"/>
    </row>
    <row r="846" spans="1:38" ht="12.75"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c r="AD846" s="57"/>
      <c r="AE846" s="57"/>
      <c r="AF846" s="57"/>
      <c r="AG846" s="57"/>
      <c r="AH846" s="57"/>
      <c r="AI846" s="57"/>
      <c r="AJ846" s="57"/>
      <c r="AK846" s="57"/>
      <c r="AL846" s="57"/>
    </row>
    <row r="847" spans="1:38" ht="12.75"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c r="AD847" s="57"/>
      <c r="AE847" s="57"/>
      <c r="AF847" s="57"/>
      <c r="AG847" s="57"/>
      <c r="AH847" s="57"/>
      <c r="AI847" s="57"/>
      <c r="AJ847" s="57"/>
      <c r="AK847" s="57"/>
      <c r="AL847" s="57"/>
    </row>
    <row r="848" spans="1:38" ht="12.75"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c r="AD848" s="57"/>
      <c r="AE848" s="57"/>
      <c r="AF848" s="57"/>
      <c r="AG848" s="57"/>
      <c r="AH848" s="57"/>
      <c r="AI848" s="57"/>
      <c r="AJ848" s="57"/>
      <c r="AK848" s="57"/>
      <c r="AL848" s="57"/>
    </row>
    <row r="849" spans="1:38" ht="12.75"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c r="AD849" s="57"/>
      <c r="AE849" s="57"/>
      <c r="AF849" s="57"/>
      <c r="AG849" s="57"/>
      <c r="AH849" s="57"/>
      <c r="AI849" s="57"/>
      <c r="AJ849" s="57"/>
      <c r="AK849" s="57"/>
      <c r="AL849" s="57"/>
    </row>
    <row r="850" spans="1:38" ht="12.75"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c r="AD850" s="57"/>
      <c r="AE850" s="57"/>
      <c r="AF850" s="57"/>
      <c r="AG850" s="57"/>
      <c r="AH850" s="57"/>
      <c r="AI850" s="57"/>
      <c r="AJ850" s="57"/>
      <c r="AK850" s="57"/>
      <c r="AL850" s="57"/>
    </row>
    <row r="851" spans="1:38" ht="12.75"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c r="AD851" s="57"/>
      <c r="AE851" s="57"/>
      <c r="AF851" s="57"/>
      <c r="AG851" s="57"/>
      <c r="AH851" s="57"/>
      <c r="AI851" s="57"/>
      <c r="AJ851" s="57"/>
      <c r="AK851" s="57"/>
      <c r="AL851" s="57"/>
    </row>
    <row r="852" spans="1:38" ht="12.75"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c r="AD852" s="57"/>
      <c r="AE852" s="57"/>
      <c r="AF852" s="57"/>
      <c r="AG852" s="57"/>
      <c r="AH852" s="57"/>
      <c r="AI852" s="57"/>
      <c r="AJ852" s="57"/>
      <c r="AK852" s="57"/>
      <c r="AL852" s="57"/>
    </row>
    <row r="853" spans="1:38" ht="12.75"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c r="AD853" s="57"/>
      <c r="AE853" s="57"/>
      <c r="AF853" s="57"/>
      <c r="AG853" s="57"/>
      <c r="AH853" s="57"/>
      <c r="AI853" s="57"/>
      <c r="AJ853" s="57"/>
      <c r="AK853" s="57"/>
      <c r="AL853" s="57"/>
    </row>
    <row r="854" spans="1:38" ht="12.75"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c r="AD854" s="57"/>
      <c r="AE854" s="57"/>
      <c r="AF854" s="57"/>
      <c r="AG854" s="57"/>
      <c r="AH854" s="57"/>
      <c r="AI854" s="57"/>
      <c r="AJ854" s="57"/>
      <c r="AK854" s="57"/>
      <c r="AL854" s="57"/>
    </row>
    <row r="855" spans="1:38" ht="12.75"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c r="AD855" s="57"/>
      <c r="AE855" s="57"/>
      <c r="AF855" s="57"/>
      <c r="AG855" s="57"/>
      <c r="AH855" s="57"/>
      <c r="AI855" s="57"/>
      <c r="AJ855" s="57"/>
      <c r="AK855" s="57"/>
      <c r="AL855" s="57"/>
    </row>
    <row r="856" spans="1:38" ht="12.75"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c r="AD856" s="57"/>
      <c r="AE856" s="57"/>
      <c r="AF856" s="57"/>
      <c r="AG856" s="57"/>
      <c r="AH856" s="57"/>
      <c r="AI856" s="57"/>
      <c r="AJ856" s="57"/>
      <c r="AK856" s="57"/>
      <c r="AL856" s="57"/>
    </row>
    <row r="857" spans="1:38" ht="12.75"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c r="AD857" s="57"/>
      <c r="AE857" s="57"/>
      <c r="AF857" s="57"/>
      <c r="AG857" s="57"/>
      <c r="AH857" s="57"/>
      <c r="AI857" s="57"/>
      <c r="AJ857" s="57"/>
      <c r="AK857" s="57"/>
      <c r="AL857" s="57"/>
    </row>
    <row r="858" spans="1:38" ht="12.75"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c r="AD858" s="57"/>
      <c r="AE858" s="57"/>
      <c r="AF858" s="57"/>
      <c r="AG858" s="57"/>
      <c r="AH858" s="57"/>
      <c r="AI858" s="57"/>
      <c r="AJ858" s="57"/>
      <c r="AK858" s="57"/>
      <c r="AL858" s="57"/>
    </row>
    <row r="859" spans="1:38" ht="12.75"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c r="AD859" s="57"/>
      <c r="AE859" s="57"/>
      <c r="AF859" s="57"/>
      <c r="AG859" s="57"/>
      <c r="AH859" s="57"/>
      <c r="AI859" s="57"/>
      <c r="AJ859" s="57"/>
      <c r="AK859" s="57"/>
      <c r="AL859" s="57"/>
    </row>
    <row r="860" spans="1:38" ht="12.75"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c r="AD860" s="57"/>
      <c r="AE860" s="57"/>
      <c r="AF860" s="57"/>
      <c r="AG860" s="57"/>
      <c r="AH860" s="57"/>
      <c r="AI860" s="57"/>
      <c r="AJ860" s="57"/>
      <c r="AK860" s="57"/>
      <c r="AL860" s="57"/>
    </row>
    <row r="861" spans="1:38" ht="12.75"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c r="AD861" s="57"/>
      <c r="AE861" s="57"/>
      <c r="AF861" s="57"/>
      <c r="AG861" s="57"/>
      <c r="AH861" s="57"/>
      <c r="AI861" s="57"/>
      <c r="AJ861" s="57"/>
      <c r="AK861" s="57"/>
      <c r="AL861" s="57"/>
    </row>
    <row r="862" spans="1:38" ht="12.75"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c r="AD862" s="57"/>
      <c r="AE862" s="57"/>
      <c r="AF862" s="57"/>
      <c r="AG862" s="57"/>
      <c r="AH862" s="57"/>
      <c r="AI862" s="57"/>
      <c r="AJ862" s="57"/>
      <c r="AK862" s="57"/>
      <c r="AL862" s="57"/>
    </row>
    <row r="863" spans="1:38" ht="12.75"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c r="AD863" s="57"/>
      <c r="AE863" s="57"/>
      <c r="AF863" s="57"/>
      <c r="AG863" s="57"/>
      <c r="AH863" s="57"/>
      <c r="AI863" s="57"/>
      <c r="AJ863" s="57"/>
      <c r="AK863" s="57"/>
      <c r="AL863" s="57"/>
    </row>
    <row r="864" spans="1:38" ht="12.75"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c r="AD864" s="57"/>
      <c r="AE864" s="57"/>
      <c r="AF864" s="57"/>
      <c r="AG864" s="57"/>
      <c r="AH864" s="57"/>
      <c r="AI864" s="57"/>
      <c r="AJ864" s="57"/>
      <c r="AK864" s="57"/>
      <c r="AL864" s="57"/>
    </row>
    <row r="865" spans="1:38" ht="12.75"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c r="AD865" s="57"/>
      <c r="AE865" s="57"/>
      <c r="AF865" s="57"/>
      <c r="AG865" s="57"/>
      <c r="AH865" s="57"/>
      <c r="AI865" s="57"/>
      <c r="AJ865" s="57"/>
      <c r="AK865" s="57"/>
      <c r="AL865" s="57"/>
    </row>
    <row r="866" spans="1:38" ht="12.75"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c r="AD866" s="57"/>
      <c r="AE866" s="57"/>
      <c r="AF866" s="57"/>
      <c r="AG866" s="57"/>
      <c r="AH866" s="57"/>
      <c r="AI866" s="57"/>
      <c r="AJ866" s="57"/>
      <c r="AK866" s="57"/>
      <c r="AL866" s="57"/>
    </row>
    <row r="867" spans="1:38" ht="12.75"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c r="AD867" s="57"/>
      <c r="AE867" s="57"/>
      <c r="AF867" s="57"/>
      <c r="AG867" s="57"/>
      <c r="AH867" s="57"/>
      <c r="AI867" s="57"/>
      <c r="AJ867" s="57"/>
      <c r="AK867" s="57"/>
      <c r="AL867" s="57"/>
    </row>
    <row r="868" spans="1:38" ht="12.75"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c r="AD868" s="57"/>
      <c r="AE868" s="57"/>
      <c r="AF868" s="57"/>
      <c r="AG868" s="57"/>
      <c r="AH868" s="57"/>
      <c r="AI868" s="57"/>
      <c r="AJ868" s="57"/>
      <c r="AK868" s="57"/>
      <c r="AL868" s="57"/>
    </row>
    <row r="869" spans="1:38" ht="12.75"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c r="AD869" s="57"/>
      <c r="AE869" s="57"/>
      <c r="AF869" s="57"/>
      <c r="AG869" s="57"/>
      <c r="AH869" s="57"/>
      <c r="AI869" s="57"/>
      <c r="AJ869" s="57"/>
      <c r="AK869" s="57"/>
      <c r="AL869" s="57"/>
    </row>
    <row r="870" spans="1:38" ht="12.75"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c r="AD870" s="57"/>
      <c r="AE870" s="57"/>
      <c r="AF870" s="57"/>
      <c r="AG870" s="57"/>
      <c r="AH870" s="57"/>
      <c r="AI870" s="57"/>
      <c r="AJ870" s="57"/>
      <c r="AK870" s="57"/>
      <c r="AL870" s="57"/>
    </row>
    <row r="871" spans="1:38" ht="12.75"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c r="AD871" s="57"/>
      <c r="AE871" s="57"/>
      <c r="AF871" s="57"/>
      <c r="AG871" s="57"/>
      <c r="AH871" s="57"/>
      <c r="AI871" s="57"/>
      <c r="AJ871" s="57"/>
      <c r="AK871" s="57"/>
      <c r="AL871" s="57"/>
    </row>
    <row r="872" spans="1:38" ht="12.75"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c r="AD872" s="57"/>
      <c r="AE872" s="57"/>
      <c r="AF872" s="57"/>
      <c r="AG872" s="57"/>
      <c r="AH872" s="57"/>
      <c r="AI872" s="57"/>
      <c r="AJ872" s="57"/>
      <c r="AK872" s="57"/>
      <c r="AL872" s="57"/>
    </row>
    <row r="873" spans="1:38" ht="12.75"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c r="AD873" s="57"/>
      <c r="AE873" s="57"/>
      <c r="AF873" s="57"/>
      <c r="AG873" s="57"/>
      <c r="AH873" s="57"/>
      <c r="AI873" s="57"/>
      <c r="AJ873" s="57"/>
      <c r="AK873" s="57"/>
      <c r="AL873" s="57"/>
    </row>
    <row r="874" spans="1:38" ht="12.75"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c r="AD874" s="57"/>
      <c r="AE874" s="57"/>
      <c r="AF874" s="57"/>
      <c r="AG874" s="57"/>
      <c r="AH874" s="57"/>
      <c r="AI874" s="57"/>
      <c r="AJ874" s="57"/>
      <c r="AK874" s="57"/>
      <c r="AL874" s="57"/>
    </row>
    <row r="875" spans="1:38" ht="12.75"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c r="AD875" s="57"/>
      <c r="AE875" s="57"/>
      <c r="AF875" s="57"/>
      <c r="AG875" s="57"/>
      <c r="AH875" s="57"/>
      <c r="AI875" s="57"/>
      <c r="AJ875" s="57"/>
      <c r="AK875" s="57"/>
      <c r="AL875" s="57"/>
    </row>
    <row r="876" spans="1:38" ht="12.75"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c r="AD876" s="57"/>
      <c r="AE876" s="57"/>
      <c r="AF876" s="57"/>
      <c r="AG876" s="57"/>
      <c r="AH876" s="57"/>
      <c r="AI876" s="57"/>
      <c r="AJ876" s="57"/>
      <c r="AK876" s="57"/>
      <c r="AL876" s="57"/>
    </row>
    <row r="877" spans="1:38" ht="12.75"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c r="AD877" s="57"/>
      <c r="AE877" s="57"/>
      <c r="AF877" s="57"/>
      <c r="AG877" s="57"/>
      <c r="AH877" s="57"/>
      <c r="AI877" s="57"/>
      <c r="AJ877" s="57"/>
      <c r="AK877" s="57"/>
      <c r="AL877" s="57"/>
    </row>
    <row r="878" spans="1:38" ht="12.75"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c r="AD878" s="57"/>
      <c r="AE878" s="57"/>
      <c r="AF878" s="57"/>
      <c r="AG878" s="57"/>
      <c r="AH878" s="57"/>
      <c r="AI878" s="57"/>
      <c r="AJ878" s="57"/>
      <c r="AK878" s="57"/>
      <c r="AL878" s="57"/>
    </row>
    <row r="879" spans="1:38" ht="12.75"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c r="AD879" s="57"/>
      <c r="AE879" s="57"/>
      <c r="AF879" s="57"/>
      <c r="AG879" s="57"/>
      <c r="AH879" s="57"/>
      <c r="AI879" s="57"/>
      <c r="AJ879" s="57"/>
      <c r="AK879" s="57"/>
      <c r="AL879" s="57"/>
    </row>
    <row r="880" spans="1:38" ht="12.75"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c r="AE880" s="57"/>
      <c r="AF880" s="57"/>
      <c r="AG880" s="57"/>
      <c r="AH880" s="57"/>
      <c r="AI880" s="57"/>
      <c r="AJ880" s="57"/>
      <c r="AK880" s="57"/>
      <c r="AL880" s="57"/>
    </row>
    <row r="881" spans="1:38" ht="12.75"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c r="AD881" s="57"/>
      <c r="AE881" s="57"/>
      <c r="AF881" s="57"/>
      <c r="AG881" s="57"/>
      <c r="AH881" s="57"/>
      <c r="AI881" s="57"/>
      <c r="AJ881" s="57"/>
      <c r="AK881" s="57"/>
      <c r="AL881" s="57"/>
    </row>
    <row r="882" spans="1:38" ht="12.75"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c r="AD882" s="57"/>
      <c r="AE882" s="57"/>
      <c r="AF882" s="57"/>
      <c r="AG882" s="57"/>
      <c r="AH882" s="57"/>
      <c r="AI882" s="57"/>
      <c r="AJ882" s="57"/>
      <c r="AK882" s="57"/>
      <c r="AL882" s="57"/>
    </row>
    <row r="883" spans="1:38" ht="12.75"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c r="AD883" s="57"/>
      <c r="AE883" s="57"/>
      <c r="AF883" s="57"/>
      <c r="AG883" s="57"/>
      <c r="AH883" s="57"/>
      <c r="AI883" s="57"/>
      <c r="AJ883" s="57"/>
      <c r="AK883" s="57"/>
      <c r="AL883" s="57"/>
    </row>
    <row r="884" spans="1:38" ht="12.75"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c r="AD884" s="57"/>
      <c r="AE884" s="57"/>
      <c r="AF884" s="57"/>
      <c r="AG884" s="57"/>
      <c r="AH884" s="57"/>
      <c r="AI884" s="57"/>
      <c r="AJ884" s="57"/>
      <c r="AK884" s="57"/>
      <c r="AL884" s="57"/>
    </row>
    <row r="885" spans="1:38" ht="12.75"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c r="AD885" s="57"/>
      <c r="AE885" s="57"/>
      <c r="AF885" s="57"/>
      <c r="AG885" s="57"/>
      <c r="AH885" s="57"/>
      <c r="AI885" s="57"/>
      <c r="AJ885" s="57"/>
      <c r="AK885" s="57"/>
      <c r="AL885" s="57"/>
    </row>
    <row r="886" spans="1:38" ht="12.75"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c r="AD886" s="57"/>
      <c r="AE886" s="57"/>
      <c r="AF886" s="57"/>
      <c r="AG886" s="57"/>
      <c r="AH886" s="57"/>
      <c r="AI886" s="57"/>
      <c r="AJ886" s="57"/>
      <c r="AK886" s="57"/>
      <c r="AL886" s="57"/>
    </row>
    <row r="887" spans="1:38" ht="12.75"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c r="AD887" s="57"/>
      <c r="AE887" s="57"/>
      <c r="AF887" s="57"/>
      <c r="AG887" s="57"/>
      <c r="AH887" s="57"/>
      <c r="AI887" s="57"/>
      <c r="AJ887" s="57"/>
      <c r="AK887" s="57"/>
      <c r="AL887" s="57"/>
    </row>
    <row r="888" spans="1:38" ht="12.75"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c r="AD888" s="57"/>
      <c r="AE888" s="57"/>
      <c r="AF888" s="57"/>
      <c r="AG888" s="57"/>
      <c r="AH888" s="57"/>
      <c r="AI888" s="57"/>
      <c r="AJ888" s="57"/>
      <c r="AK888" s="57"/>
      <c r="AL888" s="57"/>
    </row>
    <row r="889" spans="1:38" ht="12.75"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c r="AD889" s="57"/>
      <c r="AE889" s="57"/>
      <c r="AF889" s="57"/>
      <c r="AG889" s="57"/>
      <c r="AH889" s="57"/>
      <c r="AI889" s="57"/>
      <c r="AJ889" s="57"/>
      <c r="AK889" s="57"/>
      <c r="AL889" s="57"/>
    </row>
    <row r="890" spans="1:38" ht="12.75"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c r="AD890" s="57"/>
      <c r="AE890" s="57"/>
      <c r="AF890" s="57"/>
      <c r="AG890" s="57"/>
      <c r="AH890" s="57"/>
      <c r="AI890" s="57"/>
      <c r="AJ890" s="57"/>
      <c r="AK890" s="57"/>
      <c r="AL890" s="57"/>
    </row>
    <row r="891" spans="1:38" ht="12.75"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c r="AD891" s="57"/>
      <c r="AE891" s="57"/>
      <c r="AF891" s="57"/>
      <c r="AG891" s="57"/>
      <c r="AH891" s="57"/>
      <c r="AI891" s="57"/>
      <c r="AJ891" s="57"/>
      <c r="AK891" s="57"/>
      <c r="AL891" s="57"/>
    </row>
    <row r="892" spans="1:38" ht="12.75"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c r="AD892" s="57"/>
      <c r="AE892" s="57"/>
      <c r="AF892" s="57"/>
      <c r="AG892" s="57"/>
      <c r="AH892" s="57"/>
      <c r="AI892" s="57"/>
      <c r="AJ892" s="57"/>
      <c r="AK892" s="57"/>
      <c r="AL892" s="57"/>
    </row>
    <row r="893" spans="1:38" ht="12.75"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c r="AD893" s="57"/>
      <c r="AE893" s="57"/>
      <c r="AF893" s="57"/>
      <c r="AG893" s="57"/>
      <c r="AH893" s="57"/>
      <c r="AI893" s="57"/>
      <c r="AJ893" s="57"/>
      <c r="AK893" s="57"/>
      <c r="AL893" s="57"/>
    </row>
    <row r="894" spans="1:38" ht="12.75"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c r="AD894" s="57"/>
      <c r="AE894" s="57"/>
      <c r="AF894" s="57"/>
      <c r="AG894" s="57"/>
      <c r="AH894" s="57"/>
      <c r="AI894" s="57"/>
      <c r="AJ894" s="57"/>
      <c r="AK894" s="57"/>
      <c r="AL894" s="57"/>
    </row>
    <row r="895" spans="1:38" ht="12.75"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c r="AD895" s="57"/>
      <c r="AE895" s="57"/>
      <c r="AF895" s="57"/>
      <c r="AG895" s="57"/>
      <c r="AH895" s="57"/>
      <c r="AI895" s="57"/>
      <c r="AJ895" s="57"/>
      <c r="AK895" s="57"/>
      <c r="AL895" s="57"/>
    </row>
    <row r="896" spans="1:38" ht="12.75"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c r="AD896" s="57"/>
      <c r="AE896" s="57"/>
      <c r="AF896" s="57"/>
      <c r="AG896" s="57"/>
      <c r="AH896" s="57"/>
      <c r="AI896" s="57"/>
      <c r="AJ896" s="57"/>
      <c r="AK896" s="57"/>
      <c r="AL896" s="57"/>
    </row>
    <row r="897" spans="1:38" ht="12.75"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c r="AD897" s="57"/>
      <c r="AE897" s="57"/>
      <c r="AF897" s="57"/>
      <c r="AG897" s="57"/>
      <c r="AH897" s="57"/>
      <c r="AI897" s="57"/>
      <c r="AJ897" s="57"/>
      <c r="AK897" s="57"/>
      <c r="AL897" s="57"/>
    </row>
    <row r="898" spans="1:38" ht="12.75"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c r="AD898" s="57"/>
      <c r="AE898" s="57"/>
      <c r="AF898" s="57"/>
      <c r="AG898" s="57"/>
      <c r="AH898" s="57"/>
      <c r="AI898" s="57"/>
      <c r="AJ898" s="57"/>
      <c r="AK898" s="57"/>
      <c r="AL898" s="57"/>
    </row>
    <row r="899" spans="1:38" ht="12.75"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c r="AD899" s="57"/>
      <c r="AE899" s="57"/>
      <c r="AF899" s="57"/>
      <c r="AG899" s="57"/>
      <c r="AH899" s="57"/>
      <c r="AI899" s="57"/>
      <c r="AJ899" s="57"/>
      <c r="AK899" s="57"/>
      <c r="AL899" s="57"/>
    </row>
    <row r="900" spans="1:38" ht="12.75"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c r="AD900" s="57"/>
      <c r="AE900" s="57"/>
      <c r="AF900" s="57"/>
      <c r="AG900" s="57"/>
      <c r="AH900" s="57"/>
      <c r="AI900" s="57"/>
      <c r="AJ900" s="57"/>
      <c r="AK900" s="57"/>
      <c r="AL900" s="57"/>
    </row>
    <row r="901" spans="1:38" ht="12.75"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c r="AD901" s="57"/>
      <c r="AE901" s="57"/>
      <c r="AF901" s="57"/>
      <c r="AG901" s="57"/>
      <c r="AH901" s="57"/>
      <c r="AI901" s="57"/>
      <c r="AJ901" s="57"/>
      <c r="AK901" s="57"/>
      <c r="AL901" s="57"/>
    </row>
    <row r="902" spans="1:38" ht="12.75"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c r="AD902" s="57"/>
      <c r="AE902" s="57"/>
      <c r="AF902" s="57"/>
      <c r="AG902" s="57"/>
      <c r="AH902" s="57"/>
      <c r="AI902" s="57"/>
      <c r="AJ902" s="57"/>
      <c r="AK902" s="57"/>
      <c r="AL902" s="57"/>
    </row>
    <row r="903" spans="1:38" ht="12.75"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c r="AD903" s="57"/>
      <c r="AE903" s="57"/>
      <c r="AF903" s="57"/>
      <c r="AG903" s="57"/>
      <c r="AH903" s="57"/>
      <c r="AI903" s="57"/>
      <c r="AJ903" s="57"/>
      <c r="AK903" s="57"/>
      <c r="AL903" s="57"/>
    </row>
    <row r="904" spans="1:38" ht="12.75"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c r="AD904" s="57"/>
      <c r="AE904" s="57"/>
      <c r="AF904" s="57"/>
      <c r="AG904" s="57"/>
      <c r="AH904" s="57"/>
      <c r="AI904" s="57"/>
      <c r="AJ904" s="57"/>
      <c r="AK904" s="57"/>
      <c r="AL904" s="57"/>
    </row>
    <row r="905" spans="1:38" ht="12.75"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c r="AD905" s="57"/>
      <c r="AE905" s="57"/>
      <c r="AF905" s="57"/>
      <c r="AG905" s="57"/>
      <c r="AH905" s="57"/>
      <c r="AI905" s="57"/>
      <c r="AJ905" s="57"/>
      <c r="AK905" s="57"/>
      <c r="AL905" s="57"/>
    </row>
    <row r="906" spans="1:38" ht="12.75"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c r="AD906" s="57"/>
      <c r="AE906" s="57"/>
      <c r="AF906" s="57"/>
      <c r="AG906" s="57"/>
      <c r="AH906" s="57"/>
      <c r="AI906" s="57"/>
      <c r="AJ906" s="57"/>
      <c r="AK906" s="57"/>
      <c r="AL906" s="57"/>
    </row>
    <row r="907" spans="1:38" ht="12.75"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c r="AD907" s="57"/>
      <c r="AE907" s="57"/>
      <c r="AF907" s="57"/>
      <c r="AG907" s="57"/>
      <c r="AH907" s="57"/>
      <c r="AI907" s="57"/>
      <c r="AJ907" s="57"/>
      <c r="AK907" s="57"/>
      <c r="AL907" s="57"/>
    </row>
    <row r="908" spans="1:38" ht="12.75"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c r="AD908" s="57"/>
      <c r="AE908" s="57"/>
      <c r="AF908" s="57"/>
      <c r="AG908" s="57"/>
      <c r="AH908" s="57"/>
      <c r="AI908" s="57"/>
      <c r="AJ908" s="57"/>
      <c r="AK908" s="57"/>
      <c r="AL908" s="57"/>
    </row>
    <row r="909" spans="1:38" ht="12.75"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c r="AD909" s="57"/>
      <c r="AE909" s="57"/>
      <c r="AF909" s="57"/>
      <c r="AG909" s="57"/>
      <c r="AH909" s="57"/>
      <c r="AI909" s="57"/>
      <c r="AJ909" s="57"/>
      <c r="AK909" s="57"/>
      <c r="AL909" s="57"/>
    </row>
    <row r="910" spans="1:38" ht="12.75"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c r="AD910" s="57"/>
      <c r="AE910" s="57"/>
      <c r="AF910" s="57"/>
      <c r="AG910" s="57"/>
      <c r="AH910" s="57"/>
      <c r="AI910" s="57"/>
      <c r="AJ910" s="57"/>
      <c r="AK910" s="57"/>
      <c r="AL910" s="57"/>
    </row>
    <row r="911" spans="1:38" ht="12.75"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c r="AD911" s="57"/>
      <c r="AE911" s="57"/>
      <c r="AF911" s="57"/>
      <c r="AG911" s="57"/>
      <c r="AH911" s="57"/>
      <c r="AI911" s="57"/>
      <c r="AJ911" s="57"/>
      <c r="AK911" s="57"/>
      <c r="AL911" s="57"/>
    </row>
    <row r="912" spans="1:38" ht="12.75"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c r="AD912" s="57"/>
      <c r="AE912" s="57"/>
      <c r="AF912" s="57"/>
      <c r="AG912" s="57"/>
      <c r="AH912" s="57"/>
      <c r="AI912" s="57"/>
      <c r="AJ912" s="57"/>
      <c r="AK912" s="57"/>
      <c r="AL912" s="57"/>
    </row>
    <row r="913" spans="1:38" ht="12.75"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c r="AD913" s="57"/>
      <c r="AE913" s="57"/>
      <c r="AF913" s="57"/>
      <c r="AG913" s="57"/>
      <c r="AH913" s="57"/>
      <c r="AI913" s="57"/>
      <c r="AJ913" s="57"/>
      <c r="AK913" s="57"/>
      <c r="AL913" s="57"/>
    </row>
    <row r="914" spans="1:38" ht="12.75"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c r="AD914" s="57"/>
      <c r="AE914" s="57"/>
      <c r="AF914" s="57"/>
      <c r="AG914" s="57"/>
      <c r="AH914" s="57"/>
      <c r="AI914" s="57"/>
      <c r="AJ914" s="57"/>
      <c r="AK914" s="57"/>
      <c r="AL914" s="57"/>
    </row>
    <row r="915" spans="1:38" ht="12.75"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c r="AD915" s="57"/>
      <c r="AE915" s="57"/>
      <c r="AF915" s="57"/>
      <c r="AG915" s="57"/>
      <c r="AH915" s="57"/>
      <c r="AI915" s="57"/>
      <c r="AJ915" s="57"/>
      <c r="AK915" s="57"/>
      <c r="AL915" s="57"/>
    </row>
    <row r="916" spans="1:38" ht="12.75"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c r="AD916" s="57"/>
      <c r="AE916" s="57"/>
      <c r="AF916" s="57"/>
      <c r="AG916" s="57"/>
      <c r="AH916" s="57"/>
      <c r="AI916" s="57"/>
      <c r="AJ916" s="57"/>
      <c r="AK916" s="57"/>
      <c r="AL916" s="57"/>
    </row>
    <row r="917" spans="1:38" ht="12.75"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c r="AD917" s="57"/>
      <c r="AE917" s="57"/>
      <c r="AF917" s="57"/>
      <c r="AG917" s="57"/>
      <c r="AH917" s="57"/>
      <c r="AI917" s="57"/>
      <c r="AJ917" s="57"/>
      <c r="AK917" s="57"/>
      <c r="AL917" s="57"/>
    </row>
    <row r="918" spans="1:38" ht="12.75"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c r="AD918" s="57"/>
      <c r="AE918" s="57"/>
      <c r="AF918" s="57"/>
      <c r="AG918" s="57"/>
      <c r="AH918" s="57"/>
      <c r="AI918" s="57"/>
      <c r="AJ918" s="57"/>
      <c r="AK918" s="57"/>
      <c r="AL918" s="57"/>
    </row>
    <row r="919" spans="1:38" ht="12.75"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c r="AD919" s="57"/>
      <c r="AE919" s="57"/>
      <c r="AF919" s="57"/>
      <c r="AG919" s="57"/>
      <c r="AH919" s="57"/>
      <c r="AI919" s="57"/>
      <c r="AJ919" s="57"/>
      <c r="AK919" s="57"/>
      <c r="AL919" s="57"/>
    </row>
    <row r="920" spans="1:38" ht="12.75"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c r="AD920" s="57"/>
      <c r="AE920" s="57"/>
      <c r="AF920" s="57"/>
      <c r="AG920" s="57"/>
      <c r="AH920" s="57"/>
      <c r="AI920" s="57"/>
      <c r="AJ920" s="57"/>
      <c r="AK920" s="57"/>
      <c r="AL920" s="57"/>
    </row>
    <row r="921" spans="1:38" ht="12.75"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c r="AD921" s="57"/>
      <c r="AE921" s="57"/>
      <c r="AF921" s="57"/>
      <c r="AG921" s="57"/>
      <c r="AH921" s="57"/>
      <c r="AI921" s="57"/>
      <c r="AJ921" s="57"/>
      <c r="AK921" s="57"/>
      <c r="AL921" s="57"/>
    </row>
    <row r="922" spans="1:38" ht="12.75"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c r="AD922" s="57"/>
      <c r="AE922" s="57"/>
      <c r="AF922" s="57"/>
      <c r="AG922" s="57"/>
      <c r="AH922" s="57"/>
      <c r="AI922" s="57"/>
      <c r="AJ922" s="57"/>
      <c r="AK922" s="57"/>
      <c r="AL922" s="57"/>
    </row>
    <row r="923" spans="1:38" ht="12.75"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c r="AD923" s="57"/>
      <c r="AE923" s="57"/>
      <c r="AF923" s="57"/>
      <c r="AG923" s="57"/>
      <c r="AH923" s="57"/>
      <c r="AI923" s="57"/>
      <c r="AJ923" s="57"/>
      <c r="AK923" s="57"/>
      <c r="AL923" s="57"/>
    </row>
    <row r="924" spans="1:38" ht="12.75"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c r="AD924" s="57"/>
      <c r="AE924" s="57"/>
      <c r="AF924" s="57"/>
      <c r="AG924" s="57"/>
      <c r="AH924" s="57"/>
      <c r="AI924" s="57"/>
      <c r="AJ924" s="57"/>
      <c r="AK924" s="57"/>
      <c r="AL924" s="57"/>
    </row>
    <row r="925" spans="1:38" ht="12.75"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c r="AD925" s="57"/>
      <c r="AE925" s="57"/>
      <c r="AF925" s="57"/>
      <c r="AG925" s="57"/>
      <c r="AH925" s="57"/>
      <c r="AI925" s="57"/>
      <c r="AJ925" s="57"/>
      <c r="AK925" s="57"/>
      <c r="AL925" s="57"/>
    </row>
    <row r="926" spans="1:38" ht="12.75"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c r="AD926" s="57"/>
      <c r="AE926" s="57"/>
      <c r="AF926" s="57"/>
      <c r="AG926" s="57"/>
      <c r="AH926" s="57"/>
      <c r="AI926" s="57"/>
      <c r="AJ926" s="57"/>
      <c r="AK926" s="57"/>
      <c r="AL926" s="57"/>
    </row>
    <row r="927" spans="1:38" ht="12.75"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c r="AD927" s="57"/>
      <c r="AE927" s="57"/>
      <c r="AF927" s="57"/>
      <c r="AG927" s="57"/>
      <c r="AH927" s="57"/>
      <c r="AI927" s="57"/>
      <c r="AJ927" s="57"/>
      <c r="AK927" s="57"/>
      <c r="AL927" s="57"/>
    </row>
    <row r="928" spans="1:38" ht="12.75"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c r="AD928" s="57"/>
      <c r="AE928" s="57"/>
      <c r="AF928" s="57"/>
      <c r="AG928" s="57"/>
      <c r="AH928" s="57"/>
      <c r="AI928" s="57"/>
      <c r="AJ928" s="57"/>
      <c r="AK928" s="57"/>
      <c r="AL928" s="57"/>
    </row>
    <row r="929" spans="1:38" ht="12.75"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c r="AD929" s="57"/>
      <c r="AE929" s="57"/>
      <c r="AF929" s="57"/>
      <c r="AG929" s="57"/>
      <c r="AH929" s="57"/>
      <c r="AI929" s="57"/>
      <c r="AJ929" s="57"/>
      <c r="AK929" s="57"/>
      <c r="AL929" s="57"/>
    </row>
    <row r="930" spans="1:38" ht="12.75"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c r="AD930" s="57"/>
      <c r="AE930" s="57"/>
      <c r="AF930" s="57"/>
      <c r="AG930" s="57"/>
      <c r="AH930" s="57"/>
      <c r="AI930" s="57"/>
      <c r="AJ930" s="57"/>
      <c r="AK930" s="57"/>
      <c r="AL930" s="57"/>
    </row>
    <row r="931" spans="1:38" ht="12.75"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c r="AD931" s="57"/>
      <c r="AE931" s="57"/>
      <c r="AF931" s="57"/>
      <c r="AG931" s="57"/>
      <c r="AH931" s="57"/>
      <c r="AI931" s="57"/>
      <c r="AJ931" s="57"/>
      <c r="AK931" s="57"/>
      <c r="AL931" s="57"/>
    </row>
    <row r="932" spans="1:38" ht="12.75"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c r="AD932" s="57"/>
      <c r="AE932" s="57"/>
      <c r="AF932" s="57"/>
      <c r="AG932" s="57"/>
      <c r="AH932" s="57"/>
      <c r="AI932" s="57"/>
      <c r="AJ932" s="57"/>
      <c r="AK932" s="57"/>
      <c r="AL932" s="57"/>
    </row>
    <row r="933" spans="1:38" ht="12.75"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c r="AD933" s="57"/>
      <c r="AE933" s="57"/>
      <c r="AF933" s="57"/>
      <c r="AG933" s="57"/>
      <c r="AH933" s="57"/>
      <c r="AI933" s="57"/>
      <c r="AJ933" s="57"/>
      <c r="AK933" s="57"/>
      <c r="AL933" s="57"/>
    </row>
    <row r="934" spans="1:38" ht="12.75"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c r="AD934" s="57"/>
      <c r="AE934" s="57"/>
      <c r="AF934" s="57"/>
      <c r="AG934" s="57"/>
      <c r="AH934" s="57"/>
      <c r="AI934" s="57"/>
      <c r="AJ934" s="57"/>
      <c r="AK934" s="57"/>
      <c r="AL934" s="57"/>
    </row>
    <row r="935" spans="1:38" ht="12.75"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c r="AD935" s="57"/>
      <c r="AE935" s="57"/>
      <c r="AF935" s="57"/>
      <c r="AG935" s="57"/>
      <c r="AH935" s="57"/>
      <c r="AI935" s="57"/>
      <c r="AJ935" s="57"/>
      <c r="AK935" s="57"/>
      <c r="AL935" s="57"/>
    </row>
    <row r="936" spans="1:38" ht="12.75"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c r="AD936" s="57"/>
      <c r="AE936" s="57"/>
      <c r="AF936" s="57"/>
      <c r="AG936" s="57"/>
      <c r="AH936" s="57"/>
      <c r="AI936" s="57"/>
      <c r="AJ936" s="57"/>
      <c r="AK936" s="57"/>
      <c r="AL936" s="57"/>
    </row>
    <row r="937" spans="1:38" ht="12.75"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c r="AD937" s="57"/>
      <c r="AE937" s="57"/>
      <c r="AF937" s="57"/>
      <c r="AG937" s="57"/>
      <c r="AH937" s="57"/>
      <c r="AI937" s="57"/>
      <c r="AJ937" s="57"/>
      <c r="AK937" s="57"/>
      <c r="AL937" s="57"/>
    </row>
    <row r="938" spans="1:38" ht="12.75"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c r="AD938" s="57"/>
      <c r="AE938" s="57"/>
      <c r="AF938" s="57"/>
      <c r="AG938" s="57"/>
      <c r="AH938" s="57"/>
      <c r="AI938" s="57"/>
      <c r="AJ938" s="57"/>
      <c r="AK938" s="57"/>
      <c r="AL938" s="57"/>
    </row>
    <row r="939" spans="1:38" ht="12.75"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c r="AD939" s="57"/>
      <c r="AE939" s="57"/>
      <c r="AF939" s="57"/>
      <c r="AG939" s="57"/>
      <c r="AH939" s="57"/>
      <c r="AI939" s="57"/>
      <c r="AJ939" s="57"/>
      <c r="AK939" s="57"/>
      <c r="AL939" s="57"/>
    </row>
    <row r="940" spans="1:38" ht="12.75"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c r="AD940" s="57"/>
      <c r="AE940" s="57"/>
      <c r="AF940" s="57"/>
      <c r="AG940" s="57"/>
      <c r="AH940" s="57"/>
      <c r="AI940" s="57"/>
      <c r="AJ940" s="57"/>
      <c r="AK940" s="57"/>
      <c r="AL940" s="57"/>
    </row>
    <row r="941" spans="1:38" ht="12.75"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c r="AD941" s="57"/>
      <c r="AE941" s="57"/>
      <c r="AF941" s="57"/>
      <c r="AG941" s="57"/>
      <c r="AH941" s="57"/>
      <c r="AI941" s="57"/>
      <c r="AJ941" s="57"/>
      <c r="AK941" s="57"/>
      <c r="AL941" s="57"/>
    </row>
    <row r="942" spans="1:38" ht="12.75"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c r="AD942" s="57"/>
      <c r="AE942" s="57"/>
      <c r="AF942" s="57"/>
      <c r="AG942" s="57"/>
      <c r="AH942" s="57"/>
      <c r="AI942" s="57"/>
      <c r="AJ942" s="57"/>
      <c r="AK942" s="57"/>
      <c r="AL942" s="57"/>
    </row>
    <row r="943" spans="1:38" ht="12.75"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c r="AD943" s="57"/>
      <c r="AE943" s="57"/>
      <c r="AF943" s="57"/>
      <c r="AG943" s="57"/>
      <c r="AH943" s="57"/>
      <c r="AI943" s="57"/>
      <c r="AJ943" s="57"/>
      <c r="AK943" s="57"/>
      <c r="AL943" s="57"/>
    </row>
    <row r="944" spans="1:38" ht="12.75"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c r="AD944" s="57"/>
      <c r="AE944" s="57"/>
      <c r="AF944" s="57"/>
      <c r="AG944" s="57"/>
      <c r="AH944" s="57"/>
      <c r="AI944" s="57"/>
      <c r="AJ944" s="57"/>
      <c r="AK944" s="57"/>
      <c r="AL944" s="57"/>
    </row>
    <row r="945" spans="1:38" ht="12.75"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c r="AD945" s="57"/>
      <c r="AE945" s="57"/>
      <c r="AF945" s="57"/>
      <c r="AG945" s="57"/>
      <c r="AH945" s="57"/>
      <c r="AI945" s="57"/>
      <c r="AJ945" s="57"/>
      <c r="AK945" s="57"/>
      <c r="AL945" s="57"/>
    </row>
    <row r="946" spans="1:38" ht="12.75"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c r="AD946" s="57"/>
      <c r="AE946" s="57"/>
      <c r="AF946" s="57"/>
      <c r="AG946" s="57"/>
      <c r="AH946" s="57"/>
      <c r="AI946" s="57"/>
      <c r="AJ946" s="57"/>
      <c r="AK946" s="57"/>
      <c r="AL946" s="57"/>
    </row>
    <row r="947" spans="1:38" ht="12.75"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c r="AD947" s="57"/>
      <c r="AE947" s="57"/>
      <c r="AF947" s="57"/>
      <c r="AG947" s="57"/>
      <c r="AH947" s="57"/>
      <c r="AI947" s="57"/>
      <c r="AJ947" s="57"/>
      <c r="AK947" s="57"/>
      <c r="AL947" s="57"/>
    </row>
    <row r="948" spans="1:38" ht="12.75"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c r="AD948" s="57"/>
      <c r="AE948" s="57"/>
      <c r="AF948" s="57"/>
      <c r="AG948" s="57"/>
      <c r="AH948" s="57"/>
      <c r="AI948" s="57"/>
      <c r="AJ948" s="57"/>
      <c r="AK948" s="57"/>
      <c r="AL948" s="57"/>
    </row>
    <row r="949" spans="1:38" ht="12.75"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c r="AD949" s="57"/>
      <c r="AE949" s="57"/>
      <c r="AF949" s="57"/>
      <c r="AG949" s="57"/>
      <c r="AH949" s="57"/>
      <c r="AI949" s="57"/>
      <c r="AJ949" s="57"/>
      <c r="AK949" s="57"/>
      <c r="AL949" s="57"/>
    </row>
    <row r="950" spans="1:38" ht="12.75"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c r="AD950" s="57"/>
      <c r="AE950" s="57"/>
      <c r="AF950" s="57"/>
      <c r="AG950" s="57"/>
      <c r="AH950" s="57"/>
      <c r="AI950" s="57"/>
      <c r="AJ950" s="57"/>
      <c r="AK950" s="57"/>
      <c r="AL950" s="57"/>
    </row>
    <row r="951" spans="1:38" ht="12.75"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c r="AD951" s="57"/>
      <c r="AE951" s="57"/>
      <c r="AF951" s="57"/>
      <c r="AG951" s="57"/>
      <c r="AH951" s="57"/>
      <c r="AI951" s="57"/>
      <c r="AJ951" s="57"/>
      <c r="AK951" s="57"/>
      <c r="AL951" s="57"/>
    </row>
    <row r="952" spans="1:38" ht="12.75"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c r="AD952" s="57"/>
      <c r="AE952" s="57"/>
      <c r="AF952" s="57"/>
      <c r="AG952" s="57"/>
      <c r="AH952" s="57"/>
      <c r="AI952" s="57"/>
      <c r="AJ952" s="57"/>
      <c r="AK952" s="57"/>
      <c r="AL952" s="57"/>
    </row>
    <row r="953" spans="1:38" ht="12.75"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c r="AD953" s="57"/>
      <c r="AE953" s="57"/>
      <c r="AF953" s="57"/>
      <c r="AG953" s="57"/>
      <c r="AH953" s="57"/>
      <c r="AI953" s="57"/>
      <c r="AJ953" s="57"/>
      <c r="AK953" s="57"/>
      <c r="AL953" s="57"/>
    </row>
    <row r="954" spans="1:38" ht="12.75"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c r="AD954" s="57"/>
      <c r="AE954" s="57"/>
      <c r="AF954" s="57"/>
      <c r="AG954" s="57"/>
      <c r="AH954" s="57"/>
      <c r="AI954" s="57"/>
      <c r="AJ954" s="57"/>
      <c r="AK954" s="57"/>
      <c r="AL954" s="57"/>
    </row>
    <row r="955" spans="1:38" ht="12.75"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c r="AD955" s="57"/>
      <c r="AE955" s="57"/>
      <c r="AF955" s="57"/>
      <c r="AG955" s="57"/>
      <c r="AH955" s="57"/>
      <c r="AI955" s="57"/>
      <c r="AJ955" s="57"/>
      <c r="AK955" s="57"/>
      <c r="AL955" s="57"/>
    </row>
    <row r="956" spans="1:38" ht="12.75"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c r="AD956" s="57"/>
      <c r="AE956" s="57"/>
      <c r="AF956" s="57"/>
      <c r="AG956" s="57"/>
      <c r="AH956" s="57"/>
      <c r="AI956" s="57"/>
      <c r="AJ956" s="57"/>
      <c r="AK956" s="57"/>
      <c r="AL956" s="57"/>
    </row>
    <row r="957" spans="1:38" ht="12.75"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c r="AD957" s="57"/>
      <c r="AE957" s="57"/>
      <c r="AF957" s="57"/>
      <c r="AG957" s="57"/>
      <c r="AH957" s="57"/>
      <c r="AI957" s="57"/>
      <c r="AJ957" s="57"/>
      <c r="AK957" s="57"/>
      <c r="AL957" s="57"/>
    </row>
    <row r="958" spans="1:38" ht="12.75"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c r="AD958" s="57"/>
      <c r="AE958" s="57"/>
      <c r="AF958" s="57"/>
      <c r="AG958" s="57"/>
      <c r="AH958" s="57"/>
      <c r="AI958" s="57"/>
      <c r="AJ958" s="57"/>
      <c r="AK958" s="57"/>
      <c r="AL958" s="57"/>
    </row>
    <row r="959" spans="1:38" ht="12.75"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c r="AD959" s="57"/>
      <c r="AE959" s="57"/>
      <c r="AF959" s="57"/>
      <c r="AG959" s="57"/>
      <c r="AH959" s="57"/>
      <c r="AI959" s="57"/>
      <c r="AJ959" s="57"/>
      <c r="AK959" s="57"/>
      <c r="AL959" s="57"/>
    </row>
    <row r="960" spans="1:38" ht="12.75"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c r="AD960" s="57"/>
      <c r="AE960" s="57"/>
      <c r="AF960" s="57"/>
      <c r="AG960" s="57"/>
      <c r="AH960" s="57"/>
      <c r="AI960" s="57"/>
      <c r="AJ960" s="57"/>
      <c r="AK960" s="57"/>
      <c r="AL960" s="57"/>
    </row>
    <row r="961" spans="1:38" ht="12.75"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c r="AD961" s="57"/>
      <c r="AE961" s="57"/>
      <c r="AF961" s="57"/>
      <c r="AG961" s="57"/>
      <c r="AH961" s="57"/>
      <c r="AI961" s="57"/>
      <c r="AJ961" s="57"/>
      <c r="AK961" s="57"/>
      <c r="AL961" s="57"/>
    </row>
    <row r="962" spans="1:38" ht="12.75"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c r="AD962" s="57"/>
      <c r="AE962" s="57"/>
      <c r="AF962" s="57"/>
      <c r="AG962" s="57"/>
      <c r="AH962" s="57"/>
      <c r="AI962" s="57"/>
      <c r="AJ962" s="57"/>
      <c r="AK962" s="57"/>
      <c r="AL962" s="57"/>
    </row>
    <row r="963" spans="1:38" ht="12.75"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c r="AD963" s="57"/>
      <c r="AE963" s="57"/>
      <c r="AF963" s="57"/>
      <c r="AG963" s="57"/>
      <c r="AH963" s="57"/>
      <c r="AI963" s="57"/>
      <c r="AJ963" s="57"/>
      <c r="AK963" s="57"/>
      <c r="AL963" s="57"/>
    </row>
    <row r="964" spans="1:38" ht="12.75"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c r="AD964" s="57"/>
      <c r="AE964" s="57"/>
      <c r="AF964" s="57"/>
      <c r="AG964" s="57"/>
      <c r="AH964" s="57"/>
      <c r="AI964" s="57"/>
      <c r="AJ964" s="57"/>
      <c r="AK964" s="57"/>
      <c r="AL964" s="57"/>
    </row>
    <row r="965" spans="1:38" ht="12.75"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c r="AD965" s="57"/>
      <c r="AE965" s="57"/>
      <c r="AF965" s="57"/>
      <c r="AG965" s="57"/>
      <c r="AH965" s="57"/>
      <c r="AI965" s="57"/>
      <c r="AJ965" s="57"/>
      <c r="AK965" s="57"/>
      <c r="AL965" s="57"/>
    </row>
    <row r="966" spans="1:38" ht="12.75"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c r="AD966" s="57"/>
      <c r="AE966" s="57"/>
      <c r="AF966" s="57"/>
      <c r="AG966" s="57"/>
      <c r="AH966" s="57"/>
      <c r="AI966" s="57"/>
      <c r="AJ966" s="57"/>
      <c r="AK966" s="57"/>
      <c r="AL966" s="57"/>
    </row>
    <row r="967" spans="1:38" ht="12.75"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c r="AD967" s="57"/>
      <c r="AE967" s="57"/>
      <c r="AF967" s="57"/>
      <c r="AG967" s="57"/>
      <c r="AH967" s="57"/>
      <c r="AI967" s="57"/>
      <c r="AJ967" s="57"/>
      <c r="AK967" s="57"/>
      <c r="AL967" s="57"/>
    </row>
    <row r="968" spans="1:38" ht="12.75"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c r="AD968" s="57"/>
      <c r="AE968" s="57"/>
      <c r="AF968" s="57"/>
      <c r="AG968" s="57"/>
      <c r="AH968" s="57"/>
      <c r="AI968" s="57"/>
      <c r="AJ968" s="57"/>
      <c r="AK968" s="57"/>
      <c r="AL968" s="57"/>
    </row>
    <row r="969" spans="1:38" ht="12.75"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c r="AD969" s="57"/>
      <c r="AE969" s="57"/>
      <c r="AF969" s="57"/>
      <c r="AG969" s="57"/>
      <c r="AH969" s="57"/>
      <c r="AI969" s="57"/>
      <c r="AJ969" s="57"/>
      <c r="AK969" s="57"/>
      <c r="AL969" s="57"/>
    </row>
    <row r="970" spans="1:38" ht="12.75"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c r="AD970" s="57"/>
      <c r="AE970" s="57"/>
      <c r="AF970" s="57"/>
      <c r="AG970" s="57"/>
      <c r="AH970" s="57"/>
      <c r="AI970" s="57"/>
      <c r="AJ970" s="57"/>
      <c r="AK970" s="57"/>
      <c r="AL970" s="57"/>
    </row>
    <row r="971" spans="1:38" ht="12.75"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c r="AD971" s="57"/>
      <c r="AE971" s="57"/>
      <c r="AF971" s="57"/>
      <c r="AG971" s="57"/>
      <c r="AH971" s="57"/>
      <c r="AI971" s="57"/>
      <c r="AJ971" s="57"/>
      <c r="AK971" s="57"/>
      <c r="AL971" s="57"/>
    </row>
    <row r="972" spans="1:38" ht="12.75"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c r="AD972" s="57"/>
      <c r="AE972" s="57"/>
      <c r="AF972" s="57"/>
      <c r="AG972" s="57"/>
      <c r="AH972" s="57"/>
      <c r="AI972" s="57"/>
      <c r="AJ972" s="57"/>
      <c r="AK972" s="57"/>
      <c r="AL972" s="57"/>
    </row>
    <row r="973" spans="1:38" ht="12.75"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c r="AD973" s="57"/>
      <c r="AE973" s="57"/>
      <c r="AF973" s="57"/>
      <c r="AG973" s="57"/>
      <c r="AH973" s="57"/>
      <c r="AI973" s="57"/>
      <c r="AJ973" s="57"/>
      <c r="AK973" s="57"/>
      <c r="AL973" s="57"/>
    </row>
    <row r="974" spans="1:38" ht="12.75"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c r="AD974" s="57"/>
      <c r="AE974" s="57"/>
      <c r="AF974" s="57"/>
      <c r="AG974" s="57"/>
      <c r="AH974" s="57"/>
      <c r="AI974" s="57"/>
      <c r="AJ974" s="57"/>
      <c r="AK974" s="57"/>
      <c r="AL974" s="57"/>
    </row>
    <row r="975" spans="1:38" ht="12.75"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c r="AD975" s="57"/>
      <c r="AE975" s="57"/>
      <c r="AF975" s="57"/>
      <c r="AG975" s="57"/>
      <c r="AH975" s="57"/>
      <c r="AI975" s="57"/>
      <c r="AJ975" s="57"/>
      <c r="AK975" s="57"/>
      <c r="AL975" s="57"/>
    </row>
    <row r="976" spans="1:38" ht="12.75"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c r="AD976" s="57"/>
      <c r="AE976" s="57"/>
      <c r="AF976" s="57"/>
      <c r="AG976" s="57"/>
      <c r="AH976" s="57"/>
      <c r="AI976" s="57"/>
      <c r="AJ976" s="57"/>
      <c r="AK976" s="57"/>
      <c r="AL976" s="57"/>
    </row>
    <row r="977" spans="1:38" ht="12.75"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c r="AD977" s="57"/>
      <c r="AE977" s="57"/>
      <c r="AF977" s="57"/>
      <c r="AG977" s="57"/>
      <c r="AH977" s="57"/>
      <c r="AI977" s="57"/>
      <c r="AJ977" s="57"/>
      <c r="AK977" s="57"/>
      <c r="AL977" s="57"/>
    </row>
    <row r="978" spans="1:38" ht="12.75"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c r="AD978" s="57"/>
      <c r="AE978" s="57"/>
      <c r="AF978" s="57"/>
      <c r="AG978" s="57"/>
      <c r="AH978" s="57"/>
      <c r="AI978" s="57"/>
      <c r="AJ978" s="57"/>
      <c r="AK978" s="57"/>
      <c r="AL978" s="57"/>
    </row>
    <row r="979" spans="1:38" ht="12.75"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c r="AD979" s="57"/>
      <c r="AE979" s="57"/>
      <c r="AF979" s="57"/>
      <c r="AG979" s="57"/>
      <c r="AH979" s="57"/>
      <c r="AI979" s="57"/>
      <c r="AJ979" s="57"/>
      <c r="AK979" s="57"/>
      <c r="AL979" s="57"/>
    </row>
    <row r="980" spans="1:38" ht="12.75"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c r="AD980" s="57"/>
      <c r="AE980" s="57"/>
      <c r="AF980" s="57"/>
      <c r="AG980" s="57"/>
      <c r="AH980" s="57"/>
      <c r="AI980" s="57"/>
      <c r="AJ980" s="57"/>
      <c r="AK980" s="57"/>
      <c r="AL980" s="57"/>
    </row>
    <row r="981" spans="1:38" ht="12.75"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c r="AD981" s="57"/>
      <c r="AE981" s="57"/>
      <c r="AF981" s="57"/>
      <c r="AG981" s="57"/>
      <c r="AH981" s="57"/>
      <c r="AI981" s="57"/>
      <c r="AJ981" s="57"/>
      <c r="AK981" s="57"/>
      <c r="AL981" s="57"/>
    </row>
    <row r="982" spans="1:38" ht="12.75"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c r="AD982" s="57"/>
      <c r="AE982" s="57"/>
      <c r="AF982" s="57"/>
      <c r="AG982" s="57"/>
      <c r="AH982" s="57"/>
      <c r="AI982" s="57"/>
      <c r="AJ982" s="57"/>
      <c r="AK982" s="57"/>
      <c r="AL982" s="57"/>
    </row>
    <row r="983" spans="1:38" ht="12.75"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c r="AD983" s="57"/>
      <c r="AE983" s="57"/>
      <c r="AF983" s="57"/>
      <c r="AG983" s="57"/>
      <c r="AH983" s="57"/>
      <c r="AI983" s="57"/>
      <c r="AJ983" s="57"/>
      <c r="AK983" s="57"/>
      <c r="AL983" s="57"/>
    </row>
    <row r="984" spans="1:38" ht="12.75"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c r="AD984" s="57"/>
      <c r="AE984" s="57"/>
      <c r="AF984" s="57"/>
      <c r="AG984" s="57"/>
      <c r="AH984" s="57"/>
      <c r="AI984" s="57"/>
      <c r="AJ984" s="57"/>
      <c r="AK984" s="57"/>
      <c r="AL984" s="57"/>
    </row>
    <row r="985" spans="1:38" ht="12.75"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c r="AD985" s="57"/>
      <c r="AE985" s="57"/>
      <c r="AF985" s="57"/>
      <c r="AG985" s="57"/>
      <c r="AH985" s="57"/>
      <c r="AI985" s="57"/>
      <c r="AJ985" s="57"/>
      <c r="AK985" s="57"/>
      <c r="AL985" s="57"/>
    </row>
    <row r="986" spans="1:38" ht="12.75"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c r="AD986" s="57"/>
      <c r="AE986" s="57"/>
      <c r="AF986" s="57"/>
      <c r="AG986" s="57"/>
      <c r="AH986" s="57"/>
      <c r="AI986" s="57"/>
      <c r="AJ986" s="57"/>
      <c r="AK986" s="57"/>
      <c r="AL986" s="57"/>
    </row>
    <row r="987" spans="1:38" ht="12.75"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c r="AC987" s="57"/>
      <c r="AD987" s="57"/>
      <c r="AE987" s="57"/>
      <c r="AF987" s="57"/>
      <c r="AG987" s="57"/>
      <c r="AH987" s="57"/>
      <c r="AI987" s="57"/>
      <c r="AJ987" s="57"/>
      <c r="AK987" s="57"/>
      <c r="AL987" s="57"/>
    </row>
    <row r="988" spans="1:38" ht="12.75"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c r="AC988" s="57"/>
      <c r="AD988" s="57"/>
      <c r="AE988" s="57"/>
      <c r="AF988" s="57"/>
      <c r="AG988" s="57"/>
      <c r="AH988" s="57"/>
      <c r="AI988" s="57"/>
      <c r="AJ988" s="57"/>
      <c r="AK988" s="57"/>
      <c r="AL988" s="57"/>
    </row>
    <row r="989" spans="1:38" ht="12.75"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c r="AB989" s="57"/>
      <c r="AC989" s="57"/>
      <c r="AD989" s="57"/>
      <c r="AE989" s="57"/>
      <c r="AF989" s="57"/>
      <c r="AG989" s="57"/>
      <c r="AH989" s="57"/>
      <c r="AI989" s="57"/>
      <c r="AJ989" s="57"/>
      <c r="AK989" s="57"/>
      <c r="AL989" s="57"/>
    </row>
    <row r="990" spans="1:38" ht="12.75"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c r="AC990" s="57"/>
      <c r="AD990" s="57"/>
      <c r="AE990" s="57"/>
      <c r="AF990" s="57"/>
      <c r="AG990" s="57"/>
      <c r="AH990" s="57"/>
      <c r="AI990" s="57"/>
      <c r="AJ990" s="57"/>
      <c r="AK990" s="57"/>
      <c r="AL990" s="57"/>
    </row>
    <row r="991" spans="1:38" ht="12.75"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c r="AB991" s="57"/>
      <c r="AC991" s="57"/>
      <c r="AD991" s="57"/>
      <c r="AE991" s="57"/>
      <c r="AF991" s="57"/>
      <c r="AG991" s="57"/>
      <c r="AH991" s="57"/>
      <c r="AI991" s="57"/>
      <c r="AJ991" s="57"/>
      <c r="AK991" s="57"/>
      <c r="AL991" s="57"/>
    </row>
    <row r="992" spans="1:38" ht="12.75"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c r="AC992" s="57"/>
      <c r="AD992" s="57"/>
      <c r="AE992" s="57"/>
      <c r="AF992" s="57"/>
      <c r="AG992" s="57"/>
      <c r="AH992" s="57"/>
      <c r="AI992" s="57"/>
      <c r="AJ992" s="57"/>
      <c r="AK992" s="57"/>
      <c r="AL992" s="57"/>
    </row>
    <row r="993" spans="1:38" ht="12.75"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c r="AB993" s="57"/>
      <c r="AC993" s="57"/>
      <c r="AD993" s="57"/>
      <c r="AE993" s="57"/>
      <c r="AF993" s="57"/>
      <c r="AG993" s="57"/>
      <c r="AH993" s="57"/>
      <c r="AI993" s="57"/>
      <c r="AJ993" s="57"/>
      <c r="AK993" s="57"/>
      <c r="AL993" s="57"/>
    </row>
    <row r="994" spans="1:38" ht="12.75"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c r="AC994" s="57"/>
      <c r="AD994" s="57"/>
      <c r="AE994" s="57"/>
      <c r="AF994" s="57"/>
      <c r="AG994" s="57"/>
      <c r="AH994" s="57"/>
      <c r="AI994" s="57"/>
      <c r="AJ994" s="57"/>
      <c r="AK994" s="57"/>
      <c r="AL994" s="57"/>
    </row>
    <row r="995" spans="1:38" ht="12.75"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c r="AB995" s="57"/>
      <c r="AC995" s="57"/>
      <c r="AD995" s="57"/>
      <c r="AE995" s="57"/>
      <c r="AF995" s="57"/>
      <c r="AG995" s="57"/>
      <c r="AH995" s="57"/>
      <c r="AI995" s="57"/>
      <c r="AJ995" s="57"/>
      <c r="AK995" s="57"/>
      <c r="AL995" s="57"/>
    </row>
    <row r="996" spans="1:38" ht="12.75"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c r="AC996" s="57"/>
      <c r="AD996" s="57"/>
      <c r="AE996" s="57"/>
      <c r="AF996" s="57"/>
      <c r="AG996" s="57"/>
      <c r="AH996" s="57"/>
      <c r="AI996" s="57"/>
      <c r="AJ996" s="57"/>
      <c r="AK996" s="57"/>
      <c r="AL996" s="57"/>
    </row>
    <row r="997" spans="1:38" ht="12.75"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c r="AB997" s="57"/>
      <c r="AC997" s="57"/>
      <c r="AD997" s="57"/>
      <c r="AE997" s="57"/>
      <c r="AF997" s="57"/>
      <c r="AG997" s="57"/>
      <c r="AH997" s="57"/>
      <c r="AI997" s="57"/>
      <c r="AJ997" s="57"/>
      <c r="AK997" s="57"/>
      <c r="AL997" s="57"/>
    </row>
    <row r="998" spans="1:38" ht="12.75"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c r="AC998" s="57"/>
      <c r="AD998" s="57"/>
      <c r="AE998" s="57"/>
      <c r="AF998" s="57"/>
      <c r="AG998" s="57"/>
      <c r="AH998" s="57"/>
      <c r="AI998" s="57"/>
      <c r="AJ998" s="57"/>
      <c r="AK998" s="57"/>
      <c r="AL998" s="57"/>
    </row>
    <row r="999" spans="1:38" ht="12.75" x14ac:dyDescent="0.2">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c r="AB999" s="57"/>
      <c r="AC999" s="57"/>
      <c r="AD999" s="57"/>
      <c r="AE999" s="57"/>
      <c r="AF999" s="57"/>
      <c r="AG999" s="57"/>
      <c r="AH999" s="57"/>
      <c r="AI999" s="57"/>
      <c r="AJ999" s="57"/>
      <c r="AK999" s="57"/>
      <c r="AL999" s="57"/>
    </row>
    <row r="1000" spans="1:38" ht="12.75" x14ac:dyDescent="0.2">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c r="AB1000" s="57"/>
      <c r="AC1000" s="57"/>
      <c r="AD1000" s="57"/>
      <c r="AE1000" s="57"/>
      <c r="AF1000" s="57"/>
      <c r="AG1000" s="57"/>
      <c r="AH1000" s="57"/>
      <c r="AI1000" s="57"/>
      <c r="AJ1000" s="57"/>
      <c r="AK1000" s="57"/>
      <c r="AL1000" s="5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workbookViewId="0"/>
  </sheetViews>
  <sheetFormatPr defaultColWidth="17.28515625" defaultRowHeight="15" customHeight="1" x14ac:dyDescent="0.2"/>
  <cols>
    <col min="1" max="24" width="10.28515625" customWidth="1"/>
    <col min="25" max="25" width="9.5703125" customWidth="1"/>
    <col min="26" max="37" width="10.28515625" customWidth="1"/>
    <col min="38" max="38" width="12.85546875" customWidth="1"/>
  </cols>
  <sheetData>
    <row r="1" spans="1:38" ht="12.75" customHeight="1" x14ac:dyDescent="0.2">
      <c r="A1" s="55">
        <v>-0.123727</v>
      </c>
      <c r="B1" s="55">
        <v>-0.128277</v>
      </c>
      <c r="C1" s="55">
        <v>-0.128222</v>
      </c>
      <c r="D1" s="55">
        <v>-0.12468899999999999</v>
      </c>
      <c r="E1" s="55">
        <v>-0.11815000000000001</v>
      </c>
      <c r="F1" s="55">
        <v>-0.112733</v>
      </c>
      <c r="G1" s="55">
        <v>-0.10440199999999999</v>
      </c>
      <c r="H1" s="55">
        <v>-9.7353999999999996E-2</v>
      </c>
      <c r="I1" s="55">
        <v>-9.2147000000000007E-2</v>
      </c>
      <c r="J1" s="55">
        <v>-8.9307999999999998E-2</v>
      </c>
      <c r="K1" s="55">
        <v>-8.4850999999999996E-2</v>
      </c>
      <c r="L1" s="55">
        <v>-7.8413999999999998E-2</v>
      </c>
      <c r="M1" s="55">
        <v>-7.4230000000000004E-2</v>
      </c>
      <c r="N1" s="55">
        <v>-6.7237000000000005E-2</v>
      </c>
      <c r="O1" s="55">
        <v>-6.1758E-2</v>
      </c>
      <c r="P1" s="55">
        <v>-5.4142000000000003E-2</v>
      </c>
      <c r="Q1" s="55">
        <v>-4.6869000000000001E-2</v>
      </c>
      <c r="R1" s="55">
        <v>-3.7848E-2</v>
      </c>
      <c r="S1" s="55">
        <v>-3.1861E-2</v>
      </c>
      <c r="T1" s="55">
        <v>-2.7543999999999999E-2</v>
      </c>
      <c r="U1" s="55">
        <v>-2.0809000000000001E-2</v>
      </c>
      <c r="V1" s="55">
        <v>-1.6622999999999999E-2</v>
      </c>
      <c r="W1" s="55">
        <v>-1.1516E-2</v>
      </c>
      <c r="X1" s="55">
        <v>-2.5730000000000002E-3</v>
      </c>
      <c r="Y1" s="55">
        <v>0</v>
      </c>
      <c r="Z1" s="55">
        <v>3.8909999999999999E-3</v>
      </c>
      <c r="AA1" s="55">
        <v>9.9769999999999998E-3</v>
      </c>
      <c r="AB1" s="55">
        <v>1.8421E-2</v>
      </c>
      <c r="AC1" s="55">
        <v>2.4392E-2</v>
      </c>
      <c r="AD1" s="55">
        <v>3.1875000000000001E-2</v>
      </c>
      <c r="AE1" s="55">
        <v>4.2430000000000002E-2</v>
      </c>
      <c r="AF1" s="55">
        <v>4.8022000000000002E-2</v>
      </c>
      <c r="AG1" s="55">
        <v>5.9310000000000002E-2</v>
      </c>
      <c r="AH1" s="55">
        <v>6.6951999999999998E-2</v>
      </c>
      <c r="AI1" s="55">
        <v>7.7852000000000005E-2</v>
      </c>
      <c r="AJ1" s="55">
        <v>8.6510000000000004E-2</v>
      </c>
      <c r="AK1" s="55">
        <v>9.5422000000000007E-2</v>
      </c>
      <c r="AL1" s="55">
        <v>0.102232</v>
      </c>
    </row>
    <row r="2" spans="1:38" ht="12.75" customHeight="1" x14ac:dyDescent="0.2">
      <c r="A2" s="55">
        <v>-0.106333</v>
      </c>
      <c r="B2" s="55">
        <v>-0.108113</v>
      </c>
      <c r="C2" s="55">
        <v>-0.105043</v>
      </c>
      <c r="D2" s="55">
        <v>-0.10115399999999999</v>
      </c>
      <c r="E2" s="55">
        <v>-9.7033999999999995E-2</v>
      </c>
      <c r="F2" s="55">
        <v>-9.3124999999999999E-2</v>
      </c>
      <c r="G2" s="55">
        <v>-8.7680999999999995E-2</v>
      </c>
      <c r="H2" s="55">
        <v>-8.2696000000000006E-2</v>
      </c>
      <c r="I2" s="55">
        <v>-7.7671000000000004E-2</v>
      </c>
      <c r="J2" s="55">
        <v>-7.5006000000000003E-2</v>
      </c>
      <c r="K2" s="55">
        <v>-7.0347999999999994E-2</v>
      </c>
      <c r="L2" s="55">
        <v>-6.6013000000000002E-2</v>
      </c>
      <c r="M2" s="55">
        <v>-6.1816000000000003E-2</v>
      </c>
      <c r="N2" s="55">
        <v>-5.5493000000000001E-2</v>
      </c>
      <c r="O2" s="55">
        <v>-5.0555999999999997E-2</v>
      </c>
      <c r="P2" s="55">
        <v>-4.3915000000000003E-2</v>
      </c>
      <c r="Q2" s="55">
        <v>-3.9351999999999998E-2</v>
      </c>
      <c r="R2" s="55">
        <v>-3.6035999999999999E-2</v>
      </c>
      <c r="S2" s="55">
        <v>-2.8489E-2</v>
      </c>
      <c r="T2" s="55">
        <v>-2.5058E-2</v>
      </c>
      <c r="U2" s="55">
        <v>-1.9954E-2</v>
      </c>
      <c r="V2" s="55">
        <v>-1.6643000000000002E-2</v>
      </c>
      <c r="W2" s="55">
        <v>-9.7890000000000008E-3</v>
      </c>
      <c r="X2" s="55">
        <v>-4.372E-3</v>
      </c>
      <c r="Y2" s="55">
        <v>0</v>
      </c>
      <c r="Z2" s="55">
        <v>3.601E-3</v>
      </c>
      <c r="AA2" s="55">
        <v>8.6370000000000006E-3</v>
      </c>
      <c r="AB2" s="55">
        <v>1.4714E-2</v>
      </c>
      <c r="AC2" s="55">
        <v>1.9619999999999999E-2</v>
      </c>
      <c r="AD2" s="55">
        <v>2.6799E-2</v>
      </c>
      <c r="AE2" s="55">
        <v>3.4151000000000001E-2</v>
      </c>
      <c r="AF2" s="55">
        <v>3.9232000000000003E-2</v>
      </c>
      <c r="AG2" s="55">
        <v>4.6464999999999999E-2</v>
      </c>
      <c r="AH2" s="55">
        <v>5.3532000000000003E-2</v>
      </c>
      <c r="AI2" s="55">
        <v>6.1968000000000002E-2</v>
      </c>
      <c r="AJ2" s="55">
        <v>6.8828E-2</v>
      </c>
      <c r="AK2" s="55">
        <v>7.5035000000000004E-2</v>
      </c>
      <c r="AL2" s="55">
        <v>8.0654000000000003E-2</v>
      </c>
    </row>
    <row r="3" spans="1:38" ht="12.75" customHeight="1" x14ac:dyDescent="0.2">
      <c r="A3" s="55">
        <v>-7.5748999999999997E-2</v>
      </c>
      <c r="B3" s="55">
        <v>-7.646E-2</v>
      </c>
      <c r="C3" s="55">
        <v>-7.4310000000000001E-2</v>
      </c>
      <c r="D3" s="55">
        <v>-7.2187000000000001E-2</v>
      </c>
      <c r="E3" s="55">
        <v>-6.8439E-2</v>
      </c>
      <c r="F3" s="55">
        <v>-6.5301999999999999E-2</v>
      </c>
      <c r="G3" s="55">
        <v>-6.0722999999999999E-2</v>
      </c>
      <c r="H3" s="55">
        <v>-5.7716000000000003E-2</v>
      </c>
      <c r="I3" s="55">
        <v>-5.4288000000000003E-2</v>
      </c>
      <c r="J3" s="55">
        <v>-5.2409999999999998E-2</v>
      </c>
      <c r="K3" s="55">
        <v>-4.8911000000000003E-2</v>
      </c>
      <c r="L3" s="55">
        <v>-4.6524000000000003E-2</v>
      </c>
      <c r="M3" s="55">
        <v>-4.2945999999999998E-2</v>
      </c>
      <c r="N3" s="55">
        <v>-3.8489000000000002E-2</v>
      </c>
      <c r="O3" s="55">
        <v>-3.5949000000000002E-2</v>
      </c>
      <c r="P3" s="55">
        <v>-3.1834000000000001E-2</v>
      </c>
      <c r="Q3" s="55">
        <v>-2.8667000000000002E-2</v>
      </c>
      <c r="R3" s="55">
        <v>-2.4863E-2</v>
      </c>
      <c r="S3" s="55">
        <v>-2.1028999999999999E-2</v>
      </c>
      <c r="T3" s="55">
        <v>-1.7916000000000001E-2</v>
      </c>
      <c r="U3" s="55">
        <v>-1.3734E-2</v>
      </c>
      <c r="V3" s="55">
        <v>-1.1235999999999999E-2</v>
      </c>
      <c r="W3" s="55">
        <v>-7.6969999999999998E-3</v>
      </c>
      <c r="X3" s="55">
        <v>-2.8379999999999998E-3</v>
      </c>
      <c r="Y3" s="55">
        <v>0</v>
      </c>
      <c r="Z3" s="55">
        <v>2.2460000000000002E-3</v>
      </c>
      <c r="AA3" s="55">
        <v>4.4169999999999999E-3</v>
      </c>
      <c r="AB3" s="55">
        <v>9.7090000000000006E-3</v>
      </c>
      <c r="AC3" s="55">
        <v>1.2891E-2</v>
      </c>
      <c r="AD3" s="55">
        <v>1.7956E-2</v>
      </c>
      <c r="AE3" s="55">
        <v>2.3193999999999999E-2</v>
      </c>
      <c r="AF3" s="55">
        <v>2.6395999999999999E-2</v>
      </c>
      <c r="AG3" s="55">
        <v>3.2475999999999998E-2</v>
      </c>
      <c r="AH3" s="55">
        <v>3.7321E-2</v>
      </c>
      <c r="AI3" s="55">
        <v>4.2528999999999997E-2</v>
      </c>
      <c r="AJ3" s="55">
        <v>4.6693999999999999E-2</v>
      </c>
      <c r="AK3" s="55">
        <v>5.1513000000000003E-2</v>
      </c>
      <c r="AL3" s="55">
        <v>5.3629000000000003E-2</v>
      </c>
    </row>
    <row r="4" spans="1:38" ht="12.75" customHeight="1" x14ac:dyDescent="0.2">
      <c r="A4" s="55">
        <v>-4.5495000000000001E-2</v>
      </c>
      <c r="B4" s="55">
        <v>-4.5393000000000003E-2</v>
      </c>
      <c r="C4" s="55">
        <v>-4.2630000000000001E-2</v>
      </c>
      <c r="D4" s="55">
        <v>-4.0662999999999998E-2</v>
      </c>
      <c r="E4" s="55">
        <v>-3.8542E-2</v>
      </c>
      <c r="F4" s="55">
        <v>-3.6534999999999998E-2</v>
      </c>
      <c r="G4" s="55">
        <v>-3.3918999999999998E-2</v>
      </c>
      <c r="H4" s="55">
        <v>-3.2086000000000003E-2</v>
      </c>
      <c r="I4" s="55">
        <v>-3.0533000000000001E-2</v>
      </c>
      <c r="J4" s="55">
        <v>-3.0068000000000001E-2</v>
      </c>
      <c r="K4" s="55">
        <v>-2.8160000000000001E-2</v>
      </c>
      <c r="L4" s="55">
        <v>-2.6706000000000001E-2</v>
      </c>
      <c r="M4" s="55">
        <v>-2.4223999999999999E-2</v>
      </c>
      <c r="N4" s="55">
        <v>-2.1876E-2</v>
      </c>
      <c r="O4" s="55">
        <v>-1.9977999999999999E-2</v>
      </c>
      <c r="P4" s="55">
        <v>-1.7003000000000001E-2</v>
      </c>
      <c r="Q4" s="55">
        <v>-1.5879000000000001E-2</v>
      </c>
      <c r="R4" s="55">
        <v>-1.3507999999999999E-2</v>
      </c>
      <c r="S4" s="55">
        <v>-1.1443999999999999E-2</v>
      </c>
      <c r="T4" s="55">
        <v>-1.0843999999999999E-2</v>
      </c>
      <c r="U4" s="55">
        <v>-8.5550000000000001E-3</v>
      </c>
      <c r="V4" s="55">
        <v>-7.0159999999999997E-3</v>
      </c>
      <c r="W4" s="55">
        <v>-4.4869999999999997E-3</v>
      </c>
      <c r="X4" s="55">
        <v>-1.5020000000000001E-3</v>
      </c>
      <c r="Y4" s="55">
        <v>0</v>
      </c>
      <c r="Z4" s="55">
        <v>1.408E-3</v>
      </c>
      <c r="AA4" s="55">
        <v>2.9629999999999999E-3</v>
      </c>
      <c r="AB4" s="55">
        <v>5.6610000000000002E-3</v>
      </c>
      <c r="AC4" s="55">
        <v>7.927E-3</v>
      </c>
      <c r="AD4" s="55">
        <v>1.1658999999999999E-2</v>
      </c>
      <c r="AE4" s="55">
        <v>1.5103E-2</v>
      </c>
      <c r="AF4" s="55">
        <v>1.6929E-2</v>
      </c>
      <c r="AG4" s="55">
        <v>2.0201E-2</v>
      </c>
      <c r="AH4" s="55">
        <v>2.2713000000000001E-2</v>
      </c>
      <c r="AI4" s="55">
        <v>2.5354000000000002E-2</v>
      </c>
      <c r="AJ4" s="55">
        <v>2.7824000000000002E-2</v>
      </c>
      <c r="AK4" s="55">
        <v>2.8975000000000001E-2</v>
      </c>
      <c r="AL4" s="55">
        <v>2.9863000000000001E-2</v>
      </c>
    </row>
    <row r="5" spans="1:38" ht="12.75" customHeight="1" x14ac:dyDescent="0.2">
      <c r="A5" s="55">
        <v>-2.2553E-2</v>
      </c>
      <c r="B5" s="55">
        <v>-2.1838E-2</v>
      </c>
      <c r="C5" s="55">
        <v>-1.9428000000000001E-2</v>
      </c>
      <c r="D5" s="55">
        <v>-1.7701000000000001E-2</v>
      </c>
      <c r="E5" s="55">
        <v>-1.6556999999999999E-2</v>
      </c>
      <c r="F5" s="55">
        <v>-1.5684E-2</v>
      </c>
      <c r="G5" s="55">
        <v>-1.4116E-2</v>
      </c>
      <c r="H5" s="55">
        <v>-1.3681E-2</v>
      </c>
      <c r="I5" s="55">
        <v>-1.2963000000000001E-2</v>
      </c>
      <c r="J5" s="55">
        <v>-1.3271E-2</v>
      </c>
      <c r="K5" s="55">
        <v>-1.1957000000000001E-2</v>
      </c>
      <c r="L5" s="55">
        <v>-1.1479E-2</v>
      </c>
      <c r="M5" s="55">
        <v>-1.0198E-2</v>
      </c>
      <c r="N5" s="55">
        <v>-8.9929999999999993E-3</v>
      </c>
      <c r="O5" s="55">
        <v>-8.4360000000000008E-3</v>
      </c>
      <c r="P5" s="55">
        <v>-7.5300000000000002E-3</v>
      </c>
      <c r="Q5" s="55">
        <v>-7.2119999999999997E-3</v>
      </c>
      <c r="R5" s="55">
        <v>-6.6140000000000001E-3</v>
      </c>
      <c r="S5" s="55">
        <v>-5.3319999999999999E-3</v>
      </c>
      <c r="T5" s="55">
        <v>-5.2490000000000002E-3</v>
      </c>
      <c r="U5" s="55">
        <v>-4.0039999999999997E-3</v>
      </c>
      <c r="V5" s="55">
        <v>-3.5000000000000001E-3</v>
      </c>
      <c r="W5" s="55">
        <v>-2.0110000000000002E-3</v>
      </c>
      <c r="X5" s="55">
        <v>-7.0500000000000001E-4</v>
      </c>
      <c r="Y5" s="55">
        <v>0</v>
      </c>
      <c r="Z5" s="55">
        <v>9.7300000000000002E-4</v>
      </c>
      <c r="AA5" s="55">
        <v>7.0600000000000003E-4</v>
      </c>
      <c r="AB5" s="55">
        <v>1.928E-3</v>
      </c>
      <c r="AC5" s="55">
        <v>2.928E-3</v>
      </c>
      <c r="AD5" s="55">
        <v>5.1729999999999996E-3</v>
      </c>
      <c r="AE5" s="55">
        <v>7.0569999999999999E-3</v>
      </c>
      <c r="AF5" s="55">
        <v>8.1030000000000008E-3</v>
      </c>
      <c r="AG5" s="55">
        <v>9.3609999999999995E-3</v>
      </c>
      <c r="AH5" s="55">
        <v>1.0016000000000001E-2</v>
      </c>
      <c r="AI5" s="55">
        <v>1.103E-2</v>
      </c>
      <c r="AJ5" s="55">
        <v>1.1634E-2</v>
      </c>
      <c r="AK5" s="55">
        <v>1.133E-2</v>
      </c>
      <c r="AL5" s="55">
        <v>1.06E-2</v>
      </c>
    </row>
    <row r="6" spans="1:38" ht="12.75" customHeight="1" x14ac:dyDescent="0.2">
      <c r="A6" s="55">
        <v>-8.5540000000000008E-3</v>
      </c>
      <c r="B6" s="55">
        <v>-8.0590000000000002E-3</v>
      </c>
      <c r="C6" s="55">
        <v>-6.6610000000000003E-3</v>
      </c>
      <c r="D6" s="55">
        <v>-5.2810000000000001E-3</v>
      </c>
      <c r="E6" s="55">
        <v>-4.7019999999999996E-3</v>
      </c>
      <c r="F6" s="55">
        <v>-4.1269999999999996E-3</v>
      </c>
      <c r="G6" s="55">
        <v>-3.1480000000000002E-3</v>
      </c>
      <c r="H6" s="55">
        <v>-2.6740000000000002E-3</v>
      </c>
      <c r="I6" s="55">
        <v>-2.7260000000000001E-3</v>
      </c>
      <c r="J6" s="55">
        <v>-3.2929999999999999E-3</v>
      </c>
      <c r="K6" s="55">
        <v>-2.745E-3</v>
      </c>
      <c r="L6" s="55">
        <v>-2.6800000000000001E-3</v>
      </c>
      <c r="M6" s="55">
        <v>-2.189E-3</v>
      </c>
      <c r="N6" s="55">
        <v>-1.9059999999999999E-3</v>
      </c>
      <c r="O6" s="55">
        <v>-2.0309999999999998E-3</v>
      </c>
      <c r="P6" s="55">
        <v>-1.598E-3</v>
      </c>
      <c r="Q6" s="55">
        <v>-1.518E-3</v>
      </c>
      <c r="R6" s="55">
        <v>-1.3439999999999999E-3</v>
      </c>
      <c r="S6" s="55">
        <v>-1.4970000000000001E-3</v>
      </c>
      <c r="T6" s="55">
        <v>-1.928E-3</v>
      </c>
      <c r="U6" s="55">
        <v>-1.4859999999999999E-3</v>
      </c>
      <c r="V6" s="55">
        <v>-1.591E-3</v>
      </c>
      <c r="W6" s="55">
        <v>-1.109E-3</v>
      </c>
      <c r="X6" s="55">
        <v>-7.7999999999999999E-5</v>
      </c>
      <c r="Y6" s="55">
        <v>0</v>
      </c>
      <c r="Z6" s="55">
        <v>-4.73E-4</v>
      </c>
      <c r="AA6" s="55">
        <v>-8.43E-4</v>
      </c>
      <c r="AB6" s="55">
        <v>-5.6300000000000002E-4</v>
      </c>
      <c r="AC6" s="55">
        <v>8.1000000000000004E-5</v>
      </c>
      <c r="AD6" s="55">
        <v>1.3879999999999999E-3</v>
      </c>
      <c r="AE6" s="55">
        <v>2.5089999999999999E-3</v>
      </c>
      <c r="AF6" s="55">
        <v>2.493E-3</v>
      </c>
      <c r="AG6" s="55">
        <v>2.9919999999999999E-3</v>
      </c>
      <c r="AH6" s="55">
        <v>3.0799999999999998E-3</v>
      </c>
      <c r="AI6" s="55">
        <v>2.9580000000000001E-3</v>
      </c>
      <c r="AJ6" s="55">
        <v>2.8040000000000001E-3</v>
      </c>
      <c r="AK6" s="55">
        <v>9.0300000000000005E-4</v>
      </c>
      <c r="AL6" s="55">
        <v>-8.5400000000000005E-4</v>
      </c>
    </row>
    <row r="7" spans="1:38" ht="12.75" customHeight="1" x14ac:dyDescent="0.2">
      <c r="A7" s="55">
        <v>-2.4399999999999999E-4</v>
      </c>
      <c r="B7" s="55">
        <v>-4.86E-4</v>
      </c>
      <c r="C7" s="55">
        <v>5.3899999999999998E-4</v>
      </c>
      <c r="D7" s="55">
        <v>1.828E-3</v>
      </c>
      <c r="E7" s="55">
        <v>1.8270000000000001E-3</v>
      </c>
      <c r="F7" s="55">
        <v>2.405E-3</v>
      </c>
      <c r="G7" s="55">
        <v>2.7590000000000002E-3</v>
      </c>
      <c r="H7" s="55">
        <v>3.0200000000000001E-3</v>
      </c>
      <c r="I7" s="55">
        <v>2.7539999999999999E-3</v>
      </c>
      <c r="J7" s="55">
        <v>1.9650000000000002E-3</v>
      </c>
      <c r="K7" s="55">
        <v>1.8990000000000001E-3</v>
      </c>
      <c r="L7" s="55">
        <v>2.1900000000000001E-3</v>
      </c>
      <c r="M7" s="55">
        <v>2.2039999999999998E-3</v>
      </c>
      <c r="N7" s="55">
        <v>2.1870000000000001E-3</v>
      </c>
      <c r="O7" s="55">
        <v>1.833E-3</v>
      </c>
      <c r="P7" s="55">
        <v>2.052E-3</v>
      </c>
      <c r="Q7" s="55">
        <v>1.475E-3</v>
      </c>
      <c r="R7" s="55">
        <v>1.2899999999999999E-3</v>
      </c>
      <c r="S7" s="55">
        <v>8.7100000000000003E-4</v>
      </c>
      <c r="T7" s="55">
        <v>-4.4000000000000002E-4</v>
      </c>
      <c r="U7" s="55">
        <v>-7.3999999999999996E-5</v>
      </c>
      <c r="V7" s="55">
        <v>-2.4399999999999999E-4</v>
      </c>
      <c r="W7" s="55">
        <v>-2.9500000000000001E-4</v>
      </c>
      <c r="X7" s="55">
        <v>1.85E-4</v>
      </c>
      <c r="Y7" s="55">
        <v>0</v>
      </c>
      <c r="Z7" s="55">
        <v>-4.0200000000000001E-4</v>
      </c>
      <c r="AA7" s="55">
        <v>-9.2800000000000001E-4</v>
      </c>
      <c r="AB7" s="55">
        <v>-1.2409999999999999E-3</v>
      </c>
      <c r="AC7" s="55">
        <v>-8.3799999999999999E-4</v>
      </c>
      <c r="AD7" s="55">
        <v>3.8000000000000002E-5</v>
      </c>
      <c r="AE7" s="55">
        <v>8.3699999999999996E-4</v>
      </c>
      <c r="AF7" s="55">
        <v>4.0099999999999999E-4</v>
      </c>
      <c r="AG7" s="55">
        <v>2.0799999999999999E-4</v>
      </c>
      <c r="AH7" s="55">
        <v>-7.1000000000000005E-5</v>
      </c>
      <c r="AI7" s="55">
        <v>-9.2100000000000005E-4</v>
      </c>
      <c r="AJ7" s="55">
        <v>-1.9469999999999999E-3</v>
      </c>
      <c r="AK7" s="55">
        <v>-3.686E-3</v>
      </c>
      <c r="AL7" s="55">
        <v>-5.7340000000000004E-3</v>
      </c>
    </row>
    <row r="8" spans="1:38" ht="12.75" customHeight="1" x14ac:dyDescent="0.2">
      <c r="A8" s="55">
        <v>3.5000000000000001E-3</v>
      </c>
      <c r="B8" s="55">
        <v>3.1819999999999999E-3</v>
      </c>
      <c r="C8" s="55">
        <v>3.8470000000000002E-3</v>
      </c>
      <c r="D8" s="55">
        <v>4.6579999999999998E-3</v>
      </c>
      <c r="E8" s="55">
        <v>4.627E-3</v>
      </c>
      <c r="F8" s="55">
        <v>4.8199999999999996E-3</v>
      </c>
      <c r="G8" s="55">
        <v>4.7270000000000003E-3</v>
      </c>
      <c r="H8" s="55">
        <v>4.5960000000000003E-3</v>
      </c>
      <c r="I8" s="55">
        <v>4.1110000000000001E-3</v>
      </c>
      <c r="J8" s="55">
        <v>3.5530000000000002E-3</v>
      </c>
      <c r="K8" s="55">
        <v>3.6120000000000002E-3</v>
      </c>
      <c r="L8" s="55">
        <v>3.6709999999999998E-3</v>
      </c>
      <c r="M8" s="55">
        <v>3.702E-3</v>
      </c>
      <c r="N8" s="55">
        <v>3.6289999999999998E-3</v>
      </c>
      <c r="O8" s="55">
        <v>3.3440000000000002E-3</v>
      </c>
      <c r="P8" s="55">
        <v>2.8010000000000001E-3</v>
      </c>
      <c r="Q8" s="55">
        <v>1.944E-3</v>
      </c>
      <c r="R8" s="55">
        <v>1.469E-3</v>
      </c>
      <c r="S8" s="55">
        <v>1.3370000000000001E-3</v>
      </c>
      <c r="T8" s="55">
        <v>3.6200000000000002E-4</v>
      </c>
      <c r="U8" s="55">
        <v>3.9899999999999999E-4</v>
      </c>
      <c r="V8" s="55">
        <v>1.5E-5</v>
      </c>
      <c r="W8" s="55">
        <v>2.7700000000000001E-4</v>
      </c>
      <c r="X8" s="55">
        <v>1.13E-4</v>
      </c>
      <c r="Y8" s="55">
        <v>0</v>
      </c>
      <c r="Z8" s="55">
        <v>-2.8600000000000001E-4</v>
      </c>
      <c r="AA8" s="55">
        <v>-1.387E-3</v>
      </c>
      <c r="AB8" s="55">
        <v>-1.9009999999999999E-3</v>
      </c>
      <c r="AC8" s="55">
        <v>-1.7260000000000001E-3</v>
      </c>
      <c r="AD8" s="55">
        <v>-8.0400000000000003E-4</v>
      </c>
      <c r="AE8" s="55">
        <v>-4.5399999999999998E-4</v>
      </c>
      <c r="AF8" s="55">
        <v>-8.0800000000000002E-4</v>
      </c>
      <c r="AG8" s="55">
        <v>-1.0610000000000001E-3</v>
      </c>
      <c r="AH8" s="55">
        <v>-1.6249999999999999E-3</v>
      </c>
      <c r="AI8" s="55">
        <v>-2.4680000000000001E-3</v>
      </c>
      <c r="AJ8" s="55">
        <v>-3.5049999999999999E-3</v>
      </c>
      <c r="AK8" s="55">
        <v>-5.6299999999999996E-3</v>
      </c>
      <c r="AL8" s="55">
        <v>-7.646E-3</v>
      </c>
    </row>
    <row r="9" spans="1:38" ht="12.75" customHeight="1" x14ac:dyDescent="0.2">
      <c r="A9" s="55">
        <v>4.7169999999999998E-3</v>
      </c>
      <c r="B9" s="55">
        <v>4.529E-3</v>
      </c>
      <c r="C9" s="55">
        <v>5.2550000000000001E-3</v>
      </c>
      <c r="D9" s="55">
        <v>5.8120000000000003E-3</v>
      </c>
      <c r="E9" s="55">
        <v>5.581E-3</v>
      </c>
      <c r="F9" s="55">
        <v>5.7000000000000002E-3</v>
      </c>
      <c r="G9" s="55">
        <v>5.6420000000000003E-3</v>
      </c>
      <c r="H9" s="55">
        <v>5.4000000000000003E-3</v>
      </c>
      <c r="I9" s="55">
        <v>4.908E-3</v>
      </c>
      <c r="J9" s="55">
        <v>4.4000000000000003E-3</v>
      </c>
      <c r="K9" s="55">
        <v>4.0619999999999996E-3</v>
      </c>
      <c r="L9" s="55">
        <v>3.82E-3</v>
      </c>
      <c r="M9" s="55">
        <v>3.7520000000000001E-3</v>
      </c>
      <c r="N9" s="55">
        <v>3.6310000000000001E-3</v>
      </c>
      <c r="O9" s="55">
        <v>3.0400000000000002E-3</v>
      </c>
      <c r="P9" s="55">
        <v>3.009E-3</v>
      </c>
      <c r="Q9" s="55">
        <v>2.5339999999999998E-3</v>
      </c>
      <c r="R9" s="55">
        <v>2.1689999999999999E-3</v>
      </c>
      <c r="S9" s="55">
        <v>1.629E-3</v>
      </c>
      <c r="T9" s="55">
        <v>6.1300000000000005E-4</v>
      </c>
      <c r="U9" s="55">
        <v>3.6299999999999999E-4</v>
      </c>
      <c r="V9" s="55">
        <v>1.8699999999999999E-4</v>
      </c>
      <c r="W9" s="55">
        <v>1.18E-4</v>
      </c>
      <c r="X9" s="55">
        <v>3.8699999999999997E-4</v>
      </c>
      <c r="Y9" s="55">
        <v>0</v>
      </c>
      <c r="Z9" s="55">
        <v>-7.2999999999999996E-4</v>
      </c>
      <c r="AA9" s="55">
        <v>-1.286E-3</v>
      </c>
      <c r="AB9" s="55">
        <v>-1.6819999999999999E-3</v>
      </c>
      <c r="AC9" s="55">
        <v>-1.4909999999999999E-3</v>
      </c>
      <c r="AD9" s="55">
        <v>-9.5799999999999998E-4</v>
      </c>
      <c r="AE9" s="55">
        <v>-5.6599999999999999E-4</v>
      </c>
      <c r="AF9" s="55">
        <v>-9.9500000000000001E-4</v>
      </c>
      <c r="AG9" s="55">
        <v>-1.268E-3</v>
      </c>
      <c r="AH9" s="55">
        <v>-1.6689999999999999E-3</v>
      </c>
      <c r="AI9" s="55">
        <v>-2.722E-3</v>
      </c>
      <c r="AJ9" s="55">
        <v>-3.673E-3</v>
      </c>
      <c r="AK9" s="55">
        <v>-5.6369999999999996E-3</v>
      </c>
      <c r="AL9" s="55">
        <v>-7.4929999999999997E-3</v>
      </c>
    </row>
    <row r="10" spans="1:38" ht="12.75" customHeight="1" x14ac:dyDescent="0.2">
      <c r="A10" s="55">
        <v>5.2360000000000002E-3</v>
      </c>
      <c r="B10" s="55">
        <v>5.2129999999999998E-3</v>
      </c>
      <c r="C10" s="55">
        <v>5.8840000000000003E-3</v>
      </c>
      <c r="D10" s="55">
        <v>6.5960000000000003E-3</v>
      </c>
      <c r="E10" s="55">
        <v>6.0410000000000004E-3</v>
      </c>
      <c r="F10" s="55">
        <v>6.2480000000000001E-3</v>
      </c>
      <c r="G10" s="55">
        <v>5.9930000000000001E-3</v>
      </c>
      <c r="H10" s="55">
        <v>5.7210000000000004E-3</v>
      </c>
      <c r="I10" s="55">
        <v>5.071E-3</v>
      </c>
      <c r="J10" s="55">
        <v>4.3689999999999996E-3</v>
      </c>
      <c r="K10" s="55">
        <v>4.4470000000000004E-3</v>
      </c>
      <c r="L10" s="55">
        <v>4.2680000000000001E-3</v>
      </c>
      <c r="M10" s="55">
        <v>3.9719999999999998E-3</v>
      </c>
      <c r="N10" s="55">
        <v>4.0109999999999998E-3</v>
      </c>
      <c r="O10" s="55">
        <v>3.4849999999999998E-3</v>
      </c>
      <c r="P10" s="55">
        <v>3.2499999999999999E-3</v>
      </c>
      <c r="Q10" s="55">
        <v>2.5370000000000002E-3</v>
      </c>
      <c r="R10" s="55">
        <v>2.042E-3</v>
      </c>
      <c r="S10" s="55">
        <v>1.588E-3</v>
      </c>
      <c r="T10" s="55">
        <v>5.1599999999999997E-4</v>
      </c>
      <c r="U10" s="55">
        <v>4.8700000000000002E-4</v>
      </c>
      <c r="V10" s="55">
        <v>9.6000000000000002E-5</v>
      </c>
      <c r="W10" s="55">
        <v>1.36E-4</v>
      </c>
      <c r="X10" s="55">
        <v>2.4499999999999999E-4</v>
      </c>
      <c r="Y10" s="55">
        <v>0</v>
      </c>
      <c r="Z10" s="55">
        <v>-4.2499999999999998E-4</v>
      </c>
      <c r="AA10" s="55">
        <v>-1.1620000000000001E-3</v>
      </c>
      <c r="AB10" s="55">
        <v>-1.6620000000000001E-3</v>
      </c>
      <c r="AC10" s="55">
        <v>-1.1999999999999999E-3</v>
      </c>
      <c r="AD10" s="55">
        <v>-9.6500000000000004E-4</v>
      </c>
      <c r="AE10" s="55">
        <v>-3.2000000000000003E-4</v>
      </c>
      <c r="AF10" s="55">
        <v>-8.2100000000000001E-4</v>
      </c>
      <c r="AG10" s="55">
        <v>-1.1850000000000001E-3</v>
      </c>
      <c r="AH10" s="55">
        <v>-1.462E-3</v>
      </c>
      <c r="AI10" s="55">
        <v>-2.3280000000000002E-3</v>
      </c>
      <c r="AJ10" s="55">
        <v>-3.2880000000000001E-3</v>
      </c>
      <c r="AK10" s="55">
        <v>-5.2449999999999997E-3</v>
      </c>
      <c r="AL10" s="55">
        <v>-6.9410000000000001E-3</v>
      </c>
    </row>
    <row r="11" spans="1:38" ht="12.75" customHeight="1" x14ac:dyDescent="0.2">
      <c r="A11" s="55">
        <v>5.7149999999999996E-3</v>
      </c>
      <c r="B11" s="55">
        <v>5.561E-3</v>
      </c>
      <c r="C11" s="55">
        <v>6.0980000000000001E-3</v>
      </c>
      <c r="D11" s="55">
        <v>6.5750000000000001E-3</v>
      </c>
      <c r="E11" s="55">
        <v>6.1009999999999997E-3</v>
      </c>
      <c r="F11" s="55">
        <v>6.2139999999999999E-3</v>
      </c>
      <c r="G11" s="55">
        <v>6.1110000000000001E-3</v>
      </c>
      <c r="H11" s="55">
        <v>5.6779999999999999E-3</v>
      </c>
      <c r="I11" s="55">
        <v>5.3480000000000003E-3</v>
      </c>
      <c r="J11" s="55">
        <v>4.6759999999999996E-3</v>
      </c>
      <c r="K11" s="55">
        <v>4.5149999999999999E-3</v>
      </c>
      <c r="L11" s="55">
        <v>4.3049999999999998E-3</v>
      </c>
      <c r="M11" s="55">
        <v>4.2459999999999998E-3</v>
      </c>
      <c r="N11" s="55">
        <v>3.9630000000000004E-3</v>
      </c>
      <c r="O11" s="55">
        <v>3.5590000000000001E-3</v>
      </c>
      <c r="P11" s="55">
        <v>3.3149999999999998E-3</v>
      </c>
      <c r="Q11" s="55">
        <v>2.4329999999999998E-3</v>
      </c>
      <c r="R11" s="55">
        <v>2.1459999999999999E-3</v>
      </c>
      <c r="S11" s="55">
        <v>1.8680000000000001E-3</v>
      </c>
      <c r="T11" s="55">
        <v>1.072E-3</v>
      </c>
      <c r="U11" s="55">
        <v>8.0000000000000004E-4</v>
      </c>
      <c r="V11" s="55">
        <v>4.5199999999999998E-4</v>
      </c>
      <c r="W11" s="55">
        <v>4.1399999999999998E-4</v>
      </c>
      <c r="X11" s="55">
        <v>5.0199999999999995E-4</v>
      </c>
      <c r="Y11" s="55">
        <v>0</v>
      </c>
      <c r="Z11" s="55">
        <v>-4.1800000000000002E-4</v>
      </c>
      <c r="AA11" s="55">
        <v>-9.7499999999999996E-4</v>
      </c>
      <c r="AB11" s="55">
        <v>-1.387E-3</v>
      </c>
      <c r="AC11" s="55">
        <v>-1.1490000000000001E-3</v>
      </c>
      <c r="AD11" s="55">
        <v>-6.69E-4</v>
      </c>
      <c r="AE11" s="55">
        <v>-3.0200000000000002E-4</v>
      </c>
      <c r="AF11" s="55">
        <v>-6.38E-4</v>
      </c>
      <c r="AG11" s="55">
        <v>-8.61E-4</v>
      </c>
      <c r="AH11" s="55">
        <v>-1.0790000000000001E-3</v>
      </c>
      <c r="AI11" s="55">
        <v>-2.026E-3</v>
      </c>
      <c r="AJ11" s="55">
        <v>-2.6679999999999998E-3</v>
      </c>
      <c r="AK11" s="55">
        <v>-4.248E-3</v>
      </c>
      <c r="AL11" s="55">
        <v>-5.9779999999999998E-3</v>
      </c>
    </row>
    <row r="12" spans="1:38" ht="12.75" customHeight="1" x14ac:dyDescent="0.2">
      <c r="A12" s="55">
        <v>5.3949999999999996E-3</v>
      </c>
      <c r="B12" s="55">
        <v>5.1770000000000002E-3</v>
      </c>
      <c r="C12" s="55">
        <v>5.5529999999999998E-3</v>
      </c>
      <c r="D12" s="55">
        <v>5.901E-3</v>
      </c>
      <c r="E12" s="55">
        <v>5.5659999999999998E-3</v>
      </c>
      <c r="F12" s="55">
        <v>5.7930000000000004E-3</v>
      </c>
      <c r="G12" s="55">
        <v>5.7289999999999997E-3</v>
      </c>
      <c r="H12" s="55">
        <v>5.4190000000000002E-3</v>
      </c>
      <c r="I12" s="55">
        <v>5.045E-3</v>
      </c>
      <c r="J12" s="55">
        <v>4.5409999999999999E-3</v>
      </c>
      <c r="K12" s="55">
        <v>4.2890000000000003E-3</v>
      </c>
      <c r="L12" s="55">
        <v>4.1110000000000001E-3</v>
      </c>
      <c r="M12" s="55">
        <v>3.9509999999999997E-3</v>
      </c>
      <c r="N12" s="55">
        <v>3.6719999999999999E-3</v>
      </c>
      <c r="O12" s="55">
        <v>3.3470000000000001E-3</v>
      </c>
      <c r="P12" s="55">
        <v>3.114E-3</v>
      </c>
      <c r="Q12" s="55">
        <v>2.431E-3</v>
      </c>
      <c r="R12" s="55">
        <v>2.1120000000000002E-3</v>
      </c>
      <c r="S12" s="55">
        <v>1.7849999999999999E-3</v>
      </c>
      <c r="T12" s="55">
        <v>9.1200000000000005E-4</v>
      </c>
      <c r="U12" s="55">
        <v>7.3099999999999999E-4</v>
      </c>
      <c r="V12" s="55">
        <v>4.0700000000000003E-4</v>
      </c>
      <c r="W12" s="55">
        <v>2.6600000000000001E-4</v>
      </c>
      <c r="X12" s="55">
        <v>3.4299999999999999E-4</v>
      </c>
      <c r="Y12" s="55">
        <v>0</v>
      </c>
      <c r="Z12" s="55">
        <v>-5.2599999999999999E-4</v>
      </c>
      <c r="AA12" s="55">
        <v>-9.9099999999999991E-4</v>
      </c>
      <c r="AB12" s="55">
        <v>-1.3259999999999999E-3</v>
      </c>
      <c r="AC12" s="55">
        <v>-9.3300000000000002E-4</v>
      </c>
      <c r="AD12" s="55">
        <v>-5.3200000000000003E-4</v>
      </c>
      <c r="AE12" s="55">
        <v>-9.8999999999999994E-5</v>
      </c>
      <c r="AF12" s="55">
        <v>-2.5999999999999998E-4</v>
      </c>
      <c r="AG12" s="55">
        <v>-5.5599999999999996E-4</v>
      </c>
      <c r="AH12" s="55">
        <v>-8.3799999999999999E-4</v>
      </c>
      <c r="AI12" s="55">
        <v>-1.5100000000000001E-3</v>
      </c>
      <c r="AJ12" s="55">
        <v>-2.1979999999999999E-3</v>
      </c>
      <c r="AK12" s="55">
        <v>-3.5920000000000001E-3</v>
      </c>
      <c r="AL12" s="55">
        <v>-4.973E-3</v>
      </c>
    </row>
    <row r="13" spans="1:38" ht="12.75" customHeight="1" x14ac:dyDescent="0.2">
      <c r="A13" s="55">
        <v>5.1349999999999998E-3</v>
      </c>
      <c r="B13" s="55">
        <v>5.3249999999999999E-3</v>
      </c>
      <c r="C13" s="55">
        <v>5.836E-3</v>
      </c>
      <c r="D13" s="55">
        <v>6.084E-3</v>
      </c>
      <c r="E13" s="55">
        <v>5.7120000000000001E-3</v>
      </c>
      <c r="F13" s="55">
        <v>5.8050000000000003E-3</v>
      </c>
      <c r="G13" s="55">
        <v>5.4419999999999998E-3</v>
      </c>
      <c r="H13" s="55">
        <v>5.0029999999999996E-3</v>
      </c>
      <c r="I13" s="55">
        <v>4.5999999999999999E-3</v>
      </c>
      <c r="J13" s="55">
        <v>4.1120000000000002E-3</v>
      </c>
      <c r="K13" s="55">
        <v>3.9430000000000003E-3</v>
      </c>
      <c r="L13" s="55">
        <v>3.6949999999999999E-3</v>
      </c>
      <c r="M13" s="55">
        <v>3.6449999999999998E-3</v>
      </c>
      <c r="N13" s="55">
        <v>3.3700000000000002E-3</v>
      </c>
      <c r="O13" s="55">
        <v>3.0560000000000001E-3</v>
      </c>
      <c r="P13" s="55">
        <v>2.7880000000000001E-3</v>
      </c>
      <c r="Q13" s="55">
        <v>2.1289999999999998E-3</v>
      </c>
      <c r="R13" s="55">
        <v>1.774E-3</v>
      </c>
      <c r="S13" s="55">
        <v>1.4339999999999999E-3</v>
      </c>
      <c r="T13" s="55">
        <v>6.7599999999999995E-4</v>
      </c>
      <c r="U13" s="55">
        <v>6.3599999999999996E-4</v>
      </c>
      <c r="V13" s="55">
        <v>2.3800000000000001E-4</v>
      </c>
      <c r="W13" s="55">
        <v>2.9599999999999998E-4</v>
      </c>
      <c r="X13" s="55">
        <v>1.27E-4</v>
      </c>
      <c r="Y13" s="55">
        <v>0</v>
      </c>
      <c r="Z13" s="55">
        <v>-3.3100000000000002E-4</v>
      </c>
      <c r="AA13" s="55">
        <v>-6.4199999999999999E-4</v>
      </c>
      <c r="AB13" s="55">
        <v>-1.098E-3</v>
      </c>
      <c r="AC13" s="55">
        <v>-7.5799999999999999E-4</v>
      </c>
      <c r="AD13" s="55">
        <v>-2.12E-4</v>
      </c>
      <c r="AE13" s="55">
        <v>2.4499999999999999E-4</v>
      </c>
      <c r="AF13" s="55">
        <v>1.15E-4</v>
      </c>
      <c r="AG13" s="55">
        <v>1.9999999999999999E-6</v>
      </c>
      <c r="AH13" s="55">
        <v>-2.2900000000000001E-4</v>
      </c>
      <c r="AI13" s="55">
        <v>-8.4599999999999996E-4</v>
      </c>
      <c r="AJ13" s="55">
        <v>-1.485E-3</v>
      </c>
      <c r="AK13" s="55">
        <v>-2.7880000000000001E-3</v>
      </c>
      <c r="AL13" s="55">
        <v>-4.0340000000000003E-3</v>
      </c>
    </row>
    <row r="14" spans="1:38" ht="12.75" customHeight="1" x14ac:dyDescent="0.2">
      <c r="A14" s="55">
        <v>5.0029999999999996E-3</v>
      </c>
      <c r="B14" s="55">
        <v>5.0819999999999997E-3</v>
      </c>
      <c r="C14" s="55">
        <v>5.3940000000000004E-3</v>
      </c>
      <c r="D14" s="55">
        <v>5.4780000000000002E-3</v>
      </c>
      <c r="E14" s="55">
        <v>5.0769999999999999E-3</v>
      </c>
      <c r="F14" s="55">
        <v>5.3470000000000002E-3</v>
      </c>
      <c r="G14" s="55">
        <v>5.1359999999999999E-3</v>
      </c>
      <c r="H14" s="55">
        <v>4.875E-3</v>
      </c>
      <c r="I14" s="55">
        <v>4.6030000000000003E-3</v>
      </c>
      <c r="J14" s="55">
        <v>4.0400000000000002E-3</v>
      </c>
      <c r="K14" s="55">
        <v>3.702E-3</v>
      </c>
      <c r="L14" s="55">
        <v>3.5660000000000002E-3</v>
      </c>
      <c r="M14" s="55">
        <v>3.3779999999999999E-3</v>
      </c>
      <c r="N14" s="55">
        <v>3.2130000000000001E-3</v>
      </c>
      <c r="O14" s="55">
        <v>2.8500000000000001E-3</v>
      </c>
      <c r="P14" s="55">
        <v>2.516E-3</v>
      </c>
      <c r="Q14" s="55">
        <v>2.1329999999999999E-3</v>
      </c>
      <c r="R14" s="55">
        <v>1.8600000000000001E-3</v>
      </c>
      <c r="S14" s="55">
        <v>1.5319999999999999E-3</v>
      </c>
      <c r="T14" s="55">
        <v>8.3299999999999997E-4</v>
      </c>
      <c r="U14" s="55">
        <v>7.0399999999999998E-4</v>
      </c>
      <c r="V14" s="55">
        <v>4.1100000000000002E-4</v>
      </c>
      <c r="W14" s="55">
        <v>3.97E-4</v>
      </c>
      <c r="X14" s="55">
        <v>3.3399999999999999E-4</v>
      </c>
      <c r="Y14" s="55">
        <v>0</v>
      </c>
      <c r="Z14" s="55">
        <v>-3.5500000000000001E-4</v>
      </c>
      <c r="AA14" s="55">
        <v>-7.76E-4</v>
      </c>
      <c r="AB14" s="55">
        <v>-9.4399999999999996E-4</v>
      </c>
      <c r="AC14" s="55">
        <v>-5.71E-4</v>
      </c>
      <c r="AD14" s="55">
        <v>-2.0999999999999999E-5</v>
      </c>
      <c r="AE14" s="55">
        <v>3.4000000000000002E-4</v>
      </c>
      <c r="AF14" s="55">
        <v>2.6400000000000002E-4</v>
      </c>
      <c r="AG14" s="55">
        <v>2.5599999999999999E-4</v>
      </c>
      <c r="AH14" s="55">
        <v>1.07E-4</v>
      </c>
      <c r="AI14" s="55">
        <v>-3.7800000000000003E-4</v>
      </c>
      <c r="AJ14" s="55">
        <v>-8.9099999999999997E-4</v>
      </c>
      <c r="AK14" s="55">
        <v>-2.134E-3</v>
      </c>
      <c r="AL14" s="55">
        <v>-3.3140000000000001E-3</v>
      </c>
    </row>
    <row r="15" spans="1:38" ht="12.75" customHeight="1" x14ac:dyDescent="0.2">
      <c r="A15" s="55">
        <v>4.5840000000000004E-3</v>
      </c>
      <c r="B15" s="55">
        <v>4.7239999999999999E-3</v>
      </c>
      <c r="C15" s="55">
        <v>5.0860000000000002E-3</v>
      </c>
      <c r="D15" s="55">
        <v>5.1840000000000002E-3</v>
      </c>
      <c r="E15" s="55">
        <v>5.0049999999999999E-3</v>
      </c>
      <c r="F15" s="55">
        <v>4.9760000000000004E-3</v>
      </c>
      <c r="G15" s="55">
        <v>4.8630000000000001E-3</v>
      </c>
      <c r="H15" s="55">
        <v>4.5729999999999998E-3</v>
      </c>
      <c r="I15" s="55">
        <v>4.2160000000000001E-3</v>
      </c>
      <c r="J15" s="55">
        <v>3.7200000000000002E-3</v>
      </c>
      <c r="K15" s="55">
        <v>3.519E-3</v>
      </c>
      <c r="L15" s="55">
        <v>3.264E-3</v>
      </c>
      <c r="M15" s="55">
        <v>3.2000000000000002E-3</v>
      </c>
      <c r="N15" s="55">
        <v>3.0309999999999998E-3</v>
      </c>
      <c r="O15" s="55">
        <v>2.8500000000000001E-3</v>
      </c>
      <c r="P15" s="55">
        <v>2.601E-3</v>
      </c>
      <c r="Q15" s="55">
        <v>2.1229999999999999E-3</v>
      </c>
      <c r="R15" s="55">
        <v>1.719E-3</v>
      </c>
      <c r="S15" s="55">
        <v>1.4239999999999999E-3</v>
      </c>
      <c r="T15" s="55">
        <v>7.5299999999999998E-4</v>
      </c>
      <c r="U15" s="55">
        <v>5.71E-4</v>
      </c>
      <c r="V15" s="55">
        <v>2.9700000000000001E-4</v>
      </c>
      <c r="W15" s="55">
        <v>2.61E-4</v>
      </c>
      <c r="X15" s="55">
        <v>2.9300000000000002E-4</v>
      </c>
      <c r="Y15" s="55">
        <v>0</v>
      </c>
      <c r="Z15" s="55">
        <v>-3.3500000000000001E-4</v>
      </c>
      <c r="AA15" s="55">
        <v>-5.62E-4</v>
      </c>
      <c r="AB15" s="55">
        <v>-7.7999999999999999E-4</v>
      </c>
      <c r="AC15" s="55">
        <v>-2.81E-4</v>
      </c>
      <c r="AD15" s="55">
        <v>2.32E-4</v>
      </c>
      <c r="AE15" s="55">
        <v>5.6400000000000005E-4</v>
      </c>
      <c r="AF15" s="55">
        <v>5.62E-4</v>
      </c>
      <c r="AG15" s="55">
        <v>6.69E-4</v>
      </c>
      <c r="AH15" s="55">
        <v>6.7500000000000004E-4</v>
      </c>
      <c r="AI15" s="55">
        <v>1.5300000000000001E-4</v>
      </c>
      <c r="AJ15" s="55">
        <v>-2.9799999999999998E-4</v>
      </c>
      <c r="AK15" s="55">
        <v>-1.2819999999999999E-3</v>
      </c>
      <c r="AL15" s="55">
        <v>-2.4550000000000002E-3</v>
      </c>
    </row>
    <row r="16" spans="1:38" ht="12.75" customHeight="1" x14ac:dyDescent="0.2">
      <c r="A16" s="55">
        <v>4.3309999999999998E-3</v>
      </c>
      <c r="B16" s="55">
        <v>4.5360000000000001E-3</v>
      </c>
      <c r="C16" s="55">
        <v>4.9059999999999998E-3</v>
      </c>
      <c r="D16" s="55">
        <v>4.9230000000000003E-3</v>
      </c>
      <c r="E16" s="55">
        <v>4.62E-3</v>
      </c>
      <c r="F16" s="55">
        <v>4.6950000000000004E-3</v>
      </c>
      <c r="G16" s="55">
        <v>4.4600000000000004E-3</v>
      </c>
      <c r="H16" s="55">
        <v>4.1009999999999996E-3</v>
      </c>
      <c r="I16" s="55">
        <v>3.833E-3</v>
      </c>
      <c r="J16" s="55">
        <v>3.3449999999999999E-3</v>
      </c>
      <c r="K16" s="55">
        <v>3.2179999999999999E-3</v>
      </c>
      <c r="L16" s="55">
        <v>3.0739999999999999E-3</v>
      </c>
      <c r="M16" s="55">
        <v>2.9619999999999998E-3</v>
      </c>
      <c r="N16" s="55">
        <v>2.715E-3</v>
      </c>
      <c r="O16" s="55">
        <v>2.464E-3</v>
      </c>
      <c r="P16" s="55">
        <v>2.2599999999999999E-3</v>
      </c>
      <c r="Q16" s="55">
        <v>1.758E-3</v>
      </c>
      <c r="R16" s="55">
        <v>1.4909999999999999E-3</v>
      </c>
      <c r="S16" s="55">
        <v>1.256E-3</v>
      </c>
      <c r="T16" s="55">
        <v>7.0200000000000004E-4</v>
      </c>
      <c r="U16" s="55">
        <v>6.0400000000000004E-4</v>
      </c>
      <c r="V16" s="55">
        <v>3.3500000000000001E-4</v>
      </c>
      <c r="W16" s="55">
        <v>3.57E-4</v>
      </c>
      <c r="X16" s="55">
        <v>2.8299999999999999E-4</v>
      </c>
      <c r="Y16" s="55">
        <v>0</v>
      </c>
      <c r="Z16" s="55">
        <v>-1.9699999999999999E-4</v>
      </c>
      <c r="AA16" s="55">
        <v>-4.86E-4</v>
      </c>
      <c r="AB16" s="55">
        <v>-6.38E-4</v>
      </c>
      <c r="AC16" s="55">
        <v>-1.44E-4</v>
      </c>
      <c r="AD16" s="55">
        <v>3.7500000000000001E-4</v>
      </c>
      <c r="AE16" s="55">
        <v>6.8300000000000001E-4</v>
      </c>
      <c r="AF16" s="55">
        <v>7.6499999999999995E-4</v>
      </c>
      <c r="AG16" s="55">
        <v>8.8699999999999998E-4</v>
      </c>
      <c r="AH16" s="55">
        <v>8.9999999999999998E-4</v>
      </c>
      <c r="AI16" s="55">
        <v>6.3100000000000005E-4</v>
      </c>
      <c r="AJ16" s="55">
        <v>9.1000000000000003E-5</v>
      </c>
      <c r="AK16" s="55">
        <v>-7.5600000000000005E-4</v>
      </c>
      <c r="AL16" s="55">
        <v>-1.743E-3</v>
      </c>
    </row>
    <row r="17" spans="1:38" ht="12.75" customHeight="1" x14ac:dyDescent="0.2">
      <c r="A17" s="55">
        <v>4.169E-3</v>
      </c>
      <c r="B17" s="55">
        <v>4.2709999999999996E-3</v>
      </c>
      <c r="C17" s="55">
        <v>4.496E-3</v>
      </c>
      <c r="D17" s="55">
        <v>4.4650000000000002E-3</v>
      </c>
      <c r="E17" s="55">
        <v>4.3140000000000001E-3</v>
      </c>
      <c r="F17" s="55">
        <v>4.2750000000000002E-3</v>
      </c>
      <c r="G17" s="55">
        <v>4.2680000000000001E-3</v>
      </c>
      <c r="H17" s="55">
        <v>3.9420000000000002E-3</v>
      </c>
      <c r="I17" s="55">
        <v>3.7160000000000001E-3</v>
      </c>
      <c r="J17" s="55">
        <v>3.3500000000000001E-3</v>
      </c>
      <c r="K17" s="55">
        <v>3.0370000000000002E-3</v>
      </c>
      <c r="L17" s="55">
        <v>2.8310000000000002E-3</v>
      </c>
      <c r="M17" s="55">
        <v>2.8E-3</v>
      </c>
      <c r="N17" s="55">
        <v>2.5560000000000001E-3</v>
      </c>
      <c r="O17" s="55">
        <v>2.333E-3</v>
      </c>
      <c r="P17" s="55">
        <v>2.1080000000000001E-3</v>
      </c>
      <c r="Q17" s="55">
        <v>1.8630000000000001E-3</v>
      </c>
      <c r="R17" s="55">
        <v>1.4549999999999999E-3</v>
      </c>
      <c r="S17" s="55">
        <v>1.369E-3</v>
      </c>
      <c r="T17" s="55">
        <v>7.7200000000000001E-4</v>
      </c>
      <c r="U17" s="55">
        <v>5.5800000000000001E-4</v>
      </c>
      <c r="V17" s="55">
        <v>3.8499999999999998E-4</v>
      </c>
      <c r="W17" s="55">
        <v>3.39E-4</v>
      </c>
      <c r="X17" s="55">
        <v>3.3E-4</v>
      </c>
      <c r="Y17" s="55">
        <v>0</v>
      </c>
      <c r="Z17" s="55">
        <v>-1.6799999999999999E-4</v>
      </c>
      <c r="AA17" s="55">
        <v>-3.5E-4</v>
      </c>
      <c r="AB17" s="55">
        <v>-4.9600000000000002E-4</v>
      </c>
      <c r="AC17" s="55">
        <v>2.8E-5</v>
      </c>
      <c r="AD17" s="55">
        <v>6.3299999999999999E-4</v>
      </c>
      <c r="AE17" s="55">
        <v>9.6400000000000001E-4</v>
      </c>
      <c r="AF17" s="55">
        <v>1.088E-3</v>
      </c>
      <c r="AG17" s="55">
        <v>1.243E-3</v>
      </c>
      <c r="AH17" s="55">
        <v>1.353E-3</v>
      </c>
      <c r="AI17" s="55">
        <v>1.0120000000000001E-3</v>
      </c>
      <c r="AJ17" s="55">
        <v>6.7299999999999999E-4</v>
      </c>
      <c r="AK17" s="55">
        <v>-1.25E-4</v>
      </c>
      <c r="AL17" s="55">
        <v>-1.127E-3</v>
      </c>
    </row>
    <row r="18" spans="1:38" ht="12.75" customHeight="1" x14ac:dyDescent="0.2">
      <c r="A18" s="55">
        <v>3.8639999999999998E-3</v>
      </c>
      <c r="B18" s="55">
        <v>3.9880000000000002E-3</v>
      </c>
      <c r="C18" s="55">
        <v>4.2209999999999999E-3</v>
      </c>
      <c r="D18" s="55">
        <v>4.091E-3</v>
      </c>
      <c r="E18" s="55">
        <v>4.0020000000000003E-3</v>
      </c>
      <c r="F18" s="55">
        <v>4.078E-3</v>
      </c>
      <c r="G18" s="55">
        <v>3.839E-3</v>
      </c>
      <c r="H18" s="55">
        <v>3.6289999999999998E-3</v>
      </c>
      <c r="I18" s="55">
        <v>3.3080000000000002E-3</v>
      </c>
      <c r="J18" s="55">
        <v>2.9559999999999999E-3</v>
      </c>
      <c r="K18" s="55">
        <v>2.7859999999999998E-3</v>
      </c>
      <c r="L18" s="55">
        <v>2.6640000000000001E-3</v>
      </c>
      <c r="M18" s="55">
        <v>2.562E-3</v>
      </c>
      <c r="N18" s="55">
        <v>2.513E-3</v>
      </c>
      <c r="O18" s="55">
        <v>2.1640000000000001E-3</v>
      </c>
      <c r="P18" s="55">
        <v>1.9710000000000001E-3</v>
      </c>
      <c r="Q18" s="55">
        <v>1.6069999999999999E-3</v>
      </c>
      <c r="R18" s="55">
        <v>1.302E-3</v>
      </c>
      <c r="S18" s="55">
        <v>1.0369999999999999E-3</v>
      </c>
      <c r="T18" s="55">
        <v>5.22E-4</v>
      </c>
      <c r="U18" s="55">
        <v>4.66E-4</v>
      </c>
      <c r="V18" s="55">
        <v>2.14E-4</v>
      </c>
      <c r="W18" s="55">
        <v>2.2100000000000001E-4</v>
      </c>
      <c r="X18" s="55">
        <v>2.5099999999999998E-4</v>
      </c>
      <c r="Y18" s="55">
        <v>0</v>
      </c>
      <c r="Z18" s="55">
        <v>-1.46E-4</v>
      </c>
      <c r="AA18" s="55">
        <v>-3.5E-4</v>
      </c>
      <c r="AB18" s="55">
        <v>-3.6000000000000002E-4</v>
      </c>
      <c r="AC18" s="55">
        <v>1.26E-4</v>
      </c>
      <c r="AD18" s="55">
        <v>7.4700000000000005E-4</v>
      </c>
      <c r="AE18" s="55">
        <v>1.075E-3</v>
      </c>
      <c r="AF18" s="55">
        <v>1.219E-3</v>
      </c>
      <c r="AG18" s="55">
        <v>1.4289999999999999E-3</v>
      </c>
      <c r="AH18" s="55">
        <v>1.5399999999999999E-3</v>
      </c>
      <c r="AI18" s="55">
        <v>1.302E-3</v>
      </c>
      <c r="AJ18" s="55">
        <v>1.0020000000000001E-3</v>
      </c>
      <c r="AK18" s="55">
        <v>2.3699999999999999E-4</v>
      </c>
      <c r="AL18" s="55">
        <v>-5.5599999999999996E-4</v>
      </c>
    </row>
    <row r="19" spans="1:38" ht="12.75" customHeight="1" x14ac:dyDescent="0.2">
      <c r="A19" s="55">
        <v>3.8089999999999999E-3</v>
      </c>
      <c r="B19" s="55">
        <v>3.9719999999999998E-3</v>
      </c>
      <c r="C19" s="55">
        <v>4.1009999999999996E-3</v>
      </c>
      <c r="D19" s="55">
        <v>3.9979999999999998E-3</v>
      </c>
      <c r="E19" s="55">
        <v>3.8279999999999998E-3</v>
      </c>
      <c r="F19" s="55">
        <v>3.8119999999999999E-3</v>
      </c>
      <c r="G19" s="55">
        <v>3.6470000000000001E-3</v>
      </c>
      <c r="H19" s="55">
        <v>3.496E-3</v>
      </c>
      <c r="I19" s="55">
        <v>3.2360000000000002E-3</v>
      </c>
      <c r="J19" s="55">
        <v>2.8960000000000001E-3</v>
      </c>
      <c r="K19" s="55">
        <v>2.7420000000000001E-3</v>
      </c>
      <c r="L19" s="55">
        <v>2.5730000000000002E-3</v>
      </c>
      <c r="M19" s="55">
        <v>2.447E-3</v>
      </c>
      <c r="N19" s="55">
        <v>2.2590000000000002E-3</v>
      </c>
      <c r="O19" s="55">
        <v>2.0040000000000001E-3</v>
      </c>
      <c r="P19" s="55">
        <v>1.784E-3</v>
      </c>
      <c r="Q19" s="55">
        <v>1.5560000000000001E-3</v>
      </c>
      <c r="R19" s="55">
        <v>1.2110000000000001E-3</v>
      </c>
      <c r="S19" s="55">
        <v>1.003E-3</v>
      </c>
      <c r="T19" s="55">
        <v>6.6200000000000005E-4</v>
      </c>
      <c r="U19" s="55">
        <v>4.6700000000000002E-4</v>
      </c>
      <c r="V19" s="55">
        <v>2.8200000000000002E-4</v>
      </c>
      <c r="W19" s="55">
        <v>2.7900000000000001E-4</v>
      </c>
      <c r="X19" s="55">
        <v>2.31E-4</v>
      </c>
      <c r="Y19" s="55">
        <v>0</v>
      </c>
      <c r="Z19" s="55">
        <v>-2.1599999999999999E-4</v>
      </c>
      <c r="AA19" s="55">
        <v>-3.1100000000000002E-4</v>
      </c>
      <c r="AB19" s="55">
        <v>-3.5500000000000001E-4</v>
      </c>
      <c r="AC19" s="55">
        <v>1.95E-4</v>
      </c>
      <c r="AD19" s="55">
        <v>6.4199999999999999E-4</v>
      </c>
      <c r="AE19" s="55">
        <v>1.09E-3</v>
      </c>
      <c r="AF19" s="55">
        <v>1.255E-3</v>
      </c>
      <c r="AG19" s="55">
        <v>1.475E-3</v>
      </c>
      <c r="AH19" s="55">
        <v>1.6249999999999999E-3</v>
      </c>
      <c r="AI19" s="55">
        <v>1.4450000000000001E-3</v>
      </c>
      <c r="AJ19" s="55">
        <v>1.137E-3</v>
      </c>
      <c r="AK19" s="55">
        <v>5.2300000000000003E-4</v>
      </c>
      <c r="AL19" s="55">
        <v>-2.5799999999999998E-4</v>
      </c>
    </row>
    <row r="20" spans="1:38" ht="12.75" customHeight="1" x14ac:dyDescent="0.2">
      <c r="A20" s="55">
        <v>3.5270000000000002E-3</v>
      </c>
      <c r="B20" s="55">
        <v>3.8400000000000001E-3</v>
      </c>
      <c r="C20" s="55">
        <v>4.0940000000000004E-3</v>
      </c>
      <c r="D20" s="55">
        <v>4.0140000000000002E-3</v>
      </c>
      <c r="E20" s="55">
        <v>3.8809999999999999E-3</v>
      </c>
      <c r="F20" s="55">
        <v>3.7720000000000002E-3</v>
      </c>
      <c r="G20" s="55">
        <v>3.6879999999999999E-3</v>
      </c>
      <c r="H20" s="55">
        <v>3.362E-3</v>
      </c>
      <c r="I20" s="55">
        <v>3.016E-3</v>
      </c>
      <c r="J20" s="55">
        <v>2.6840000000000002E-3</v>
      </c>
      <c r="K20" s="55">
        <v>2.4780000000000002E-3</v>
      </c>
      <c r="L20" s="55">
        <v>2.3080000000000002E-3</v>
      </c>
      <c r="M20" s="55">
        <v>2.2309999999999999E-3</v>
      </c>
      <c r="N20" s="55">
        <v>2.0470000000000002E-3</v>
      </c>
      <c r="O20" s="55">
        <v>1.8469999999999999E-3</v>
      </c>
      <c r="P20" s="55">
        <v>1.6670000000000001E-3</v>
      </c>
      <c r="Q20" s="55">
        <v>1.4450000000000001E-3</v>
      </c>
      <c r="R20" s="55">
        <v>1.266E-3</v>
      </c>
      <c r="S20" s="55">
        <v>1.036E-3</v>
      </c>
      <c r="T20" s="55">
        <v>5.1900000000000004E-4</v>
      </c>
      <c r="U20" s="55">
        <v>4.5300000000000001E-4</v>
      </c>
      <c r="V20" s="55">
        <v>2.99E-4</v>
      </c>
      <c r="W20" s="55">
        <v>2.6899999999999998E-4</v>
      </c>
      <c r="X20" s="55">
        <v>1.83E-4</v>
      </c>
      <c r="Y20" s="55">
        <v>0</v>
      </c>
      <c r="Z20" s="55">
        <v>-1.5300000000000001E-4</v>
      </c>
      <c r="AA20" s="55">
        <v>-2.0900000000000001E-4</v>
      </c>
      <c r="AB20" s="55">
        <v>-1.2300000000000001E-4</v>
      </c>
      <c r="AC20" s="55">
        <v>4.9200000000000003E-4</v>
      </c>
      <c r="AD20" s="55">
        <v>9.7199999999999999E-4</v>
      </c>
      <c r="AE20" s="55">
        <v>1.41E-3</v>
      </c>
      <c r="AF20" s="55">
        <v>1.6689999999999999E-3</v>
      </c>
      <c r="AG20" s="55">
        <v>1.848E-3</v>
      </c>
      <c r="AH20" s="55">
        <v>2.0089999999999999E-3</v>
      </c>
      <c r="AI20" s="55">
        <v>1.8779999999999999E-3</v>
      </c>
      <c r="AJ20" s="55">
        <v>1.627E-3</v>
      </c>
      <c r="AK20" s="55">
        <v>1.0430000000000001E-3</v>
      </c>
      <c r="AL20" s="55">
        <v>2.9500000000000001E-4</v>
      </c>
    </row>
    <row r="21" spans="1:38" ht="12.75" customHeight="1" x14ac:dyDescent="0.2">
      <c r="A21" s="55">
        <v>3.4810000000000002E-3</v>
      </c>
      <c r="B21" s="55">
        <v>3.6319999999999998E-3</v>
      </c>
      <c r="C21" s="55">
        <v>3.6970000000000002E-3</v>
      </c>
      <c r="D21" s="55">
        <v>3.5609999999999999E-3</v>
      </c>
      <c r="E21" s="55">
        <v>3.49E-3</v>
      </c>
      <c r="F21" s="55">
        <v>3.5040000000000002E-3</v>
      </c>
      <c r="G21" s="55">
        <v>3.2829999999999999E-3</v>
      </c>
      <c r="H21" s="55">
        <v>3.0530000000000002E-3</v>
      </c>
      <c r="I21" s="55">
        <v>2.8210000000000002E-3</v>
      </c>
      <c r="J21" s="55">
        <v>2.562E-3</v>
      </c>
      <c r="K21" s="55">
        <v>2.3879999999999999E-3</v>
      </c>
      <c r="L21" s="55">
        <v>2.2569999999999999E-3</v>
      </c>
      <c r="M21" s="55">
        <v>2.1640000000000001E-3</v>
      </c>
      <c r="N21" s="55">
        <v>2.036E-3</v>
      </c>
      <c r="O21" s="55">
        <v>1.8109999999999999E-3</v>
      </c>
      <c r="P21" s="55">
        <v>1.56E-3</v>
      </c>
      <c r="Q21" s="55">
        <v>1.2689999999999999E-3</v>
      </c>
      <c r="R21" s="55">
        <v>1.077E-3</v>
      </c>
      <c r="S21" s="55">
        <v>8.8000000000000003E-4</v>
      </c>
      <c r="T21" s="55">
        <v>5.3399999999999997E-4</v>
      </c>
      <c r="U21" s="55">
        <v>4.37E-4</v>
      </c>
      <c r="V21" s="55">
        <v>2.3800000000000001E-4</v>
      </c>
      <c r="W21" s="55">
        <v>2.6600000000000001E-4</v>
      </c>
      <c r="X21" s="55">
        <v>2.3000000000000001E-4</v>
      </c>
      <c r="Y21" s="55">
        <v>0</v>
      </c>
      <c r="Z21" s="55">
        <v>-9.7999999999999997E-5</v>
      </c>
      <c r="AA21" s="55">
        <v>-1.7699999999999999E-4</v>
      </c>
      <c r="AB21" s="55">
        <v>-1.4300000000000001E-4</v>
      </c>
      <c r="AC21" s="55">
        <v>3.8299999999999999E-4</v>
      </c>
      <c r="AD21" s="55">
        <v>8.8099999999999995E-4</v>
      </c>
      <c r="AE21" s="55">
        <v>1.315E-3</v>
      </c>
      <c r="AF21" s="55">
        <v>1.5449999999999999E-3</v>
      </c>
      <c r="AG21" s="55">
        <v>1.701E-3</v>
      </c>
      <c r="AH21" s="55">
        <v>1.8309999999999999E-3</v>
      </c>
      <c r="AI21" s="55">
        <v>1.7080000000000001E-3</v>
      </c>
      <c r="AJ21" s="55">
        <v>1.4809999999999999E-3</v>
      </c>
      <c r="AK21" s="55">
        <v>1.0009999999999999E-3</v>
      </c>
      <c r="AL21" s="55">
        <v>3.39E-4</v>
      </c>
    </row>
    <row r="22" spans="1:38" ht="12.75" customHeight="1" x14ac:dyDescent="0.2">
      <c r="A22" s="55">
        <v>3.4550000000000002E-3</v>
      </c>
      <c r="B22" s="55">
        <v>3.558E-3</v>
      </c>
      <c r="C22" s="55">
        <v>3.6050000000000001E-3</v>
      </c>
      <c r="D22" s="55">
        <v>3.4229999999999998E-3</v>
      </c>
      <c r="E22" s="55">
        <v>3.3289999999999999E-3</v>
      </c>
      <c r="F22" s="55">
        <v>3.2829999999999999E-3</v>
      </c>
      <c r="G22" s="55">
        <v>3.1840000000000002E-3</v>
      </c>
      <c r="H22" s="55">
        <v>2.9910000000000002E-3</v>
      </c>
      <c r="I22" s="55">
        <v>2.7320000000000001E-3</v>
      </c>
      <c r="J22" s="55">
        <v>2.5149999999999999E-3</v>
      </c>
      <c r="K22" s="55">
        <v>2.2750000000000001E-3</v>
      </c>
      <c r="L22" s="55">
        <v>2.0609999999999999E-3</v>
      </c>
      <c r="M22" s="55">
        <v>1.9810000000000001E-3</v>
      </c>
      <c r="N22" s="55">
        <v>1.7520000000000001E-3</v>
      </c>
      <c r="O22" s="55">
        <v>1.6199999999999999E-3</v>
      </c>
      <c r="P22" s="55">
        <v>1.4530000000000001E-3</v>
      </c>
      <c r="Q22" s="55">
        <v>1.1540000000000001E-3</v>
      </c>
      <c r="R22" s="55">
        <v>1.0480000000000001E-3</v>
      </c>
      <c r="S22" s="55">
        <v>9.0300000000000005E-4</v>
      </c>
      <c r="T22" s="55">
        <v>5.5699999999999999E-4</v>
      </c>
      <c r="U22" s="55">
        <v>3.9899999999999999E-4</v>
      </c>
      <c r="V22" s="55">
        <v>3.0299999999999999E-4</v>
      </c>
      <c r="W22" s="55">
        <v>2.6499999999999999E-4</v>
      </c>
      <c r="X22" s="55">
        <v>2.1599999999999999E-4</v>
      </c>
      <c r="Y22" s="55">
        <v>0</v>
      </c>
      <c r="Z22" s="55">
        <v>-1.1E-4</v>
      </c>
      <c r="AA22" s="55">
        <v>-1.64E-4</v>
      </c>
      <c r="AB22" s="55">
        <v>-6.0000000000000002E-5</v>
      </c>
      <c r="AC22" s="55">
        <v>4.5399999999999998E-4</v>
      </c>
      <c r="AD22" s="55">
        <v>9.2199999999999997E-4</v>
      </c>
      <c r="AE22" s="55">
        <v>1.358E-3</v>
      </c>
      <c r="AF22" s="55">
        <v>1.5679999999999999E-3</v>
      </c>
      <c r="AG22" s="55">
        <v>1.743E-3</v>
      </c>
      <c r="AH22" s="55">
        <v>1.916E-3</v>
      </c>
      <c r="AI22" s="55">
        <v>1.725E-3</v>
      </c>
      <c r="AJ22" s="55">
        <v>1.6069999999999999E-3</v>
      </c>
      <c r="AK22" s="55">
        <v>1.1479999999999999E-3</v>
      </c>
      <c r="AL22" s="55">
        <v>5.4299999999999997E-4</v>
      </c>
    </row>
    <row r="23" spans="1:38" ht="12.75" customHeight="1" x14ac:dyDescent="0.2">
      <c r="A23" s="55">
        <v>3.323E-3</v>
      </c>
      <c r="B23" s="55">
        <v>3.3779999999999999E-3</v>
      </c>
      <c r="C23" s="55">
        <v>3.4060000000000002E-3</v>
      </c>
      <c r="D23" s="55">
        <v>3.2499999999999999E-3</v>
      </c>
      <c r="E23" s="55">
        <v>3.1679999999999998E-3</v>
      </c>
      <c r="F23" s="55">
        <v>3.1610000000000002E-3</v>
      </c>
      <c r="G23" s="55">
        <v>3.0070000000000001E-3</v>
      </c>
      <c r="H23" s="55">
        <v>2.7799999999999999E-3</v>
      </c>
      <c r="I23" s="55">
        <v>2.5969999999999999E-3</v>
      </c>
      <c r="J23" s="55">
        <v>2.2680000000000001E-3</v>
      </c>
      <c r="K23" s="55">
        <v>2.1129999999999999E-3</v>
      </c>
      <c r="L23" s="55">
        <v>1.993E-3</v>
      </c>
      <c r="M23" s="55">
        <v>1.97E-3</v>
      </c>
      <c r="N23" s="55">
        <v>1.823E-3</v>
      </c>
      <c r="O23" s="55">
        <v>1.6609999999999999E-3</v>
      </c>
      <c r="P23" s="55">
        <v>1.4710000000000001E-3</v>
      </c>
      <c r="Q23" s="55">
        <v>1.1609999999999999E-3</v>
      </c>
      <c r="R23" s="55">
        <v>1.088E-3</v>
      </c>
      <c r="S23" s="55">
        <v>8.9099999999999997E-4</v>
      </c>
      <c r="T23" s="55">
        <v>4.8299999999999998E-4</v>
      </c>
      <c r="U23" s="55">
        <v>3.7100000000000002E-4</v>
      </c>
      <c r="V23" s="55">
        <v>1.9699999999999999E-4</v>
      </c>
      <c r="W23" s="55">
        <v>1.75E-4</v>
      </c>
      <c r="X23" s="55">
        <v>1.7000000000000001E-4</v>
      </c>
      <c r="Y23" s="55">
        <v>0</v>
      </c>
      <c r="Z23" s="55">
        <v>-1.17E-4</v>
      </c>
      <c r="AA23" s="55">
        <v>-1.13E-4</v>
      </c>
      <c r="AB23" s="55">
        <v>5.0000000000000004E-6</v>
      </c>
      <c r="AC23" s="55">
        <v>5.8500000000000002E-4</v>
      </c>
      <c r="AD23" s="55">
        <v>9.8400000000000007E-4</v>
      </c>
      <c r="AE23" s="55">
        <v>1.39E-3</v>
      </c>
      <c r="AF23" s="55">
        <v>1.5640000000000001E-3</v>
      </c>
      <c r="AG23" s="55">
        <v>1.691E-3</v>
      </c>
      <c r="AH23" s="55">
        <v>1.856E-3</v>
      </c>
      <c r="AI23" s="55">
        <v>1.8220000000000001E-3</v>
      </c>
      <c r="AJ23" s="55">
        <v>1.5839999999999999E-3</v>
      </c>
      <c r="AK23" s="55">
        <v>1.206E-3</v>
      </c>
      <c r="AL23" s="55">
        <v>7.45E-4</v>
      </c>
    </row>
    <row r="24" spans="1:38" ht="12.75" customHeight="1" x14ac:dyDescent="0.2">
      <c r="A24" s="55">
        <v>3.1150000000000001E-3</v>
      </c>
      <c r="B24" s="55">
        <v>3.3249999999999998E-3</v>
      </c>
      <c r="C24" s="55">
        <v>3.3960000000000001E-3</v>
      </c>
      <c r="D24" s="55">
        <v>3.2139999999999998E-3</v>
      </c>
      <c r="E24" s="55">
        <v>3.1340000000000001E-3</v>
      </c>
      <c r="F24" s="55">
        <v>3.032E-3</v>
      </c>
      <c r="G24" s="55">
        <v>2.8119999999999998E-3</v>
      </c>
      <c r="H24" s="55">
        <v>2.5829999999999998E-3</v>
      </c>
      <c r="I24" s="55">
        <v>2.3189999999999999E-3</v>
      </c>
      <c r="J24" s="55">
        <v>2.0479999999999999E-3</v>
      </c>
      <c r="K24" s="55">
        <v>1.9120000000000001E-3</v>
      </c>
      <c r="L24" s="55">
        <v>1.7110000000000001E-3</v>
      </c>
      <c r="M24" s="55">
        <v>1.6770000000000001E-3</v>
      </c>
      <c r="N24" s="55">
        <v>1.505E-3</v>
      </c>
      <c r="O24" s="55">
        <v>1.3730000000000001E-3</v>
      </c>
      <c r="P24" s="55">
        <v>1.2279999999999999E-3</v>
      </c>
      <c r="Q24" s="55">
        <v>9.9200000000000004E-4</v>
      </c>
      <c r="R24" s="55">
        <v>8.0199999999999998E-4</v>
      </c>
      <c r="S24" s="55">
        <v>7.3700000000000002E-4</v>
      </c>
      <c r="T24" s="55">
        <v>4.84E-4</v>
      </c>
      <c r="U24" s="55">
        <v>3.7300000000000001E-4</v>
      </c>
      <c r="V24" s="55">
        <v>2.1900000000000001E-4</v>
      </c>
      <c r="W24" s="55">
        <v>1.8900000000000001E-4</v>
      </c>
      <c r="X24" s="55">
        <v>2.2000000000000001E-4</v>
      </c>
      <c r="Y24" s="55">
        <v>0</v>
      </c>
      <c r="Z24" s="55">
        <v>-6.4999999999999994E-5</v>
      </c>
      <c r="AA24" s="55">
        <v>-9.0000000000000006E-5</v>
      </c>
      <c r="AB24" s="55">
        <v>3.0000000000000001E-6</v>
      </c>
      <c r="AC24" s="55">
        <v>4.5100000000000001E-4</v>
      </c>
      <c r="AD24" s="55">
        <v>9.2800000000000001E-4</v>
      </c>
      <c r="AE24" s="55">
        <v>1.2999999999999999E-3</v>
      </c>
      <c r="AF24" s="55">
        <v>1.511E-3</v>
      </c>
      <c r="AG24" s="55">
        <v>1.755E-3</v>
      </c>
      <c r="AH24" s="55">
        <v>1.8730000000000001E-3</v>
      </c>
      <c r="AI24" s="55">
        <v>1.7440000000000001E-3</v>
      </c>
      <c r="AJ24" s="55">
        <v>1.6100000000000001E-3</v>
      </c>
      <c r="AK24" s="55">
        <v>1.1999999999999999E-3</v>
      </c>
      <c r="AL24" s="55">
        <v>7.3700000000000002E-4</v>
      </c>
    </row>
    <row r="25" spans="1:38" ht="12.75" customHeight="1" x14ac:dyDescent="0.2">
      <c r="A25" s="55">
        <v>3.0730000000000002E-3</v>
      </c>
      <c r="B25" s="55">
        <v>3.0609999999999999E-3</v>
      </c>
      <c r="C25" s="55">
        <v>3.0049999999999999E-3</v>
      </c>
      <c r="D25" s="55">
        <v>2.8080000000000002E-3</v>
      </c>
      <c r="E25" s="55">
        <v>2.7910000000000001E-3</v>
      </c>
      <c r="F25" s="55">
        <v>2.7850000000000001E-3</v>
      </c>
      <c r="G25" s="55">
        <v>2.6770000000000001E-3</v>
      </c>
      <c r="H25" s="55">
        <v>2.516E-3</v>
      </c>
      <c r="I25" s="55">
        <v>2.3289999999999999E-3</v>
      </c>
      <c r="J25" s="55">
        <v>2.1120000000000002E-3</v>
      </c>
      <c r="K25" s="55">
        <v>1.9419999999999999E-3</v>
      </c>
      <c r="L25" s="55">
        <v>1.7780000000000001E-3</v>
      </c>
      <c r="M25" s="55">
        <v>1.663E-3</v>
      </c>
      <c r="N25" s="55">
        <v>1.5610000000000001E-3</v>
      </c>
      <c r="O25" s="55">
        <v>1.4170000000000001E-3</v>
      </c>
      <c r="P25" s="55">
        <v>1.3129999999999999E-3</v>
      </c>
      <c r="Q25" s="55">
        <v>1.116E-3</v>
      </c>
      <c r="R25" s="55">
        <v>9.4600000000000001E-4</v>
      </c>
      <c r="S25" s="55">
        <v>8.7799999999999998E-4</v>
      </c>
      <c r="T25" s="55">
        <v>5.7399999999999997E-4</v>
      </c>
      <c r="U25" s="55">
        <v>4.0400000000000001E-4</v>
      </c>
      <c r="V25" s="55">
        <v>2.52E-4</v>
      </c>
      <c r="W25" s="55">
        <v>2.1699999999999999E-4</v>
      </c>
      <c r="X25" s="55">
        <v>1.46E-4</v>
      </c>
      <c r="Y25" s="55">
        <v>0</v>
      </c>
      <c r="Z25" s="55">
        <v>-1.27E-4</v>
      </c>
      <c r="AA25" s="55">
        <v>-1.0399999999999999E-4</v>
      </c>
      <c r="AB25" s="55">
        <v>1.0000000000000001E-5</v>
      </c>
      <c r="AC25" s="55">
        <v>5.0000000000000001E-4</v>
      </c>
      <c r="AD25" s="55">
        <v>9.4700000000000003E-4</v>
      </c>
      <c r="AE25" s="55">
        <v>1.2769999999999999E-3</v>
      </c>
      <c r="AF25" s="55">
        <v>1.444E-3</v>
      </c>
      <c r="AG25" s="55">
        <v>1.596E-3</v>
      </c>
      <c r="AH25" s="55">
        <v>1.74E-3</v>
      </c>
      <c r="AI25" s="55">
        <v>1.6050000000000001E-3</v>
      </c>
      <c r="AJ25" s="55">
        <v>1.475E-3</v>
      </c>
      <c r="AK25" s="55">
        <v>1.175E-3</v>
      </c>
      <c r="AL25" s="55">
        <v>7.4799999999999997E-4</v>
      </c>
    </row>
    <row r="26" spans="1:38" ht="12.75" customHeight="1" x14ac:dyDescent="0.2">
      <c r="A26" s="55">
        <v>2.8370000000000001E-3</v>
      </c>
      <c r="B26" s="55">
        <v>2.928E-3</v>
      </c>
      <c r="C26" s="55">
        <v>2.9030000000000002E-3</v>
      </c>
      <c r="D26" s="55">
        <v>2.6909999999999998E-3</v>
      </c>
      <c r="E26" s="55">
        <v>2.6949999999999999E-3</v>
      </c>
      <c r="F26" s="55">
        <v>2.6580000000000002E-3</v>
      </c>
      <c r="G26" s="55">
        <v>2.4940000000000001E-3</v>
      </c>
      <c r="H26" s="55">
        <v>2.2699999999999999E-3</v>
      </c>
      <c r="I26" s="55">
        <v>2.0990000000000002E-3</v>
      </c>
      <c r="J26" s="55">
        <v>1.8550000000000001E-3</v>
      </c>
      <c r="K26" s="55">
        <v>1.7049999999999999E-3</v>
      </c>
      <c r="L26" s="55">
        <v>1.614E-3</v>
      </c>
      <c r="M26" s="55">
        <v>1.5709999999999999E-3</v>
      </c>
      <c r="N26" s="55">
        <v>1.4339999999999999E-3</v>
      </c>
      <c r="O26" s="55">
        <v>1.289E-3</v>
      </c>
      <c r="P26" s="55">
        <v>1.196E-3</v>
      </c>
      <c r="Q26" s="55">
        <v>9.4300000000000004E-4</v>
      </c>
      <c r="R26" s="55">
        <v>7.54E-4</v>
      </c>
      <c r="S26" s="55">
        <v>6.8000000000000005E-4</v>
      </c>
      <c r="T26" s="55">
        <v>4.1899999999999999E-4</v>
      </c>
      <c r="U26" s="55">
        <v>2.8699999999999998E-4</v>
      </c>
      <c r="V26" s="55">
        <v>1.7200000000000001E-4</v>
      </c>
      <c r="W26" s="55">
        <v>1.34E-4</v>
      </c>
      <c r="X26" s="55">
        <v>1.4300000000000001E-4</v>
      </c>
      <c r="Y26" s="55">
        <v>0</v>
      </c>
      <c r="Z26" s="55">
        <v>-1.13E-4</v>
      </c>
      <c r="AA26" s="55">
        <v>-7.1000000000000005E-5</v>
      </c>
      <c r="AB26" s="55">
        <v>6.2000000000000003E-5</v>
      </c>
      <c r="AC26" s="55">
        <v>4.6700000000000002E-4</v>
      </c>
      <c r="AD26" s="55">
        <v>8.4800000000000001E-4</v>
      </c>
      <c r="AE26" s="55">
        <v>1.175E-3</v>
      </c>
      <c r="AF26" s="55">
        <v>1.3179999999999999E-3</v>
      </c>
      <c r="AG26" s="55">
        <v>1.4549999999999999E-3</v>
      </c>
      <c r="AH26" s="55">
        <v>1.5169999999999999E-3</v>
      </c>
      <c r="AI26" s="55">
        <v>1.4610000000000001E-3</v>
      </c>
      <c r="AJ26" s="55">
        <v>1.3179999999999999E-3</v>
      </c>
      <c r="AK26" s="55">
        <v>1.008E-3</v>
      </c>
      <c r="AL26" s="55">
        <v>6.29E-4</v>
      </c>
    </row>
    <row r="27" spans="1:38" ht="12.75" customHeight="1" x14ac:dyDescent="0.2">
      <c r="A27" s="55">
        <v>2.8600000000000001E-3</v>
      </c>
      <c r="B27" s="55">
        <v>2.895E-3</v>
      </c>
      <c r="C27" s="55">
        <v>2.7980000000000001E-3</v>
      </c>
      <c r="D27" s="55">
        <v>2.594E-3</v>
      </c>
      <c r="E27" s="55">
        <v>2.5760000000000002E-3</v>
      </c>
      <c r="F27" s="55">
        <v>2.5070000000000001E-3</v>
      </c>
      <c r="G27" s="55">
        <v>2.3709999999999998E-3</v>
      </c>
      <c r="H27" s="55">
        <v>2.1940000000000002E-3</v>
      </c>
      <c r="I27" s="55">
        <v>2.0579999999999999E-3</v>
      </c>
      <c r="J27" s="55">
        <v>1.8630000000000001E-3</v>
      </c>
      <c r="K27" s="55">
        <v>1.7210000000000001E-3</v>
      </c>
      <c r="L27" s="55">
        <v>1.606E-3</v>
      </c>
      <c r="M27" s="55">
        <v>1.4809999999999999E-3</v>
      </c>
      <c r="N27" s="55">
        <v>1.307E-3</v>
      </c>
      <c r="O27" s="55">
        <v>1.175E-3</v>
      </c>
      <c r="P27" s="55">
        <v>1.0480000000000001E-3</v>
      </c>
      <c r="Q27" s="55">
        <v>8.7500000000000002E-4</v>
      </c>
      <c r="R27" s="55">
        <v>7.9699999999999997E-4</v>
      </c>
      <c r="S27" s="55">
        <v>6.8300000000000001E-4</v>
      </c>
      <c r="T27" s="55">
        <v>5.1099999999999995E-4</v>
      </c>
      <c r="U27" s="55">
        <v>4.1300000000000001E-4</v>
      </c>
      <c r="V27" s="55">
        <v>2.34E-4</v>
      </c>
      <c r="W27" s="55">
        <v>2.2499999999999999E-4</v>
      </c>
      <c r="X27" s="55">
        <v>1.4200000000000001E-4</v>
      </c>
      <c r="Y27" s="55">
        <v>0</v>
      </c>
      <c r="Z27" s="55">
        <v>-1.15E-4</v>
      </c>
      <c r="AA27" s="55">
        <v>-1.37E-4</v>
      </c>
      <c r="AB27" s="55">
        <v>-4.8000000000000001E-5</v>
      </c>
      <c r="AC27" s="55">
        <v>3.4499999999999998E-4</v>
      </c>
      <c r="AD27" s="55">
        <v>6.7400000000000001E-4</v>
      </c>
      <c r="AE27" s="55">
        <v>1.0250000000000001E-3</v>
      </c>
      <c r="AF27" s="55">
        <v>1.116E-3</v>
      </c>
      <c r="AG27" s="55">
        <v>1.248E-3</v>
      </c>
      <c r="AH27" s="55">
        <v>1.297E-3</v>
      </c>
      <c r="AI27" s="55">
        <v>1.1969999999999999E-3</v>
      </c>
      <c r="AJ27" s="55">
        <v>1.0790000000000001E-3</v>
      </c>
      <c r="AK27" s="55">
        <v>8.0199999999999998E-4</v>
      </c>
      <c r="AL27" s="55">
        <v>4.7100000000000001E-4</v>
      </c>
    </row>
    <row r="28" spans="1:38" ht="12.75" customHeight="1" x14ac:dyDescent="0.2">
      <c r="A28" s="55">
        <v>2.7200000000000002E-3</v>
      </c>
      <c r="B28" s="55">
        <v>2.8029999999999999E-3</v>
      </c>
      <c r="C28" s="55">
        <v>2.8210000000000002E-3</v>
      </c>
      <c r="D28" s="55">
        <v>2.6229999999999999E-3</v>
      </c>
      <c r="E28" s="55">
        <v>2.6050000000000001E-3</v>
      </c>
      <c r="F28" s="55">
        <v>2.519E-3</v>
      </c>
      <c r="G28" s="55">
        <v>2.349E-3</v>
      </c>
      <c r="H28" s="55">
        <v>2.2520000000000001E-3</v>
      </c>
      <c r="I28" s="55">
        <v>1.9910000000000001E-3</v>
      </c>
      <c r="J28" s="55">
        <v>1.7539999999999999E-3</v>
      </c>
      <c r="K28" s="55">
        <v>1.58E-3</v>
      </c>
      <c r="L28" s="55">
        <v>1.503E-3</v>
      </c>
      <c r="M28" s="55">
        <v>1.4090000000000001E-3</v>
      </c>
      <c r="N28" s="55">
        <v>1.3190000000000001E-3</v>
      </c>
      <c r="O28" s="55">
        <v>1.2110000000000001E-3</v>
      </c>
      <c r="P28" s="55">
        <v>1.1119999999999999E-3</v>
      </c>
      <c r="Q28" s="55">
        <v>9.2100000000000005E-4</v>
      </c>
      <c r="R28" s="55">
        <v>8.43E-4</v>
      </c>
      <c r="S28" s="55">
        <v>7.94E-4</v>
      </c>
      <c r="T28" s="55">
        <v>5.0000000000000001E-4</v>
      </c>
      <c r="U28" s="55">
        <v>3.8499999999999998E-4</v>
      </c>
      <c r="V28" s="55">
        <v>2.6800000000000001E-4</v>
      </c>
      <c r="W28" s="55">
        <v>2.2100000000000001E-4</v>
      </c>
      <c r="X28" s="55">
        <v>1.65E-4</v>
      </c>
      <c r="Y28" s="55">
        <v>0</v>
      </c>
      <c r="Z28" s="55">
        <v>-1E-4</v>
      </c>
      <c r="AA28" s="55">
        <v>-6.0000000000000002E-5</v>
      </c>
      <c r="AB28" s="55">
        <v>4.0000000000000003E-5</v>
      </c>
      <c r="AC28" s="55">
        <v>4.5600000000000003E-4</v>
      </c>
      <c r="AD28" s="55">
        <v>7.6199999999999998E-4</v>
      </c>
      <c r="AE28" s="55">
        <v>1.0330000000000001E-3</v>
      </c>
      <c r="AF28" s="55">
        <v>1.155E-3</v>
      </c>
      <c r="AG28" s="55">
        <v>1.2110000000000001E-3</v>
      </c>
      <c r="AH28" s="55">
        <v>1.274E-3</v>
      </c>
      <c r="AI28" s="55">
        <v>1.1739999999999999E-3</v>
      </c>
      <c r="AJ28" s="55">
        <v>1.0499999999999999E-3</v>
      </c>
      <c r="AK28" s="55">
        <v>8.4599999999999996E-4</v>
      </c>
      <c r="AL28" s="55">
        <v>4.8200000000000001E-4</v>
      </c>
    </row>
    <row r="29" spans="1:38" ht="12.75" customHeight="1" x14ac:dyDescent="0.2">
      <c r="A29" s="55">
        <v>2.6410000000000001E-3</v>
      </c>
      <c r="B29" s="55">
        <v>2.689E-3</v>
      </c>
      <c r="C29" s="55">
        <v>2.575E-3</v>
      </c>
      <c r="D29" s="55">
        <v>2.3630000000000001E-3</v>
      </c>
      <c r="E29" s="55">
        <v>2.395E-3</v>
      </c>
      <c r="F29" s="55">
        <v>2.333E-3</v>
      </c>
      <c r="G29" s="55">
        <v>2.2139999999999998E-3</v>
      </c>
      <c r="H29" s="55">
        <v>2.0279999999999999E-3</v>
      </c>
      <c r="I29" s="55">
        <v>1.83E-3</v>
      </c>
      <c r="J29" s="55">
        <v>1.632E-3</v>
      </c>
      <c r="K29" s="55">
        <v>1.519E-3</v>
      </c>
      <c r="L29" s="55">
        <v>1.389E-3</v>
      </c>
      <c r="M29" s="55">
        <v>1.366E-3</v>
      </c>
      <c r="N29" s="55">
        <v>1.2229999999999999E-3</v>
      </c>
      <c r="O29" s="55">
        <v>1.0549999999999999E-3</v>
      </c>
      <c r="P29" s="55">
        <v>9.4700000000000003E-4</v>
      </c>
      <c r="Q29" s="55">
        <v>7.9500000000000003E-4</v>
      </c>
      <c r="R29" s="55">
        <v>6.7100000000000005E-4</v>
      </c>
      <c r="S29" s="55">
        <v>5.7700000000000004E-4</v>
      </c>
      <c r="T29" s="55">
        <v>3.9800000000000002E-4</v>
      </c>
      <c r="U29" s="55">
        <v>3.2699999999999998E-4</v>
      </c>
      <c r="V29" s="55">
        <v>1.84E-4</v>
      </c>
      <c r="W29" s="55">
        <v>1.44E-4</v>
      </c>
      <c r="X29" s="55">
        <v>1.5699999999999999E-4</v>
      </c>
      <c r="Y29" s="55">
        <v>0</v>
      </c>
      <c r="Z29" s="55">
        <v>-9.5000000000000005E-5</v>
      </c>
      <c r="AA29" s="55">
        <v>-8.7999999999999998E-5</v>
      </c>
      <c r="AB29" s="55">
        <v>-8.2000000000000001E-5</v>
      </c>
      <c r="AC29" s="55">
        <v>2.6699999999999998E-4</v>
      </c>
      <c r="AD29" s="55">
        <v>5.71E-4</v>
      </c>
      <c r="AE29" s="55">
        <v>8.0900000000000004E-4</v>
      </c>
      <c r="AF29" s="55">
        <v>8.9599999999999999E-4</v>
      </c>
      <c r="AG29" s="55">
        <v>8.4900000000000004E-4</v>
      </c>
      <c r="AH29" s="55">
        <v>8.9400000000000005E-4</v>
      </c>
      <c r="AI29" s="55">
        <v>8.5400000000000005E-4</v>
      </c>
      <c r="AJ29" s="55">
        <v>7.5699999999999997E-4</v>
      </c>
      <c r="AK29" s="55">
        <v>5.22E-4</v>
      </c>
      <c r="AL29" s="55">
        <v>2.2699999999999999E-4</v>
      </c>
    </row>
    <row r="30" spans="1:38" ht="12.75" customHeight="1" x14ac:dyDescent="0.2">
      <c r="A30" s="55">
        <v>2.8730000000000001E-3</v>
      </c>
      <c r="B30" s="55">
        <v>2.8140000000000001E-3</v>
      </c>
      <c r="C30" s="55">
        <v>2.7720000000000002E-3</v>
      </c>
      <c r="D30" s="55">
        <v>2.5339999999999998E-3</v>
      </c>
      <c r="E30" s="55">
        <v>2.5349999999999999E-3</v>
      </c>
      <c r="F30" s="55">
        <v>2.4020000000000001E-3</v>
      </c>
      <c r="G30" s="55">
        <v>2.2720000000000001E-3</v>
      </c>
      <c r="H30" s="55">
        <v>2.1419999999999998E-3</v>
      </c>
      <c r="I30" s="55">
        <v>1.977E-3</v>
      </c>
      <c r="J30" s="55">
        <v>1.8190000000000001E-3</v>
      </c>
      <c r="K30" s="55">
        <v>1.6249999999999999E-3</v>
      </c>
      <c r="L30" s="55">
        <v>1.4760000000000001E-3</v>
      </c>
      <c r="M30" s="55">
        <v>1.426E-3</v>
      </c>
      <c r="N30" s="55">
        <v>1.2650000000000001E-3</v>
      </c>
      <c r="O30" s="55">
        <v>1.1659999999999999E-3</v>
      </c>
      <c r="P30" s="55">
        <v>1.0430000000000001E-3</v>
      </c>
      <c r="Q30" s="55">
        <v>9.4799999999999995E-4</v>
      </c>
      <c r="R30" s="55">
        <v>8.2200000000000003E-4</v>
      </c>
      <c r="S30" s="55">
        <v>7.5299999999999998E-4</v>
      </c>
      <c r="T30" s="55">
        <v>5.4500000000000002E-4</v>
      </c>
      <c r="U30" s="55">
        <v>4.1100000000000002E-4</v>
      </c>
      <c r="V30" s="55">
        <v>2.5900000000000001E-4</v>
      </c>
      <c r="W30" s="55">
        <v>2.0000000000000001E-4</v>
      </c>
      <c r="X30" s="55">
        <v>1.4799999999999999E-4</v>
      </c>
      <c r="Y30" s="55">
        <v>0</v>
      </c>
      <c r="Z30" s="55">
        <v>-1.7200000000000001E-4</v>
      </c>
      <c r="AA30" s="55">
        <v>-1.3899999999999999E-4</v>
      </c>
      <c r="AB30" s="55">
        <v>-1.3300000000000001E-4</v>
      </c>
      <c r="AC30" s="55">
        <v>1.9799999999999999E-4</v>
      </c>
      <c r="AD30" s="55">
        <v>5.13E-4</v>
      </c>
      <c r="AE30" s="55">
        <v>6.96E-4</v>
      </c>
      <c r="AF30" s="55">
        <v>8.0599999999999997E-4</v>
      </c>
      <c r="AG30" s="55">
        <v>8.4699999999999999E-4</v>
      </c>
      <c r="AH30" s="55">
        <v>8.1899999999999996E-4</v>
      </c>
      <c r="AI30" s="55">
        <v>7.4799999999999997E-4</v>
      </c>
      <c r="AJ30" s="55">
        <v>6.4400000000000004E-4</v>
      </c>
      <c r="AK30" s="55">
        <v>4.3100000000000001E-4</v>
      </c>
      <c r="AL30" s="55">
        <v>1.4899999999999999E-4</v>
      </c>
    </row>
    <row r="31" spans="1:38" ht="12.75" customHeight="1" x14ac:dyDescent="0.2">
      <c r="A31" s="55">
        <v>2.8240000000000001E-3</v>
      </c>
      <c r="B31" s="55">
        <v>2.7799999999999999E-3</v>
      </c>
      <c r="C31" s="55">
        <v>2.7190000000000001E-3</v>
      </c>
      <c r="D31" s="55">
        <v>2.5339999999999998E-3</v>
      </c>
      <c r="E31" s="55">
        <v>2.5279999999999999E-3</v>
      </c>
      <c r="F31" s="55">
        <v>2.418E-3</v>
      </c>
      <c r="G31" s="55">
        <v>2.3080000000000002E-3</v>
      </c>
      <c r="H31" s="55">
        <v>2.1480000000000002E-3</v>
      </c>
      <c r="I31" s="55">
        <v>1.9350000000000001E-3</v>
      </c>
      <c r="J31" s="55">
        <v>1.7309999999999999E-3</v>
      </c>
      <c r="K31" s="55">
        <v>1.5629999999999999E-3</v>
      </c>
      <c r="L31" s="55">
        <v>1.459E-3</v>
      </c>
      <c r="M31" s="55">
        <v>1.4009999999999999E-3</v>
      </c>
      <c r="N31" s="55">
        <v>1.2830000000000001E-3</v>
      </c>
      <c r="O31" s="55">
        <v>1.207E-3</v>
      </c>
      <c r="P31" s="55">
        <v>1.0759999999999999E-3</v>
      </c>
      <c r="Q31" s="55">
        <v>8.9599999999999999E-4</v>
      </c>
      <c r="R31" s="55">
        <v>8.5899999999999995E-4</v>
      </c>
      <c r="S31" s="55">
        <v>7.4899999999999999E-4</v>
      </c>
      <c r="T31" s="55">
        <v>5.1599999999999997E-4</v>
      </c>
      <c r="U31" s="55">
        <v>3.6299999999999999E-4</v>
      </c>
      <c r="V31" s="55">
        <v>2.2900000000000001E-4</v>
      </c>
      <c r="W31" s="55">
        <v>1.85E-4</v>
      </c>
      <c r="X31" s="55">
        <v>1.64E-4</v>
      </c>
      <c r="Y31" s="55">
        <v>0</v>
      </c>
      <c r="Z31" s="55">
        <v>-1.46E-4</v>
      </c>
      <c r="AA31" s="55">
        <v>-1.2300000000000001E-4</v>
      </c>
      <c r="AB31" s="55">
        <v>-6.9999999999999994E-5</v>
      </c>
      <c r="AC31" s="55">
        <v>2.42E-4</v>
      </c>
      <c r="AD31" s="55">
        <v>4.5899999999999999E-4</v>
      </c>
      <c r="AE31" s="55">
        <v>6.0499999999999996E-4</v>
      </c>
      <c r="AF31" s="55">
        <v>6.7699999999999998E-4</v>
      </c>
      <c r="AG31" s="55">
        <v>6.29E-4</v>
      </c>
      <c r="AH31" s="55">
        <v>6.5799999999999995E-4</v>
      </c>
      <c r="AI31" s="55">
        <v>5.7399999999999997E-4</v>
      </c>
      <c r="AJ31" s="55">
        <v>4.86E-4</v>
      </c>
      <c r="AK31" s="55">
        <v>3.2499999999999999E-4</v>
      </c>
      <c r="AL31" s="55">
        <v>8.5000000000000006E-5</v>
      </c>
    </row>
    <row r="32" spans="1:38" ht="12.75" customHeight="1" x14ac:dyDescent="0.2">
      <c r="A32" s="55">
        <v>3.0300000000000001E-3</v>
      </c>
      <c r="B32" s="55">
        <v>2.9380000000000001E-3</v>
      </c>
      <c r="C32" s="55">
        <v>2.7699999999999999E-3</v>
      </c>
      <c r="D32" s="55">
        <v>2.5609999999999999E-3</v>
      </c>
      <c r="E32" s="55">
        <v>2.5730000000000002E-3</v>
      </c>
      <c r="F32" s="55">
        <v>2.4729999999999999E-3</v>
      </c>
      <c r="G32" s="55">
        <v>2.2989999999999998E-3</v>
      </c>
      <c r="H32" s="55">
        <v>2.1329999999999999E-3</v>
      </c>
      <c r="I32" s="55">
        <v>1.9750000000000002E-3</v>
      </c>
      <c r="J32" s="55">
        <v>1.815E-3</v>
      </c>
      <c r="K32" s="55">
        <v>1.6659999999999999E-3</v>
      </c>
      <c r="L32" s="55">
        <v>1.4970000000000001E-3</v>
      </c>
      <c r="M32" s="55">
        <v>1.4289999999999999E-3</v>
      </c>
      <c r="N32" s="55">
        <v>1.3060000000000001E-3</v>
      </c>
      <c r="O32" s="55">
        <v>1.1620000000000001E-3</v>
      </c>
      <c r="P32" s="55">
        <v>1.044E-3</v>
      </c>
      <c r="Q32" s="55">
        <v>8.7000000000000001E-4</v>
      </c>
      <c r="R32" s="55">
        <v>7.8899999999999999E-4</v>
      </c>
      <c r="S32" s="55">
        <v>7.2599999999999997E-4</v>
      </c>
      <c r="T32" s="55">
        <v>5.8200000000000005E-4</v>
      </c>
      <c r="U32" s="55">
        <v>4.6700000000000002E-4</v>
      </c>
      <c r="V32" s="55">
        <v>2.9599999999999998E-4</v>
      </c>
      <c r="W32" s="55">
        <v>2.1499999999999999E-4</v>
      </c>
      <c r="X32" s="55">
        <v>1.93E-4</v>
      </c>
      <c r="Y32" s="55">
        <v>0</v>
      </c>
      <c r="Z32" s="55">
        <v>-9.7E-5</v>
      </c>
      <c r="AA32" s="55">
        <v>-1.12E-4</v>
      </c>
      <c r="AB32" s="55">
        <v>-1.05E-4</v>
      </c>
      <c r="AC32" s="55">
        <v>1.07E-4</v>
      </c>
      <c r="AD32" s="55">
        <v>3.2299999999999999E-4</v>
      </c>
      <c r="AE32" s="55">
        <v>4.9100000000000001E-4</v>
      </c>
      <c r="AF32" s="55">
        <v>5.3399999999999997E-4</v>
      </c>
      <c r="AG32" s="55">
        <v>5.1800000000000001E-4</v>
      </c>
      <c r="AH32" s="55">
        <v>4.73E-4</v>
      </c>
      <c r="AI32" s="55">
        <v>4.3600000000000003E-4</v>
      </c>
      <c r="AJ32" s="55">
        <v>3.21E-4</v>
      </c>
      <c r="AK32" s="55">
        <v>1.83E-4</v>
      </c>
      <c r="AL32" s="55">
        <v>-6.0999999999999999E-5</v>
      </c>
    </row>
    <row r="33" spans="1:38" ht="12.75" customHeight="1" x14ac:dyDescent="0.2">
      <c r="A33" s="55">
        <v>3.1329999999999999E-3</v>
      </c>
      <c r="B33" s="55">
        <v>3.006E-3</v>
      </c>
      <c r="C33" s="55">
        <v>2.8770000000000002E-3</v>
      </c>
      <c r="D33" s="55">
        <v>2.6440000000000001E-3</v>
      </c>
      <c r="E33" s="55">
        <v>2.6250000000000002E-3</v>
      </c>
      <c r="F33" s="55">
        <v>2.5240000000000002E-3</v>
      </c>
      <c r="G33" s="55">
        <v>2.4009999999999999E-3</v>
      </c>
      <c r="H33" s="55">
        <v>2.2399999999999998E-3</v>
      </c>
      <c r="I33" s="55">
        <v>2.0769999999999999E-3</v>
      </c>
      <c r="J33" s="55">
        <v>1.8799999999999999E-3</v>
      </c>
      <c r="K33" s="55">
        <v>1.7390000000000001E-3</v>
      </c>
      <c r="L33" s="55">
        <v>1.557E-3</v>
      </c>
      <c r="M33" s="55">
        <v>1.459E-3</v>
      </c>
      <c r="N33" s="55">
        <v>1.33E-3</v>
      </c>
      <c r="O33" s="55">
        <v>1.255E-3</v>
      </c>
      <c r="P33" s="55">
        <v>1.09E-3</v>
      </c>
      <c r="Q33" s="55">
        <v>9.7599999999999998E-4</v>
      </c>
      <c r="R33" s="55">
        <v>8.92E-4</v>
      </c>
      <c r="S33" s="55">
        <v>8.4800000000000001E-4</v>
      </c>
      <c r="T33" s="55">
        <v>6.5300000000000004E-4</v>
      </c>
      <c r="U33" s="55">
        <v>4.86E-4</v>
      </c>
      <c r="V33" s="55">
        <v>3.4400000000000001E-4</v>
      </c>
      <c r="W33" s="55">
        <v>2.5399999999999999E-4</v>
      </c>
      <c r="X33" s="55">
        <v>1.85E-4</v>
      </c>
      <c r="Y33" s="55">
        <v>0</v>
      </c>
      <c r="Z33" s="55">
        <v>-1.13E-4</v>
      </c>
      <c r="AA33" s="55">
        <v>-1.44E-4</v>
      </c>
      <c r="AB33" s="55">
        <v>-1.2899999999999999E-4</v>
      </c>
      <c r="AC33" s="55">
        <v>1.08E-4</v>
      </c>
      <c r="AD33" s="55">
        <v>3.0899999999999998E-4</v>
      </c>
      <c r="AE33" s="55">
        <v>4.57E-4</v>
      </c>
      <c r="AF33" s="55">
        <v>4.4200000000000001E-4</v>
      </c>
      <c r="AG33" s="55">
        <v>4.4700000000000002E-4</v>
      </c>
      <c r="AH33" s="55">
        <v>4.4799999999999999E-4</v>
      </c>
      <c r="AI33" s="55">
        <v>3.3199999999999999E-4</v>
      </c>
      <c r="AJ33" s="55">
        <v>2.61E-4</v>
      </c>
      <c r="AK33" s="55">
        <v>1.07E-4</v>
      </c>
      <c r="AL33" s="55">
        <v>-1.1E-4</v>
      </c>
    </row>
    <row r="34" spans="1:38" ht="12.75" customHeight="1" x14ac:dyDescent="0.2">
      <c r="A34" s="55">
        <v>3.1050000000000001E-3</v>
      </c>
      <c r="B34" s="55">
        <v>2.9840000000000001E-3</v>
      </c>
      <c r="C34" s="55">
        <v>2.8999999999999998E-3</v>
      </c>
      <c r="D34" s="55">
        <v>2.6919999999999999E-3</v>
      </c>
      <c r="E34" s="55">
        <v>2.65E-3</v>
      </c>
      <c r="F34" s="55">
        <v>2.5179999999999998E-3</v>
      </c>
      <c r="G34" s="55">
        <v>2.3739999999999998E-3</v>
      </c>
      <c r="H34" s="55">
        <v>2.1779999999999998E-3</v>
      </c>
      <c r="I34" s="55">
        <v>1.9849999999999998E-3</v>
      </c>
      <c r="J34" s="55">
        <v>1.805E-3</v>
      </c>
      <c r="K34" s="55">
        <v>1.658E-3</v>
      </c>
      <c r="L34" s="55">
        <v>1.508E-3</v>
      </c>
      <c r="M34" s="55">
        <v>1.444E-3</v>
      </c>
      <c r="N34" s="55">
        <v>1.3179999999999999E-3</v>
      </c>
      <c r="O34" s="55">
        <v>1.186E-3</v>
      </c>
      <c r="P34" s="55">
        <v>1.0510000000000001E-3</v>
      </c>
      <c r="Q34" s="55">
        <v>9.3999999999999997E-4</v>
      </c>
      <c r="R34" s="55">
        <v>7.9799999999999999E-4</v>
      </c>
      <c r="S34" s="55">
        <v>7.4600000000000003E-4</v>
      </c>
      <c r="T34" s="55">
        <v>5.6999999999999998E-4</v>
      </c>
      <c r="U34" s="55">
        <v>4.4000000000000002E-4</v>
      </c>
      <c r="V34" s="55">
        <v>2.6600000000000001E-4</v>
      </c>
      <c r="W34" s="55">
        <v>1.8000000000000001E-4</v>
      </c>
      <c r="X34" s="55">
        <v>1.65E-4</v>
      </c>
      <c r="Y34" s="55">
        <v>0</v>
      </c>
      <c r="Z34" s="55">
        <v>-1.35E-4</v>
      </c>
      <c r="AA34" s="55">
        <v>-1.3799999999999999E-4</v>
      </c>
      <c r="AB34" s="55">
        <v>-1.47E-4</v>
      </c>
      <c r="AC34" s="55">
        <v>5.1E-5</v>
      </c>
      <c r="AD34" s="55">
        <v>1.8699999999999999E-4</v>
      </c>
      <c r="AE34" s="55">
        <v>2.9700000000000001E-4</v>
      </c>
      <c r="AF34" s="55">
        <v>3.2299999999999999E-4</v>
      </c>
      <c r="AG34" s="55">
        <v>2.4699999999999999E-4</v>
      </c>
      <c r="AH34" s="55">
        <v>2.7999999999999998E-4</v>
      </c>
      <c r="AI34" s="55">
        <v>1.85E-4</v>
      </c>
      <c r="AJ34" s="55">
        <v>1.16E-4</v>
      </c>
      <c r="AK34" s="55">
        <v>3.9999999999999998E-6</v>
      </c>
      <c r="AL34" s="55">
        <v>-1.85E-4</v>
      </c>
    </row>
    <row r="35" spans="1:38" ht="12.75" customHeight="1" x14ac:dyDescent="0.2">
      <c r="A35" s="55">
        <v>3.2759999999999998E-3</v>
      </c>
      <c r="B35" s="55">
        <v>3.225E-3</v>
      </c>
      <c r="C35" s="55">
        <v>3.1440000000000001E-3</v>
      </c>
      <c r="D35" s="55">
        <v>2.9239999999999999E-3</v>
      </c>
      <c r="E35" s="55">
        <v>2.8249999999999998E-3</v>
      </c>
      <c r="F35" s="55">
        <v>2.6849999999999999E-3</v>
      </c>
      <c r="G35" s="55">
        <v>2.4269999999999999E-3</v>
      </c>
      <c r="H35" s="55">
        <v>2.2209999999999999E-3</v>
      </c>
      <c r="I35" s="55">
        <v>2.039E-3</v>
      </c>
      <c r="J35" s="55">
        <v>1.8500000000000001E-3</v>
      </c>
      <c r="K35" s="55">
        <v>1.653E-3</v>
      </c>
      <c r="L35" s="55">
        <v>1.487E-3</v>
      </c>
      <c r="M35" s="55">
        <v>1.3940000000000001E-3</v>
      </c>
      <c r="N35" s="55">
        <v>1.238E-3</v>
      </c>
      <c r="O35" s="55">
        <v>1.132E-3</v>
      </c>
      <c r="P35" s="55">
        <v>9.8900000000000008E-4</v>
      </c>
      <c r="Q35" s="55">
        <v>8.7900000000000001E-4</v>
      </c>
      <c r="R35" s="55">
        <v>8.03E-4</v>
      </c>
      <c r="S35" s="55">
        <v>7.1199999999999996E-4</v>
      </c>
      <c r="T35" s="55">
        <v>6.0599999999999998E-4</v>
      </c>
      <c r="U35" s="55">
        <v>4.5399999999999998E-4</v>
      </c>
      <c r="V35" s="55">
        <v>2.8800000000000001E-4</v>
      </c>
      <c r="W35" s="55">
        <v>2.1499999999999999E-4</v>
      </c>
      <c r="X35" s="55">
        <v>1.7100000000000001E-4</v>
      </c>
      <c r="Y35" s="55">
        <v>0</v>
      </c>
      <c r="Z35" s="55">
        <v>-8.5000000000000006E-5</v>
      </c>
      <c r="AA35" s="55">
        <v>-1.3200000000000001E-4</v>
      </c>
      <c r="AB35" s="55">
        <v>-1.3100000000000001E-4</v>
      </c>
      <c r="AC35" s="55">
        <v>9.0000000000000002E-6</v>
      </c>
      <c r="AD35" s="55">
        <v>1.6200000000000001E-4</v>
      </c>
      <c r="AE35" s="55">
        <v>3.1399999999999999E-4</v>
      </c>
      <c r="AF35" s="55">
        <v>2.9399999999999999E-4</v>
      </c>
      <c r="AG35" s="55">
        <v>2.8699999999999998E-4</v>
      </c>
      <c r="AH35" s="55">
        <v>2.7900000000000001E-4</v>
      </c>
      <c r="AI35" s="55">
        <v>2.1100000000000001E-4</v>
      </c>
      <c r="AJ35" s="55">
        <v>1.35E-4</v>
      </c>
      <c r="AK35" s="55">
        <v>1.4E-5</v>
      </c>
      <c r="AL35" s="55">
        <v>-1.4999999999999999E-4</v>
      </c>
    </row>
    <row r="36" spans="1:38" ht="12.75" customHeight="1" x14ac:dyDescent="0.2">
      <c r="A36" s="55">
        <v>3.4380000000000001E-3</v>
      </c>
      <c r="B36" s="55">
        <v>3.1930000000000001E-3</v>
      </c>
      <c r="C36" s="55">
        <v>2.954E-3</v>
      </c>
      <c r="D36" s="55">
        <v>2.7590000000000002E-3</v>
      </c>
      <c r="E36" s="55">
        <v>2.6779999999999998E-3</v>
      </c>
      <c r="F36" s="55">
        <v>2.624E-3</v>
      </c>
      <c r="G36" s="55">
        <v>2.4859999999999999E-3</v>
      </c>
      <c r="H36" s="55">
        <v>2.3500000000000001E-3</v>
      </c>
      <c r="I36" s="55">
        <v>2.1510000000000001E-3</v>
      </c>
      <c r="J36" s="55">
        <v>1.933E-3</v>
      </c>
      <c r="K36" s="55">
        <v>1.7719999999999999E-3</v>
      </c>
      <c r="L36" s="55">
        <v>1.6130000000000001E-3</v>
      </c>
      <c r="M36" s="55">
        <v>1.4959999999999999E-3</v>
      </c>
      <c r="N36" s="55">
        <v>1.3450000000000001E-3</v>
      </c>
      <c r="O36" s="55">
        <v>1.2600000000000001E-3</v>
      </c>
      <c r="P36" s="55">
        <v>1.1360000000000001E-3</v>
      </c>
      <c r="Q36" s="55">
        <v>1.021E-3</v>
      </c>
      <c r="R36" s="55">
        <v>9.3499999999999996E-4</v>
      </c>
      <c r="S36" s="55">
        <v>8.2700000000000004E-4</v>
      </c>
      <c r="T36" s="55">
        <v>6.5600000000000001E-4</v>
      </c>
      <c r="U36" s="55">
        <v>4.9100000000000001E-4</v>
      </c>
      <c r="V36" s="55">
        <v>3.3E-4</v>
      </c>
      <c r="W36" s="55">
        <v>2.4800000000000001E-4</v>
      </c>
      <c r="X36" s="55">
        <v>1.7799999999999999E-4</v>
      </c>
      <c r="Y36" s="55">
        <v>0</v>
      </c>
      <c r="Z36" s="55">
        <v>-1.64E-4</v>
      </c>
      <c r="AA36" s="55">
        <v>-2.02E-4</v>
      </c>
      <c r="AB36" s="55">
        <v>-2.23E-4</v>
      </c>
      <c r="AC36" s="55">
        <v>-3.1000000000000001E-5</v>
      </c>
      <c r="AD36" s="55">
        <v>7.7000000000000001E-5</v>
      </c>
      <c r="AE36" s="55">
        <v>1.76E-4</v>
      </c>
      <c r="AF36" s="55">
        <v>1.8599999999999999E-4</v>
      </c>
      <c r="AG36" s="55">
        <v>1.2E-4</v>
      </c>
      <c r="AH36" s="55">
        <v>1.07E-4</v>
      </c>
      <c r="AI36" s="55">
        <v>9.9999999999999995E-7</v>
      </c>
      <c r="AJ36" s="55">
        <v>-6.3E-5</v>
      </c>
      <c r="AK36" s="55">
        <v>-1.46E-4</v>
      </c>
      <c r="AL36" s="55">
        <v>-3.0200000000000002E-4</v>
      </c>
    </row>
    <row r="37" spans="1:38" ht="12.75" customHeight="1" x14ac:dyDescent="0.2">
      <c r="A37" s="55">
        <v>3.5720000000000001E-3</v>
      </c>
      <c r="B37" s="55">
        <v>3.2919999999999998E-3</v>
      </c>
      <c r="C37" s="55">
        <v>3.14E-3</v>
      </c>
      <c r="D37" s="55">
        <v>2.918E-3</v>
      </c>
      <c r="E37" s="55">
        <v>2.8080000000000002E-3</v>
      </c>
      <c r="F37" s="55">
        <v>2.6800000000000001E-3</v>
      </c>
      <c r="G37" s="55">
        <v>2.4719999999999998E-3</v>
      </c>
      <c r="H37" s="55">
        <v>2.3E-3</v>
      </c>
      <c r="I37" s="55">
        <v>2.1099999999999999E-3</v>
      </c>
      <c r="J37" s="55">
        <v>1.9659999999999999E-3</v>
      </c>
      <c r="K37" s="55">
        <v>1.7899999999999999E-3</v>
      </c>
      <c r="L37" s="55">
        <v>1.676E-3</v>
      </c>
      <c r="M37" s="55">
        <v>1.5610000000000001E-3</v>
      </c>
      <c r="N37" s="55">
        <v>1.4059999999999999E-3</v>
      </c>
      <c r="O37" s="55">
        <v>1.253E-3</v>
      </c>
      <c r="P37" s="55">
        <v>1.1349999999999999E-3</v>
      </c>
      <c r="Q37" s="55">
        <v>9.859999999999999E-4</v>
      </c>
      <c r="R37" s="55">
        <v>8.7799999999999998E-4</v>
      </c>
      <c r="S37" s="55">
        <v>7.7700000000000002E-4</v>
      </c>
      <c r="T37" s="55">
        <v>6.3199999999999997E-4</v>
      </c>
      <c r="U37" s="55">
        <v>4.8700000000000002E-4</v>
      </c>
      <c r="V37" s="55">
        <v>3.0400000000000002E-4</v>
      </c>
      <c r="W37" s="55">
        <v>2.3000000000000001E-4</v>
      </c>
      <c r="X37" s="55">
        <v>1.85E-4</v>
      </c>
      <c r="Y37" s="55">
        <v>0</v>
      </c>
      <c r="Z37" s="55">
        <v>-1.54E-4</v>
      </c>
      <c r="AA37" s="55">
        <v>-1.7000000000000001E-4</v>
      </c>
      <c r="AB37" s="55">
        <v>-1.7899999999999999E-4</v>
      </c>
      <c r="AC37" s="55">
        <v>-2.5000000000000001E-5</v>
      </c>
      <c r="AD37" s="55">
        <v>9.0000000000000006E-5</v>
      </c>
      <c r="AE37" s="55">
        <v>1.7200000000000001E-4</v>
      </c>
      <c r="AF37" s="55">
        <v>1.5799999999999999E-4</v>
      </c>
      <c r="AG37" s="55">
        <v>8.8999999999999995E-5</v>
      </c>
      <c r="AH37" s="55">
        <v>1.2E-4</v>
      </c>
      <c r="AI37" s="55">
        <v>6.0999999999999999E-5</v>
      </c>
      <c r="AJ37" s="55">
        <v>6.0000000000000002E-6</v>
      </c>
      <c r="AK37" s="55">
        <v>-7.3999999999999996E-5</v>
      </c>
      <c r="AL37" s="55">
        <v>-2.12E-4</v>
      </c>
    </row>
    <row r="38" spans="1:38" ht="12.75" customHeight="1" x14ac:dyDescent="0.2">
      <c r="A38" s="55">
        <v>3.6570000000000001E-3</v>
      </c>
      <c r="B38" s="55">
        <v>3.3319999999999999E-3</v>
      </c>
      <c r="C38" s="55">
        <v>3.0769999999999999E-3</v>
      </c>
      <c r="D38" s="55">
        <v>2.8660000000000001E-3</v>
      </c>
      <c r="E38" s="55">
        <v>2.735E-3</v>
      </c>
      <c r="F38" s="55">
        <v>2.6549999999999998E-3</v>
      </c>
      <c r="G38" s="55">
        <v>2.4819999999999998E-3</v>
      </c>
      <c r="H38" s="55">
        <v>2.3379999999999998E-3</v>
      </c>
      <c r="I38" s="55">
        <v>2.15E-3</v>
      </c>
      <c r="J38" s="55">
        <v>1.9680000000000001E-3</v>
      </c>
      <c r="K38" s="55">
        <v>1.789E-3</v>
      </c>
      <c r="L38" s="55">
        <v>1.6360000000000001E-3</v>
      </c>
      <c r="M38" s="55">
        <v>1.493E-3</v>
      </c>
      <c r="N38" s="55">
        <v>1.317E-3</v>
      </c>
      <c r="O38" s="55">
        <v>1.1919999999999999E-3</v>
      </c>
      <c r="P38" s="55">
        <v>1.0759999999999999E-3</v>
      </c>
      <c r="Q38" s="55">
        <v>9.5399999999999999E-4</v>
      </c>
      <c r="R38" s="55">
        <v>8.8900000000000003E-4</v>
      </c>
      <c r="S38" s="55">
        <v>8.1499999999999997E-4</v>
      </c>
      <c r="T38" s="55">
        <v>6.7199999999999996E-4</v>
      </c>
      <c r="U38" s="55">
        <v>4.8799999999999999E-4</v>
      </c>
      <c r="V38" s="55">
        <v>3.3399999999999999E-4</v>
      </c>
      <c r="W38" s="55">
        <v>2.3800000000000001E-4</v>
      </c>
      <c r="X38" s="55">
        <v>1.4799999999999999E-4</v>
      </c>
      <c r="Y38" s="55">
        <v>0</v>
      </c>
      <c r="Z38" s="55">
        <v>-1.6799999999999999E-4</v>
      </c>
      <c r="AA38" s="55">
        <v>-2.12E-4</v>
      </c>
      <c r="AB38" s="55">
        <v>-2.4899999999999998E-4</v>
      </c>
      <c r="AC38" s="55">
        <v>-9.3999999999999994E-5</v>
      </c>
      <c r="AD38" s="55">
        <v>2.0999999999999999E-5</v>
      </c>
      <c r="AE38" s="55">
        <v>1.26E-4</v>
      </c>
      <c r="AF38" s="55">
        <v>1.1E-4</v>
      </c>
      <c r="AG38" s="55">
        <v>1.0399999999999999E-4</v>
      </c>
      <c r="AH38" s="55">
        <v>6.7000000000000002E-5</v>
      </c>
      <c r="AI38" s="55">
        <v>3.8000000000000002E-5</v>
      </c>
      <c r="AJ38" s="55">
        <v>-1.4E-5</v>
      </c>
      <c r="AK38" s="55">
        <v>-7.2000000000000002E-5</v>
      </c>
      <c r="AL38" s="55">
        <v>-1.9599999999999999E-4</v>
      </c>
    </row>
    <row r="39" spans="1:38" ht="12.75" customHeight="1" x14ac:dyDescent="0.2">
      <c r="A39" s="55">
        <v>3.5739999999999999E-3</v>
      </c>
      <c r="B39" s="55">
        <v>3.3219999999999999E-3</v>
      </c>
      <c r="C39" s="55">
        <v>3.1110000000000001E-3</v>
      </c>
      <c r="D39" s="55">
        <v>2.9020000000000001E-3</v>
      </c>
      <c r="E39" s="55">
        <v>2.787E-3</v>
      </c>
      <c r="F39" s="55">
        <v>2.6970000000000002E-3</v>
      </c>
      <c r="G39" s="55">
        <v>2.526E-3</v>
      </c>
      <c r="H39" s="55">
        <v>2.3760000000000001E-3</v>
      </c>
      <c r="I39" s="55">
        <v>2.1849999999999999E-3</v>
      </c>
      <c r="J39" s="55">
        <v>1.9430000000000001E-3</v>
      </c>
      <c r="K39" s="55">
        <v>1.755E-3</v>
      </c>
      <c r="L39" s="55">
        <v>1.627E-3</v>
      </c>
      <c r="M39" s="55">
        <v>1.508E-3</v>
      </c>
      <c r="N39" s="55">
        <v>1.369E-3</v>
      </c>
      <c r="O39" s="55">
        <v>1.286E-3</v>
      </c>
      <c r="P39" s="55">
        <v>1.1689999999999999E-3</v>
      </c>
      <c r="Q39" s="55">
        <v>1.0399999999999999E-3</v>
      </c>
      <c r="R39" s="55">
        <v>9.1500000000000001E-4</v>
      </c>
      <c r="S39" s="55">
        <v>8.6700000000000004E-4</v>
      </c>
      <c r="T39" s="55">
        <v>6.8499999999999995E-4</v>
      </c>
      <c r="U39" s="55">
        <v>5.0600000000000005E-4</v>
      </c>
      <c r="V39" s="55">
        <v>3.4499999999999998E-4</v>
      </c>
      <c r="W39" s="55">
        <v>2.5300000000000002E-4</v>
      </c>
      <c r="X39" s="55">
        <v>1.7100000000000001E-4</v>
      </c>
      <c r="Y39" s="55">
        <v>0</v>
      </c>
      <c r="Z39" s="55">
        <v>-1.4100000000000001E-4</v>
      </c>
      <c r="AA39" s="55">
        <v>-1.64E-4</v>
      </c>
      <c r="AB39" s="55">
        <v>-1.7799999999999999E-4</v>
      </c>
      <c r="AC39" s="55">
        <v>9.9999999999999995E-7</v>
      </c>
      <c r="AD39" s="55">
        <v>1.3200000000000001E-4</v>
      </c>
      <c r="AE39" s="55">
        <v>1.92E-4</v>
      </c>
      <c r="AF39" s="55">
        <v>2.04E-4</v>
      </c>
      <c r="AG39" s="55">
        <v>1.7799999999999999E-4</v>
      </c>
      <c r="AH39" s="55">
        <v>1.95E-4</v>
      </c>
      <c r="AI39" s="55">
        <v>1.2300000000000001E-4</v>
      </c>
      <c r="AJ39" s="55">
        <v>1.12E-4</v>
      </c>
      <c r="AK39" s="55">
        <v>4.6E-5</v>
      </c>
      <c r="AL39" s="55">
        <v>-6.7000000000000002E-5</v>
      </c>
    </row>
    <row r="40" spans="1:38" ht="12.75" customHeight="1" x14ac:dyDescent="0.2">
      <c r="A40" s="55">
        <v>3.4880000000000002E-3</v>
      </c>
      <c r="B40" s="55">
        <v>3.2699999999999999E-3</v>
      </c>
      <c r="C40" s="55">
        <v>3.1350000000000002E-3</v>
      </c>
      <c r="D40" s="55">
        <v>2.9260000000000002E-3</v>
      </c>
      <c r="E40" s="55">
        <v>2.7910000000000001E-3</v>
      </c>
      <c r="F40" s="55">
        <v>2.5999999999999999E-3</v>
      </c>
      <c r="G40" s="55">
        <v>2.4020000000000001E-3</v>
      </c>
      <c r="H40" s="55">
        <v>2.1779999999999998E-3</v>
      </c>
      <c r="I40" s="55">
        <v>1.9989999999999999E-3</v>
      </c>
      <c r="J40" s="55">
        <v>1.7979999999999999E-3</v>
      </c>
      <c r="K40" s="55">
        <v>1.6249999999999999E-3</v>
      </c>
      <c r="L40" s="55">
        <v>1.4970000000000001E-3</v>
      </c>
      <c r="M40" s="55">
        <v>1.3879999999999999E-3</v>
      </c>
      <c r="N40" s="55">
        <v>1.237E-3</v>
      </c>
      <c r="O40" s="55">
        <v>1.0549999999999999E-3</v>
      </c>
      <c r="P40" s="55">
        <v>9.5399999999999999E-4</v>
      </c>
      <c r="Q40" s="55">
        <v>8.1800000000000004E-4</v>
      </c>
      <c r="R40" s="55">
        <v>7.36E-4</v>
      </c>
      <c r="S40" s="55">
        <v>6.8400000000000004E-4</v>
      </c>
      <c r="T40" s="55">
        <v>5.3799999999999996E-4</v>
      </c>
      <c r="U40" s="55">
        <v>4.46E-4</v>
      </c>
      <c r="V40" s="55">
        <v>2.7500000000000002E-4</v>
      </c>
      <c r="W40" s="55">
        <v>2.1800000000000001E-4</v>
      </c>
      <c r="X40" s="55">
        <v>1.74E-4</v>
      </c>
      <c r="Y40" s="55">
        <v>0</v>
      </c>
      <c r="Z40" s="55">
        <v>-1.4799999999999999E-4</v>
      </c>
      <c r="AA40" s="55">
        <v>-1.8699999999999999E-4</v>
      </c>
      <c r="AB40" s="55">
        <v>-2.0100000000000001E-4</v>
      </c>
      <c r="AC40" s="55">
        <v>-6.2000000000000003E-5</v>
      </c>
      <c r="AD40" s="55">
        <v>6.0999999999999999E-5</v>
      </c>
      <c r="AE40" s="55">
        <v>1.64E-4</v>
      </c>
      <c r="AF40" s="55">
        <v>1.84E-4</v>
      </c>
      <c r="AG40" s="55">
        <v>1.46E-4</v>
      </c>
      <c r="AH40" s="55">
        <v>1.8900000000000001E-4</v>
      </c>
      <c r="AI40" s="55">
        <v>1.64E-4</v>
      </c>
      <c r="AJ40" s="55">
        <v>1.02E-4</v>
      </c>
      <c r="AK40" s="55">
        <v>7.2000000000000002E-5</v>
      </c>
      <c r="AL40" s="55">
        <v>-4.5000000000000003E-5</v>
      </c>
    </row>
    <row r="41" spans="1:38" ht="12.75" customHeight="1" x14ac:dyDescent="0.2">
      <c r="A41" s="55">
        <v>3.444E-3</v>
      </c>
      <c r="B41" s="55">
        <v>3.1410000000000001E-3</v>
      </c>
      <c r="C41" s="55">
        <v>2.8779999999999999E-3</v>
      </c>
      <c r="D41" s="55">
        <v>2.7889999999999998E-3</v>
      </c>
      <c r="E41" s="55">
        <v>2.611E-3</v>
      </c>
      <c r="F41" s="55">
        <v>2.4659999999999999E-3</v>
      </c>
      <c r="G41" s="55">
        <v>2.2729999999999998E-3</v>
      </c>
      <c r="H41" s="55">
        <v>2.0990000000000002E-3</v>
      </c>
      <c r="I41" s="55">
        <v>1.926E-3</v>
      </c>
      <c r="J41" s="55">
        <v>1.751E-3</v>
      </c>
      <c r="K41" s="55">
        <v>1.5989999999999999E-3</v>
      </c>
      <c r="L41" s="55">
        <v>1.431E-3</v>
      </c>
      <c r="M41" s="55">
        <v>1.351E-3</v>
      </c>
      <c r="N41" s="55">
        <v>1.1999999999999999E-3</v>
      </c>
      <c r="O41" s="55">
        <v>1.08E-3</v>
      </c>
      <c r="P41" s="55">
        <v>9.3999999999999997E-4</v>
      </c>
      <c r="Q41" s="55">
        <v>8.3600000000000005E-4</v>
      </c>
      <c r="R41" s="55">
        <v>7.6800000000000002E-4</v>
      </c>
      <c r="S41" s="55">
        <v>7.0500000000000001E-4</v>
      </c>
      <c r="T41" s="55">
        <v>6.0700000000000001E-4</v>
      </c>
      <c r="U41" s="55">
        <v>4.9100000000000001E-4</v>
      </c>
      <c r="V41" s="55">
        <v>3.5300000000000002E-4</v>
      </c>
      <c r="W41" s="55">
        <v>2.7300000000000002E-4</v>
      </c>
      <c r="X41" s="55">
        <v>2.0799999999999999E-4</v>
      </c>
      <c r="Y41" s="55">
        <v>0</v>
      </c>
      <c r="Z41" s="55">
        <v>-1.74E-4</v>
      </c>
      <c r="AA41" s="55">
        <v>-2.5300000000000002E-4</v>
      </c>
      <c r="AB41" s="55">
        <v>-3.0400000000000002E-4</v>
      </c>
      <c r="AC41" s="55">
        <v>-1.9599999999999999E-4</v>
      </c>
      <c r="AD41" s="55">
        <v>-1.22E-4</v>
      </c>
      <c r="AE41" s="55">
        <v>-7.2999999999999999E-5</v>
      </c>
      <c r="AF41" s="55">
        <v>-8.5000000000000006E-5</v>
      </c>
      <c r="AG41" s="55">
        <v>-1.18E-4</v>
      </c>
      <c r="AH41" s="55">
        <v>-9.1000000000000003E-5</v>
      </c>
      <c r="AI41" s="55">
        <v>-9.8999999999999994E-5</v>
      </c>
      <c r="AJ41" s="55">
        <v>-1.34E-4</v>
      </c>
      <c r="AK41" s="55">
        <v>-1.4799999999999999E-4</v>
      </c>
      <c r="AL41" s="55">
        <v>-2.1699999999999999E-4</v>
      </c>
    </row>
    <row r="42" spans="1:38" ht="12.75" customHeight="1" x14ac:dyDescent="0.2">
      <c r="A42" s="55">
        <v>3.3310000000000002E-3</v>
      </c>
      <c r="B42" s="55">
        <v>3.0639999999999999E-3</v>
      </c>
      <c r="C42" s="55">
        <v>2.9399999999999999E-3</v>
      </c>
      <c r="D42" s="55">
        <v>2.856E-3</v>
      </c>
      <c r="E42" s="55">
        <v>2.64E-3</v>
      </c>
      <c r="F42" s="55">
        <v>2.4520000000000002E-3</v>
      </c>
      <c r="G42" s="55">
        <v>2.232E-3</v>
      </c>
      <c r="H42" s="55">
        <v>2.0790000000000001E-3</v>
      </c>
      <c r="I42" s="55">
        <v>1.9059999999999999E-3</v>
      </c>
      <c r="J42" s="55">
        <v>1.712E-3</v>
      </c>
      <c r="K42" s="55">
        <v>1.516E-3</v>
      </c>
      <c r="L42" s="55">
        <v>1.353E-3</v>
      </c>
      <c r="M42" s="55">
        <v>1.242E-3</v>
      </c>
      <c r="N42" s="55">
        <v>1.0920000000000001E-3</v>
      </c>
      <c r="O42" s="55">
        <v>1.018E-3</v>
      </c>
      <c r="P42" s="55">
        <v>9.19E-4</v>
      </c>
      <c r="Q42" s="55">
        <v>8.4000000000000003E-4</v>
      </c>
      <c r="R42" s="55">
        <v>7.9299999999999998E-4</v>
      </c>
      <c r="S42" s="55">
        <v>7.3099999999999999E-4</v>
      </c>
      <c r="T42" s="55">
        <v>5.9400000000000002E-4</v>
      </c>
      <c r="U42" s="55">
        <v>4.6299999999999998E-4</v>
      </c>
      <c r="V42" s="55">
        <v>3.68E-4</v>
      </c>
      <c r="W42" s="55">
        <v>2.6699999999999998E-4</v>
      </c>
      <c r="X42" s="55">
        <v>2.02E-4</v>
      </c>
      <c r="Y42" s="55">
        <v>0</v>
      </c>
      <c r="Z42" s="55">
        <v>-1.8000000000000001E-4</v>
      </c>
      <c r="AA42" s="55">
        <v>-2.14E-4</v>
      </c>
      <c r="AB42" s="55">
        <v>-2.34E-4</v>
      </c>
      <c r="AC42" s="55">
        <v>-1.02E-4</v>
      </c>
      <c r="AD42" s="55">
        <v>2.0000000000000002E-5</v>
      </c>
      <c r="AE42" s="55">
        <v>8.6000000000000003E-5</v>
      </c>
      <c r="AF42" s="55">
        <v>9.5000000000000005E-5</v>
      </c>
      <c r="AG42" s="55">
        <v>5.8999999999999998E-5</v>
      </c>
      <c r="AH42" s="55">
        <v>1.1400000000000001E-4</v>
      </c>
      <c r="AI42" s="55">
        <v>9.5000000000000005E-5</v>
      </c>
      <c r="AJ42" s="55">
        <v>1.06E-4</v>
      </c>
      <c r="AK42" s="55">
        <v>8.7999999999999998E-5</v>
      </c>
      <c r="AL42" s="55">
        <v>2.8E-5</v>
      </c>
    </row>
    <row r="43" spans="1:38" ht="12.75" customHeight="1" x14ac:dyDescent="0.2">
      <c r="A43" s="55">
        <v>3.215E-3</v>
      </c>
      <c r="B43" s="55">
        <v>2.9759999999999999E-3</v>
      </c>
      <c r="C43" s="55">
        <v>2.7720000000000002E-3</v>
      </c>
      <c r="D43" s="55">
        <v>2.64E-3</v>
      </c>
      <c r="E43" s="55">
        <v>2.4870000000000001E-3</v>
      </c>
      <c r="F43" s="55">
        <v>2.3749999999999999E-3</v>
      </c>
      <c r="G43" s="55">
        <v>2.2160000000000001E-3</v>
      </c>
      <c r="H43" s="55">
        <v>2.0249999999999999E-3</v>
      </c>
      <c r="I43" s="55">
        <v>1.836E-3</v>
      </c>
      <c r="J43" s="55">
        <v>1.66E-3</v>
      </c>
      <c r="K43" s="55">
        <v>1.482E-3</v>
      </c>
      <c r="L43" s="55">
        <v>1.3569999999999999E-3</v>
      </c>
      <c r="M43" s="55">
        <v>1.2689999999999999E-3</v>
      </c>
      <c r="N43" s="55">
        <v>1.1130000000000001E-3</v>
      </c>
      <c r="O43" s="55">
        <v>1.044E-3</v>
      </c>
      <c r="P43" s="55">
        <v>9.5E-4</v>
      </c>
      <c r="Q43" s="55">
        <v>8.1599999999999999E-4</v>
      </c>
      <c r="R43" s="55">
        <v>7.5199999999999996E-4</v>
      </c>
      <c r="S43" s="55">
        <v>6.9800000000000005E-4</v>
      </c>
      <c r="T43" s="55">
        <v>5.5999999999999995E-4</v>
      </c>
      <c r="U43" s="55">
        <v>4.6000000000000001E-4</v>
      </c>
      <c r="V43" s="55">
        <v>3.57E-4</v>
      </c>
      <c r="W43" s="55">
        <v>2.4800000000000001E-4</v>
      </c>
      <c r="X43" s="55">
        <v>1.9699999999999999E-4</v>
      </c>
      <c r="Y43" s="55">
        <v>0</v>
      </c>
      <c r="Z43" s="55">
        <v>-1.46E-4</v>
      </c>
      <c r="AA43" s="55">
        <v>-2.0699999999999999E-4</v>
      </c>
      <c r="AB43" s="55">
        <v>-2.5300000000000002E-4</v>
      </c>
      <c r="AC43" s="55">
        <v>-1.3799999999999999E-4</v>
      </c>
      <c r="AD43" s="55">
        <v>-5.8E-5</v>
      </c>
      <c r="AE43" s="55">
        <v>-6.9999999999999999E-6</v>
      </c>
      <c r="AF43" s="55">
        <v>1.4E-5</v>
      </c>
      <c r="AG43" s="55">
        <v>-1.2E-5</v>
      </c>
      <c r="AH43" s="55">
        <v>3.8999999999999999E-5</v>
      </c>
      <c r="AI43" s="55">
        <v>2.0999999999999999E-5</v>
      </c>
      <c r="AJ43" s="55">
        <v>6.0000000000000002E-6</v>
      </c>
      <c r="AK43" s="55">
        <v>3.8000000000000002E-5</v>
      </c>
      <c r="AL43" s="55">
        <v>-1.2999999999999999E-5</v>
      </c>
    </row>
    <row r="44" spans="1:38" ht="12.75" customHeight="1" x14ac:dyDescent="0.2">
      <c r="A44" s="55">
        <v>3.3249999999999998E-3</v>
      </c>
      <c r="B44" s="55">
        <v>2.9759999999999999E-3</v>
      </c>
      <c r="C44" s="55">
        <v>2.7539999999999999E-3</v>
      </c>
      <c r="D44" s="55">
        <v>2.6150000000000001E-3</v>
      </c>
      <c r="E44" s="55">
        <v>2.444E-3</v>
      </c>
      <c r="F44" s="55">
        <v>2.3080000000000002E-3</v>
      </c>
      <c r="G44" s="55">
        <v>2.1380000000000001E-3</v>
      </c>
      <c r="H44" s="55">
        <v>2.0279999999999999E-3</v>
      </c>
      <c r="I44" s="55">
        <v>1.9009999999999999E-3</v>
      </c>
      <c r="J44" s="55">
        <v>1.7600000000000001E-3</v>
      </c>
      <c r="K44" s="55">
        <v>1.5629999999999999E-3</v>
      </c>
      <c r="L44" s="55">
        <v>1.4469999999999999E-3</v>
      </c>
      <c r="M44" s="55">
        <v>1.328E-3</v>
      </c>
      <c r="N44" s="55">
        <v>1.1709999999999999E-3</v>
      </c>
      <c r="O44" s="55">
        <v>1.0449999999999999E-3</v>
      </c>
      <c r="P44" s="55">
        <v>9.3800000000000003E-4</v>
      </c>
      <c r="Q44" s="55">
        <v>8.5700000000000001E-4</v>
      </c>
      <c r="R44" s="55">
        <v>8.03E-4</v>
      </c>
      <c r="S44" s="55">
        <v>7.5799999999999999E-4</v>
      </c>
      <c r="T44" s="55">
        <v>6.4800000000000003E-4</v>
      </c>
      <c r="U44" s="55">
        <v>5.5199999999999997E-4</v>
      </c>
      <c r="V44" s="55">
        <v>4.2900000000000002E-4</v>
      </c>
      <c r="W44" s="55">
        <v>3.1300000000000002E-4</v>
      </c>
      <c r="X44" s="55">
        <v>2.13E-4</v>
      </c>
      <c r="Y44" s="55">
        <v>0</v>
      </c>
      <c r="Z44" s="55">
        <v>-1.8699999999999999E-4</v>
      </c>
      <c r="AA44" s="55">
        <v>-2.33E-4</v>
      </c>
      <c r="AB44" s="55">
        <v>-2.9E-4</v>
      </c>
      <c r="AC44" s="55">
        <v>-1.7200000000000001E-4</v>
      </c>
      <c r="AD44" s="55">
        <v>-7.2999999999999999E-5</v>
      </c>
      <c r="AE44" s="55">
        <v>-1.0000000000000001E-5</v>
      </c>
      <c r="AF44" s="55">
        <v>9.9999999999999995E-7</v>
      </c>
      <c r="AG44" s="55">
        <v>-1.0000000000000001E-5</v>
      </c>
      <c r="AH44" s="55">
        <v>4.3000000000000002E-5</v>
      </c>
      <c r="AI44" s="55">
        <v>4.6999999999999997E-5</v>
      </c>
      <c r="AJ44" s="55">
        <v>6.7999999999999999E-5</v>
      </c>
      <c r="AK44" s="55">
        <v>7.8999999999999996E-5</v>
      </c>
      <c r="AL44" s="55">
        <v>3.4E-5</v>
      </c>
    </row>
    <row r="45" spans="1:38" ht="12.75" customHeight="1" x14ac:dyDescent="0.2">
      <c r="A45" s="55">
        <v>3.1080000000000001E-3</v>
      </c>
      <c r="B45" s="55">
        <v>2.8639999999999998E-3</v>
      </c>
      <c r="C45" s="55">
        <v>2.6719999999999999E-3</v>
      </c>
      <c r="D45" s="55">
        <v>2.5739999999999999E-3</v>
      </c>
      <c r="E45" s="55">
        <v>2.4120000000000001E-3</v>
      </c>
      <c r="F45" s="55">
        <v>2.287E-3</v>
      </c>
      <c r="G45" s="55">
        <v>2.1050000000000001E-3</v>
      </c>
      <c r="H45" s="55">
        <v>1.9849999999999998E-3</v>
      </c>
      <c r="I45" s="55">
        <v>1.8029999999999999E-3</v>
      </c>
      <c r="J45" s="55">
        <v>1.6100000000000001E-3</v>
      </c>
      <c r="K45" s="55">
        <v>1.431E-3</v>
      </c>
      <c r="L45" s="55">
        <v>1.2800000000000001E-3</v>
      </c>
      <c r="M45" s="55">
        <v>1.1980000000000001E-3</v>
      </c>
      <c r="N45" s="55">
        <v>1.075E-3</v>
      </c>
      <c r="O45" s="55">
        <v>9.9500000000000001E-4</v>
      </c>
      <c r="P45" s="55">
        <v>9.1E-4</v>
      </c>
      <c r="Q45" s="55">
        <v>8.4999999999999995E-4</v>
      </c>
      <c r="R45" s="55">
        <v>7.8200000000000003E-4</v>
      </c>
      <c r="S45" s="55">
        <v>7.54E-4</v>
      </c>
      <c r="T45" s="55">
        <v>6.3599999999999996E-4</v>
      </c>
      <c r="U45" s="55">
        <v>4.9200000000000003E-4</v>
      </c>
      <c r="V45" s="55">
        <v>3.9100000000000002E-4</v>
      </c>
      <c r="W45" s="55">
        <v>2.8899999999999998E-4</v>
      </c>
      <c r="X45" s="55">
        <v>2.1499999999999999E-4</v>
      </c>
      <c r="Y45" s="55">
        <v>0</v>
      </c>
      <c r="Z45" s="55">
        <v>-1.45E-4</v>
      </c>
      <c r="AA45" s="55">
        <v>-1.94E-4</v>
      </c>
      <c r="AB45" s="55">
        <v>-2.4800000000000001E-4</v>
      </c>
      <c r="AC45" s="55">
        <v>-1.47E-4</v>
      </c>
      <c r="AD45" s="55">
        <v>-3.6999999999999998E-5</v>
      </c>
      <c r="AE45" s="55">
        <v>7.9999999999999996E-6</v>
      </c>
      <c r="AF45" s="55">
        <v>3.6000000000000001E-5</v>
      </c>
      <c r="AG45" s="55">
        <v>2.3E-5</v>
      </c>
      <c r="AH45" s="55">
        <v>5.5000000000000002E-5</v>
      </c>
      <c r="AI45" s="55">
        <v>8.3999999999999995E-5</v>
      </c>
      <c r="AJ45" s="55">
        <v>8.5000000000000006E-5</v>
      </c>
      <c r="AK45" s="55">
        <v>1.25E-4</v>
      </c>
      <c r="AL45" s="55">
        <v>1E-4</v>
      </c>
    </row>
    <row r="46" spans="1:38" ht="12.75" customHeight="1" x14ac:dyDescent="0.2">
      <c r="A46" s="55">
        <v>3.124E-3</v>
      </c>
      <c r="B46" s="55">
        <v>2.8149999999999998E-3</v>
      </c>
      <c r="C46" s="55">
        <v>2.6410000000000001E-3</v>
      </c>
      <c r="D46" s="55">
        <v>2.49E-3</v>
      </c>
      <c r="E46" s="55">
        <v>2.3530000000000001E-3</v>
      </c>
      <c r="F46" s="55">
        <v>2.212E-3</v>
      </c>
      <c r="G46" s="55">
        <v>2.0530000000000001E-3</v>
      </c>
      <c r="H46" s="55">
        <v>1.8890000000000001E-3</v>
      </c>
      <c r="I46" s="55">
        <v>1.755E-3</v>
      </c>
      <c r="J46" s="55">
        <v>1.621E-3</v>
      </c>
      <c r="K46" s="55">
        <v>1.4729999999999999E-3</v>
      </c>
      <c r="L46" s="55">
        <v>1.3730000000000001E-3</v>
      </c>
      <c r="M46" s="55">
        <v>1.24E-3</v>
      </c>
      <c r="N46" s="55">
        <v>1.147E-3</v>
      </c>
      <c r="O46" s="55">
        <v>1.0269999999999999E-3</v>
      </c>
      <c r="P46" s="55">
        <v>9.3000000000000005E-4</v>
      </c>
      <c r="Q46" s="55">
        <v>7.9900000000000001E-4</v>
      </c>
      <c r="R46" s="55">
        <v>7.4100000000000001E-4</v>
      </c>
      <c r="S46" s="55">
        <v>6.6399999999999999E-4</v>
      </c>
      <c r="T46" s="55">
        <v>6.0700000000000001E-4</v>
      </c>
      <c r="U46" s="55">
        <v>4.8700000000000002E-4</v>
      </c>
      <c r="V46" s="55">
        <v>3.6299999999999999E-4</v>
      </c>
      <c r="W46" s="55">
        <v>2.61E-4</v>
      </c>
      <c r="X46" s="55">
        <v>2.0100000000000001E-4</v>
      </c>
      <c r="Y46" s="55">
        <v>0</v>
      </c>
      <c r="Z46" s="55">
        <v>-1.6200000000000001E-4</v>
      </c>
      <c r="AA46" s="55">
        <v>-2.2000000000000001E-4</v>
      </c>
      <c r="AB46" s="55">
        <v>-2.6899999999999998E-4</v>
      </c>
      <c r="AC46" s="55">
        <v>-1.7899999999999999E-4</v>
      </c>
      <c r="AD46" s="55">
        <v>-1.4799999999999999E-4</v>
      </c>
      <c r="AE46" s="55">
        <v>-8.7000000000000001E-5</v>
      </c>
      <c r="AF46" s="55">
        <v>-9.2E-5</v>
      </c>
      <c r="AG46" s="55">
        <v>-1.0900000000000001E-4</v>
      </c>
      <c r="AH46" s="55">
        <v>-5.3000000000000001E-5</v>
      </c>
      <c r="AI46" s="55">
        <v>-4.1E-5</v>
      </c>
      <c r="AJ46" s="55">
        <v>1.9999999999999999E-6</v>
      </c>
      <c r="AK46" s="55">
        <v>2.0999999999999999E-5</v>
      </c>
      <c r="AL46" s="55">
        <v>-9.9999999999999995E-7</v>
      </c>
    </row>
    <row r="47" spans="1:38" ht="12.75" customHeight="1" x14ac:dyDescent="0.2">
      <c r="A47" s="55">
        <v>3.1210000000000001E-3</v>
      </c>
      <c r="B47" s="55">
        <v>2.774E-3</v>
      </c>
      <c r="C47" s="55">
        <v>2.4810000000000001E-3</v>
      </c>
      <c r="D47" s="55">
        <v>2.3649999999999999E-3</v>
      </c>
      <c r="E47" s="55">
        <v>2.2309999999999999E-3</v>
      </c>
      <c r="F47" s="55">
        <v>2.1310000000000001E-3</v>
      </c>
      <c r="G47" s="55">
        <v>2.0079999999999998E-3</v>
      </c>
      <c r="H47" s="55">
        <v>1.931E-3</v>
      </c>
      <c r="I47" s="55">
        <v>1.786E-3</v>
      </c>
      <c r="J47" s="55">
        <v>1.6639999999999999E-3</v>
      </c>
      <c r="K47" s="55">
        <v>1.5020000000000001E-3</v>
      </c>
      <c r="L47" s="55">
        <v>1.358E-3</v>
      </c>
      <c r="M47" s="55">
        <v>1.2390000000000001E-3</v>
      </c>
      <c r="N47" s="55">
        <v>1.1349999999999999E-3</v>
      </c>
      <c r="O47" s="55">
        <v>1.029E-3</v>
      </c>
      <c r="P47" s="55">
        <v>9.0799999999999995E-4</v>
      </c>
      <c r="Q47" s="55">
        <v>8.43E-4</v>
      </c>
      <c r="R47" s="55">
        <v>8.1899999999999996E-4</v>
      </c>
      <c r="S47" s="55">
        <v>7.7399999999999995E-4</v>
      </c>
      <c r="T47" s="55">
        <v>6.8900000000000005E-4</v>
      </c>
      <c r="U47" s="55">
        <v>5.5599999999999996E-4</v>
      </c>
      <c r="V47" s="55">
        <v>4.3100000000000001E-4</v>
      </c>
      <c r="W47" s="55">
        <v>3.28E-4</v>
      </c>
      <c r="X47" s="55">
        <v>2.1699999999999999E-4</v>
      </c>
      <c r="Y47" s="55">
        <v>0</v>
      </c>
      <c r="Z47" s="55">
        <v>-1.8100000000000001E-4</v>
      </c>
      <c r="AA47" s="55">
        <v>-2.5700000000000001E-4</v>
      </c>
      <c r="AB47" s="55">
        <v>-3.3700000000000001E-4</v>
      </c>
      <c r="AC47" s="55">
        <v>-2.5399999999999999E-4</v>
      </c>
      <c r="AD47" s="55">
        <v>-2.0100000000000001E-4</v>
      </c>
      <c r="AE47" s="55">
        <v>-1.63E-4</v>
      </c>
      <c r="AF47" s="55">
        <v>-1.6799999999999999E-4</v>
      </c>
      <c r="AG47" s="55">
        <v>-1.6200000000000001E-4</v>
      </c>
      <c r="AH47" s="55">
        <v>-1.22E-4</v>
      </c>
      <c r="AI47" s="55">
        <v>-7.8999999999999996E-5</v>
      </c>
      <c r="AJ47" s="55">
        <v>-7.1000000000000005E-5</v>
      </c>
      <c r="AK47" s="55">
        <v>-4.3000000000000002E-5</v>
      </c>
      <c r="AL47" s="55">
        <v>-6.0000000000000002E-5</v>
      </c>
    </row>
    <row r="48" spans="1:38" ht="12.75" customHeight="1" x14ac:dyDescent="0.2">
      <c r="A48" s="55">
        <v>2.9750000000000002E-3</v>
      </c>
      <c r="B48" s="55">
        <v>2.709E-3</v>
      </c>
      <c r="C48" s="55">
        <v>2.5049999999999998E-3</v>
      </c>
      <c r="D48" s="55">
        <v>2.3939999999999999E-3</v>
      </c>
      <c r="E48" s="55">
        <v>2.2690000000000002E-3</v>
      </c>
      <c r="F48" s="55">
        <v>2.1540000000000001E-3</v>
      </c>
      <c r="G48" s="55">
        <v>2.0119999999999999E-3</v>
      </c>
      <c r="H48" s="55">
        <v>1.884E-3</v>
      </c>
      <c r="I48" s="55">
        <v>1.743E-3</v>
      </c>
      <c r="J48" s="55">
        <v>1.603E-3</v>
      </c>
      <c r="K48" s="55">
        <v>1.415E-3</v>
      </c>
      <c r="L48" s="55">
        <v>1.3010000000000001E-3</v>
      </c>
      <c r="M48" s="55">
        <v>1.214E-3</v>
      </c>
      <c r="N48" s="55">
        <v>1.101E-3</v>
      </c>
      <c r="O48" s="55">
        <v>1.0250000000000001E-3</v>
      </c>
      <c r="P48" s="55">
        <v>9.4300000000000004E-4</v>
      </c>
      <c r="Q48" s="55">
        <v>8.8000000000000003E-4</v>
      </c>
      <c r="R48" s="55">
        <v>7.94E-4</v>
      </c>
      <c r="S48" s="55">
        <v>7.6900000000000004E-4</v>
      </c>
      <c r="T48" s="55">
        <v>6.4400000000000004E-4</v>
      </c>
      <c r="U48" s="55">
        <v>5.31E-4</v>
      </c>
      <c r="V48" s="55">
        <v>3.9399999999999998E-4</v>
      </c>
      <c r="W48" s="55">
        <v>2.61E-4</v>
      </c>
      <c r="X48" s="55">
        <v>1.9900000000000001E-4</v>
      </c>
      <c r="Y48" s="55">
        <v>0</v>
      </c>
      <c r="Z48" s="55">
        <v>-1.6699999999999999E-4</v>
      </c>
      <c r="AA48" s="55">
        <v>-2.1499999999999999E-4</v>
      </c>
      <c r="AB48" s="55">
        <v>-2.7E-4</v>
      </c>
      <c r="AC48" s="55">
        <v>-1.9000000000000001E-4</v>
      </c>
      <c r="AD48" s="55">
        <v>-1.6100000000000001E-4</v>
      </c>
      <c r="AE48" s="55">
        <v>-8.2000000000000001E-5</v>
      </c>
      <c r="AF48" s="55">
        <v>-9.0000000000000006E-5</v>
      </c>
      <c r="AG48" s="55">
        <v>-9.1000000000000003E-5</v>
      </c>
      <c r="AH48" s="55">
        <v>-4.3999999999999999E-5</v>
      </c>
      <c r="AI48" s="55">
        <v>-2.0000000000000002E-5</v>
      </c>
      <c r="AJ48" s="55">
        <v>-1.7E-5</v>
      </c>
      <c r="AK48" s="55">
        <v>2.8E-5</v>
      </c>
      <c r="AL48" s="55">
        <v>3.1999999999999999E-5</v>
      </c>
    </row>
    <row r="49" spans="1:38" ht="12.75" customHeight="1" x14ac:dyDescent="0.2">
      <c r="A49" s="55">
        <v>2.826E-3</v>
      </c>
      <c r="B49" s="55">
        <v>2.7109999999999999E-3</v>
      </c>
      <c r="C49" s="55">
        <v>2.4459999999999998E-3</v>
      </c>
      <c r="D49" s="55">
        <v>2.3340000000000001E-3</v>
      </c>
      <c r="E49" s="55">
        <v>2.2049999999999999E-3</v>
      </c>
      <c r="F49" s="55">
        <v>2.1069999999999999E-3</v>
      </c>
      <c r="G49" s="55">
        <v>1.9589999999999998E-3</v>
      </c>
      <c r="H49" s="55">
        <v>1.8140000000000001E-3</v>
      </c>
      <c r="I49" s="55">
        <v>1.7030000000000001E-3</v>
      </c>
      <c r="J49" s="55">
        <v>1.519E-3</v>
      </c>
      <c r="K49" s="55">
        <v>1.354E-3</v>
      </c>
      <c r="L49" s="55">
        <v>1.206E-3</v>
      </c>
      <c r="M49" s="55">
        <v>1.1540000000000001E-3</v>
      </c>
      <c r="N49" s="55">
        <v>1.024E-3</v>
      </c>
      <c r="O49" s="55">
        <v>9.6000000000000002E-4</v>
      </c>
      <c r="P49" s="55">
        <v>8.7500000000000002E-4</v>
      </c>
      <c r="Q49" s="55">
        <v>8.2200000000000003E-4</v>
      </c>
      <c r="R49" s="55">
        <v>7.7899999999999996E-4</v>
      </c>
      <c r="S49" s="55">
        <v>7.3800000000000005E-4</v>
      </c>
      <c r="T49" s="55">
        <v>6.6399999999999999E-4</v>
      </c>
      <c r="U49" s="55">
        <v>5.4799999999999998E-4</v>
      </c>
      <c r="V49" s="55">
        <v>3.7599999999999998E-4</v>
      </c>
      <c r="W49" s="55">
        <v>3.1300000000000002E-4</v>
      </c>
      <c r="X49" s="55">
        <v>2.1000000000000001E-4</v>
      </c>
      <c r="Y49" s="55">
        <v>0</v>
      </c>
      <c r="Z49" s="55">
        <v>-1.5899999999999999E-4</v>
      </c>
      <c r="AA49" s="55">
        <v>-2.1100000000000001E-4</v>
      </c>
      <c r="AB49" s="55">
        <v>-2.9100000000000003E-4</v>
      </c>
      <c r="AC49" s="55">
        <v>-2.3499999999999999E-4</v>
      </c>
      <c r="AD49" s="55">
        <v>-2.1000000000000001E-4</v>
      </c>
      <c r="AE49" s="55">
        <v>-1.5200000000000001E-4</v>
      </c>
      <c r="AF49" s="55">
        <v>-1.4300000000000001E-4</v>
      </c>
      <c r="AG49" s="55">
        <v>-1.7899999999999999E-4</v>
      </c>
      <c r="AH49" s="55">
        <v>-9.8999999999999994E-5</v>
      </c>
      <c r="AI49" s="55">
        <v>-8.2000000000000001E-5</v>
      </c>
      <c r="AJ49" s="55">
        <v>-4.6E-5</v>
      </c>
      <c r="AK49" s="55">
        <v>-1.2999999999999999E-5</v>
      </c>
      <c r="AL49" s="55">
        <v>-1.0000000000000001E-5</v>
      </c>
    </row>
    <row r="50" spans="1:38" ht="12.75" customHeight="1" x14ac:dyDescent="0.2">
      <c r="A50" s="55">
        <v>2.7810000000000001E-3</v>
      </c>
      <c r="B50" s="55">
        <v>2.63E-3</v>
      </c>
      <c r="C50" s="55">
        <v>2.431E-3</v>
      </c>
      <c r="D50" s="55">
        <v>2.2790000000000002E-3</v>
      </c>
      <c r="E50" s="55">
        <v>2.1670000000000001E-3</v>
      </c>
      <c r="F50" s="55">
        <v>2.0929999999999998E-3</v>
      </c>
      <c r="G50" s="55">
        <v>1.9599999999999999E-3</v>
      </c>
      <c r="H50" s="55">
        <v>1.8289999999999999E-3</v>
      </c>
      <c r="I50" s="55">
        <v>1.5759999999999999E-3</v>
      </c>
      <c r="J50" s="55">
        <v>1.4430000000000001E-3</v>
      </c>
      <c r="K50" s="55">
        <v>1.281E-3</v>
      </c>
      <c r="L50" s="55">
        <v>1.119E-3</v>
      </c>
      <c r="M50" s="55">
        <v>1.059E-3</v>
      </c>
      <c r="N50" s="55">
        <v>9.3499999999999996E-4</v>
      </c>
      <c r="O50" s="55">
        <v>8.4500000000000005E-4</v>
      </c>
      <c r="P50" s="55">
        <v>7.6400000000000003E-4</v>
      </c>
      <c r="Q50" s="55">
        <v>6.8999999999999997E-4</v>
      </c>
      <c r="R50" s="55">
        <v>6.7000000000000002E-4</v>
      </c>
      <c r="S50" s="55">
        <v>6.4999999999999997E-4</v>
      </c>
      <c r="T50" s="55">
        <v>6.29E-4</v>
      </c>
      <c r="U50" s="55">
        <v>5.8100000000000003E-4</v>
      </c>
      <c r="V50" s="55">
        <v>4.3899999999999999E-4</v>
      </c>
      <c r="W50" s="55">
        <v>3.1100000000000002E-4</v>
      </c>
      <c r="X50" s="55">
        <v>2.2599999999999999E-4</v>
      </c>
      <c r="Y50" s="55">
        <v>0</v>
      </c>
      <c r="Z50" s="55">
        <v>-2.02E-4</v>
      </c>
      <c r="AA50" s="55">
        <v>-2.4499999999999999E-4</v>
      </c>
      <c r="AB50" s="55">
        <v>-2.9999999999999997E-4</v>
      </c>
      <c r="AC50" s="55">
        <v>-2.1699999999999999E-4</v>
      </c>
      <c r="AD50" s="55">
        <v>-2.1100000000000001E-4</v>
      </c>
      <c r="AE50" s="55">
        <v>-1.55E-4</v>
      </c>
      <c r="AF50" s="55">
        <v>-1.17E-4</v>
      </c>
      <c r="AG50" s="55">
        <v>-9.7999999999999997E-5</v>
      </c>
      <c r="AH50" s="55">
        <v>-3.4E-5</v>
      </c>
      <c r="AI50" s="55">
        <v>2.0000000000000002E-5</v>
      </c>
      <c r="AJ50" s="55">
        <v>5.7000000000000003E-5</v>
      </c>
      <c r="AK50" s="55">
        <v>1.05E-4</v>
      </c>
      <c r="AL50" s="55">
        <v>1.15E-4</v>
      </c>
    </row>
    <row r="51" spans="1:38" ht="12.75" customHeight="1" x14ac:dyDescent="0.2">
      <c r="A51" s="55">
        <v>2.7079999999999999E-3</v>
      </c>
      <c r="B51" s="55">
        <v>2.594E-3</v>
      </c>
      <c r="C51" s="55">
        <v>2.4269999999999999E-3</v>
      </c>
      <c r="D51" s="55">
        <v>2.284E-3</v>
      </c>
      <c r="E51" s="55">
        <v>2.1800000000000001E-3</v>
      </c>
      <c r="F51" s="55">
        <v>2.101E-3</v>
      </c>
      <c r="G51" s="55">
        <v>1.9550000000000001E-3</v>
      </c>
      <c r="H51" s="55">
        <v>1.7539999999999999E-3</v>
      </c>
      <c r="I51" s="55">
        <v>1.524E-3</v>
      </c>
      <c r="J51" s="55">
        <v>1.395E-3</v>
      </c>
      <c r="K51" s="55">
        <v>1.263E-3</v>
      </c>
      <c r="L51" s="55">
        <v>1.158E-3</v>
      </c>
      <c r="M51" s="55">
        <v>1.077E-3</v>
      </c>
      <c r="N51" s="55">
        <v>1.0009999999999999E-3</v>
      </c>
      <c r="O51" s="55">
        <v>8.61E-4</v>
      </c>
      <c r="P51" s="55">
        <v>7.9000000000000001E-4</v>
      </c>
      <c r="Q51" s="55">
        <v>6.6699999999999995E-4</v>
      </c>
      <c r="R51" s="55">
        <v>6.0499999999999996E-4</v>
      </c>
      <c r="S51" s="55">
        <v>5.9299999999999999E-4</v>
      </c>
      <c r="T51" s="55">
        <v>5.2599999999999999E-4</v>
      </c>
      <c r="U51" s="55">
        <v>5.0799999999999999E-4</v>
      </c>
      <c r="V51" s="55">
        <v>3.68E-4</v>
      </c>
      <c r="W51" s="55">
        <v>2.5500000000000002E-4</v>
      </c>
      <c r="X51" s="55">
        <v>1.95E-4</v>
      </c>
      <c r="Y51" s="55">
        <v>0</v>
      </c>
      <c r="Z51" s="55">
        <v>-1.7200000000000001E-4</v>
      </c>
      <c r="AA51" s="55">
        <v>-1.76E-4</v>
      </c>
      <c r="AB51" s="55">
        <v>-2.33E-4</v>
      </c>
      <c r="AC51" s="55">
        <v>-1.3799999999999999E-4</v>
      </c>
      <c r="AD51" s="55">
        <v>-1.3300000000000001E-4</v>
      </c>
      <c r="AE51" s="55">
        <v>-6.9999999999999994E-5</v>
      </c>
      <c r="AF51" s="55">
        <v>-2.3E-5</v>
      </c>
      <c r="AG51" s="55">
        <v>-3.0000000000000001E-6</v>
      </c>
      <c r="AH51" s="55">
        <v>6.0000000000000002E-5</v>
      </c>
      <c r="AI51" s="55">
        <v>1.03E-4</v>
      </c>
      <c r="AJ51" s="55">
        <v>1.3999999999999999E-4</v>
      </c>
      <c r="AK51" s="55">
        <v>2.1699999999999999E-4</v>
      </c>
      <c r="AL51" s="55">
        <v>2.42E-4</v>
      </c>
    </row>
    <row r="52" spans="1:38" ht="12.75" customHeight="1" x14ac:dyDescent="0.2">
      <c r="A52" s="55">
        <v>2.7539999999999999E-3</v>
      </c>
      <c r="B52" s="55">
        <v>2.676E-3</v>
      </c>
      <c r="C52" s="55">
        <v>2.4510000000000001E-3</v>
      </c>
      <c r="D52" s="55">
        <v>2.264E-3</v>
      </c>
      <c r="E52" s="55">
        <v>2.16E-3</v>
      </c>
      <c r="F52" s="55">
        <v>2.0939999999999999E-3</v>
      </c>
      <c r="G52" s="55">
        <v>1.92E-3</v>
      </c>
      <c r="H52" s="55">
        <v>1.836E-3</v>
      </c>
      <c r="I52" s="55">
        <v>1.6670000000000001E-3</v>
      </c>
      <c r="J52" s="55">
        <v>1.4809999999999999E-3</v>
      </c>
      <c r="K52" s="55">
        <v>1.2999999999999999E-3</v>
      </c>
      <c r="L52" s="55">
        <v>1.16E-3</v>
      </c>
      <c r="M52" s="55">
        <v>1.0640000000000001E-3</v>
      </c>
      <c r="N52" s="55">
        <v>9.7400000000000004E-4</v>
      </c>
      <c r="O52" s="55">
        <v>9.0200000000000002E-4</v>
      </c>
      <c r="P52" s="55">
        <v>8.3100000000000003E-4</v>
      </c>
      <c r="Q52" s="55">
        <v>7.8899999999999999E-4</v>
      </c>
      <c r="R52" s="55">
        <v>8.1599999999999999E-4</v>
      </c>
      <c r="S52" s="55">
        <v>8.0900000000000004E-4</v>
      </c>
      <c r="T52" s="55">
        <v>7.1199999999999996E-4</v>
      </c>
      <c r="U52" s="55">
        <v>5.6400000000000005E-4</v>
      </c>
      <c r="V52" s="55">
        <v>4.0000000000000002E-4</v>
      </c>
      <c r="W52" s="55">
        <v>2.8600000000000001E-4</v>
      </c>
      <c r="X52" s="55">
        <v>2.1699999999999999E-4</v>
      </c>
      <c r="Y52" s="55">
        <v>0</v>
      </c>
      <c r="Z52" s="55">
        <v>-1.9100000000000001E-4</v>
      </c>
      <c r="AA52" s="55">
        <v>-2.04E-4</v>
      </c>
      <c r="AB52" s="55">
        <v>-2.3699999999999999E-4</v>
      </c>
      <c r="AC52" s="55">
        <v>-1.35E-4</v>
      </c>
      <c r="AD52" s="55">
        <v>-1.07E-4</v>
      </c>
      <c r="AE52" s="55">
        <v>-3.8000000000000002E-5</v>
      </c>
      <c r="AF52" s="55">
        <v>-3.9999999999999998E-6</v>
      </c>
      <c r="AG52" s="55">
        <v>4.0000000000000003E-5</v>
      </c>
      <c r="AH52" s="55">
        <v>1.34E-4</v>
      </c>
      <c r="AI52" s="55">
        <v>1.75E-4</v>
      </c>
      <c r="AJ52" s="55">
        <v>2.1599999999999999E-4</v>
      </c>
      <c r="AK52" s="55">
        <v>2.8299999999999999E-4</v>
      </c>
      <c r="AL52" s="55">
        <v>2.9599999999999998E-4</v>
      </c>
    </row>
    <row r="53" spans="1:38" ht="12.75" customHeight="1" x14ac:dyDescent="0.2">
      <c r="A53" s="55">
        <v>2.7750000000000001E-3</v>
      </c>
      <c r="B53" s="55">
        <v>2.5739999999999999E-3</v>
      </c>
      <c r="C53" s="55">
        <v>2.3909999999999999E-3</v>
      </c>
      <c r="D53" s="55">
        <v>2.1919999999999999E-3</v>
      </c>
      <c r="E53" s="55">
        <v>2.104E-3</v>
      </c>
      <c r="F53" s="55">
        <v>2.0179999999999998E-3</v>
      </c>
      <c r="G53" s="55">
        <v>1.8890000000000001E-3</v>
      </c>
      <c r="H53" s="55">
        <v>1.805E-3</v>
      </c>
      <c r="I53" s="55">
        <v>1.645E-3</v>
      </c>
      <c r="J53" s="55">
        <v>1.516E-3</v>
      </c>
      <c r="K53" s="55">
        <v>1.372E-3</v>
      </c>
      <c r="L53" s="55">
        <v>1.2279999999999999E-3</v>
      </c>
      <c r="M53" s="55">
        <v>1.157E-3</v>
      </c>
      <c r="N53" s="55">
        <v>1.036E-3</v>
      </c>
      <c r="O53" s="55">
        <v>9.6900000000000003E-4</v>
      </c>
      <c r="P53" s="55">
        <v>8.6799999999999996E-4</v>
      </c>
      <c r="Q53" s="55">
        <v>7.9600000000000005E-4</v>
      </c>
      <c r="R53" s="55">
        <v>7.4399999999999998E-4</v>
      </c>
      <c r="S53" s="55">
        <v>7.54E-4</v>
      </c>
      <c r="T53" s="55">
        <v>6.4599999999999998E-4</v>
      </c>
      <c r="U53" s="55">
        <v>4.9799999999999996E-4</v>
      </c>
      <c r="V53" s="55">
        <v>3.6900000000000002E-4</v>
      </c>
      <c r="W53" s="55">
        <v>2.2499999999999999E-4</v>
      </c>
      <c r="X53" s="55">
        <v>1.84E-4</v>
      </c>
      <c r="Y53" s="55">
        <v>0</v>
      </c>
      <c r="Z53" s="55">
        <v>-1.84E-4</v>
      </c>
      <c r="AA53" s="55">
        <v>-2.22E-4</v>
      </c>
      <c r="AB53" s="55">
        <v>-2.5099999999999998E-4</v>
      </c>
      <c r="AC53" s="55">
        <v>-1.4300000000000001E-4</v>
      </c>
      <c r="AD53" s="55">
        <v>-6.4999999999999994E-5</v>
      </c>
      <c r="AE53" s="55">
        <v>1.4E-5</v>
      </c>
      <c r="AF53" s="55">
        <v>6.6000000000000005E-5</v>
      </c>
      <c r="AG53" s="55">
        <v>1.4999999999999999E-4</v>
      </c>
      <c r="AH53" s="55">
        <v>2.6400000000000002E-4</v>
      </c>
      <c r="AI53" s="55">
        <v>3.4000000000000002E-4</v>
      </c>
      <c r="AJ53" s="55">
        <v>3.9500000000000001E-4</v>
      </c>
      <c r="AK53" s="55">
        <v>4.6900000000000002E-4</v>
      </c>
      <c r="AL53" s="55">
        <v>4.9299999999999995E-4</v>
      </c>
    </row>
    <row r="54" spans="1:38" ht="12.75" customHeight="1" x14ac:dyDescent="0.2">
      <c r="A54" s="55">
        <v>2.8E-3</v>
      </c>
      <c r="B54" s="55">
        <v>2.5959999999999998E-3</v>
      </c>
      <c r="C54" s="55">
        <v>2.3809999999999999E-3</v>
      </c>
      <c r="D54" s="55">
        <v>2.1849999999999999E-3</v>
      </c>
      <c r="E54" s="55">
        <v>2.085E-3</v>
      </c>
      <c r="F54" s="55">
        <v>2.0140000000000002E-3</v>
      </c>
      <c r="G54" s="55">
        <v>1.854E-3</v>
      </c>
      <c r="H54" s="55">
        <v>1.732E-3</v>
      </c>
      <c r="I54" s="55">
        <v>1.6080000000000001E-3</v>
      </c>
      <c r="J54" s="55">
        <v>1.47E-3</v>
      </c>
      <c r="K54" s="55">
        <v>1.3209999999999999E-3</v>
      </c>
      <c r="L54" s="55">
        <v>1.225E-3</v>
      </c>
      <c r="M54" s="55">
        <v>1.126E-3</v>
      </c>
      <c r="N54" s="55">
        <v>1.0189999999999999E-3</v>
      </c>
      <c r="O54" s="55">
        <v>9.4899999999999997E-4</v>
      </c>
      <c r="P54" s="55">
        <v>8.5800000000000004E-4</v>
      </c>
      <c r="Q54" s="55">
        <v>7.8200000000000003E-4</v>
      </c>
      <c r="R54" s="55">
        <v>7.3999999999999999E-4</v>
      </c>
      <c r="S54" s="55">
        <v>6.9399999999999996E-4</v>
      </c>
      <c r="T54" s="55">
        <v>6.0300000000000002E-4</v>
      </c>
      <c r="U54" s="55">
        <v>5.0100000000000003E-4</v>
      </c>
      <c r="V54" s="55">
        <v>3.4099999999999999E-4</v>
      </c>
      <c r="W54" s="55">
        <v>2.4699999999999999E-4</v>
      </c>
      <c r="X54" s="55">
        <v>1.74E-4</v>
      </c>
      <c r="Y54" s="55">
        <v>0</v>
      </c>
      <c r="Z54" s="55">
        <v>-1.35E-4</v>
      </c>
      <c r="AA54" s="55">
        <v>-1.34E-4</v>
      </c>
      <c r="AB54" s="55">
        <v>-1.1900000000000001E-4</v>
      </c>
      <c r="AC54" s="55">
        <v>-1.5999999999999999E-5</v>
      </c>
      <c r="AD54" s="55">
        <v>-2.4000000000000001E-5</v>
      </c>
      <c r="AE54" s="55">
        <v>1.0900000000000001E-4</v>
      </c>
      <c r="AF54" s="55">
        <v>1.55E-4</v>
      </c>
      <c r="AG54" s="55">
        <v>2.43E-4</v>
      </c>
      <c r="AH54" s="55">
        <v>3.57E-4</v>
      </c>
      <c r="AI54" s="55">
        <v>4.6700000000000002E-4</v>
      </c>
      <c r="AJ54" s="55">
        <v>5.1099999999999995E-4</v>
      </c>
      <c r="AK54" s="55">
        <v>5.9599999999999996E-4</v>
      </c>
      <c r="AL54" s="55">
        <v>6.2100000000000002E-4</v>
      </c>
    </row>
    <row r="55" spans="1:38" ht="12.75" customHeight="1" x14ac:dyDescent="0.2">
      <c r="A55" s="55">
        <v>2.7650000000000001E-3</v>
      </c>
      <c r="B55" s="55">
        <v>2.5400000000000002E-3</v>
      </c>
      <c r="C55" s="55">
        <v>2.3400000000000001E-3</v>
      </c>
      <c r="D55" s="55">
        <v>2.134E-3</v>
      </c>
      <c r="E55" s="55">
        <v>2.0209999999999998E-3</v>
      </c>
      <c r="F55" s="55">
        <v>1.9070000000000001E-3</v>
      </c>
      <c r="G55" s="55">
        <v>1.7769999999999999E-3</v>
      </c>
      <c r="H55" s="55">
        <v>1.678E-3</v>
      </c>
      <c r="I55" s="55">
        <v>1.565E-3</v>
      </c>
      <c r="J55" s="55">
        <v>1.4499999999999999E-3</v>
      </c>
      <c r="K55" s="55">
        <v>1.289E-3</v>
      </c>
      <c r="L55" s="55">
        <v>1.165E-3</v>
      </c>
      <c r="M55" s="55">
        <v>1.0839999999999999E-3</v>
      </c>
      <c r="N55" s="55">
        <v>9.41E-4</v>
      </c>
      <c r="O55" s="55">
        <v>8.6600000000000002E-4</v>
      </c>
      <c r="P55" s="55">
        <v>7.9299999999999998E-4</v>
      </c>
      <c r="Q55" s="55">
        <v>7.27E-4</v>
      </c>
      <c r="R55" s="55">
        <v>6.9999999999999999E-4</v>
      </c>
      <c r="S55" s="55">
        <v>6.8099999999999996E-4</v>
      </c>
      <c r="T55" s="55">
        <v>6.2399999999999999E-4</v>
      </c>
      <c r="U55" s="55">
        <v>4.8999999999999998E-4</v>
      </c>
      <c r="V55" s="55">
        <v>3.57E-4</v>
      </c>
      <c r="W55" s="55">
        <v>2.3699999999999999E-4</v>
      </c>
      <c r="X55" s="55">
        <v>1.6799999999999999E-4</v>
      </c>
      <c r="Y55" s="55">
        <v>0</v>
      </c>
      <c r="Z55" s="55">
        <v>-1.76E-4</v>
      </c>
      <c r="AA55" s="55">
        <v>-1.7799999999999999E-4</v>
      </c>
      <c r="AB55" s="55">
        <v>-1.64E-4</v>
      </c>
      <c r="AC55" s="55">
        <v>-5.8E-5</v>
      </c>
      <c r="AD55" s="55">
        <v>3.1999999999999999E-5</v>
      </c>
      <c r="AE55" s="55">
        <v>1.6100000000000001E-4</v>
      </c>
      <c r="AF55" s="55">
        <v>2.8299999999999999E-4</v>
      </c>
      <c r="AG55" s="55">
        <v>3.7399999999999998E-4</v>
      </c>
      <c r="AH55" s="55">
        <v>5.3300000000000005E-4</v>
      </c>
      <c r="AI55" s="55">
        <v>6.6200000000000005E-4</v>
      </c>
      <c r="AJ55" s="55">
        <v>7.2400000000000003E-4</v>
      </c>
      <c r="AK55" s="55">
        <v>8.0999999999999996E-4</v>
      </c>
      <c r="AL55" s="55">
        <v>8.3900000000000001E-4</v>
      </c>
    </row>
    <row r="56" spans="1:38" ht="12.75" customHeight="1" x14ac:dyDescent="0.2">
      <c r="A56" s="55">
        <v>2.5530000000000001E-3</v>
      </c>
      <c r="B56" s="55">
        <v>2.3679999999999999E-3</v>
      </c>
      <c r="C56" s="55">
        <v>2.166E-3</v>
      </c>
      <c r="D56" s="55">
        <v>1.97E-3</v>
      </c>
      <c r="E56" s="55">
        <v>1.9009999999999999E-3</v>
      </c>
      <c r="F56" s="55">
        <v>1.8259999999999999E-3</v>
      </c>
      <c r="G56" s="55">
        <v>1.6750000000000001E-3</v>
      </c>
      <c r="H56" s="55">
        <v>1.5610000000000001E-3</v>
      </c>
      <c r="I56" s="55">
        <v>1.4220000000000001E-3</v>
      </c>
      <c r="J56" s="55">
        <v>1.2769999999999999E-3</v>
      </c>
      <c r="K56" s="55">
        <v>1.1169999999999999E-3</v>
      </c>
      <c r="L56" s="55">
        <v>1.0039999999999999E-3</v>
      </c>
      <c r="M56" s="55">
        <v>9.5299999999999996E-4</v>
      </c>
      <c r="N56" s="55">
        <v>8.5300000000000003E-4</v>
      </c>
      <c r="O56" s="55">
        <v>8.03E-4</v>
      </c>
      <c r="P56" s="55">
        <v>7.18E-4</v>
      </c>
      <c r="Q56" s="55">
        <v>6.8099999999999996E-4</v>
      </c>
      <c r="R56" s="55">
        <v>6.0999999999999997E-4</v>
      </c>
      <c r="S56" s="55">
        <v>6.1200000000000002E-4</v>
      </c>
      <c r="T56" s="55">
        <v>5.1000000000000004E-4</v>
      </c>
      <c r="U56" s="55">
        <v>3.8699999999999997E-4</v>
      </c>
      <c r="V56" s="55">
        <v>2.8400000000000002E-4</v>
      </c>
      <c r="W56" s="55">
        <v>1.66E-4</v>
      </c>
      <c r="X56" s="55">
        <v>1.4899999999999999E-4</v>
      </c>
      <c r="Y56" s="55">
        <v>0</v>
      </c>
      <c r="Z56" s="55">
        <v>-1.55E-4</v>
      </c>
      <c r="AA56" s="55">
        <v>-1.01E-4</v>
      </c>
      <c r="AB56" s="55">
        <v>-6.4999999999999994E-5</v>
      </c>
      <c r="AC56" s="55">
        <v>8.5000000000000006E-5</v>
      </c>
      <c r="AD56" s="55">
        <v>1.8699999999999999E-4</v>
      </c>
      <c r="AE56" s="55">
        <v>3.1399999999999999E-4</v>
      </c>
      <c r="AF56" s="55">
        <v>4.5199999999999998E-4</v>
      </c>
      <c r="AG56" s="55">
        <v>5.5800000000000001E-4</v>
      </c>
      <c r="AH56" s="55">
        <v>7.1699999999999997E-4</v>
      </c>
      <c r="AI56" s="55">
        <v>8.43E-4</v>
      </c>
      <c r="AJ56" s="55">
        <v>9.2699999999999998E-4</v>
      </c>
      <c r="AK56" s="55">
        <v>1.031E-3</v>
      </c>
      <c r="AL56" s="55">
        <v>1.072E-3</v>
      </c>
    </row>
    <row r="57" spans="1:38" ht="12.75" customHeight="1" x14ac:dyDescent="0.2">
      <c r="A57" s="55">
        <v>2.5070000000000001E-3</v>
      </c>
      <c r="B57" s="55">
        <v>2.2989999999999998E-3</v>
      </c>
      <c r="C57" s="55">
        <v>2.042E-3</v>
      </c>
      <c r="D57" s="55">
        <v>1.828E-3</v>
      </c>
      <c r="E57" s="55">
        <v>1.758E-3</v>
      </c>
      <c r="F57" s="55">
        <v>1.6800000000000001E-3</v>
      </c>
      <c r="G57" s="55">
        <v>1.531E-3</v>
      </c>
      <c r="H57" s="55">
        <v>1.4250000000000001E-3</v>
      </c>
      <c r="I57" s="55">
        <v>1.328E-3</v>
      </c>
      <c r="J57" s="55">
        <v>1.225E-3</v>
      </c>
      <c r="K57" s="55">
        <v>1.073E-3</v>
      </c>
      <c r="L57" s="55">
        <v>9.5699999999999995E-4</v>
      </c>
      <c r="M57" s="55">
        <v>9.0700000000000004E-4</v>
      </c>
      <c r="N57" s="55">
        <v>8.1700000000000002E-4</v>
      </c>
      <c r="O57" s="55">
        <v>7.3099999999999999E-4</v>
      </c>
      <c r="P57" s="55">
        <v>6.5300000000000004E-4</v>
      </c>
      <c r="Q57" s="55">
        <v>5.7300000000000005E-4</v>
      </c>
      <c r="R57" s="55">
        <v>5.5500000000000005E-4</v>
      </c>
      <c r="S57" s="55">
        <v>5.4900000000000001E-4</v>
      </c>
      <c r="T57" s="55">
        <v>5.0000000000000001E-4</v>
      </c>
      <c r="U57" s="55">
        <v>4.0700000000000003E-4</v>
      </c>
      <c r="V57" s="55">
        <v>2.6600000000000001E-4</v>
      </c>
      <c r="W57" s="55">
        <v>1.64E-4</v>
      </c>
      <c r="X57" s="55">
        <v>1.5899999999999999E-4</v>
      </c>
      <c r="Y57" s="55">
        <v>0</v>
      </c>
      <c r="Z57" s="55">
        <v>-1.1E-4</v>
      </c>
      <c r="AA57" s="55">
        <v>-7.1000000000000005E-5</v>
      </c>
      <c r="AB57" s="55">
        <v>-3.0000000000000001E-5</v>
      </c>
      <c r="AC57" s="55">
        <v>1.35E-4</v>
      </c>
      <c r="AD57" s="55">
        <v>2.0000000000000001E-4</v>
      </c>
      <c r="AE57" s="55">
        <v>3.5399999999999999E-4</v>
      </c>
      <c r="AF57" s="55">
        <v>4.7800000000000002E-4</v>
      </c>
      <c r="AG57" s="55">
        <v>6.0999999999999997E-4</v>
      </c>
      <c r="AH57" s="55">
        <v>8.0500000000000005E-4</v>
      </c>
      <c r="AI57" s="55">
        <v>9.3499999999999996E-4</v>
      </c>
      <c r="AJ57" s="55">
        <v>1.0330000000000001E-3</v>
      </c>
      <c r="AK57" s="55">
        <v>1.1349999999999999E-3</v>
      </c>
      <c r="AL57" s="55">
        <v>1.147E-3</v>
      </c>
    </row>
    <row r="58" spans="1:38" ht="12.75" customHeight="1" x14ac:dyDescent="0.2">
      <c r="A58" s="55">
        <v>2.284E-3</v>
      </c>
      <c r="B58" s="55">
        <v>2.111E-3</v>
      </c>
      <c r="C58" s="55">
        <v>1.977E-3</v>
      </c>
      <c r="D58" s="55">
        <v>1.7650000000000001E-3</v>
      </c>
      <c r="E58" s="55">
        <v>1.6900000000000001E-3</v>
      </c>
      <c r="F58" s="55">
        <v>1.565E-3</v>
      </c>
      <c r="G58" s="55">
        <v>1.415E-3</v>
      </c>
      <c r="H58" s="55">
        <v>1.299E-3</v>
      </c>
      <c r="I58" s="55">
        <v>1.1670000000000001E-3</v>
      </c>
      <c r="J58" s="55">
        <v>1.0640000000000001E-3</v>
      </c>
      <c r="K58" s="55">
        <v>9.0700000000000004E-4</v>
      </c>
      <c r="L58" s="55">
        <v>7.9100000000000004E-4</v>
      </c>
      <c r="M58" s="55">
        <v>7.2199999999999999E-4</v>
      </c>
      <c r="N58" s="55">
        <v>6.3299999999999999E-4</v>
      </c>
      <c r="O58" s="55">
        <v>5.6800000000000004E-4</v>
      </c>
      <c r="P58" s="55">
        <v>5.0000000000000001E-4</v>
      </c>
      <c r="Q58" s="55">
        <v>4.7600000000000002E-4</v>
      </c>
      <c r="R58" s="55">
        <v>4.7199999999999998E-4</v>
      </c>
      <c r="S58" s="55">
        <v>4.6099999999999998E-4</v>
      </c>
      <c r="T58" s="55">
        <v>4.15E-4</v>
      </c>
      <c r="U58" s="55">
        <v>3.19E-4</v>
      </c>
      <c r="V58" s="55">
        <v>2.2699999999999999E-4</v>
      </c>
      <c r="W58" s="55">
        <v>1.46E-4</v>
      </c>
      <c r="X58" s="55">
        <v>1.37E-4</v>
      </c>
      <c r="Y58" s="55">
        <v>0</v>
      </c>
      <c r="Z58" s="55">
        <v>-1.1400000000000001E-4</v>
      </c>
      <c r="AA58" s="55">
        <v>-5.5999999999999999E-5</v>
      </c>
      <c r="AB58" s="55">
        <v>2.0999999999999999E-5</v>
      </c>
      <c r="AC58" s="55">
        <v>2.0799999999999999E-4</v>
      </c>
      <c r="AD58" s="55">
        <v>3.3700000000000001E-4</v>
      </c>
      <c r="AE58" s="55">
        <v>5.1000000000000004E-4</v>
      </c>
      <c r="AF58" s="55">
        <v>6.4400000000000004E-4</v>
      </c>
      <c r="AG58" s="55">
        <v>8.0099999999999995E-4</v>
      </c>
      <c r="AH58" s="55">
        <v>1.0120000000000001E-3</v>
      </c>
      <c r="AI58" s="55">
        <v>1.1559999999999999E-3</v>
      </c>
      <c r="AJ58" s="55">
        <v>1.243E-3</v>
      </c>
      <c r="AK58" s="55">
        <v>1.366E-3</v>
      </c>
      <c r="AL58" s="55">
        <v>1.3730000000000001E-3</v>
      </c>
    </row>
    <row r="59" spans="1:38" ht="12.75" customHeight="1" x14ac:dyDescent="0.2">
      <c r="A59" s="55">
        <v>2.114E-3</v>
      </c>
      <c r="B59" s="55">
        <v>1.892E-3</v>
      </c>
      <c r="C59" s="55">
        <v>1.7030000000000001E-3</v>
      </c>
      <c r="D59" s="55">
        <v>1.4940000000000001E-3</v>
      </c>
      <c r="E59" s="55">
        <v>1.4450000000000001E-3</v>
      </c>
      <c r="F59" s="55">
        <v>1.382E-3</v>
      </c>
      <c r="G59" s="55">
        <v>1.2509999999999999E-3</v>
      </c>
      <c r="H59" s="55">
        <v>1.1379999999999999E-3</v>
      </c>
      <c r="I59" s="55">
        <v>1.0640000000000001E-3</v>
      </c>
      <c r="J59" s="55">
        <v>9.2800000000000001E-4</v>
      </c>
      <c r="K59" s="55">
        <v>7.9100000000000004E-4</v>
      </c>
      <c r="L59" s="55">
        <v>6.96E-4</v>
      </c>
      <c r="M59" s="55">
        <v>6.78E-4</v>
      </c>
      <c r="N59" s="55">
        <v>5.9299999999999999E-4</v>
      </c>
      <c r="O59" s="55">
        <v>5.3700000000000004E-4</v>
      </c>
      <c r="P59" s="55">
        <v>4.7899999999999999E-4</v>
      </c>
      <c r="Q59" s="55">
        <v>4.28E-4</v>
      </c>
      <c r="R59" s="55">
        <v>4.2200000000000001E-4</v>
      </c>
      <c r="S59" s="55">
        <v>4.3199999999999998E-4</v>
      </c>
      <c r="T59" s="55">
        <v>3.6200000000000002E-4</v>
      </c>
      <c r="U59" s="55">
        <v>2.7E-4</v>
      </c>
      <c r="V59" s="55">
        <v>1.4799999999999999E-4</v>
      </c>
      <c r="W59" s="55">
        <v>1.11E-4</v>
      </c>
      <c r="X59" s="55">
        <v>1.05E-4</v>
      </c>
      <c r="Y59" s="55">
        <v>0</v>
      </c>
      <c r="Z59" s="55">
        <v>-9.8999999999999994E-5</v>
      </c>
      <c r="AA59" s="55">
        <v>-3.1999999999999999E-5</v>
      </c>
      <c r="AB59" s="55">
        <v>4.6999999999999997E-5</v>
      </c>
      <c r="AC59" s="55">
        <v>2.5799999999999998E-4</v>
      </c>
      <c r="AD59" s="55">
        <v>3.6900000000000002E-4</v>
      </c>
      <c r="AE59" s="55">
        <v>5.1999999999999995E-4</v>
      </c>
      <c r="AF59" s="55">
        <v>6.6100000000000002E-4</v>
      </c>
      <c r="AG59" s="55">
        <v>8.0999999999999996E-4</v>
      </c>
      <c r="AH59" s="55">
        <v>1.0009999999999999E-3</v>
      </c>
      <c r="AI59" s="55">
        <v>1.137E-3</v>
      </c>
      <c r="AJ59" s="55">
        <v>1.212E-3</v>
      </c>
      <c r="AK59" s="55">
        <v>1.3489999999999999E-3</v>
      </c>
      <c r="AL59" s="55">
        <v>1.3829999999999999E-3</v>
      </c>
    </row>
    <row r="60" spans="1:38" ht="12.75" customHeight="1" x14ac:dyDescent="0.2">
      <c r="A60" s="55">
        <v>1.9120000000000001E-3</v>
      </c>
      <c r="B60" s="55">
        <v>1.766E-3</v>
      </c>
      <c r="C60" s="55">
        <v>1.6540000000000001E-3</v>
      </c>
      <c r="D60" s="55">
        <v>1.4519999999999999E-3</v>
      </c>
      <c r="E60" s="55">
        <v>1.3619999999999999E-3</v>
      </c>
      <c r="F60" s="55">
        <v>1.2650000000000001E-3</v>
      </c>
      <c r="G60" s="55">
        <v>1.08E-3</v>
      </c>
      <c r="H60" s="55">
        <v>9.68E-4</v>
      </c>
      <c r="I60" s="55">
        <v>8.8800000000000001E-4</v>
      </c>
      <c r="J60" s="55">
        <v>7.8799999999999996E-4</v>
      </c>
      <c r="K60" s="55">
        <v>6.4199999999999999E-4</v>
      </c>
      <c r="L60" s="55">
        <v>5.4600000000000004E-4</v>
      </c>
      <c r="M60" s="55">
        <v>5.1199999999999998E-4</v>
      </c>
      <c r="N60" s="55">
        <v>4.3600000000000003E-4</v>
      </c>
      <c r="O60" s="55">
        <v>3.57E-4</v>
      </c>
      <c r="P60" s="55">
        <v>2.9E-4</v>
      </c>
      <c r="Q60" s="55">
        <v>2.8299999999999999E-4</v>
      </c>
      <c r="R60" s="55">
        <v>3.01E-4</v>
      </c>
      <c r="S60" s="55">
        <v>3.1399999999999999E-4</v>
      </c>
      <c r="T60" s="55">
        <v>2.99E-4</v>
      </c>
      <c r="U60" s="55">
        <v>2.2499999999999999E-4</v>
      </c>
      <c r="V60" s="55">
        <v>1.21E-4</v>
      </c>
      <c r="W60" s="55">
        <v>1E-4</v>
      </c>
      <c r="X60" s="55">
        <v>1.16E-4</v>
      </c>
      <c r="Y60" s="55">
        <v>0</v>
      </c>
      <c r="Z60" s="55">
        <v>-9.7999999999999997E-5</v>
      </c>
      <c r="AA60" s="55">
        <v>-1.7E-5</v>
      </c>
      <c r="AB60" s="55">
        <v>6.3E-5</v>
      </c>
      <c r="AC60" s="55">
        <v>2.5500000000000002E-4</v>
      </c>
      <c r="AD60" s="55">
        <v>3.9100000000000002E-4</v>
      </c>
      <c r="AE60" s="55">
        <v>5.5000000000000003E-4</v>
      </c>
      <c r="AF60" s="55">
        <v>7.0500000000000001E-4</v>
      </c>
      <c r="AG60" s="55">
        <v>8.4099999999999995E-4</v>
      </c>
      <c r="AH60" s="55">
        <v>1.0610000000000001E-3</v>
      </c>
      <c r="AI60" s="55">
        <v>1.175E-3</v>
      </c>
      <c r="AJ60" s="55">
        <v>1.266E-3</v>
      </c>
      <c r="AK60" s="55">
        <v>1.3730000000000001E-3</v>
      </c>
      <c r="AL60" s="55">
        <v>1.4120000000000001E-3</v>
      </c>
    </row>
    <row r="61" spans="1:38" ht="12.75" customHeight="1" x14ac:dyDescent="0.2">
      <c r="A61" s="55">
        <v>1.714E-3</v>
      </c>
      <c r="B61" s="55">
        <v>1.5939999999999999E-3</v>
      </c>
      <c r="C61" s="55">
        <v>1.5399999999999999E-3</v>
      </c>
      <c r="D61" s="55">
        <v>1.3489999999999999E-3</v>
      </c>
      <c r="E61" s="55">
        <v>1.297E-3</v>
      </c>
      <c r="F61" s="55">
        <v>1.1869999999999999E-3</v>
      </c>
      <c r="G61" s="55">
        <v>1.01E-3</v>
      </c>
      <c r="H61" s="55">
        <v>9.1100000000000003E-4</v>
      </c>
      <c r="I61" s="55">
        <v>7.94E-4</v>
      </c>
      <c r="J61" s="55">
        <v>6.96E-4</v>
      </c>
      <c r="K61" s="55">
        <v>5.4699999999999996E-4</v>
      </c>
      <c r="L61" s="55">
        <v>4.5100000000000001E-4</v>
      </c>
      <c r="M61" s="55">
        <v>4.0299999999999998E-4</v>
      </c>
      <c r="N61" s="55">
        <v>3.5399999999999999E-4</v>
      </c>
      <c r="O61" s="55">
        <v>3.3799999999999998E-4</v>
      </c>
      <c r="P61" s="55">
        <v>2.8899999999999998E-4</v>
      </c>
      <c r="Q61" s="55">
        <v>2.5000000000000001E-4</v>
      </c>
      <c r="R61" s="55">
        <v>2.7E-4</v>
      </c>
      <c r="S61" s="55">
        <v>2.9700000000000001E-4</v>
      </c>
      <c r="T61" s="55">
        <v>2.6400000000000002E-4</v>
      </c>
      <c r="U61" s="55">
        <v>1.92E-4</v>
      </c>
      <c r="V61" s="55">
        <v>1.0399999999999999E-4</v>
      </c>
      <c r="W61" s="55">
        <v>6.3E-5</v>
      </c>
      <c r="X61" s="55">
        <v>9.1000000000000003E-5</v>
      </c>
      <c r="Y61" s="55">
        <v>0</v>
      </c>
      <c r="Z61" s="55">
        <v>-8.3999999999999995E-5</v>
      </c>
      <c r="AA61" s="55">
        <v>1.2999999999999999E-5</v>
      </c>
      <c r="AB61" s="55">
        <v>1.1E-4</v>
      </c>
      <c r="AC61" s="55">
        <v>3.3300000000000002E-4</v>
      </c>
      <c r="AD61" s="55">
        <v>4.4799999999999999E-4</v>
      </c>
      <c r="AE61" s="55">
        <v>6.2500000000000001E-4</v>
      </c>
      <c r="AF61" s="55">
        <v>7.36E-4</v>
      </c>
      <c r="AG61" s="55">
        <v>8.8099999999999995E-4</v>
      </c>
      <c r="AH61" s="55">
        <v>1.0480000000000001E-3</v>
      </c>
      <c r="AI61" s="55">
        <v>1.173E-3</v>
      </c>
      <c r="AJ61" s="55">
        <v>1.256E-3</v>
      </c>
      <c r="AK61" s="55">
        <v>1.354E-3</v>
      </c>
      <c r="AL61" s="55">
        <v>1.4159999999999999E-3</v>
      </c>
    </row>
    <row r="62" spans="1:38" ht="12.75" customHeight="1" x14ac:dyDescent="0.2">
      <c r="A62" s="55">
        <v>1.629E-3</v>
      </c>
      <c r="B62" s="55">
        <v>1.5349999999999999E-3</v>
      </c>
      <c r="C62" s="55">
        <v>1.4250000000000001E-3</v>
      </c>
      <c r="D62" s="55">
        <v>1.25E-3</v>
      </c>
      <c r="E62" s="55">
        <v>1.193E-3</v>
      </c>
      <c r="F62" s="55">
        <v>1.1119999999999999E-3</v>
      </c>
      <c r="G62" s="55">
        <v>9.810000000000001E-4</v>
      </c>
      <c r="H62" s="55">
        <v>8.9300000000000002E-4</v>
      </c>
      <c r="I62" s="55">
        <v>7.3999999999999999E-4</v>
      </c>
      <c r="J62" s="55">
        <v>6.5899999999999997E-4</v>
      </c>
      <c r="K62" s="55">
        <v>5.2300000000000003E-4</v>
      </c>
      <c r="L62" s="55">
        <v>4.6299999999999998E-4</v>
      </c>
      <c r="M62" s="55">
        <v>4.1599999999999997E-4</v>
      </c>
      <c r="N62" s="55">
        <v>3.5100000000000002E-4</v>
      </c>
      <c r="O62" s="55">
        <v>3.1599999999999998E-4</v>
      </c>
      <c r="P62" s="55">
        <v>2.5799999999999998E-4</v>
      </c>
      <c r="Q62" s="55">
        <v>2.14E-4</v>
      </c>
      <c r="R62" s="55">
        <v>2.34E-4</v>
      </c>
      <c r="S62" s="55">
        <v>2.6699999999999998E-4</v>
      </c>
      <c r="T62" s="55">
        <v>2.4699999999999999E-4</v>
      </c>
      <c r="U62" s="55">
        <v>1.7899999999999999E-4</v>
      </c>
      <c r="V62" s="55">
        <v>1.11E-4</v>
      </c>
      <c r="W62" s="55">
        <v>9.2999999999999997E-5</v>
      </c>
      <c r="X62" s="55">
        <v>1.16E-4</v>
      </c>
      <c r="Y62" s="55">
        <v>0</v>
      </c>
      <c r="Z62" s="55">
        <v>-6.6000000000000005E-5</v>
      </c>
      <c r="AA62" s="55">
        <v>6.0000000000000002E-6</v>
      </c>
      <c r="AB62" s="55">
        <v>9.3999999999999994E-5</v>
      </c>
      <c r="AC62" s="55">
        <v>2.9100000000000003E-4</v>
      </c>
      <c r="AD62" s="55">
        <v>4.0099999999999999E-4</v>
      </c>
      <c r="AE62" s="55">
        <v>5.4600000000000004E-4</v>
      </c>
      <c r="AF62" s="55">
        <v>6.6600000000000003E-4</v>
      </c>
      <c r="AG62" s="55">
        <v>7.5299999999999998E-4</v>
      </c>
      <c r="AH62" s="55">
        <v>9.0300000000000005E-4</v>
      </c>
      <c r="AI62" s="55">
        <v>1.0009999999999999E-3</v>
      </c>
      <c r="AJ62" s="55">
        <v>1.059E-3</v>
      </c>
      <c r="AK62" s="55">
        <v>1.1689999999999999E-3</v>
      </c>
      <c r="AL62" s="55">
        <v>1.219E-3</v>
      </c>
    </row>
    <row r="63" spans="1:38" ht="12.75" customHeight="1" x14ac:dyDescent="0.2">
      <c r="A63" s="55">
        <v>1.7309999999999999E-3</v>
      </c>
      <c r="B63" s="55">
        <v>1.588E-3</v>
      </c>
      <c r="C63" s="55">
        <v>1.5020000000000001E-3</v>
      </c>
      <c r="D63" s="55">
        <v>1.3079999999999999E-3</v>
      </c>
      <c r="E63" s="55">
        <v>1.2310000000000001E-3</v>
      </c>
      <c r="F63" s="55">
        <v>1.1590000000000001E-3</v>
      </c>
      <c r="G63" s="55">
        <v>1.0300000000000001E-3</v>
      </c>
      <c r="H63" s="55">
        <v>9.2599999999999996E-4</v>
      </c>
      <c r="I63" s="55">
        <v>8.1999999999999998E-4</v>
      </c>
      <c r="J63" s="55">
        <v>7.4200000000000004E-4</v>
      </c>
      <c r="K63" s="55">
        <v>5.9500000000000004E-4</v>
      </c>
      <c r="L63" s="55">
        <v>5.2800000000000004E-4</v>
      </c>
      <c r="M63" s="55">
        <v>4.6900000000000002E-4</v>
      </c>
      <c r="N63" s="55">
        <v>3.9399999999999998E-4</v>
      </c>
      <c r="O63" s="55">
        <v>3.4000000000000002E-4</v>
      </c>
      <c r="P63" s="55">
        <v>2.7E-4</v>
      </c>
      <c r="Q63" s="55">
        <v>2.61E-4</v>
      </c>
      <c r="R63" s="55">
        <v>2.81E-4</v>
      </c>
      <c r="S63" s="55">
        <v>3.0800000000000001E-4</v>
      </c>
      <c r="T63" s="55">
        <v>2.8600000000000001E-4</v>
      </c>
      <c r="U63" s="55">
        <v>2.43E-4</v>
      </c>
      <c r="V63" s="55">
        <v>1.55E-4</v>
      </c>
      <c r="W63" s="55">
        <v>1E-4</v>
      </c>
      <c r="X63" s="55">
        <v>1.2E-4</v>
      </c>
      <c r="Y63" s="55">
        <v>0</v>
      </c>
      <c r="Z63" s="55">
        <v>-7.6000000000000004E-5</v>
      </c>
      <c r="AA63" s="55">
        <v>6.9999999999999999E-6</v>
      </c>
      <c r="AB63" s="55">
        <v>8.0000000000000007E-5</v>
      </c>
      <c r="AC63" s="55">
        <v>2.4399999999999999E-4</v>
      </c>
      <c r="AD63" s="55">
        <v>3.3599999999999998E-4</v>
      </c>
      <c r="AE63" s="55">
        <v>4.8299999999999998E-4</v>
      </c>
      <c r="AF63" s="55">
        <v>5.9500000000000004E-4</v>
      </c>
      <c r="AG63" s="55">
        <v>6.6600000000000003E-4</v>
      </c>
      <c r="AH63" s="55">
        <v>8.0999999999999996E-4</v>
      </c>
      <c r="AI63" s="55">
        <v>8.7299999999999997E-4</v>
      </c>
      <c r="AJ63" s="55">
        <v>9.4300000000000004E-4</v>
      </c>
      <c r="AK63" s="55">
        <v>1.0560000000000001E-3</v>
      </c>
      <c r="AL63" s="55">
        <v>1.0690000000000001E-3</v>
      </c>
    </row>
    <row r="64" spans="1:38" ht="12.75" customHeight="1" x14ac:dyDescent="0.2">
      <c r="A64" s="55">
        <v>1.7160000000000001E-3</v>
      </c>
      <c r="B64" s="55">
        <v>1.6100000000000001E-3</v>
      </c>
      <c r="C64" s="55">
        <v>1.5319999999999999E-3</v>
      </c>
      <c r="D64" s="55">
        <v>1.364E-3</v>
      </c>
      <c r="E64" s="55">
        <v>1.3179999999999999E-3</v>
      </c>
      <c r="F64" s="55">
        <v>1.2329999999999999E-3</v>
      </c>
      <c r="G64" s="55">
        <v>1.073E-3</v>
      </c>
      <c r="H64" s="55">
        <v>9.5100000000000002E-4</v>
      </c>
      <c r="I64" s="55">
        <v>8.43E-4</v>
      </c>
      <c r="J64" s="55">
        <v>7.3999999999999999E-4</v>
      </c>
      <c r="K64" s="55">
        <v>6.11E-4</v>
      </c>
      <c r="L64" s="55">
        <v>5.1900000000000004E-4</v>
      </c>
      <c r="M64" s="55">
        <v>4.9799999999999996E-4</v>
      </c>
      <c r="N64" s="55">
        <v>4.3300000000000001E-4</v>
      </c>
      <c r="O64" s="55">
        <v>3.7399999999999998E-4</v>
      </c>
      <c r="P64" s="55">
        <v>3.1399999999999999E-4</v>
      </c>
      <c r="Q64" s="55">
        <v>2.7900000000000001E-4</v>
      </c>
      <c r="R64" s="55">
        <v>2.99E-4</v>
      </c>
      <c r="S64" s="55">
        <v>3.2299999999999999E-4</v>
      </c>
      <c r="T64" s="55">
        <v>2.8499999999999999E-4</v>
      </c>
      <c r="U64" s="55">
        <v>1.94E-4</v>
      </c>
      <c r="V64" s="55">
        <v>1.2400000000000001E-4</v>
      </c>
      <c r="W64" s="55">
        <v>8.2000000000000001E-5</v>
      </c>
      <c r="X64" s="55">
        <v>1.11E-4</v>
      </c>
      <c r="Y64" s="55">
        <v>0</v>
      </c>
      <c r="Z64" s="55">
        <v>-7.7999999999999999E-5</v>
      </c>
      <c r="AA64" s="55">
        <v>9.0000000000000002E-6</v>
      </c>
      <c r="AB64" s="55">
        <v>7.1000000000000005E-5</v>
      </c>
      <c r="AC64" s="55">
        <v>2.3499999999999999E-4</v>
      </c>
      <c r="AD64" s="55">
        <v>3.3599999999999998E-4</v>
      </c>
      <c r="AE64" s="55">
        <v>4.3300000000000001E-4</v>
      </c>
      <c r="AF64" s="55">
        <v>5.0600000000000005E-4</v>
      </c>
      <c r="AG64" s="55">
        <v>5.2499999999999997E-4</v>
      </c>
      <c r="AH64" s="55">
        <v>6.1300000000000005E-4</v>
      </c>
      <c r="AI64" s="55">
        <v>6.8599999999999998E-4</v>
      </c>
      <c r="AJ64" s="55">
        <v>7.3999999999999999E-4</v>
      </c>
      <c r="AK64" s="55">
        <v>8.0699999999999999E-4</v>
      </c>
      <c r="AL64" s="55">
        <v>8.6600000000000002E-4</v>
      </c>
    </row>
    <row r="65" spans="1:38" ht="12.75" customHeight="1" x14ac:dyDescent="0.2">
      <c r="A65" s="55">
        <v>1.9059999999999999E-3</v>
      </c>
      <c r="B65" s="55">
        <v>1.735E-3</v>
      </c>
      <c r="C65" s="55">
        <v>1.6410000000000001E-3</v>
      </c>
      <c r="D65" s="55">
        <v>1.4890000000000001E-3</v>
      </c>
      <c r="E65" s="55">
        <v>1.408E-3</v>
      </c>
      <c r="F65" s="55">
        <v>1.31E-3</v>
      </c>
      <c r="G65" s="55">
        <v>1.168E-3</v>
      </c>
      <c r="H65" s="55">
        <v>1.023E-3</v>
      </c>
      <c r="I65" s="55">
        <v>9.1299999999999997E-4</v>
      </c>
      <c r="J65" s="55">
        <v>8.2700000000000004E-4</v>
      </c>
      <c r="K65" s="55">
        <v>7.0500000000000001E-4</v>
      </c>
      <c r="L65" s="55">
        <v>6.0599999999999998E-4</v>
      </c>
      <c r="M65" s="55">
        <v>5.7300000000000005E-4</v>
      </c>
      <c r="N65" s="55">
        <v>4.9600000000000002E-4</v>
      </c>
      <c r="O65" s="55">
        <v>4.0700000000000003E-4</v>
      </c>
      <c r="P65" s="55">
        <v>3.2600000000000001E-4</v>
      </c>
      <c r="Q65" s="55">
        <v>2.7399999999999999E-4</v>
      </c>
      <c r="R65" s="55">
        <v>2.72E-4</v>
      </c>
      <c r="S65" s="55">
        <v>3.1599999999999998E-4</v>
      </c>
      <c r="T65" s="55">
        <v>2.7900000000000001E-4</v>
      </c>
      <c r="U65" s="55">
        <v>2.3000000000000001E-4</v>
      </c>
      <c r="V65" s="55">
        <v>1.2E-4</v>
      </c>
      <c r="W65" s="55">
        <v>8.2999999999999998E-5</v>
      </c>
      <c r="X65" s="55">
        <v>1.16E-4</v>
      </c>
      <c r="Y65" s="55">
        <v>0</v>
      </c>
      <c r="Z65" s="55">
        <v>-8.2999999999999998E-5</v>
      </c>
      <c r="AA65" s="55">
        <v>-5.1999999999999997E-5</v>
      </c>
      <c r="AB65" s="55">
        <v>3.4999999999999997E-5</v>
      </c>
      <c r="AC65" s="55">
        <v>1.3100000000000001E-4</v>
      </c>
      <c r="AD65" s="55">
        <v>1.7200000000000001E-4</v>
      </c>
      <c r="AE65" s="55">
        <v>2.8600000000000001E-4</v>
      </c>
      <c r="AF65" s="55">
        <v>3.1700000000000001E-4</v>
      </c>
      <c r="AG65" s="55">
        <v>3.19E-4</v>
      </c>
      <c r="AH65" s="55">
        <v>3.8900000000000002E-4</v>
      </c>
      <c r="AI65" s="55">
        <v>4.3300000000000001E-4</v>
      </c>
      <c r="AJ65" s="55">
        <v>4.6900000000000002E-4</v>
      </c>
      <c r="AK65" s="55">
        <v>5.3600000000000002E-4</v>
      </c>
      <c r="AL65" s="55">
        <v>5.9199999999999997E-4</v>
      </c>
    </row>
    <row r="66" spans="1:38" ht="12.75" customHeight="1" x14ac:dyDescent="0.2">
      <c r="A66" s="55">
        <v>2.2179999999999999E-3</v>
      </c>
      <c r="B66" s="55">
        <v>2.0110000000000002E-3</v>
      </c>
      <c r="C66" s="55">
        <v>1.81E-3</v>
      </c>
      <c r="D66" s="55">
        <v>1.6280000000000001E-3</v>
      </c>
      <c r="E66" s="55">
        <v>1.5679999999999999E-3</v>
      </c>
      <c r="F66" s="55">
        <v>1.5200000000000001E-3</v>
      </c>
      <c r="G66" s="55">
        <v>1.4350000000000001E-3</v>
      </c>
      <c r="H66" s="55">
        <v>1.343E-3</v>
      </c>
      <c r="I66" s="55">
        <v>1.2520000000000001E-3</v>
      </c>
      <c r="J66" s="55">
        <v>1.1280000000000001E-3</v>
      </c>
      <c r="K66" s="55">
        <v>9.9599999999999992E-4</v>
      </c>
      <c r="L66" s="55">
        <v>8.9099999999999997E-4</v>
      </c>
      <c r="M66" s="55">
        <v>8.1499999999999997E-4</v>
      </c>
      <c r="N66" s="55">
        <v>7.2800000000000002E-4</v>
      </c>
      <c r="O66" s="55">
        <v>6.7400000000000001E-4</v>
      </c>
      <c r="P66" s="55">
        <v>5.9999999999999995E-4</v>
      </c>
      <c r="Q66" s="55">
        <v>5.3799999999999996E-4</v>
      </c>
      <c r="R66" s="55">
        <v>5.4199999999999995E-4</v>
      </c>
      <c r="S66" s="55">
        <v>5.4600000000000004E-4</v>
      </c>
      <c r="T66" s="55">
        <v>4.8500000000000003E-4</v>
      </c>
      <c r="U66" s="55">
        <v>3.9500000000000001E-4</v>
      </c>
      <c r="V66" s="55">
        <v>2.3900000000000001E-4</v>
      </c>
      <c r="W66" s="55">
        <v>1.7100000000000001E-4</v>
      </c>
      <c r="X66" s="55">
        <v>1.44E-4</v>
      </c>
      <c r="Y66" s="55">
        <v>0</v>
      </c>
      <c r="Z66" s="55">
        <v>-1.2799999999999999E-4</v>
      </c>
      <c r="AA66" s="55">
        <v>-1.05E-4</v>
      </c>
      <c r="AB66" s="55">
        <v>-7.8999999999999996E-5</v>
      </c>
      <c r="AC66" s="55">
        <v>1.9000000000000001E-5</v>
      </c>
      <c r="AD66" s="55">
        <v>4.6999999999999997E-5</v>
      </c>
      <c r="AE66" s="55">
        <v>1.12E-4</v>
      </c>
      <c r="AF66" s="55">
        <v>1.13E-4</v>
      </c>
      <c r="AG66" s="55">
        <v>1.15E-4</v>
      </c>
      <c r="AH66" s="55">
        <v>1.5300000000000001E-4</v>
      </c>
      <c r="AI66" s="55">
        <v>1.7799999999999999E-4</v>
      </c>
      <c r="AJ66" s="55">
        <v>2.0000000000000001E-4</v>
      </c>
      <c r="AK66" s="55">
        <v>2.5599999999999999E-4</v>
      </c>
      <c r="AL66" s="55">
        <v>3.2000000000000003E-4</v>
      </c>
    </row>
    <row r="67" spans="1:38" ht="12.75" customHeight="1" x14ac:dyDescent="0.2">
      <c r="A67" s="55">
        <v>2.362E-3</v>
      </c>
      <c r="B67" s="55">
        <v>2.1050000000000001E-3</v>
      </c>
      <c r="C67" s="55">
        <v>1.934E-3</v>
      </c>
      <c r="D67" s="55">
        <v>1.751E-3</v>
      </c>
      <c r="E67" s="55">
        <v>1.6869999999999999E-3</v>
      </c>
      <c r="F67" s="55">
        <v>1.6609999999999999E-3</v>
      </c>
      <c r="G67" s="55">
        <v>1.4809999999999999E-3</v>
      </c>
      <c r="H67" s="55">
        <v>1.389E-3</v>
      </c>
      <c r="I67" s="55">
        <v>1.2639999999999999E-3</v>
      </c>
      <c r="J67" s="55">
        <v>1.173E-3</v>
      </c>
      <c r="K67" s="55">
        <v>1.021E-3</v>
      </c>
      <c r="L67" s="55">
        <v>9.5799999999999998E-4</v>
      </c>
      <c r="M67" s="55">
        <v>8.8199999999999997E-4</v>
      </c>
      <c r="N67" s="55">
        <v>7.8200000000000003E-4</v>
      </c>
      <c r="O67" s="55">
        <v>6.8199999999999999E-4</v>
      </c>
      <c r="P67" s="55">
        <v>5.8100000000000003E-4</v>
      </c>
      <c r="Q67" s="55">
        <v>5.0299999999999997E-4</v>
      </c>
      <c r="R67" s="55">
        <v>5.0100000000000003E-4</v>
      </c>
      <c r="S67" s="55">
        <v>5.0799999999999999E-4</v>
      </c>
      <c r="T67" s="55">
        <v>4.3199999999999998E-4</v>
      </c>
      <c r="U67" s="55">
        <v>3.4499999999999998E-4</v>
      </c>
      <c r="V67" s="55">
        <v>2.02E-4</v>
      </c>
      <c r="W67" s="55">
        <v>1.2400000000000001E-4</v>
      </c>
      <c r="X67" s="55">
        <v>1.27E-4</v>
      </c>
      <c r="Y67" s="55">
        <v>0</v>
      </c>
      <c r="Z67" s="55">
        <v>-1.5100000000000001E-4</v>
      </c>
      <c r="AA67" s="55">
        <v>-1.25E-4</v>
      </c>
      <c r="AB67" s="55">
        <v>-1.12E-4</v>
      </c>
      <c r="AC67" s="55">
        <v>-4.3999999999999999E-5</v>
      </c>
      <c r="AD67" s="55">
        <v>-3.8999999999999999E-5</v>
      </c>
      <c r="AE67" s="55">
        <v>-3.6000000000000001E-5</v>
      </c>
      <c r="AF67" s="55">
        <v>-4.3000000000000002E-5</v>
      </c>
      <c r="AG67" s="55">
        <v>-1.1900000000000001E-4</v>
      </c>
      <c r="AH67" s="55">
        <v>-7.6000000000000004E-5</v>
      </c>
      <c r="AI67" s="55">
        <v>-9.6000000000000002E-5</v>
      </c>
      <c r="AJ67" s="55">
        <v>-9.2E-5</v>
      </c>
      <c r="AK67" s="55">
        <v>-3.6999999999999998E-5</v>
      </c>
      <c r="AL67" s="55">
        <v>1.1E-5</v>
      </c>
    </row>
    <row r="68" spans="1:38" ht="12.75" customHeight="1" x14ac:dyDescent="0.2">
      <c r="A68" s="55">
        <v>2.47E-3</v>
      </c>
      <c r="B68" s="55">
        <v>2.2409999999999999E-3</v>
      </c>
      <c r="C68" s="55">
        <v>2.078E-3</v>
      </c>
      <c r="D68" s="55">
        <v>1.9070000000000001E-3</v>
      </c>
      <c r="E68" s="55">
        <v>1.8420000000000001E-3</v>
      </c>
      <c r="F68" s="55">
        <v>1.784E-3</v>
      </c>
      <c r="G68" s="55">
        <v>1.6180000000000001E-3</v>
      </c>
      <c r="H68" s="55">
        <v>1.5020000000000001E-3</v>
      </c>
      <c r="I68" s="55">
        <v>1.379E-3</v>
      </c>
      <c r="J68" s="55">
        <v>1.281E-3</v>
      </c>
      <c r="K68" s="55">
        <v>1.119E-3</v>
      </c>
      <c r="L68" s="55">
        <v>1.036E-3</v>
      </c>
      <c r="M68" s="55">
        <v>9.4799999999999995E-4</v>
      </c>
      <c r="N68" s="55">
        <v>8.1700000000000002E-4</v>
      </c>
      <c r="O68" s="55">
        <v>7.2300000000000001E-4</v>
      </c>
      <c r="P68" s="55">
        <v>6.2600000000000004E-4</v>
      </c>
      <c r="Q68" s="55">
        <v>5.5599999999999996E-4</v>
      </c>
      <c r="R68" s="55">
        <v>5.5400000000000002E-4</v>
      </c>
      <c r="S68" s="55">
        <v>5.5800000000000001E-4</v>
      </c>
      <c r="T68" s="55">
        <v>4.95E-4</v>
      </c>
      <c r="U68" s="55">
        <v>4.0400000000000001E-4</v>
      </c>
      <c r="V68" s="55">
        <v>2.5999999999999998E-4</v>
      </c>
      <c r="W68" s="55">
        <v>1.5300000000000001E-4</v>
      </c>
      <c r="X68" s="55">
        <v>1.3100000000000001E-4</v>
      </c>
      <c r="Y68" s="55">
        <v>0</v>
      </c>
      <c r="Z68" s="55">
        <v>-1.5200000000000001E-4</v>
      </c>
      <c r="AA68" s="55">
        <v>-1.7200000000000001E-4</v>
      </c>
      <c r="AB68" s="55">
        <v>-1.6000000000000001E-4</v>
      </c>
      <c r="AC68" s="55">
        <v>-1.1400000000000001E-4</v>
      </c>
      <c r="AD68" s="55">
        <v>-1.5899999999999999E-4</v>
      </c>
      <c r="AE68" s="55">
        <v>-1.15E-4</v>
      </c>
      <c r="AF68" s="55">
        <v>-1.7799999999999999E-4</v>
      </c>
      <c r="AG68" s="55">
        <v>-2.6499999999999999E-4</v>
      </c>
      <c r="AH68" s="55">
        <v>-2.41E-4</v>
      </c>
      <c r="AI68" s="55">
        <v>-2.61E-4</v>
      </c>
      <c r="AJ68" s="55">
        <v>-2.6499999999999999E-4</v>
      </c>
      <c r="AK68" s="55">
        <v>-2.3599999999999999E-4</v>
      </c>
      <c r="AL68" s="55">
        <v>-1.94E-4</v>
      </c>
    </row>
    <row r="69" spans="1:38" ht="12.75" customHeight="1" x14ac:dyDescent="0.2">
      <c r="A69" s="55">
        <v>2.5270000000000002E-3</v>
      </c>
      <c r="B69" s="55">
        <v>2.3540000000000002E-3</v>
      </c>
      <c r="C69" s="55">
        <v>2.2620000000000001E-3</v>
      </c>
      <c r="D69" s="55">
        <v>2.1020000000000001E-3</v>
      </c>
      <c r="E69" s="55">
        <v>2.019E-3</v>
      </c>
      <c r="F69" s="55">
        <v>1.92E-3</v>
      </c>
      <c r="G69" s="55">
        <v>1.7589999999999999E-3</v>
      </c>
      <c r="H69" s="55">
        <v>1.6490000000000001E-3</v>
      </c>
      <c r="I69" s="55">
        <v>1.498E-3</v>
      </c>
      <c r="J69" s="55">
        <v>1.3849999999999999E-3</v>
      </c>
      <c r="K69" s="55">
        <v>1.2030000000000001E-3</v>
      </c>
      <c r="L69" s="55">
        <v>1.111E-3</v>
      </c>
      <c r="M69" s="55">
        <v>1.005E-3</v>
      </c>
      <c r="N69" s="55">
        <v>9.1399999999999999E-4</v>
      </c>
      <c r="O69" s="55">
        <v>8.1499999999999997E-4</v>
      </c>
      <c r="P69" s="55">
        <v>7.2400000000000003E-4</v>
      </c>
      <c r="Q69" s="55">
        <v>6.2500000000000001E-4</v>
      </c>
      <c r="R69" s="55">
        <v>5.8500000000000002E-4</v>
      </c>
      <c r="S69" s="55">
        <v>6.2699999999999995E-4</v>
      </c>
      <c r="T69" s="55">
        <v>5.4500000000000002E-4</v>
      </c>
      <c r="U69" s="55">
        <v>4.4700000000000002E-4</v>
      </c>
      <c r="V69" s="55">
        <v>2.7099999999999997E-4</v>
      </c>
      <c r="W69" s="55">
        <v>1.83E-4</v>
      </c>
      <c r="X69" s="55">
        <v>1.5100000000000001E-4</v>
      </c>
      <c r="Y69" s="55">
        <v>0</v>
      </c>
      <c r="Z69" s="55">
        <v>-1.66E-4</v>
      </c>
      <c r="AA69" s="55">
        <v>-1.5200000000000001E-4</v>
      </c>
      <c r="AB69" s="55">
        <v>-1.9000000000000001E-4</v>
      </c>
      <c r="AC69" s="55">
        <v>-1.4999999999999999E-4</v>
      </c>
      <c r="AD69" s="55">
        <v>-1.5899999999999999E-4</v>
      </c>
      <c r="AE69" s="55">
        <v>-2.4800000000000001E-4</v>
      </c>
      <c r="AF69" s="55">
        <v>-2.8699999999999998E-4</v>
      </c>
      <c r="AG69" s="55">
        <v>-3.9100000000000002E-4</v>
      </c>
      <c r="AH69" s="55">
        <v>-3.6000000000000002E-4</v>
      </c>
      <c r="AI69" s="55">
        <v>-4.2999999999999999E-4</v>
      </c>
      <c r="AJ69" s="55">
        <v>-4.2700000000000002E-4</v>
      </c>
      <c r="AK69" s="55">
        <v>-3.9599999999999998E-4</v>
      </c>
      <c r="AL69" s="55">
        <v>-3.6299999999999999E-4</v>
      </c>
    </row>
    <row r="70" spans="1:38" ht="12.75" customHeight="1" x14ac:dyDescent="0.2">
      <c r="A70" s="55">
        <v>2.6389999999999999E-3</v>
      </c>
      <c r="B70" s="55">
        <v>2.483E-3</v>
      </c>
      <c r="C70" s="55">
        <v>2.4380000000000001E-3</v>
      </c>
      <c r="D70" s="55">
        <v>2.287E-3</v>
      </c>
      <c r="E70" s="55">
        <v>2.1589999999999999E-3</v>
      </c>
      <c r="F70" s="55">
        <v>2.0609999999999999E-3</v>
      </c>
      <c r="G70" s="55">
        <v>1.851E-3</v>
      </c>
      <c r="H70" s="55">
        <v>1.72E-3</v>
      </c>
      <c r="I70" s="55">
        <v>1.5679999999999999E-3</v>
      </c>
      <c r="J70" s="55">
        <v>1.4630000000000001E-3</v>
      </c>
      <c r="K70" s="55">
        <v>1.238E-3</v>
      </c>
      <c r="L70" s="55">
        <v>1.1310000000000001E-3</v>
      </c>
      <c r="M70" s="55">
        <v>1.1069999999999999E-3</v>
      </c>
      <c r="N70" s="55">
        <v>9.6000000000000002E-4</v>
      </c>
      <c r="O70" s="55">
        <v>8.8000000000000003E-4</v>
      </c>
      <c r="P70" s="55">
        <v>7.3999999999999999E-4</v>
      </c>
      <c r="Q70" s="55">
        <v>6.4099999999999997E-4</v>
      </c>
      <c r="R70" s="55">
        <v>5.9199999999999997E-4</v>
      </c>
      <c r="S70" s="55">
        <v>6.0899999999999995E-4</v>
      </c>
      <c r="T70" s="55">
        <v>5.4299999999999997E-4</v>
      </c>
      <c r="U70" s="55">
        <v>4.3100000000000001E-4</v>
      </c>
      <c r="V70" s="55">
        <v>2.3900000000000001E-4</v>
      </c>
      <c r="W70" s="55">
        <v>1.5100000000000001E-4</v>
      </c>
      <c r="X70" s="55">
        <v>1.5100000000000001E-4</v>
      </c>
      <c r="Y70" s="55">
        <v>0</v>
      </c>
      <c r="Z70" s="55">
        <v>-1.47E-4</v>
      </c>
      <c r="AA70" s="55">
        <v>-1.46E-4</v>
      </c>
      <c r="AB70" s="55">
        <v>-2.2800000000000001E-4</v>
      </c>
      <c r="AC70" s="55">
        <v>-2.1000000000000001E-4</v>
      </c>
      <c r="AD70" s="55">
        <v>-2.5099999999999998E-4</v>
      </c>
      <c r="AE70" s="55">
        <v>-3.2699999999999998E-4</v>
      </c>
      <c r="AF70" s="55">
        <v>-3.8299999999999999E-4</v>
      </c>
      <c r="AG70" s="55">
        <v>-5.0699999999999996E-4</v>
      </c>
      <c r="AH70" s="55">
        <v>-5.3399999999999997E-4</v>
      </c>
      <c r="AI70" s="55">
        <v>-6.2E-4</v>
      </c>
      <c r="AJ70" s="55">
        <v>-5.8699999999999996E-4</v>
      </c>
      <c r="AK70" s="55">
        <v>-5.6599999999999999E-4</v>
      </c>
      <c r="AL70" s="55">
        <v>-4.9600000000000002E-4</v>
      </c>
    </row>
    <row r="71" spans="1:38" ht="12.75" customHeight="1" x14ac:dyDescent="0.2">
      <c r="A71" s="55">
        <v>2.9420000000000002E-3</v>
      </c>
      <c r="B71" s="55">
        <v>2.689E-3</v>
      </c>
      <c r="C71" s="55">
        <v>2.614E-3</v>
      </c>
      <c r="D71" s="55">
        <v>2.4369999999999999E-3</v>
      </c>
      <c r="E71" s="55">
        <v>2.317E-3</v>
      </c>
      <c r="F71" s="55">
        <v>2.202E-3</v>
      </c>
      <c r="G71" s="55">
        <v>2.0119999999999999E-3</v>
      </c>
      <c r="H71" s="55">
        <v>1.879E-3</v>
      </c>
      <c r="I71" s="55">
        <v>1.73E-3</v>
      </c>
      <c r="J71" s="55">
        <v>1.6119999999999999E-3</v>
      </c>
      <c r="K71" s="55">
        <v>1.4E-3</v>
      </c>
      <c r="L71" s="55">
        <v>1.317E-3</v>
      </c>
      <c r="M71" s="55">
        <v>1.209E-3</v>
      </c>
      <c r="N71" s="55">
        <v>1.0380000000000001E-3</v>
      </c>
      <c r="O71" s="55">
        <v>9.2599999999999996E-4</v>
      </c>
      <c r="P71" s="55">
        <v>7.9000000000000001E-4</v>
      </c>
      <c r="Q71" s="55">
        <v>7.2499999999999995E-4</v>
      </c>
      <c r="R71" s="55">
        <v>7.0899999999999999E-4</v>
      </c>
      <c r="S71" s="55">
        <v>7.2499999999999995E-4</v>
      </c>
      <c r="T71" s="55">
        <v>6.4700000000000001E-4</v>
      </c>
      <c r="U71" s="55">
        <v>5.2999999999999998E-4</v>
      </c>
      <c r="V71" s="55">
        <v>3.3199999999999999E-4</v>
      </c>
      <c r="W71" s="55">
        <v>2.3499999999999999E-4</v>
      </c>
      <c r="X71" s="55">
        <v>1.9699999999999999E-4</v>
      </c>
      <c r="Y71" s="55">
        <v>0</v>
      </c>
      <c r="Z71" s="55">
        <v>-1.45E-4</v>
      </c>
      <c r="AA71" s="55">
        <v>-2.12E-4</v>
      </c>
      <c r="AB71" s="55">
        <v>-2.6600000000000001E-4</v>
      </c>
      <c r="AC71" s="55">
        <v>-2.81E-4</v>
      </c>
      <c r="AD71" s="55">
        <v>-3.5100000000000002E-4</v>
      </c>
      <c r="AE71" s="55">
        <v>-4.0900000000000002E-4</v>
      </c>
      <c r="AF71" s="55">
        <v>-5.1099999999999995E-4</v>
      </c>
      <c r="AG71" s="55">
        <v>-6.6100000000000002E-4</v>
      </c>
      <c r="AH71" s="55">
        <v>-6.6600000000000003E-4</v>
      </c>
      <c r="AI71" s="55">
        <v>-7.2999999999999996E-4</v>
      </c>
      <c r="AJ71" s="55">
        <v>-7.1699999999999997E-4</v>
      </c>
      <c r="AK71" s="55">
        <v>-7.3099999999999999E-4</v>
      </c>
      <c r="AL71" s="55">
        <v>-6.5799999999999995E-4</v>
      </c>
    </row>
    <row r="72" spans="1:38" ht="12.75" customHeight="1" x14ac:dyDescent="0.2">
      <c r="A72" s="55">
        <v>2.9269999999999999E-3</v>
      </c>
      <c r="B72" s="55">
        <v>2.7460000000000002E-3</v>
      </c>
      <c r="C72" s="55">
        <v>2.6519999999999998E-3</v>
      </c>
      <c r="D72" s="55">
        <v>2.5019999999999999E-3</v>
      </c>
      <c r="E72" s="55">
        <v>2.3479999999999998E-3</v>
      </c>
      <c r="F72" s="55">
        <v>2.2729999999999998E-3</v>
      </c>
      <c r="G72" s="55">
        <v>2.0990000000000002E-3</v>
      </c>
      <c r="H72" s="55">
        <v>1.9559999999999998E-3</v>
      </c>
      <c r="I72" s="55">
        <v>1.792E-3</v>
      </c>
      <c r="J72" s="55">
        <v>1.6750000000000001E-3</v>
      </c>
      <c r="K72" s="55">
        <v>1.4300000000000001E-3</v>
      </c>
      <c r="L72" s="55">
        <v>1.3140000000000001E-3</v>
      </c>
      <c r="M72" s="55">
        <v>1.2689999999999999E-3</v>
      </c>
      <c r="N72" s="55">
        <v>1.121E-3</v>
      </c>
      <c r="O72" s="55">
        <v>1.0250000000000001E-3</v>
      </c>
      <c r="P72" s="55">
        <v>8.6700000000000004E-4</v>
      </c>
      <c r="Q72" s="55">
        <v>7.5799999999999999E-4</v>
      </c>
      <c r="R72" s="55">
        <v>7.4399999999999998E-4</v>
      </c>
      <c r="S72" s="55">
        <v>7.8700000000000005E-4</v>
      </c>
      <c r="T72" s="55">
        <v>6.7699999999999998E-4</v>
      </c>
      <c r="U72" s="55">
        <v>5.5999999999999995E-4</v>
      </c>
      <c r="V72" s="55">
        <v>3.5799999999999997E-4</v>
      </c>
      <c r="W72" s="55">
        <v>2.5000000000000001E-4</v>
      </c>
      <c r="X72" s="55">
        <v>1.8000000000000001E-4</v>
      </c>
      <c r="Y72" s="55">
        <v>0</v>
      </c>
      <c r="Z72" s="55">
        <v>-1.7000000000000001E-4</v>
      </c>
      <c r="AA72" s="55">
        <v>-2.0699999999999999E-4</v>
      </c>
      <c r="AB72" s="55">
        <v>-2.8499999999999999E-4</v>
      </c>
      <c r="AC72" s="55">
        <v>-3.0899999999999998E-4</v>
      </c>
      <c r="AD72" s="55">
        <v>-4.1899999999999999E-4</v>
      </c>
      <c r="AE72" s="55">
        <v>-4.8099999999999998E-4</v>
      </c>
      <c r="AF72" s="55">
        <v>-5.6400000000000005E-4</v>
      </c>
      <c r="AG72" s="55">
        <v>-7.1400000000000001E-4</v>
      </c>
      <c r="AH72" s="55">
        <v>-7.9199999999999995E-4</v>
      </c>
      <c r="AI72" s="55">
        <v>-8.0099999999999995E-4</v>
      </c>
      <c r="AJ72" s="55">
        <v>-8.4400000000000002E-4</v>
      </c>
      <c r="AK72" s="55">
        <v>-8.0400000000000003E-4</v>
      </c>
      <c r="AL72" s="55">
        <v>-7.1599999999999995E-4</v>
      </c>
    </row>
    <row r="73" spans="1:38" ht="12.75" customHeight="1" x14ac:dyDescent="0.2">
      <c r="A73" s="55">
        <v>2.8649999999999999E-3</v>
      </c>
      <c r="B73" s="55">
        <v>2.6570000000000001E-3</v>
      </c>
      <c r="C73" s="55">
        <v>2.5739999999999999E-3</v>
      </c>
      <c r="D73" s="55">
        <v>2.4190000000000001E-3</v>
      </c>
      <c r="E73" s="55">
        <v>2.271E-3</v>
      </c>
      <c r="F73" s="55">
        <v>2.2039999999999998E-3</v>
      </c>
      <c r="G73" s="55">
        <v>2.0040000000000001E-3</v>
      </c>
      <c r="H73" s="55">
        <v>1.848E-3</v>
      </c>
      <c r="I73" s="55">
        <v>1.701E-3</v>
      </c>
      <c r="J73" s="55">
        <v>1.5560000000000001E-3</v>
      </c>
      <c r="K73" s="55">
        <v>1.3910000000000001E-3</v>
      </c>
      <c r="L73" s="55">
        <v>1.2520000000000001E-3</v>
      </c>
      <c r="M73" s="55">
        <v>1.1999999999999999E-3</v>
      </c>
      <c r="N73" s="55">
        <v>1.0250000000000001E-3</v>
      </c>
      <c r="O73" s="55">
        <v>9.1200000000000005E-4</v>
      </c>
      <c r="P73" s="55">
        <v>7.8200000000000003E-4</v>
      </c>
      <c r="Q73" s="55">
        <v>6.8499999999999995E-4</v>
      </c>
      <c r="R73" s="55">
        <v>6.7500000000000004E-4</v>
      </c>
      <c r="S73" s="55">
        <v>6.9200000000000002E-4</v>
      </c>
      <c r="T73" s="55">
        <v>6.0099999999999997E-4</v>
      </c>
      <c r="U73" s="55">
        <v>4.73E-4</v>
      </c>
      <c r="V73" s="55">
        <v>3.1799999999999998E-4</v>
      </c>
      <c r="W73" s="55">
        <v>1.8599999999999999E-4</v>
      </c>
      <c r="X73" s="55">
        <v>1.9599999999999999E-4</v>
      </c>
      <c r="Y73" s="55">
        <v>0</v>
      </c>
      <c r="Z73" s="55">
        <v>-1.73E-4</v>
      </c>
      <c r="AA73" s="55">
        <v>-2.2100000000000001E-4</v>
      </c>
      <c r="AB73" s="55">
        <v>-3.1599999999999998E-4</v>
      </c>
      <c r="AC73" s="55">
        <v>-3.4699999999999998E-4</v>
      </c>
      <c r="AD73" s="55">
        <v>-4.3100000000000001E-4</v>
      </c>
      <c r="AE73" s="55">
        <v>-5.3399999999999997E-4</v>
      </c>
      <c r="AF73" s="55">
        <v>-6.2699999999999995E-4</v>
      </c>
      <c r="AG73" s="55">
        <v>-7.8700000000000005E-4</v>
      </c>
      <c r="AH73" s="55">
        <v>-8.1800000000000004E-4</v>
      </c>
      <c r="AI73" s="55">
        <v>-8.9800000000000004E-4</v>
      </c>
      <c r="AJ73" s="55">
        <v>-8.7500000000000002E-4</v>
      </c>
      <c r="AK73" s="55">
        <v>-8.6799999999999996E-4</v>
      </c>
      <c r="AL73" s="55">
        <v>-7.8299999999999995E-4</v>
      </c>
    </row>
    <row r="74" spans="1:38" ht="12.75" customHeight="1" x14ac:dyDescent="0.2">
      <c r="A74" s="55">
        <v>2.7669999999999999E-3</v>
      </c>
      <c r="B74" s="55">
        <v>2.5839999999999999E-3</v>
      </c>
      <c r="C74" s="55">
        <v>2.562E-3</v>
      </c>
      <c r="D74" s="55">
        <v>2.4599999999999999E-3</v>
      </c>
      <c r="E74" s="55">
        <v>2.2620000000000001E-3</v>
      </c>
      <c r="F74" s="55">
        <v>2.1779999999999998E-3</v>
      </c>
      <c r="G74" s="55">
        <v>1.9729999999999999E-3</v>
      </c>
      <c r="H74" s="55">
        <v>1.7899999999999999E-3</v>
      </c>
      <c r="I74" s="55">
        <v>1.6559999999999999E-3</v>
      </c>
      <c r="J74" s="55">
        <v>1.5610000000000001E-3</v>
      </c>
      <c r="K74" s="55">
        <v>1.3489999999999999E-3</v>
      </c>
      <c r="L74" s="55">
        <v>1.284E-3</v>
      </c>
      <c r="M74" s="55">
        <v>1.183E-3</v>
      </c>
      <c r="N74" s="55">
        <v>1.0200000000000001E-3</v>
      </c>
      <c r="O74" s="55">
        <v>9.5399999999999999E-4</v>
      </c>
      <c r="P74" s="55">
        <v>7.6400000000000003E-4</v>
      </c>
      <c r="Q74" s="55">
        <v>6.6799999999999997E-4</v>
      </c>
      <c r="R74" s="55">
        <v>6.5700000000000003E-4</v>
      </c>
      <c r="S74" s="55">
        <v>6.8300000000000001E-4</v>
      </c>
      <c r="T74" s="55">
        <v>6.02E-4</v>
      </c>
      <c r="U74" s="55">
        <v>4.7699999999999999E-4</v>
      </c>
      <c r="V74" s="55">
        <v>2.9700000000000001E-4</v>
      </c>
      <c r="W74" s="55">
        <v>2.0599999999999999E-4</v>
      </c>
      <c r="X74" s="55">
        <v>2.4000000000000001E-4</v>
      </c>
      <c r="Y74" s="55">
        <v>0</v>
      </c>
      <c r="Z74" s="55">
        <v>-1.8200000000000001E-4</v>
      </c>
      <c r="AA74" s="55">
        <v>-1.9699999999999999E-4</v>
      </c>
      <c r="AB74" s="55">
        <v>-2.7799999999999998E-4</v>
      </c>
      <c r="AC74" s="55">
        <v>-2.6800000000000001E-4</v>
      </c>
      <c r="AD74" s="55">
        <v>-3.8000000000000002E-4</v>
      </c>
      <c r="AE74" s="55">
        <v>-4.1300000000000001E-4</v>
      </c>
      <c r="AF74" s="55">
        <v>-4.9700000000000005E-4</v>
      </c>
      <c r="AG74" s="55">
        <v>-6.9300000000000004E-4</v>
      </c>
      <c r="AH74" s="55">
        <v>-6.8900000000000005E-4</v>
      </c>
      <c r="AI74" s="55">
        <v>-6.8800000000000003E-4</v>
      </c>
      <c r="AJ74" s="55">
        <v>-7.0899999999999999E-4</v>
      </c>
      <c r="AK74" s="55">
        <v>-7.18E-4</v>
      </c>
      <c r="AL74" s="55">
        <v>-5.8299999999999997E-4</v>
      </c>
    </row>
    <row r="75" spans="1:38" ht="12.75" customHeight="1" x14ac:dyDescent="0.2">
      <c r="A75" s="55">
        <v>2.614E-3</v>
      </c>
      <c r="B75" s="55">
        <v>2.4160000000000002E-3</v>
      </c>
      <c r="C75" s="55">
        <v>2.3600000000000001E-3</v>
      </c>
      <c r="D75" s="55">
        <v>2.235E-3</v>
      </c>
      <c r="E75" s="55">
        <v>2.1080000000000001E-3</v>
      </c>
      <c r="F75" s="55">
        <v>2.0179999999999998E-3</v>
      </c>
      <c r="G75" s="55">
        <v>1.856E-3</v>
      </c>
      <c r="H75" s="55">
        <v>1.7110000000000001E-3</v>
      </c>
      <c r="I75" s="55">
        <v>1.573E-3</v>
      </c>
      <c r="J75" s="55">
        <v>1.451E-3</v>
      </c>
      <c r="K75" s="55">
        <v>1.2819999999999999E-3</v>
      </c>
      <c r="L75" s="55">
        <v>1.189E-3</v>
      </c>
      <c r="M75" s="55">
        <v>1.127E-3</v>
      </c>
      <c r="N75" s="55">
        <v>9.6500000000000004E-4</v>
      </c>
      <c r="O75" s="55">
        <v>8.5899999999999995E-4</v>
      </c>
      <c r="P75" s="55">
        <v>7.6300000000000001E-4</v>
      </c>
      <c r="Q75" s="55">
        <v>6.2699999999999995E-4</v>
      </c>
      <c r="R75" s="55">
        <v>6.2100000000000002E-4</v>
      </c>
      <c r="S75" s="55">
        <v>6.5099999999999999E-4</v>
      </c>
      <c r="T75" s="55">
        <v>5.53E-4</v>
      </c>
      <c r="U75" s="55">
        <v>4.4299999999999998E-4</v>
      </c>
      <c r="V75" s="55">
        <v>2.5700000000000001E-4</v>
      </c>
      <c r="W75" s="55">
        <v>1.5200000000000001E-4</v>
      </c>
      <c r="X75" s="55">
        <v>1.83E-4</v>
      </c>
      <c r="Y75" s="55">
        <v>0</v>
      </c>
      <c r="Z75" s="55">
        <v>-2.2100000000000001E-4</v>
      </c>
      <c r="AA75" s="55">
        <v>-2.3900000000000001E-4</v>
      </c>
      <c r="AB75" s="55">
        <v>-3.3100000000000002E-4</v>
      </c>
      <c r="AC75" s="55">
        <v>-3.2899999999999997E-4</v>
      </c>
      <c r="AD75" s="55">
        <v>-4.37E-4</v>
      </c>
      <c r="AE75" s="55">
        <v>-4.7100000000000001E-4</v>
      </c>
      <c r="AF75" s="55">
        <v>-5.3200000000000003E-4</v>
      </c>
      <c r="AG75" s="55">
        <v>-7.2999999999999996E-4</v>
      </c>
      <c r="AH75" s="55">
        <v>-7.6400000000000003E-4</v>
      </c>
      <c r="AI75" s="55">
        <v>-8.0800000000000002E-4</v>
      </c>
      <c r="AJ75" s="55">
        <v>-7.7899999999999996E-4</v>
      </c>
      <c r="AK75" s="55">
        <v>-7.9199999999999995E-4</v>
      </c>
      <c r="AL75" s="55">
        <v>-7.0299999999999996E-4</v>
      </c>
    </row>
    <row r="76" spans="1:38" ht="12.75" customHeight="1" x14ac:dyDescent="0.2">
      <c r="A76" s="55">
        <v>2.4529999999999999E-3</v>
      </c>
      <c r="B76" s="55">
        <v>2.317E-3</v>
      </c>
      <c r="C76" s="55">
        <v>2.349E-3</v>
      </c>
      <c r="D76" s="55">
        <v>2.2190000000000001E-3</v>
      </c>
      <c r="E76" s="55">
        <v>2.0400000000000001E-3</v>
      </c>
      <c r="F76" s="55">
        <v>2.0279999999999999E-3</v>
      </c>
      <c r="G76" s="55">
        <v>1.8289999999999999E-3</v>
      </c>
      <c r="H76" s="55">
        <v>1.6620000000000001E-3</v>
      </c>
      <c r="I76" s="55">
        <v>1.472E-3</v>
      </c>
      <c r="J76" s="55">
        <v>1.395E-3</v>
      </c>
      <c r="K76" s="55">
        <v>1.158E-3</v>
      </c>
      <c r="L76" s="55">
        <v>1.059E-3</v>
      </c>
      <c r="M76" s="55">
        <v>1.008E-3</v>
      </c>
      <c r="N76" s="55">
        <v>8.9999999999999998E-4</v>
      </c>
      <c r="O76" s="55">
        <v>8.2399999999999997E-4</v>
      </c>
      <c r="P76" s="55">
        <v>6.1600000000000001E-4</v>
      </c>
      <c r="Q76" s="55">
        <v>5.5000000000000003E-4</v>
      </c>
      <c r="R76" s="55">
        <v>4.8700000000000002E-4</v>
      </c>
      <c r="S76" s="55">
        <v>5.9900000000000003E-4</v>
      </c>
      <c r="T76" s="55">
        <v>5.3300000000000005E-4</v>
      </c>
      <c r="U76" s="55">
        <v>4.3899999999999999E-4</v>
      </c>
      <c r="V76" s="55">
        <v>2.2800000000000001E-4</v>
      </c>
      <c r="W76" s="55">
        <v>1.4100000000000001E-4</v>
      </c>
      <c r="X76" s="55">
        <v>1.8900000000000001E-4</v>
      </c>
      <c r="Y76" s="55">
        <v>0</v>
      </c>
      <c r="Z76" s="55">
        <v>-1.73E-4</v>
      </c>
      <c r="AA76" s="55">
        <v>-1.85E-4</v>
      </c>
      <c r="AB76" s="55">
        <v>-2.99E-4</v>
      </c>
      <c r="AC76" s="55">
        <v>-2.4699999999999999E-4</v>
      </c>
      <c r="AD76" s="55">
        <v>-3.3100000000000002E-4</v>
      </c>
      <c r="AE76" s="55">
        <v>-3.4000000000000002E-4</v>
      </c>
      <c r="AF76" s="55">
        <v>-4.37E-4</v>
      </c>
      <c r="AG76" s="55">
        <v>-5.4500000000000002E-4</v>
      </c>
      <c r="AH76" s="55">
        <v>-5.7700000000000004E-4</v>
      </c>
      <c r="AI76" s="55">
        <v>-6.1399999999999996E-4</v>
      </c>
      <c r="AJ76" s="55">
        <v>-5.7200000000000003E-4</v>
      </c>
      <c r="AK76" s="55">
        <v>-5.9500000000000004E-4</v>
      </c>
      <c r="AL76" s="55">
        <v>-4.8099999999999998E-4</v>
      </c>
    </row>
    <row r="77" spans="1:38" ht="12.75" customHeight="1" x14ac:dyDescent="0.2">
      <c r="A77" s="55">
        <v>2.3159999999999999E-3</v>
      </c>
      <c r="B77" s="55">
        <v>2.2750000000000001E-3</v>
      </c>
      <c r="C77" s="55">
        <v>2.3180000000000002E-3</v>
      </c>
      <c r="D77" s="55">
        <v>2.1879999999999998E-3</v>
      </c>
      <c r="E77" s="55">
        <v>2E-3</v>
      </c>
      <c r="F77" s="55">
        <v>1.9810000000000001E-3</v>
      </c>
      <c r="G77" s="55">
        <v>1.774E-3</v>
      </c>
      <c r="H77" s="55">
        <v>1.5709999999999999E-3</v>
      </c>
      <c r="I77" s="55">
        <v>1.4120000000000001E-3</v>
      </c>
      <c r="J77" s="55">
        <v>1.354E-3</v>
      </c>
      <c r="K77" s="55">
        <v>1.0740000000000001E-3</v>
      </c>
      <c r="L77" s="55">
        <v>1.0629999999999999E-3</v>
      </c>
      <c r="M77" s="55">
        <v>9.7599999999999998E-4</v>
      </c>
      <c r="N77" s="55">
        <v>8.8699999999999998E-4</v>
      </c>
      <c r="O77" s="55">
        <v>7.8399999999999997E-4</v>
      </c>
      <c r="P77" s="55">
        <v>6.6200000000000005E-4</v>
      </c>
      <c r="Q77" s="55">
        <v>5.0699999999999996E-4</v>
      </c>
      <c r="R77" s="55">
        <v>5.4500000000000002E-4</v>
      </c>
      <c r="S77" s="55">
        <v>5.9599999999999996E-4</v>
      </c>
      <c r="T77" s="55">
        <v>5.2499999999999997E-4</v>
      </c>
      <c r="U77" s="55">
        <v>4.3199999999999998E-4</v>
      </c>
      <c r="V77" s="55">
        <v>1.7699999999999999E-4</v>
      </c>
      <c r="W77" s="55">
        <v>1.3999999999999999E-4</v>
      </c>
      <c r="X77" s="55">
        <v>1.9599999999999999E-4</v>
      </c>
      <c r="Y77" s="55">
        <v>0</v>
      </c>
      <c r="Z77" s="55">
        <v>-1.95E-4</v>
      </c>
      <c r="AA77" s="55">
        <v>-2.1000000000000001E-4</v>
      </c>
      <c r="AB77" s="55">
        <v>-2.5999999999999998E-4</v>
      </c>
      <c r="AC77" s="55">
        <v>-2.24E-4</v>
      </c>
      <c r="AD77" s="55">
        <v>-2.9799999999999998E-4</v>
      </c>
      <c r="AE77" s="55">
        <v>-2.7099999999999997E-4</v>
      </c>
      <c r="AF77" s="55">
        <v>-3.0899999999999998E-4</v>
      </c>
      <c r="AG77" s="55">
        <v>-4.9899999999999999E-4</v>
      </c>
      <c r="AH77" s="55">
        <v>-4.7800000000000002E-4</v>
      </c>
      <c r="AI77" s="55">
        <v>-4.7600000000000002E-4</v>
      </c>
      <c r="AJ77" s="55">
        <v>-4.17E-4</v>
      </c>
      <c r="AK77" s="55">
        <v>-4.6299999999999998E-4</v>
      </c>
      <c r="AL77" s="55">
        <v>-3.59E-4</v>
      </c>
    </row>
    <row r="78" spans="1:38" ht="12.75" customHeight="1" x14ac:dyDescent="0.2">
      <c r="A78" s="55">
        <v>2.3319999999999999E-3</v>
      </c>
      <c r="B78" s="55">
        <v>2.209E-3</v>
      </c>
      <c r="C78" s="55">
        <v>2.2369999999999998E-3</v>
      </c>
      <c r="D78" s="55">
        <v>2.1050000000000001E-3</v>
      </c>
      <c r="E78" s="55">
        <v>1.905E-3</v>
      </c>
      <c r="F78" s="55">
        <v>1.9090000000000001E-3</v>
      </c>
      <c r="G78" s="55">
        <v>1.7030000000000001E-3</v>
      </c>
      <c r="H78" s="55">
        <v>1.5790000000000001E-3</v>
      </c>
      <c r="I78" s="55">
        <v>1.4450000000000001E-3</v>
      </c>
      <c r="J78" s="55">
        <v>1.354E-3</v>
      </c>
      <c r="K78" s="55">
        <v>1.1379999999999999E-3</v>
      </c>
      <c r="L78" s="55">
        <v>9.9799999999999997E-4</v>
      </c>
      <c r="M78" s="55">
        <v>1.07E-3</v>
      </c>
      <c r="N78" s="55">
        <v>8.7399999999999999E-4</v>
      </c>
      <c r="O78" s="55">
        <v>7.8100000000000001E-4</v>
      </c>
      <c r="P78" s="55">
        <v>5.7399999999999997E-4</v>
      </c>
      <c r="Q78" s="55">
        <v>4.7899999999999999E-4</v>
      </c>
      <c r="R78" s="55">
        <v>5.0199999999999995E-4</v>
      </c>
      <c r="S78" s="55">
        <v>5.9199999999999997E-4</v>
      </c>
      <c r="T78" s="55">
        <v>4.6799999999999999E-4</v>
      </c>
      <c r="U78" s="55">
        <v>4.0000000000000002E-4</v>
      </c>
      <c r="V78" s="55">
        <v>1.83E-4</v>
      </c>
      <c r="W78" s="55">
        <v>1.34E-4</v>
      </c>
      <c r="X78" s="55">
        <v>1.45E-4</v>
      </c>
      <c r="Y78" s="55">
        <v>0</v>
      </c>
      <c r="Z78" s="55">
        <v>-2.05E-4</v>
      </c>
      <c r="AA78" s="55">
        <v>-1.93E-4</v>
      </c>
      <c r="AB78" s="55">
        <v>-2.5700000000000001E-4</v>
      </c>
      <c r="AC78" s="55">
        <v>-2.2499999999999999E-4</v>
      </c>
      <c r="AD78" s="55">
        <v>-2.9599999999999998E-4</v>
      </c>
      <c r="AE78" s="55">
        <v>-2.9799999999999998E-4</v>
      </c>
      <c r="AF78" s="55">
        <v>-3.48E-4</v>
      </c>
      <c r="AG78" s="55">
        <v>-4.84E-4</v>
      </c>
      <c r="AH78" s="55">
        <v>-4.8500000000000003E-4</v>
      </c>
      <c r="AI78" s="55">
        <v>-5.04E-4</v>
      </c>
      <c r="AJ78" s="55">
        <v>-4.3300000000000001E-4</v>
      </c>
      <c r="AK78" s="55">
        <v>-4.1800000000000002E-4</v>
      </c>
      <c r="AL78" s="55">
        <v>-2.8600000000000001E-4</v>
      </c>
    </row>
    <row r="79" spans="1:38" ht="12.75" customHeight="1" x14ac:dyDescent="0.2">
      <c r="A79" s="55">
        <v>2.1979999999999999E-3</v>
      </c>
      <c r="B79" s="55">
        <v>2.2049999999999999E-3</v>
      </c>
      <c r="C79" s="55">
        <v>2.2829999999999999E-3</v>
      </c>
      <c r="D79" s="55">
        <v>2.1440000000000001E-3</v>
      </c>
      <c r="E79" s="55">
        <v>1.8879999999999999E-3</v>
      </c>
      <c r="F79" s="55">
        <v>1.949E-3</v>
      </c>
      <c r="G79" s="55">
        <v>1.6000000000000001E-3</v>
      </c>
      <c r="H79" s="55">
        <v>1.5150000000000001E-3</v>
      </c>
      <c r="I79" s="55">
        <v>1.3519999999999999E-3</v>
      </c>
      <c r="J79" s="55">
        <v>1.3270000000000001E-3</v>
      </c>
      <c r="K79" s="55">
        <v>1.034E-3</v>
      </c>
      <c r="L79" s="55">
        <v>9.3599999999999998E-4</v>
      </c>
      <c r="M79" s="55">
        <v>9.4600000000000001E-4</v>
      </c>
      <c r="N79" s="55">
        <v>8.2200000000000003E-4</v>
      </c>
      <c r="O79" s="55">
        <v>6.9200000000000002E-4</v>
      </c>
      <c r="P79" s="55">
        <v>5.3399999999999997E-4</v>
      </c>
      <c r="Q79" s="55">
        <v>4.0700000000000003E-4</v>
      </c>
      <c r="R79" s="55">
        <v>4.6299999999999998E-4</v>
      </c>
      <c r="S79" s="55">
        <v>5.4000000000000001E-4</v>
      </c>
      <c r="T79" s="55">
        <v>4.2000000000000002E-4</v>
      </c>
      <c r="U79" s="55">
        <v>3.6200000000000002E-4</v>
      </c>
      <c r="V79" s="55">
        <v>1.7200000000000001E-4</v>
      </c>
      <c r="W79" s="55">
        <v>9.5000000000000005E-5</v>
      </c>
      <c r="X79" s="55">
        <v>1.36E-4</v>
      </c>
      <c r="Y79" s="55">
        <v>0</v>
      </c>
      <c r="Z79" s="55">
        <v>-1.92E-4</v>
      </c>
      <c r="AA79" s="55">
        <v>-1.6200000000000001E-4</v>
      </c>
      <c r="AB79" s="55">
        <v>-2.43E-4</v>
      </c>
      <c r="AC79" s="55">
        <v>-1.73E-4</v>
      </c>
      <c r="AD79" s="55">
        <v>-2.5399999999999999E-4</v>
      </c>
      <c r="AE79" s="55">
        <v>-2.2000000000000001E-4</v>
      </c>
      <c r="AF79" s="55">
        <v>-2.1699999999999999E-4</v>
      </c>
      <c r="AG79" s="55">
        <v>-4.0999999999999999E-4</v>
      </c>
      <c r="AH79" s="55">
        <v>-3.6200000000000002E-4</v>
      </c>
      <c r="AI79" s="55">
        <v>-4.2999999999999999E-4</v>
      </c>
      <c r="AJ79" s="55">
        <v>-2.9100000000000003E-4</v>
      </c>
      <c r="AK79" s="55">
        <v>-3.4900000000000003E-4</v>
      </c>
      <c r="AL79" s="55">
        <v>-1.9699999999999999E-4</v>
      </c>
    </row>
    <row r="80" spans="1:38" ht="12.75" customHeight="1" x14ac:dyDescent="0.2">
      <c r="A80" s="55">
        <v>2.3219999999999998E-3</v>
      </c>
      <c r="B80" s="55">
        <v>2.3050000000000002E-3</v>
      </c>
      <c r="C80" s="55">
        <v>2.3679999999999999E-3</v>
      </c>
      <c r="D80" s="55">
        <v>2.2290000000000001E-3</v>
      </c>
      <c r="E80" s="55">
        <v>2.052E-3</v>
      </c>
      <c r="F80" s="55">
        <v>2.0070000000000001E-3</v>
      </c>
      <c r="G80" s="55">
        <v>1.781E-3</v>
      </c>
      <c r="H80" s="55">
        <v>1.6100000000000001E-3</v>
      </c>
      <c r="I80" s="55">
        <v>1.467E-3</v>
      </c>
      <c r="J80" s="55">
        <v>1.3929999999999999E-3</v>
      </c>
      <c r="K80" s="55">
        <v>1.116E-3</v>
      </c>
      <c r="L80" s="55">
        <v>1.0859999999999999E-3</v>
      </c>
      <c r="M80" s="55">
        <v>1.0690000000000001E-3</v>
      </c>
      <c r="N80" s="55">
        <v>9.1600000000000004E-4</v>
      </c>
      <c r="O80" s="55">
        <v>7.8399999999999997E-4</v>
      </c>
      <c r="P80" s="55">
        <v>6.8800000000000003E-4</v>
      </c>
      <c r="Q80" s="55">
        <v>4.6200000000000001E-4</v>
      </c>
      <c r="R80" s="55">
        <v>5.0199999999999995E-4</v>
      </c>
      <c r="S80" s="55">
        <v>6.8099999999999996E-4</v>
      </c>
      <c r="T80" s="55">
        <v>5.2800000000000004E-4</v>
      </c>
      <c r="U80" s="55">
        <v>4.4200000000000001E-4</v>
      </c>
      <c r="V80" s="55">
        <v>1.5699999999999999E-4</v>
      </c>
      <c r="W80" s="55">
        <v>1.6200000000000001E-4</v>
      </c>
      <c r="X80" s="55">
        <v>2.5900000000000001E-4</v>
      </c>
      <c r="Y80" s="55">
        <v>0</v>
      </c>
      <c r="Z80" s="55">
        <v>-2.3000000000000001E-4</v>
      </c>
      <c r="AA80" s="55">
        <v>-1.74E-4</v>
      </c>
      <c r="AB80" s="55">
        <v>-2.5399999999999999E-4</v>
      </c>
      <c r="AC80" s="55">
        <v>-1.5300000000000001E-4</v>
      </c>
      <c r="AD80" s="55">
        <v>-2.24E-4</v>
      </c>
      <c r="AE80" s="55">
        <v>-2.5099999999999998E-4</v>
      </c>
      <c r="AF80" s="55">
        <v>-1.9000000000000001E-4</v>
      </c>
      <c r="AG80" s="55">
        <v>-4.2099999999999999E-4</v>
      </c>
      <c r="AH80" s="55">
        <v>-4.2299999999999998E-4</v>
      </c>
      <c r="AI80" s="55">
        <v>-4.5100000000000001E-4</v>
      </c>
      <c r="AJ80" s="55">
        <v>-2.72E-4</v>
      </c>
      <c r="AK80" s="55">
        <v>-3.97E-4</v>
      </c>
      <c r="AL80" s="55">
        <v>-2.1100000000000001E-4</v>
      </c>
    </row>
    <row r="81" spans="1:38" ht="12.75" customHeight="1" x14ac:dyDescent="0.2">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row>
    <row r="82" spans="1:38" ht="12.75" customHeight="1" x14ac:dyDescent="0.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row>
    <row r="83" spans="1:38" ht="12.75" x14ac:dyDescent="0.2">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row>
    <row r="84" spans="1:38" ht="12.75" x14ac:dyDescent="0.2">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row>
    <row r="85" spans="1:38" ht="12.75" x14ac:dyDescent="0.2">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row>
    <row r="86" spans="1:38" ht="12.75" x14ac:dyDescent="0.2">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row>
    <row r="87" spans="1:38" ht="12.75" x14ac:dyDescent="0.2">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row>
    <row r="88" spans="1:38" ht="12.75"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row>
    <row r="89" spans="1:38" ht="12.75"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row>
    <row r="90" spans="1:38" ht="12.75"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row>
    <row r="91" spans="1:38" ht="12.75"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row>
    <row r="92" spans="1:38" ht="12.75"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row>
    <row r="93" spans="1:38" ht="12.75"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row>
    <row r="94" spans="1:38" ht="12.75"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row>
    <row r="95" spans="1:38" ht="12.75"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row>
    <row r="96" spans="1:38" ht="12.75"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row>
    <row r="97" spans="1:38" ht="12.75"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row>
    <row r="98" spans="1:38" ht="12.75"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row>
    <row r="99" spans="1:38" ht="12.75"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row>
    <row r="100" spans="1:38" ht="12.75"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row>
    <row r="101" spans="1:38" ht="12.75"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row>
    <row r="102" spans="1:38" ht="12.75"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row>
    <row r="103" spans="1:38" ht="12.75"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row>
    <row r="104" spans="1:38" ht="12.75"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row>
    <row r="105" spans="1:38" ht="12.75"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row>
    <row r="106" spans="1:38" ht="12.75"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row>
    <row r="107" spans="1:38" ht="12.75"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row>
    <row r="108" spans="1:38" ht="12.75"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row>
    <row r="109" spans="1:38" ht="12.75"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row>
    <row r="110" spans="1:38" ht="12.75"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row>
    <row r="111" spans="1:38" ht="12.75"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row>
    <row r="112" spans="1:38" ht="12.75"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row>
    <row r="113" spans="1:38" ht="12.75"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row>
    <row r="114" spans="1:38" ht="12.75"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row>
    <row r="115" spans="1:38" ht="12.75"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row>
    <row r="116" spans="1:38" ht="12.75"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row>
    <row r="117" spans="1:38" ht="12.75"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row>
    <row r="118" spans="1:38" ht="12.75"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row>
    <row r="119" spans="1:38" ht="12.75"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row>
    <row r="120" spans="1:38" ht="12.75"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row>
    <row r="121" spans="1:38" ht="12.75"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row>
    <row r="122" spans="1:38" ht="12.75"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row>
    <row r="123" spans="1:38" ht="12.75"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row>
    <row r="124" spans="1:38" ht="12.75"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row>
    <row r="125" spans="1:38" ht="12.75"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row>
    <row r="126" spans="1:38" ht="12.75"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row>
    <row r="127" spans="1:38" ht="12.75"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row>
    <row r="128" spans="1:38" ht="12.75"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row>
    <row r="129" spans="1:38" ht="12.75"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row>
    <row r="130" spans="1:38" ht="12.75"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row>
    <row r="131" spans="1:38" ht="12.75"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row>
    <row r="132" spans="1:38" ht="12.75"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row>
    <row r="133" spans="1:38" ht="12.75"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row>
    <row r="134" spans="1:38" ht="12.75"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row>
    <row r="135" spans="1:38" ht="12.75"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row>
    <row r="136" spans="1:38" ht="12.75"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row>
    <row r="137" spans="1:38" ht="12.75"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row>
    <row r="138" spans="1:38" ht="12.75"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row>
    <row r="139" spans="1:38" ht="12.75"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row>
    <row r="140" spans="1:38" ht="12.75"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row>
    <row r="141" spans="1:38" ht="12.75"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row>
    <row r="142" spans="1:38" ht="12.75"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row>
    <row r="143" spans="1:38" ht="12.75"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row>
    <row r="144" spans="1:38" ht="12.75"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row>
    <row r="145" spans="1:38" ht="12.75"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row>
    <row r="146" spans="1:38" ht="12.75"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row>
    <row r="147" spans="1:38" ht="12.75"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row>
    <row r="148" spans="1:38" ht="12.75"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row>
    <row r="149" spans="1:38" ht="12.75"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row>
    <row r="150" spans="1:38" ht="12.75"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row>
    <row r="151" spans="1:38" ht="12.75"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row>
    <row r="152" spans="1:38" ht="12.75"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row>
    <row r="153" spans="1:38" ht="12.75"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row>
    <row r="154" spans="1:38" ht="12.75"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row>
    <row r="155" spans="1:38" ht="12.75"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row>
    <row r="156" spans="1:38" ht="12.75"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row>
    <row r="157" spans="1:38" ht="12.75"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row>
    <row r="158" spans="1:38" ht="12.75"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row>
    <row r="159" spans="1:38" ht="12.75"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row>
    <row r="160" spans="1:38" ht="12.75"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row>
    <row r="161" spans="1:38" ht="12.75"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row>
    <row r="162" spans="1:38" ht="12.75"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row>
    <row r="163" spans="1:38" ht="12.75"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row>
    <row r="164" spans="1:38" ht="12.75"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row>
    <row r="165" spans="1:38" ht="12.75"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row>
    <row r="166" spans="1:38" ht="12.75"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row>
    <row r="167" spans="1:38" ht="12.75"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row>
    <row r="168" spans="1:38" ht="12.75"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row>
    <row r="169" spans="1:38" ht="12.75"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row>
    <row r="170" spans="1:38" ht="12.75"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row>
    <row r="171" spans="1:38" ht="12.75"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row>
    <row r="172" spans="1:38" ht="12.75"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row>
    <row r="173" spans="1:38" ht="12.75"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row>
    <row r="174" spans="1:38" ht="12.75"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row>
    <row r="175" spans="1:38" ht="12.75"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row>
    <row r="176" spans="1:38" ht="12.75"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row>
    <row r="177" spans="1:38" ht="12.75"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row>
    <row r="178" spans="1:38" ht="12.75"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row>
    <row r="179" spans="1:38" ht="12.75"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row>
    <row r="180" spans="1:38" ht="12.75"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row>
    <row r="181" spans="1:38" ht="12.75"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row>
    <row r="182" spans="1:38" ht="12.75"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row>
    <row r="183" spans="1:38" ht="12.75"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row>
    <row r="184" spans="1:38" ht="12.75"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row>
    <row r="185" spans="1:38" ht="12.75"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row>
    <row r="186" spans="1:38" ht="12.75"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row>
    <row r="187" spans="1:38" ht="12.75"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row>
    <row r="188" spans="1:38" ht="12.75"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row>
    <row r="189" spans="1:38" ht="12.75"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row>
    <row r="190" spans="1:38" ht="12.75"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row>
    <row r="191" spans="1:38" ht="12.75"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row>
    <row r="192" spans="1:38" ht="12.75"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row>
    <row r="193" spans="1:38" ht="12.75"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row>
    <row r="194" spans="1:38" ht="12.75"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row>
    <row r="195" spans="1:38" ht="12.75"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row>
    <row r="196" spans="1:38" ht="12.75"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row>
    <row r="197" spans="1:38" ht="12.75"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row>
    <row r="198" spans="1:38" ht="12.75"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row>
    <row r="199" spans="1:38" ht="12.75"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row>
    <row r="200" spans="1:38" ht="12.75"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row>
    <row r="201" spans="1:38" ht="12.75"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row>
    <row r="202" spans="1:38" ht="12.75"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row>
    <row r="203" spans="1:38" ht="12.75"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row>
    <row r="204" spans="1:38" ht="12.75"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row>
    <row r="205" spans="1:38" ht="12.75"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row>
    <row r="206" spans="1:38" ht="12.75"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row>
    <row r="207" spans="1:38" ht="12.75"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row>
    <row r="208" spans="1:38" ht="12.75"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row>
    <row r="209" spans="1:38" ht="12.75"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row>
    <row r="210" spans="1:38" ht="12.75"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row>
    <row r="211" spans="1:38" ht="12.75"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row>
    <row r="212" spans="1:38" ht="12.75"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row>
    <row r="213" spans="1:38" ht="12.75"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row>
    <row r="214" spans="1:38" ht="12.75"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row>
    <row r="215" spans="1:38" ht="12.75"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row>
    <row r="216" spans="1:38" ht="12.75"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row>
    <row r="217" spans="1:38" ht="12.75"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row>
    <row r="218" spans="1:38" ht="12.75"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row>
    <row r="219" spans="1:38" ht="12.75"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row>
    <row r="220" spans="1:38" ht="12.75"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row>
    <row r="221" spans="1:38" ht="12.75"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8" ht="12.75"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row>
    <row r="223" spans="1:38" ht="12.75"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row>
    <row r="224" spans="1:38" ht="12.75"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row>
    <row r="225" spans="1:38" ht="12.75"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row>
    <row r="226" spans="1:38" ht="12.75"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row>
    <row r="227" spans="1:38" ht="12.75"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row>
    <row r="228" spans="1:38" ht="12.75"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row>
    <row r="229" spans="1:38" ht="12.75"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row>
    <row r="230" spans="1:38" ht="12.75"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row>
    <row r="231" spans="1:38" ht="12.75"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row>
    <row r="232" spans="1:38" ht="12.75"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8" ht="12.75"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row>
    <row r="234" spans="1:38" ht="12.75"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row>
    <row r="235" spans="1:38" ht="12.75"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row>
    <row r="236" spans="1:38" ht="12.75"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row>
    <row r="237" spans="1:38" ht="12.75"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row>
    <row r="238" spans="1:38" ht="12.75"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row>
    <row r="239" spans="1:38" ht="12.75"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row>
    <row r="240" spans="1:38" ht="12.75"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row>
    <row r="241" spans="1:38" ht="12.75"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row>
    <row r="242" spans="1:38" ht="12.75"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row>
    <row r="243" spans="1:38" ht="12.75"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row>
    <row r="244" spans="1:38" ht="12.75"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row>
    <row r="245" spans="1:38" ht="12.75"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row>
    <row r="246" spans="1:38" ht="12.75"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row>
    <row r="247" spans="1:38" ht="12.75"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row>
    <row r="248" spans="1:38" ht="12.75"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row>
    <row r="249" spans="1:38" ht="12.75"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row>
    <row r="250" spans="1:38" ht="12.75"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row>
    <row r="251" spans="1:38" ht="12.75"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row>
    <row r="252" spans="1:38" ht="12.75"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row>
    <row r="253" spans="1:38" ht="12.75"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row>
    <row r="254" spans="1:38" ht="12.75"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row>
    <row r="255" spans="1:38" ht="12.75"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row>
    <row r="256" spans="1:38" ht="12.75"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row>
    <row r="257" spans="1:38" ht="12.75"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row>
    <row r="258" spans="1:38" ht="12.75"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row>
    <row r="259" spans="1:38" ht="12.75"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row>
    <row r="260" spans="1:38" ht="12.75"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row>
    <row r="261" spans="1:38" ht="12.75"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row>
    <row r="262" spans="1:38" ht="12.75"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row>
    <row r="263" spans="1:38" ht="12.75"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row>
    <row r="264" spans="1:38" ht="12.75"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row>
    <row r="265" spans="1:38" ht="12.75"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row>
    <row r="266" spans="1:38" ht="12.75"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row>
    <row r="267" spans="1:38" ht="12.75"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row>
    <row r="268" spans="1:38" ht="12.75"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row>
    <row r="269" spans="1:38" ht="12.75"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row>
    <row r="270" spans="1:38" ht="12.75"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row>
    <row r="271" spans="1:38" ht="12.75"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row>
    <row r="272" spans="1:38" ht="12.75"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row>
    <row r="273" spans="1:38" ht="12.75"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row>
    <row r="274" spans="1:38" ht="12.75"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row>
    <row r="275" spans="1:38" ht="12.75"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row>
    <row r="276" spans="1:38" ht="12.75"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row>
    <row r="277" spans="1:38" ht="12.75"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row>
    <row r="278" spans="1:38" ht="12.75"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row>
    <row r="279" spans="1:38" ht="12.75"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row>
    <row r="280" spans="1:38" ht="12.75"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row>
    <row r="281" spans="1:38" ht="12.75"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row>
    <row r="282" spans="1:38" ht="12.75"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row>
    <row r="283" spans="1:38" ht="12.75"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row>
    <row r="284" spans="1:38" ht="12.75"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row>
    <row r="285" spans="1:38" ht="12.75"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row>
    <row r="286" spans="1:38" ht="12.75"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row>
    <row r="287" spans="1:38" ht="12.75"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row>
    <row r="288" spans="1:38" ht="12.75"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row>
    <row r="289" spans="1:38" ht="12.75"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row>
    <row r="290" spans="1:38" ht="12.75"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row>
    <row r="291" spans="1:38" ht="12.75"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row>
    <row r="292" spans="1:38" ht="12.75"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row>
    <row r="293" spans="1:38" ht="12.75"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row>
    <row r="294" spans="1:38" ht="12.75"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row>
    <row r="295" spans="1:38" ht="12.75"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row>
    <row r="296" spans="1:38" ht="12.75"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row>
    <row r="297" spans="1:38" ht="12.75"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row>
    <row r="298" spans="1:38" ht="12.75"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row>
    <row r="299" spans="1:38" ht="12.75"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row>
    <row r="300" spans="1:38" ht="12.75"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row>
    <row r="301" spans="1:38" ht="12.75"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row>
    <row r="302" spans="1:38" ht="12.75"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row>
    <row r="303" spans="1:38" ht="12.75"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row>
    <row r="304" spans="1:38" ht="12.75"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row>
    <row r="305" spans="1:38" ht="12.75"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c r="AL305" s="57"/>
    </row>
    <row r="306" spans="1:38" ht="12.75"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row>
    <row r="307" spans="1:38" ht="12.75"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row>
    <row r="308" spans="1:38" ht="12.75"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c r="AL308" s="57"/>
    </row>
    <row r="309" spans="1:38" ht="12.75"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c r="AL309" s="57"/>
    </row>
    <row r="310" spans="1:38" ht="12.75"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c r="AL310" s="57"/>
    </row>
    <row r="311" spans="1:38" ht="12.75"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c r="AL311" s="57"/>
    </row>
    <row r="312" spans="1:38" ht="12.75"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c r="AL312" s="57"/>
    </row>
    <row r="313" spans="1:38" ht="12.75"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c r="AL313" s="57"/>
    </row>
    <row r="314" spans="1:38" ht="12.75"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c r="AL314" s="57"/>
    </row>
    <row r="315" spans="1:38" ht="12.75"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c r="AL315" s="57"/>
    </row>
    <row r="316" spans="1:38" ht="12.75"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c r="AL316" s="57"/>
    </row>
    <row r="317" spans="1:38" ht="12.75"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c r="AL317" s="57"/>
    </row>
    <row r="318" spans="1:38" ht="12.75"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row>
    <row r="319" spans="1:38" ht="12.75"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row>
    <row r="320" spans="1:38" ht="12.75"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c r="AL320" s="57"/>
    </row>
    <row r="321" spans="1:38" ht="12.75"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c r="AL321" s="57"/>
    </row>
    <row r="322" spans="1:38" ht="12.75"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c r="AL322" s="57"/>
    </row>
    <row r="323" spans="1:38" ht="12.75"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c r="AL323" s="57"/>
    </row>
    <row r="324" spans="1:38" ht="12.75"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c r="AL324" s="57"/>
    </row>
    <row r="325" spans="1:38" ht="12.75"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c r="AL325" s="57"/>
    </row>
    <row r="326" spans="1:38" ht="12.75"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c r="AL326" s="57"/>
    </row>
    <row r="327" spans="1:38" ht="12.75"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c r="AL327" s="57"/>
    </row>
    <row r="328" spans="1:38" ht="12.75"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c r="AL328" s="57"/>
    </row>
    <row r="329" spans="1:38" ht="12.75"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c r="AL329" s="57"/>
    </row>
    <row r="330" spans="1:38" ht="12.75"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c r="AL330" s="57"/>
    </row>
    <row r="331" spans="1:38" ht="12.75"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c r="AL331" s="57"/>
    </row>
    <row r="332" spans="1:38" ht="12.75"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c r="AL332" s="57"/>
    </row>
    <row r="333" spans="1:38" ht="12.75"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c r="AL333" s="57"/>
    </row>
    <row r="334" spans="1:38" ht="12.75"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row>
    <row r="335" spans="1:38" ht="12.75"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c r="AL335" s="57"/>
    </row>
    <row r="336" spans="1:38" ht="12.75"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row>
    <row r="337" spans="1:38" ht="12.75"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c r="AL337" s="57"/>
    </row>
    <row r="338" spans="1:38" ht="12.75"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row>
    <row r="339" spans="1:38" ht="12.75"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c r="AL339" s="57"/>
    </row>
    <row r="340" spans="1:38" ht="12.75"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c r="AL340" s="57"/>
    </row>
    <row r="341" spans="1:38" ht="12.75"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c r="AL341" s="57"/>
    </row>
    <row r="342" spans="1:38" ht="12.75"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c r="AL342" s="57"/>
    </row>
    <row r="343" spans="1:38" ht="12.75"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c r="AL343" s="57"/>
    </row>
    <row r="344" spans="1:38" ht="12.75"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c r="AL344" s="57"/>
    </row>
    <row r="345" spans="1:38" ht="12.75"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c r="AL345" s="57"/>
    </row>
    <row r="346" spans="1:38" ht="12.75"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c r="AL346" s="57"/>
    </row>
    <row r="347" spans="1:38" ht="12.75"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c r="AL347" s="57"/>
    </row>
    <row r="348" spans="1:38" ht="12.75"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c r="AL348" s="57"/>
    </row>
    <row r="349" spans="1:38" ht="12.75"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c r="AL349" s="57"/>
    </row>
    <row r="350" spans="1:38" ht="12.75"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c r="AL350" s="57"/>
    </row>
    <row r="351" spans="1:38" ht="12.75"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c r="AL351" s="57"/>
    </row>
    <row r="352" spans="1:38" ht="12.75"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c r="AL352" s="57"/>
    </row>
    <row r="353" spans="1:38" ht="12.75"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row>
    <row r="354" spans="1:38" ht="12.75"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c r="AL354" s="57"/>
    </row>
    <row r="355" spans="1:38" ht="12.75"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c r="AL355" s="57"/>
    </row>
    <row r="356" spans="1:38" ht="12.75"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c r="AL356" s="57"/>
    </row>
    <row r="357" spans="1:38" ht="12.75"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c r="AL357" s="57"/>
    </row>
    <row r="358" spans="1:38" ht="12.75"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c r="AL358" s="57"/>
    </row>
    <row r="359" spans="1:38" ht="12.75"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row>
    <row r="360" spans="1:38" ht="12.75"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c r="AL360" s="57"/>
    </row>
    <row r="361" spans="1:38" ht="12.75"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c r="AL361" s="57"/>
    </row>
    <row r="362" spans="1:38" ht="12.75"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c r="AL362" s="57"/>
    </row>
    <row r="363" spans="1:38" ht="12.75"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c r="AL363" s="57"/>
    </row>
    <row r="364" spans="1:38" ht="12.75"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c r="AL364" s="57"/>
    </row>
    <row r="365" spans="1:38" ht="12.75"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c r="AL365" s="57"/>
    </row>
    <row r="366" spans="1:38" ht="12.75"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c r="AL366" s="57"/>
    </row>
    <row r="367" spans="1:38" ht="12.75"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c r="AL367" s="57"/>
    </row>
    <row r="368" spans="1:38" ht="12.75"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c r="AL368" s="57"/>
    </row>
    <row r="369" spans="1:38" ht="12.75"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c r="AL369" s="57"/>
    </row>
    <row r="370" spans="1:38" ht="12.75"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c r="AL370" s="57"/>
    </row>
    <row r="371" spans="1:38" ht="12.75"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c r="AL371" s="57"/>
    </row>
    <row r="372" spans="1:38" ht="12.75"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c r="AL372" s="57"/>
    </row>
    <row r="373" spans="1:38" ht="12.75"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c r="AL373" s="57"/>
    </row>
    <row r="374" spans="1:38" ht="12.75"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c r="AL374" s="57"/>
    </row>
    <row r="375" spans="1:38" ht="12.75"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c r="AL375" s="57"/>
    </row>
    <row r="376" spans="1:38" ht="12.75"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c r="AL376" s="57"/>
    </row>
    <row r="377" spans="1:38" ht="12.75"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c r="AL377" s="57"/>
    </row>
    <row r="378" spans="1:38" ht="12.75"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c r="AL378" s="57"/>
    </row>
    <row r="379" spans="1:38" ht="12.75"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c r="AL379" s="57"/>
    </row>
    <row r="380" spans="1:38" ht="12.75"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c r="AL380" s="57"/>
    </row>
    <row r="381" spans="1:38" ht="12.75"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c r="AL381" s="57"/>
    </row>
    <row r="382" spans="1:38" ht="12.75"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c r="AL382" s="57"/>
    </row>
    <row r="383" spans="1:38" ht="12.75"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c r="AL383" s="57"/>
    </row>
    <row r="384" spans="1:38" ht="12.75"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c r="AL384" s="57"/>
    </row>
    <row r="385" spans="1:38" ht="12.75"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c r="AL385" s="57"/>
    </row>
    <row r="386" spans="1:38" ht="12.75"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c r="AL386" s="57"/>
    </row>
    <row r="387" spans="1:38" ht="12.75"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c r="AL387" s="57"/>
    </row>
    <row r="388" spans="1:38" ht="12.75"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c r="AL388" s="57"/>
    </row>
    <row r="389" spans="1:38" ht="12.75"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c r="AL389" s="57"/>
    </row>
    <row r="390" spans="1:38" ht="12.75"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c r="AE390" s="57"/>
      <c r="AF390" s="57"/>
      <c r="AG390" s="57"/>
      <c r="AH390" s="57"/>
      <c r="AI390" s="57"/>
      <c r="AJ390" s="57"/>
      <c r="AK390" s="57"/>
      <c r="AL390" s="57"/>
    </row>
    <row r="391" spans="1:38" ht="12.75"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c r="AE391" s="57"/>
      <c r="AF391" s="57"/>
      <c r="AG391" s="57"/>
      <c r="AH391" s="57"/>
      <c r="AI391" s="57"/>
      <c r="AJ391" s="57"/>
      <c r="AK391" s="57"/>
      <c r="AL391" s="57"/>
    </row>
    <row r="392" spans="1:38" ht="12.75"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c r="AE392" s="57"/>
      <c r="AF392" s="57"/>
      <c r="AG392" s="57"/>
      <c r="AH392" s="57"/>
      <c r="AI392" s="57"/>
      <c r="AJ392" s="57"/>
      <c r="AK392" s="57"/>
      <c r="AL392" s="57"/>
    </row>
    <row r="393" spans="1:38" ht="12.75"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c r="AE393" s="57"/>
      <c r="AF393" s="57"/>
      <c r="AG393" s="57"/>
      <c r="AH393" s="57"/>
      <c r="AI393" s="57"/>
      <c r="AJ393" s="57"/>
      <c r="AK393" s="57"/>
      <c r="AL393" s="57"/>
    </row>
    <row r="394" spans="1:38" ht="12.75"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c r="AE394" s="57"/>
      <c r="AF394" s="57"/>
      <c r="AG394" s="57"/>
      <c r="AH394" s="57"/>
      <c r="AI394" s="57"/>
      <c r="AJ394" s="57"/>
      <c r="AK394" s="57"/>
      <c r="AL394" s="57"/>
    </row>
    <row r="395" spans="1:38" ht="12.75"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c r="AE395" s="57"/>
      <c r="AF395" s="57"/>
      <c r="AG395" s="57"/>
      <c r="AH395" s="57"/>
      <c r="AI395" s="57"/>
      <c r="AJ395" s="57"/>
      <c r="AK395" s="57"/>
      <c r="AL395" s="57"/>
    </row>
    <row r="396" spans="1:38" ht="12.75"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c r="AE396" s="57"/>
      <c r="AF396" s="57"/>
      <c r="AG396" s="57"/>
      <c r="AH396" s="57"/>
      <c r="AI396" s="57"/>
      <c r="AJ396" s="57"/>
      <c r="AK396" s="57"/>
      <c r="AL396" s="57"/>
    </row>
    <row r="397" spans="1:38" ht="12.75"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c r="AE397" s="57"/>
      <c r="AF397" s="57"/>
      <c r="AG397" s="57"/>
      <c r="AH397" s="57"/>
      <c r="AI397" s="57"/>
      <c r="AJ397" s="57"/>
      <c r="AK397" s="57"/>
      <c r="AL397" s="57"/>
    </row>
    <row r="398" spans="1:38" ht="12.75"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c r="AE398" s="57"/>
      <c r="AF398" s="57"/>
      <c r="AG398" s="57"/>
      <c r="AH398" s="57"/>
      <c r="AI398" s="57"/>
      <c r="AJ398" s="57"/>
      <c r="AK398" s="57"/>
      <c r="AL398" s="57"/>
    </row>
    <row r="399" spans="1:38" ht="12.75"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c r="AE399" s="57"/>
      <c r="AF399" s="57"/>
      <c r="AG399" s="57"/>
      <c r="AH399" s="57"/>
      <c r="AI399" s="57"/>
      <c r="AJ399" s="57"/>
      <c r="AK399" s="57"/>
      <c r="AL399" s="57"/>
    </row>
    <row r="400" spans="1:38" ht="12.75"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c r="AE400" s="57"/>
      <c r="AF400" s="57"/>
      <c r="AG400" s="57"/>
      <c r="AH400" s="57"/>
      <c r="AI400" s="57"/>
      <c r="AJ400" s="57"/>
      <c r="AK400" s="57"/>
      <c r="AL400" s="57"/>
    </row>
    <row r="401" spans="1:38" ht="12.75"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57"/>
      <c r="AG401" s="57"/>
      <c r="AH401" s="57"/>
      <c r="AI401" s="57"/>
      <c r="AJ401" s="57"/>
      <c r="AK401" s="57"/>
      <c r="AL401" s="57"/>
    </row>
    <row r="402" spans="1:38" ht="12.75"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57"/>
      <c r="AG402" s="57"/>
      <c r="AH402" s="57"/>
      <c r="AI402" s="57"/>
      <c r="AJ402" s="57"/>
      <c r="AK402" s="57"/>
      <c r="AL402" s="57"/>
    </row>
    <row r="403" spans="1:38" ht="12.75"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c r="AE403" s="57"/>
      <c r="AF403" s="57"/>
      <c r="AG403" s="57"/>
      <c r="AH403" s="57"/>
      <c r="AI403" s="57"/>
      <c r="AJ403" s="57"/>
      <c r="AK403" s="57"/>
      <c r="AL403" s="57"/>
    </row>
    <row r="404" spans="1:38" ht="12.75"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c r="AE404" s="57"/>
      <c r="AF404" s="57"/>
      <c r="AG404" s="57"/>
      <c r="AH404" s="57"/>
      <c r="AI404" s="57"/>
      <c r="AJ404" s="57"/>
      <c r="AK404" s="57"/>
      <c r="AL404" s="57"/>
    </row>
    <row r="405" spans="1:38" ht="12.75"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c r="AE405" s="57"/>
      <c r="AF405" s="57"/>
      <c r="AG405" s="57"/>
      <c r="AH405" s="57"/>
      <c r="AI405" s="57"/>
      <c r="AJ405" s="57"/>
      <c r="AK405" s="57"/>
      <c r="AL405" s="57"/>
    </row>
    <row r="406" spans="1:38" ht="12.75"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c r="AE406" s="57"/>
      <c r="AF406" s="57"/>
      <c r="AG406" s="57"/>
      <c r="AH406" s="57"/>
      <c r="AI406" s="57"/>
      <c r="AJ406" s="57"/>
      <c r="AK406" s="57"/>
      <c r="AL406" s="57"/>
    </row>
    <row r="407" spans="1:38" ht="12.75"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57"/>
      <c r="AG407" s="57"/>
      <c r="AH407" s="57"/>
      <c r="AI407" s="57"/>
      <c r="AJ407" s="57"/>
      <c r="AK407" s="57"/>
      <c r="AL407" s="57"/>
    </row>
    <row r="408" spans="1:38" ht="12.75"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7"/>
      <c r="AK408" s="57"/>
      <c r="AL408" s="57"/>
    </row>
    <row r="409" spans="1:38" ht="12.75"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7"/>
      <c r="AK409" s="57"/>
      <c r="AL409" s="57"/>
    </row>
    <row r="410" spans="1:38" ht="12.75"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c r="AD410" s="57"/>
      <c r="AE410" s="57"/>
      <c r="AF410" s="57"/>
      <c r="AG410" s="57"/>
      <c r="AH410" s="57"/>
      <c r="AI410" s="57"/>
      <c r="AJ410" s="57"/>
      <c r="AK410" s="57"/>
      <c r="AL410" s="57"/>
    </row>
    <row r="411" spans="1:38" ht="12.75"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c r="AD411" s="57"/>
      <c r="AE411" s="57"/>
      <c r="AF411" s="57"/>
      <c r="AG411" s="57"/>
      <c r="AH411" s="57"/>
      <c r="AI411" s="57"/>
      <c r="AJ411" s="57"/>
      <c r="AK411" s="57"/>
      <c r="AL411" s="57"/>
    </row>
    <row r="412" spans="1:38" ht="12.75"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c r="AD412" s="57"/>
      <c r="AE412" s="57"/>
      <c r="AF412" s="57"/>
      <c r="AG412" s="57"/>
      <c r="AH412" s="57"/>
      <c r="AI412" s="57"/>
      <c r="AJ412" s="57"/>
      <c r="AK412" s="57"/>
      <c r="AL412" s="57"/>
    </row>
    <row r="413" spans="1:38" ht="12.75"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c r="AD413" s="57"/>
      <c r="AE413" s="57"/>
      <c r="AF413" s="57"/>
      <c r="AG413" s="57"/>
      <c r="AH413" s="57"/>
      <c r="AI413" s="57"/>
      <c r="AJ413" s="57"/>
      <c r="AK413" s="57"/>
      <c r="AL413" s="57"/>
    </row>
    <row r="414" spans="1:38" ht="12.75"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c r="AD414" s="57"/>
      <c r="AE414" s="57"/>
      <c r="AF414" s="57"/>
      <c r="AG414" s="57"/>
      <c r="AH414" s="57"/>
      <c r="AI414" s="57"/>
      <c r="AJ414" s="57"/>
      <c r="AK414" s="57"/>
      <c r="AL414" s="57"/>
    </row>
    <row r="415" spans="1:38" ht="12.75"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c r="AD415" s="57"/>
      <c r="AE415" s="57"/>
      <c r="AF415" s="57"/>
      <c r="AG415" s="57"/>
      <c r="AH415" s="57"/>
      <c r="AI415" s="57"/>
      <c r="AJ415" s="57"/>
      <c r="AK415" s="57"/>
      <c r="AL415" s="57"/>
    </row>
    <row r="416" spans="1:38" ht="12.75"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c r="AD416" s="57"/>
      <c r="AE416" s="57"/>
      <c r="AF416" s="57"/>
      <c r="AG416" s="57"/>
      <c r="AH416" s="57"/>
      <c r="AI416" s="57"/>
      <c r="AJ416" s="57"/>
      <c r="AK416" s="57"/>
      <c r="AL416" s="57"/>
    </row>
    <row r="417" spans="1:38" ht="12.75"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c r="AD417" s="57"/>
      <c r="AE417" s="57"/>
      <c r="AF417" s="57"/>
      <c r="AG417" s="57"/>
      <c r="AH417" s="57"/>
      <c r="AI417" s="57"/>
      <c r="AJ417" s="57"/>
      <c r="AK417" s="57"/>
      <c r="AL417" s="57"/>
    </row>
    <row r="418" spans="1:38" ht="12.75"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c r="AD418" s="57"/>
      <c r="AE418" s="57"/>
      <c r="AF418" s="57"/>
      <c r="AG418" s="57"/>
      <c r="AH418" s="57"/>
      <c r="AI418" s="57"/>
      <c r="AJ418" s="57"/>
      <c r="AK418" s="57"/>
      <c r="AL418" s="57"/>
    </row>
    <row r="419" spans="1:38" ht="12.75"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c r="AD419" s="57"/>
      <c r="AE419" s="57"/>
      <c r="AF419" s="57"/>
      <c r="AG419" s="57"/>
      <c r="AH419" s="57"/>
      <c r="AI419" s="57"/>
      <c r="AJ419" s="57"/>
      <c r="AK419" s="57"/>
      <c r="AL419" s="57"/>
    </row>
    <row r="420" spans="1:38" ht="12.75"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c r="AD420" s="57"/>
      <c r="AE420" s="57"/>
      <c r="AF420" s="57"/>
      <c r="AG420" s="57"/>
      <c r="AH420" s="57"/>
      <c r="AI420" s="57"/>
      <c r="AJ420" s="57"/>
      <c r="AK420" s="57"/>
      <c r="AL420" s="57"/>
    </row>
    <row r="421" spans="1:38" ht="12.75"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c r="AD421" s="57"/>
      <c r="AE421" s="57"/>
      <c r="AF421" s="57"/>
      <c r="AG421" s="57"/>
      <c r="AH421" s="57"/>
      <c r="AI421" s="57"/>
      <c r="AJ421" s="57"/>
      <c r="AK421" s="57"/>
      <c r="AL421" s="57"/>
    </row>
    <row r="422" spans="1:38" ht="12.75"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c r="AD422" s="57"/>
      <c r="AE422" s="57"/>
      <c r="AF422" s="57"/>
      <c r="AG422" s="57"/>
      <c r="AH422" s="57"/>
      <c r="AI422" s="57"/>
      <c r="AJ422" s="57"/>
      <c r="AK422" s="57"/>
      <c r="AL422" s="57"/>
    </row>
    <row r="423" spans="1:38" ht="12.75"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c r="AD423" s="57"/>
      <c r="AE423" s="57"/>
      <c r="AF423" s="57"/>
      <c r="AG423" s="57"/>
      <c r="AH423" s="57"/>
      <c r="AI423" s="57"/>
      <c r="AJ423" s="57"/>
      <c r="AK423" s="57"/>
      <c r="AL423" s="57"/>
    </row>
    <row r="424" spans="1:38" ht="12.75"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c r="AD424" s="57"/>
      <c r="AE424" s="57"/>
      <c r="AF424" s="57"/>
      <c r="AG424" s="57"/>
      <c r="AH424" s="57"/>
      <c r="AI424" s="57"/>
      <c r="AJ424" s="57"/>
      <c r="AK424" s="57"/>
      <c r="AL424" s="57"/>
    </row>
    <row r="425" spans="1:38" ht="12.75"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c r="AD425" s="57"/>
      <c r="AE425" s="57"/>
      <c r="AF425" s="57"/>
      <c r="AG425" s="57"/>
      <c r="AH425" s="57"/>
      <c r="AI425" s="57"/>
      <c r="AJ425" s="57"/>
      <c r="AK425" s="57"/>
      <c r="AL425" s="57"/>
    </row>
    <row r="426" spans="1:38" ht="12.75"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c r="AD426" s="57"/>
      <c r="AE426" s="57"/>
      <c r="AF426" s="57"/>
      <c r="AG426" s="57"/>
      <c r="AH426" s="57"/>
      <c r="AI426" s="57"/>
      <c r="AJ426" s="57"/>
      <c r="AK426" s="57"/>
      <c r="AL426" s="57"/>
    </row>
    <row r="427" spans="1:38" ht="12.75"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c r="AE427" s="57"/>
      <c r="AF427" s="57"/>
      <c r="AG427" s="57"/>
      <c r="AH427" s="57"/>
      <c r="AI427" s="57"/>
      <c r="AJ427" s="57"/>
      <c r="AK427" s="57"/>
      <c r="AL427" s="57"/>
    </row>
    <row r="428" spans="1:38" ht="12.75"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c r="AE428" s="57"/>
      <c r="AF428" s="57"/>
      <c r="AG428" s="57"/>
      <c r="AH428" s="57"/>
      <c r="AI428" s="57"/>
      <c r="AJ428" s="57"/>
      <c r="AK428" s="57"/>
      <c r="AL428" s="57"/>
    </row>
    <row r="429" spans="1:38" ht="12.75"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row>
    <row r="430" spans="1:38" ht="12.75"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row>
    <row r="431" spans="1:38" ht="12.75"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row>
    <row r="432" spans="1:38" ht="12.75"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row>
    <row r="433" spans="1:38" ht="12.75"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row>
    <row r="434" spans="1:38" ht="12.75"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row>
    <row r="435" spans="1:38" ht="12.75"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row>
    <row r="436" spans="1:38" ht="12.75"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row>
    <row r="437" spans="1:38" ht="12.75"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row>
    <row r="438" spans="1:38" ht="12.75"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c r="AE438" s="57"/>
      <c r="AF438" s="57"/>
      <c r="AG438" s="57"/>
      <c r="AH438" s="57"/>
      <c r="AI438" s="57"/>
      <c r="AJ438" s="57"/>
      <c r="AK438" s="57"/>
      <c r="AL438" s="57"/>
    </row>
    <row r="439" spans="1:38" ht="12.75"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c r="AD439" s="57"/>
      <c r="AE439" s="57"/>
      <c r="AF439" s="57"/>
      <c r="AG439" s="57"/>
      <c r="AH439" s="57"/>
      <c r="AI439" s="57"/>
      <c r="AJ439" s="57"/>
      <c r="AK439" s="57"/>
      <c r="AL439" s="57"/>
    </row>
    <row r="440" spans="1:38" ht="12.75"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c r="AD440" s="57"/>
      <c r="AE440" s="57"/>
      <c r="AF440" s="57"/>
      <c r="AG440" s="57"/>
      <c r="AH440" s="57"/>
      <c r="AI440" s="57"/>
      <c r="AJ440" s="57"/>
      <c r="AK440" s="57"/>
      <c r="AL440" s="57"/>
    </row>
    <row r="441" spans="1:38" ht="12.75"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c r="AD441" s="57"/>
      <c r="AE441" s="57"/>
      <c r="AF441" s="57"/>
      <c r="AG441" s="57"/>
      <c r="AH441" s="57"/>
      <c r="AI441" s="57"/>
      <c r="AJ441" s="57"/>
      <c r="AK441" s="57"/>
      <c r="AL441" s="57"/>
    </row>
    <row r="442" spans="1:38" ht="12.75"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c r="AD442" s="57"/>
      <c r="AE442" s="57"/>
      <c r="AF442" s="57"/>
      <c r="AG442" s="57"/>
      <c r="AH442" s="57"/>
      <c r="AI442" s="57"/>
      <c r="AJ442" s="57"/>
      <c r="AK442" s="57"/>
      <c r="AL442" s="57"/>
    </row>
    <row r="443" spans="1:38" ht="12.75"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c r="AD443" s="57"/>
      <c r="AE443" s="57"/>
      <c r="AF443" s="57"/>
      <c r="AG443" s="57"/>
      <c r="AH443" s="57"/>
      <c r="AI443" s="57"/>
      <c r="AJ443" s="57"/>
      <c r="AK443" s="57"/>
      <c r="AL443" s="57"/>
    </row>
    <row r="444" spans="1:38" ht="12.75"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c r="AE444" s="57"/>
      <c r="AF444" s="57"/>
      <c r="AG444" s="57"/>
      <c r="AH444" s="57"/>
      <c r="AI444" s="57"/>
      <c r="AJ444" s="57"/>
      <c r="AK444" s="57"/>
      <c r="AL444" s="57"/>
    </row>
    <row r="445" spans="1:38" ht="12.75"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c r="AD445" s="57"/>
      <c r="AE445" s="57"/>
      <c r="AF445" s="57"/>
      <c r="AG445" s="57"/>
      <c r="AH445" s="57"/>
      <c r="AI445" s="57"/>
      <c r="AJ445" s="57"/>
      <c r="AK445" s="57"/>
      <c r="AL445" s="57"/>
    </row>
    <row r="446" spans="1:38" ht="12.75"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c r="AD446" s="57"/>
      <c r="AE446" s="57"/>
      <c r="AF446" s="57"/>
      <c r="AG446" s="57"/>
      <c r="AH446" s="57"/>
      <c r="AI446" s="57"/>
      <c r="AJ446" s="57"/>
      <c r="AK446" s="57"/>
      <c r="AL446" s="57"/>
    </row>
    <row r="447" spans="1:38" ht="12.75"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c r="AD447" s="57"/>
      <c r="AE447" s="57"/>
      <c r="AF447" s="57"/>
      <c r="AG447" s="57"/>
      <c r="AH447" s="57"/>
      <c r="AI447" s="57"/>
      <c r="AJ447" s="57"/>
      <c r="AK447" s="57"/>
      <c r="AL447" s="57"/>
    </row>
    <row r="448" spans="1:38" ht="12.75"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c r="AD448" s="57"/>
      <c r="AE448" s="57"/>
      <c r="AF448" s="57"/>
      <c r="AG448" s="57"/>
      <c r="AH448" s="57"/>
      <c r="AI448" s="57"/>
      <c r="AJ448" s="57"/>
      <c r="AK448" s="57"/>
      <c r="AL448" s="57"/>
    </row>
    <row r="449" spans="1:38" ht="12.75"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c r="AD449" s="57"/>
      <c r="AE449" s="57"/>
      <c r="AF449" s="57"/>
      <c r="AG449" s="57"/>
      <c r="AH449" s="57"/>
      <c r="AI449" s="57"/>
      <c r="AJ449" s="57"/>
      <c r="AK449" s="57"/>
      <c r="AL449" s="57"/>
    </row>
    <row r="450" spans="1:38" ht="12.75"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c r="AD450" s="57"/>
      <c r="AE450" s="57"/>
      <c r="AF450" s="57"/>
      <c r="AG450" s="57"/>
      <c r="AH450" s="57"/>
      <c r="AI450" s="57"/>
      <c r="AJ450" s="57"/>
      <c r="AK450" s="57"/>
      <c r="AL450" s="57"/>
    </row>
    <row r="451" spans="1:38" ht="12.75"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c r="AD451" s="57"/>
      <c r="AE451" s="57"/>
      <c r="AF451" s="57"/>
      <c r="AG451" s="57"/>
      <c r="AH451" s="57"/>
      <c r="AI451" s="57"/>
      <c r="AJ451" s="57"/>
      <c r="AK451" s="57"/>
      <c r="AL451" s="57"/>
    </row>
    <row r="452" spans="1:38" ht="12.75"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c r="AD452" s="57"/>
      <c r="AE452" s="57"/>
      <c r="AF452" s="57"/>
      <c r="AG452" s="57"/>
      <c r="AH452" s="57"/>
      <c r="AI452" s="57"/>
      <c r="AJ452" s="57"/>
      <c r="AK452" s="57"/>
      <c r="AL452" s="57"/>
    </row>
    <row r="453" spans="1:38" ht="12.75"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c r="AD453" s="57"/>
      <c r="AE453" s="57"/>
      <c r="AF453" s="57"/>
      <c r="AG453" s="57"/>
      <c r="AH453" s="57"/>
      <c r="AI453" s="57"/>
      <c r="AJ453" s="57"/>
      <c r="AK453" s="57"/>
      <c r="AL453" s="57"/>
    </row>
    <row r="454" spans="1:38" ht="12.75"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c r="AD454" s="57"/>
      <c r="AE454" s="57"/>
      <c r="AF454" s="57"/>
      <c r="AG454" s="57"/>
      <c r="AH454" s="57"/>
      <c r="AI454" s="57"/>
      <c r="AJ454" s="57"/>
      <c r="AK454" s="57"/>
      <c r="AL454" s="57"/>
    </row>
    <row r="455" spans="1:38" ht="12.75"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c r="AD455" s="57"/>
      <c r="AE455" s="57"/>
      <c r="AF455" s="57"/>
      <c r="AG455" s="57"/>
      <c r="AH455" s="57"/>
      <c r="AI455" s="57"/>
      <c r="AJ455" s="57"/>
      <c r="AK455" s="57"/>
      <c r="AL455" s="57"/>
    </row>
    <row r="456" spans="1:38" ht="12.75"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c r="AD456" s="57"/>
      <c r="AE456" s="57"/>
      <c r="AF456" s="57"/>
      <c r="AG456" s="57"/>
      <c r="AH456" s="57"/>
      <c r="AI456" s="57"/>
      <c r="AJ456" s="57"/>
      <c r="AK456" s="57"/>
      <c r="AL456" s="57"/>
    </row>
    <row r="457" spans="1:38" ht="12.75"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c r="AD457" s="57"/>
      <c r="AE457" s="57"/>
      <c r="AF457" s="57"/>
      <c r="AG457" s="57"/>
      <c r="AH457" s="57"/>
      <c r="AI457" s="57"/>
      <c r="AJ457" s="57"/>
      <c r="AK457" s="57"/>
      <c r="AL457" s="57"/>
    </row>
    <row r="458" spans="1:38" ht="12.75"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c r="AD458" s="57"/>
      <c r="AE458" s="57"/>
      <c r="AF458" s="57"/>
      <c r="AG458" s="57"/>
      <c r="AH458" s="57"/>
      <c r="AI458" s="57"/>
      <c r="AJ458" s="57"/>
      <c r="AK458" s="57"/>
      <c r="AL458" s="57"/>
    </row>
    <row r="459" spans="1:38" ht="12.75"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c r="AD459" s="57"/>
      <c r="AE459" s="57"/>
      <c r="AF459" s="57"/>
      <c r="AG459" s="57"/>
      <c r="AH459" s="57"/>
      <c r="AI459" s="57"/>
      <c r="AJ459" s="57"/>
      <c r="AK459" s="57"/>
      <c r="AL459" s="57"/>
    </row>
    <row r="460" spans="1:38" ht="12.75"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c r="AD460" s="57"/>
      <c r="AE460" s="57"/>
      <c r="AF460" s="57"/>
      <c r="AG460" s="57"/>
      <c r="AH460" s="57"/>
      <c r="AI460" s="57"/>
      <c r="AJ460" s="57"/>
      <c r="AK460" s="57"/>
      <c r="AL460" s="57"/>
    </row>
    <row r="461" spans="1:38" ht="12.75"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c r="AD461" s="57"/>
      <c r="AE461" s="57"/>
      <c r="AF461" s="57"/>
      <c r="AG461" s="57"/>
      <c r="AH461" s="57"/>
      <c r="AI461" s="57"/>
      <c r="AJ461" s="57"/>
      <c r="AK461" s="57"/>
      <c r="AL461" s="57"/>
    </row>
    <row r="462" spans="1:38" ht="12.75"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c r="AD462" s="57"/>
      <c r="AE462" s="57"/>
      <c r="AF462" s="57"/>
      <c r="AG462" s="57"/>
      <c r="AH462" s="57"/>
      <c r="AI462" s="57"/>
      <c r="AJ462" s="57"/>
      <c r="AK462" s="57"/>
      <c r="AL462" s="57"/>
    </row>
    <row r="463" spans="1:38" ht="12.75"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c r="AD463" s="57"/>
      <c r="AE463" s="57"/>
      <c r="AF463" s="57"/>
      <c r="AG463" s="57"/>
      <c r="AH463" s="57"/>
      <c r="AI463" s="57"/>
      <c r="AJ463" s="57"/>
      <c r="AK463" s="57"/>
      <c r="AL463" s="57"/>
    </row>
    <row r="464" spans="1:38" ht="12.75"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c r="AD464" s="57"/>
      <c r="AE464" s="57"/>
      <c r="AF464" s="57"/>
      <c r="AG464" s="57"/>
      <c r="AH464" s="57"/>
      <c r="AI464" s="57"/>
      <c r="AJ464" s="57"/>
      <c r="AK464" s="57"/>
      <c r="AL464" s="57"/>
    </row>
    <row r="465" spans="1:38" ht="12.75"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c r="AD465" s="57"/>
      <c r="AE465" s="57"/>
      <c r="AF465" s="57"/>
      <c r="AG465" s="57"/>
      <c r="AH465" s="57"/>
      <c r="AI465" s="57"/>
      <c r="AJ465" s="57"/>
      <c r="AK465" s="57"/>
      <c r="AL465" s="57"/>
    </row>
    <row r="466" spans="1:38" ht="12.75"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c r="AE466" s="57"/>
      <c r="AF466" s="57"/>
      <c r="AG466" s="57"/>
      <c r="AH466" s="57"/>
      <c r="AI466" s="57"/>
      <c r="AJ466" s="57"/>
      <c r="AK466" s="57"/>
      <c r="AL466" s="57"/>
    </row>
    <row r="467" spans="1:38" ht="12.75"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c r="AD467" s="57"/>
      <c r="AE467" s="57"/>
      <c r="AF467" s="57"/>
      <c r="AG467" s="57"/>
      <c r="AH467" s="57"/>
      <c r="AI467" s="57"/>
      <c r="AJ467" s="57"/>
      <c r="AK467" s="57"/>
      <c r="AL467" s="57"/>
    </row>
    <row r="468" spans="1:38" ht="12.75"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row>
    <row r="469" spans="1:38" ht="12.75"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row>
    <row r="470" spans="1:38" ht="12.75"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row>
    <row r="471" spans="1:38" ht="12.75"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row>
    <row r="472" spans="1:38" ht="12.75"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row>
    <row r="473" spans="1:38" ht="12.75"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row>
    <row r="474" spans="1:38" ht="12.75"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row>
    <row r="475" spans="1:38" ht="12.75"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row>
    <row r="476" spans="1:38" ht="12.75"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row>
    <row r="477" spans="1:38" ht="12.75"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row>
    <row r="478" spans="1:38" ht="12.75"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c r="AE478" s="57"/>
      <c r="AF478" s="57"/>
      <c r="AG478" s="57"/>
      <c r="AH478" s="57"/>
      <c r="AI478" s="57"/>
      <c r="AJ478" s="57"/>
      <c r="AK478" s="57"/>
      <c r="AL478" s="57"/>
    </row>
    <row r="479" spans="1:38" ht="12.75"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c r="AD479" s="57"/>
      <c r="AE479" s="57"/>
      <c r="AF479" s="57"/>
      <c r="AG479" s="57"/>
      <c r="AH479" s="57"/>
      <c r="AI479" s="57"/>
      <c r="AJ479" s="57"/>
      <c r="AK479" s="57"/>
      <c r="AL479" s="57"/>
    </row>
    <row r="480" spans="1:38" ht="12.75"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c r="AD480" s="57"/>
      <c r="AE480" s="57"/>
      <c r="AF480" s="57"/>
      <c r="AG480" s="57"/>
      <c r="AH480" s="57"/>
      <c r="AI480" s="57"/>
      <c r="AJ480" s="57"/>
      <c r="AK480" s="57"/>
      <c r="AL480" s="57"/>
    </row>
    <row r="481" spans="1:38" ht="12.75"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c r="AD481" s="57"/>
      <c r="AE481" s="57"/>
      <c r="AF481" s="57"/>
      <c r="AG481" s="57"/>
      <c r="AH481" s="57"/>
      <c r="AI481" s="57"/>
      <c r="AJ481" s="57"/>
      <c r="AK481" s="57"/>
      <c r="AL481" s="57"/>
    </row>
    <row r="482" spans="1:38" ht="12.75"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c r="AD482" s="57"/>
      <c r="AE482" s="57"/>
      <c r="AF482" s="57"/>
      <c r="AG482" s="57"/>
      <c r="AH482" s="57"/>
      <c r="AI482" s="57"/>
      <c r="AJ482" s="57"/>
      <c r="AK482" s="57"/>
      <c r="AL482" s="57"/>
    </row>
    <row r="483" spans="1:38" ht="12.75"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c r="AD483" s="57"/>
      <c r="AE483" s="57"/>
      <c r="AF483" s="57"/>
      <c r="AG483" s="57"/>
      <c r="AH483" s="57"/>
      <c r="AI483" s="57"/>
      <c r="AJ483" s="57"/>
      <c r="AK483" s="57"/>
      <c r="AL483" s="57"/>
    </row>
    <row r="484" spans="1:38" ht="12.75"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c r="AD484" s="57"/>
      <c r="AE484" s="57"/>
      <c r="AF484" s="57"/>
      <c r="AG484" s="57"/>
      <c r="AH484" s="57"/>
      <c r="AI484" s="57"/>
      <c r="AJ484" s="57"/>
      <c r="AK484" s="57"/>
      <c r="AL484" s="57"/>
    </row>
    <row r="485" spans="1:38" ht="12.75"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c r="AD485" s="57"/>
      <c r="AE485" s="57"/>
      <c r="AF485" s="57"/>
      <c r="AG485" s="57"/>
      <c r="AH485" s="57"/>
      <c r="AI485" s="57"/>
      <c r="AJ485" s="57"/>
      <c r="AK485" s="57"/>
      <c r="AL485" s="57"/>
    </row>
    <row r="486" spans="1:38" ht="12.75"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c r="AD486" s="57"/>
      <c r="AE486" s="57"/>
      <c r="AF486" s="57"/>
      <c r="AG486" s="57"/>
      <c r="AH486" s="57"/>
      <c r="AI486" s="57"/>
      <c r="AJ486" s="57"/>
      <c r="AK486" s="57"/>
      <c r="AL486" s="57"/>
    </row>
    <row r="487" spans="1:38" ht="12.75"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c r="AD487" s="57"/>
      <c r="AE487" s="57"/>
      <c r="AF487" s="57"/>
      <c r="AG487" s="57"/>
      <c r="AH487" s="57"/>
      <c r="AI487" s="57"/>
      <c r="AJ487" s="57"/>
      <c r="AK487" s="57"/>
      <c r="AL487" s="57"/>
    </row>
    <row r="488" spans="1:38" ht="12.75"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c r="AD488" s="57"/>
      <c r="AE488" s="57"/>
      <c r="AF488" s="57"/>
      <c r="AG488" s="57"/>
      <c r="AH488" s="57"/>
      <c r="AI488" s="57"/>
      <c r="AJ488" s="57"/>
      <c r="AK488" s="57"/>
      <c r="AL488" s="57"/>
    </row>
    <row r="489" spans="1:38" ht="12.75"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c r="AD489" s="57"/>
      <c r="AE489" s="57"/>
      <c r="AF489" s="57"/>
      <c r="AG489" s="57"/>
      <c r="AH489" s="57"/>
      <c r="AI489" s="57"/>
      <c r="AJ489" s="57"/>
      <c r="AK489" s="57"/>
      <c r="AL489" s="57"/>
    </row>
    <row r="490" spans="1:38" ht="12.75"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c r="AD490" s="57"/>
      <c r="AE490" s="57"/>
      <c r="AF490" s="57"/>
      <c r="AG490" s="57"/>
      <c r="AH490" s="57"/>
      <c r="AI490" s="57"/>
      <c r="AJ490" s="57"/>
      <c r="AK490" s="57"/>
      <c r="AL490" s="57"/>
    </row>
    <row r="491" spans="1:38" ht="12.75"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c r="AD491" s="57"/>
      <c r="AE491" s="57"/>
      <c r="AF491" s="57"/>
      <c r="AG491" s="57"/>
      <c r="AH491" s="57"/>
      <c r="AI491" s="57"/>
      <c r="AJ491" s="57"/>
      <c r="AK491" s="57"/>
      <c r="AL491" s="57"/>
    </row>
    <row r="492" spans="1:38" ht="12.75"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c r="AD492" s="57"/>
      <c r="AE492" s="57"/>
      <c r="AF492" s="57"/>
      <c r="AG492" s="57"/>
      <c r="AH492" s="57"/>
      <c r="AI492" s="57"/>
      <c r="AJ492" s="57"/>
      <c r="AK492" s="57"/>
      <c r="AL492" s="57"/>
    </row>
    <row r="493" spans="1:38" ht="12.75"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c r="AD493" s="57"/>
      <c r="AE493" s="57"/>
      <c r="AF493" s="57"/>
      <c r="AG493" s="57"/>
      <c r="AH493" s="57"/>
      <c r="AI493" s="57"/>
      <c r="AJ493" s="57"/>
      <c r="AK493" s="57"/>
      <c r="AL493" s="57"/>
    </row>
    <row r="494" spans="1:38" ht="12.75"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c r="AD494" s="57"/>
      <c r="AE494" s="57"/>
      <c r="AF494" s="57"/>
      <c r="AG494" s="57"/>
      <c r="AH494" s="57"/>
      <c r="AI494" s="57"/>
      <c r="AJ494" s="57"/>
      <c r="AK494" s="57"/>
      <c r="AL494" s="57"/>
    </row>
    <row r="495" spans="1:38" ht="12.75"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c r="AE495" s="57"/>
      <c r="AF495" s="57"/>
      <c r="AG495" s="57"/>
      <c r="AH495" s="57"/>
      <c r="AI495" s="57"/>
      <c r="AJ495" s="57"/>
      <c r="AK495" s="57"/>
      <c r="AL495" s="57"/>
    </row>
    <row r="496" spans="1:38" ht="12.75"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c r="AE496" s="57"/>
      <c r="AF496" s="57"/>
      <c r="AG496" s="57"/>
      <c r="AH496" s="57"/>
      <c r="AI496" s="57"/>
      <c r="AJ496" s="57"/>
      <c r="AK496" s="57"/>
      <c r="AL496" s="57"/>
    </row>
    <row r="497" spans="1:38" ht="12.75"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c r="AD497" s="57"/>
      <c r="AE497" s="57"/>
      <c r="AF497" s="57"/>
      <c r="AG497" s="57"/>
      <c r="AH497" s="57"/>
      <c r="AI497" s="57"/>
      <c r="AJ497" s="57"/>
      <c r="AK497" s="57"/>
      <c r="AL497" s="57"/>
    </row>
    <row r="498" spans="1:38" ht="12.75"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c r="AD498" s="57"/>
      <c r="AE498" s="57"/>
      <c r="AF498" s="57"/>
      <c r="AG498" s="57"/>
      <c r="AH498" s="57"/>
      <c r="AI498" s="57"/>
      <c r="AJ498" s="57"/>
      <c r="AK498" s="57"/>
      <c r="AL498" s="57"/>
    </row>
    <row r="499" spans="1:38" ht="12.75"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c r="AD499" s="57"/>
      <c r="AE499" s="57"/>
      <c r="AF499" s="57"/>
      <c r="AG499" s="57"/>
      <c r="AH499" s="57"/>
      <c r="AI499" s="57"/>
      <c r="AJ499" s="57"/>
      <c r="AK499" s="57"/>
      <c r="AL499" s="57"/>
    </row>
    <row r="500" spans="1:38" ht="12.75"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c r="AD500" s="57"/>
      <c r="AE500" s="57"/>
      <c r="AF500" s="57"/>
      <c r="AG500" s="57"/>
      <c r="AH500" s="57"/>
      <c r="AI500" s="57"/>
      <c r="AJ500" s="57"/>
      <c r="AK500" s="57"/>
      <c r="AL500" s="57"/>
    </row>
    <row r="501" spans="1:38" ht="12.75"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c r="AD501" s="57"/>
      <c r="AE501" s="57"/>
      <c r="AF501" s="57"/>
      <c r="AG501" s="57"/>
      <c r="AH501" s="57"/>
      <c r="AI501" s="57"/>
      <c r="AJ501" s="57"/>
      <c r="AK501" s="57"/>
      <c r="AL501" s="57"/>
    </row>
    <row r="502" spans="1:38" ht="12.75"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c r="AD502" s="57"/>
      <c r="AE502" s="57"/>
      <c r="AF502" s="57"/>
      <c r="AG502" s="57"/>
      <c r="AH502" s="57"/>
      <c r="AI502" s="57"/>
      <c r="AJ502" s="57"/>
      <c r="AK502" s="57"/>
      <c r="AL502" s="57"/>
    </row>
    <row r="503" spans="1:38" ht="12.75"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c r="AD503" s="57"/>
      <c r="AE503" s="57"/>
      <c r="AF503" s="57"/>
      <c r="AG503" s="57"/>
      <c r="AH503" s="57"/>
      <c r="AI503" s="57"/>
      <c r="AJ503" s="57"/>
      <c r="AK503" s="57"/>
      <c r="AL503" s="57"/>
    </row>
    <row r="504" spans="1:38" ht="12.75"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c r="AD504" s="57"/>
      <c r="AE504" s="57"/>
      <c r="AF504" s="57"/>
      <c r="AG504" s="57"/>
      <c r="AH504" s="57"/>
      <c r="AI504" s="57"/>
      <c r="AJ504" s="57"/>
      <c r="AK504" s="57"/>
      <c r="AL504" s="57"/>
    </row>
    <row r="505" spans="1:38" ht="12.75"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c r="AD505" s="57"/>
      <c r="AE505" s="57"/>
      <c r="AF505" s="57"/>
      <c r="AG505" s="57"/>
      <c r="AH505" s="57"/>
      <c r="AI505" s="57"/>
      <c r="AJ505" s="57"/>
      <c r="AK505" s="57"/>
      <c r="AL505" s="57"/>
    </row>
    <row r="506" spans="1:38" ht="12.75"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c r="AD506" s="57"/>
      <c r="AE506" s="57"/>
      <c r="AF506" s="57"/>
      <c r="AG506" s="57"/>
      <c r="AH506" s="57"/>
      <c r="AI506" s="57"/>
      <c r="AJ506" s="57"/>
      <c r="AK506" s="57"/>
      <c r="AL506" s="57"/>
    </row>
    <row r="507" spans="1:38" ht="12.75"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c r="AD507" s="57"/>
      <c r="AE507" s="57"/>
      <c r="AF507" s="57"/>
      <c r="AG507" s="57"/>
      <c r="AH507" s="57"/>
      <c r="AI507" s="57"/>
      <c r="AJ507" s="57"/>
      <c r="AK507" s="57"/>
      <c r="AL507" s="57"/>
    </row>
    <row r="508" spans="1:38" ht="12.75"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c r="AD508" s="57"/>
      <c r="AE508" s="57"/>
      <c r="AF508" s="57"/>
      <c r="AG508" s="57"/>
      <c r="AH508" s="57"/>
      <c r="AI508" s="57"/>
      <c r="AJ508" s="57"/>
      <c r="AK508" s="57"/>
      <c r="AL508" s="57"/>
    </row>
    <row r="509" spans="1:38" ht="12.75"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c r="AD509" s="57"/>
      <c r="AE509" s="57"/>
      <c r="AF509" s="57"/>
      <c r="AG509" s="57"/>
      <c r="AH509" s="57"/>
      <c r="AI509" s="57"/>
      <c r="AJ509" s="57"/>
      <c r="AK509" s="57"/>
      <c r="AL509" s="57"/>
    </row>
    <row r="510" spans="1:38" ht="12.75"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c r="AD510" s="57"/>
      <c r="AE510" s="57"/>
      <c r="AF510" s="57"/>
      <c r="AG510" s="57"/>
      <c r="AH510" s="57"/>
      <c r="AI510" s="57"/>
      <c r="AJ510" s="57"/>
      <c r="AK510" s="57"/>
      <c r="AL510" s="57"/>
    </row>
    <row r="511" spans="1:38" ht="12.75"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c r="AD511" s="57"/>
      <c r="AE511" s="57"/>
      <c r="AF511" s="57"/>
      <c r="AG511" s="57"/>
      <c r="AH511" s="57"/>
      <c r="AI511" s="57"/>
      <c r="AJ511" s="57"/>
      <c r="AK511" s="57"/>
      <c r="AL511" s="57"/>
    </row>
    <row r="512" spans="1:38" ht="12.75"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c r="AD512" s="57"/>
      <c r="AE512" s="57"/>
      <c r="AF512" s="57"/>
      <c r="AG512" s="57"/>
      <c r="AH512" s="57"/>
      <c r="AI512" s="57"/>
      <c r="AJ512" s="57"/>
      <c r="AK512" s="57"/>
      <c r="AL512" s="57"/>
    </row>
    <row r="513" spans="1:38" ht="12.75"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c r="AD513" s="57"/>
      <c r="AE513" s="57"/>
      <c r="AF513" s="57"/>
      <c r="AG513" s="57"/>
      <c r="AH513" s="57"/>
      <c r="AI513" s="57"/>
      <c r="AJ513" s="57"/>
      <c r="AK513" s="57"/>
      <c r="AL513" s="57"/>
    </row>
    <row r="514" spans="1:38" ht="12.75"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c r="AD514" s="57"/>
      <c r="AE514" s="57"/>
      <c r="AF514" s="57"/>
      <c r="AG514" s="57"/>
      <c r="AH514" s="57"/>
      <c r="AI514" s="57"/>
      <c r="AJ514" s="57"/>
      <c r="AK514" s="57"/>
      <c r="AL514" s="57"/>
    </row>
    <row r="515" spans="1:38" ht="12.75"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c r="AD515" s="57"/>
      <c r="AE515" s="57"/>
      <c r="AF515" s="57"/>
      <c r="AG515" s="57"/>
      <c r="AH515" s="57"/>
      <c r="AI515" s="57"/>
      <c r="AJ515" s="57"/>
      <c r="AK515" s="57"/>
      <c r="AL515" s="57"/>
    </row>
    <row r="516" spans="1:38" ht="12.75"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c r="AD516" s="57"/>
      <c r="AE516" s="57"/>
      <c r="AF516" s="57"/>
      <c r="AG516" s="57"/>
      <c r="AH516" s="57"/>
      <c r="AI516" s="57"/>
      <c r="AJ516" s="57"/>
      <c r="AK516" s="57"/>
      <c r="AL516" s="57"/>
    </row>
    <row r="517" spans="1:38" ht="12.75"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c r="AD517" s="57"/>
      <c r="AE517" s="57"/>
      <c r="AF517" s="57"/>
      <c r="AG517" s="57"/>
      <c r="AH517" s="57"/>
      <c r="AI517" s="57"/>
      <c r="AJ517" s="57"/>
      <c r="AK517" s="57"/>
      <c r="AL517" s="57"/>
    </row>
    <row r="518" spans="1:38" ht="12.75"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c r="AD518" s="57"/>
      <c r="AE518" s="57"/>
      <c r="AF518" s="57"/>
      <c r="AG518" s="57"/>
      <c r="AH518" s="57"/>
      <c r="AI518" s="57"/>
      <c r="AJ518" s="57"/>
      <c r="AK518" s="57"/>
      <c r="AL518" s="57"/>
    </row>
    <row r="519" spans="1:38" ht="12.75"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c r="AD519" s="57"/>
      <c r="AE519" s="57"/>
      <c r="AF519" s="57"/>
      <c r="AG519" s="57"/>
      <c r="AH519" s="57"/>
      <c r="AI519" s="57"/>
      <c r="AJ519" s="57"/>
      <c r="AK519" s="57"/>
      <c r="AL519" s="57"/>
    </row>
    <row r="520" spans="1:38" ht="12.75"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c r="AD520" s="57"/>
      <c r="AE520" s="57"/>
      <c r="AF520" s="57"/>
      <c r="AG520" s="57"/>
      <c r="AH520" s="57"/>
      <c r="AI520" s="57"/>
      <c r="AJ520" s="57"/>
      <c r="AK520" s="57"/>
      <c r="AL520" s="57"/>
    </row>
    <row r="521" spans="1:38" ht="12.75"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c r="AD521" s="57"/>
      <c r="AE521" s="57"/>
      <c r="AF521" s="57"/>
      <c r="AG521" s="57"/>
      <c r="AH521" s="57"/>
      <c r="AI521" s="57"/>
      <c r="AJ521" s="57"/>
      <c r="AK521" s="57"/>
      <c r="AL521" s="57"/>
    </row>
    <row r="522" spans="1:38" ht="12.75"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c r="AD522" s="57"/>
      <c r="AE522" s="57"/>
      <c r="AF522" s="57"/>
      <c r="AG522" s="57"/>
      <c r="AH522" s="57"/>
      <c r="AI522" s="57"/>
      <c r="AJ522" s="57"/>
      <c r="AK522" s="57"/>
      <c r="AL522" s="57"/>
    </row>
    <row r="523" spans="1:38" ht="12.75"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c r="AD523" s="57"/>
      <c r="AE523" s="57"/>
      <c r="AF523" s="57"/>
      <c r="AG523" s="57"/>
      <c r="AH523" s="57"/>
      <c r="AI523" s="57"/>
      <c r="AJ523" s="57"/>
      <c r="AK523" s="57"/>
      <c r="AL523" s="57"/>
    </row>
    <row r="524" spans="1:38" ht="12.75"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c r="AD524" s="57"/>
      <c r="AE524" s="57"/>
      <c r="AF524" s="57"/>
      <c r="AG524" s="57"/>
      <c r="AH524" s="57"/>
      <c r="AI524" s="57"/>
      <c r="AJ524" s="57"/>
      <c r="AK524" s="57"/>
      <c r="AL524" s="57"/>
    </row>
    <row r="525" spans="1:38" ht="12.75"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c r="AD525" s="57"/>
      <c r="AE525" s="57"/>
      <c r="AF525" s="57"/>
      <c r="AG525" s="57"/>
      <c r="AH525" s="57"/>
      <c r="AI525" s="57"/>
      <c r="AJ525" s="57"/>
      <c r="AK525" s="57"/>
      <c r="AL525" s="57"/>
    </row>
    <row r="526" spans="1:38" ht="12.75"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c r="AD526" s="57"/>
      <c r="AE526" s="57"/>
      <c r="AF526" s="57"/>
      <c r="AG526" s="57"/>
      <c r="AH526" s="57"/>
      <c r="AI526" s="57"/>
      <c r="AJ526" s="57"/>
      <c r="AK526" s="57"/>
      <c r="AL526" s="57"/>
    </row>
    <row r="527" spans="1:38" ht="12.75"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c r="AD527" s="57"/>
      <c r="AE527" s="57"/>
      <c r="AF527" s="57"/>
      <c r="AG527" s="57"/>
      <c r="AH527" s="57"/>
      <c r="AI527" s="57"/>
      <c r="AJ527" s="57"/>
      <c r="AK527" s="57"/>
      <c r="AL527" s="57"/>
    </row>
    <row r="528" spans="1:38" ht="12.75"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c r="AD528" s="57"/>
      <c r="AE528" s="57"/>
      <c r="AF528" s="57"/>
      <c r="AG528" s="57"/>
      <c r="AH528" s="57"/>
      <c r="AI528" s="57"/>
      <c r="AJ528" s="57"/>
      <c r="AK528" s="57"/>
      <c r="AL528" s="57"/>
    </row>
    <row r="529" spans="1:38" ht="12.75"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c r="AD529" s="57"/>
      <c r="AE529" s="57"/>
      <c r="AF529" s="57"/>
      <c r="AG529" s="57"/>
      <c r="AH529" s="57"/>
      <c r="AI529" s="57"/>
      <c r="AJ529" s="57"/>
      <c r="AK529" s="57"/>
      <c r="AL529" s="57"/>
    </row>
    <row r="530" spans="1:38" ht="12.75"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c r="AE530" s="57"/>
      <c r="AF530" s="57"/>
      <c r="AG530" s="57"/>
      <c r="AH530" s="57"/>
      <c r="AI530" s="57"/>
      <c r="AJ530" s="57"/>
      <c r="AK530" s="57"/>
      <c r="AL530" s="57"/>
    </row>
    <row r="531" spans="1:38" ht="12.75"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c r="AD531" s="57"/>
      <c r="AE531" s="57"/>
      <c r="AF531" s="57"/>
      <c r="AG531" s="57"/>
      <c r="AH531" s="57"/>
      <c r="AI531" s="57"/>
      <c r="AJ531" s="57"/>
      <c r="AK531" s="57"/>
      <c r="AL531" s="57"/>
    </row>
    <row r="532" spans="1:38" ht="12.75"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c r="AD532" s="57"/>
      <c r="AE532" s="57"/>
      <c r="AF532" s="57"/>
      <c r="AG532" s="57"/>
      <c r="AH532" s="57"/>
      <c r="AI532" s="57"/>
      <c r="AJ532" s="57"/>
      <c r="AK532" s="57"/>
      <c r="AL532" s="57"/>
    </row>
    <row r="533" spans="1:38" ht="12.75"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c r="AD533" s="57"/>
      <c r="AE533" s="57"/>
      <c r="AF533" s="57"/>
      <c r="AG533" s="57"/>
      <c r="AH533" s="57"/>
      <c r="AI533" s="57"/>
      <c r="AJ533" s="57"/>
      <c r="AK533" s="57"/>
      <c r="AL533" s="57"/>
    </row>
    <row r="534" spans="1:38" ht="12.75"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c r="AD534" s="57"/>
      <c r="AE534" s="57"/>
      <c r="AF534" s="57"/>
      <c r="AG534" s="57"/>
      <c r="AH534" s="57"/>
      <c r="AI534" s="57"/>
      <c r="AJ534" s="57"/>
      <c r="AK534" s="57"/>
      <c r="AL534" s="57"/>
    </row>
    <row r="535" spans="1:38" ht="12.75"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c r="AD535" s="57"/>
      <c r="AE535" s="57"/>
      <c r="AF535" s="57"/>
      <c r="AG535" s="57"/>
      <c r="AH535" s="57"/>
      <c r="AI535" s="57"/>
      <c r="AJ535" s="57"/>
      <c r="AK535" s="57"/>
      <c r="AL535" s="57"/>
    </row>
    <row r="536" spans="1:38" ht="12.75"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c r="AD536" s="57"/>
      <c r="AE536" s="57"/>
      <c r="AF536" s="57"/>
      <c r="AG536" s="57"/>
      <c r="AH536" s="57"/>
      <c r="AI536" s="57"/>
      <c r="AJ536" s="57"/>
      <c r="AK536" s="57"/>
      <c r="AL536" s="57"/>
    </row>
    <row r="537" spans="1:38" ht="12.75"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c r="AD537" s="57"/>
      <c r="AE537" s="57"/>
      <c r="AF537" s="57"/>
      <c r="AG537" s="57"/>
      <c r="AH537" s="57"/>
      <c r="AI537" s="57"/>
      <c r="AJ537" s="57"/>
      <c r="AK537" s="57"/>
      <c r="AL537" s="57"/>
    </row>
    <row r="538" spans="1:38" ht="12.75"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c r="AD538" s="57"/>
      <c r="AE538" s="57"/>
      <c r="AF538" s="57"/>
      <c r="AG538" s="57"/>
      <c r="AH538" s="57"/>
      <c r="AI538" s="57"/>
      <c r="AJ538" s="57"/>
      <c r="AK538" s="57"/>
      <c r="AL538" s="57"/>
    </row>
    <row r="539" spans="1:38" ht="12.75"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c r="AD539" s="57"/>
      <c r="AE539" s="57"/>
      <c r="AF539" s="57"/>
      <c r="AG539" s="57"/>
      <c r="AH539" s="57"/>
      <c r="AI539" s="57"/>
      <c r="AJ539" s="57"/>
      <c r="AK539" s="57"/>
      <c r="AL539" s="57"/>
    </row>
    <row r="540" spans="1:38" ht="12.75"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c r="AD540" s="57"/>
      <c r="AE540" s="57"/>
      <c r="AF540" s="57"/>
      <c r="AG540" s="57"/>
      <c r="AH540" s="57"/>
      <c r="AI540" s="57"/>
      <c r="AJ540" s="57"/>
      <c r="AK540" s="57"/>
      <c r="AL540" s="57"/>
    </row>
    <row r="541" spans="1:38" ht="12.75"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c r="AD541" s="57"/>
      <c r="AE541" s="57"/>
      <c r="AF541" s="57"/>
      <c r="AG541" s="57"/>
      <c r="AH541" s="57"/>
      <c r="AI541" s="57"/>
      <c r="AJ541" s="57"/>
      <c r="AK541" s="57"/>
      <c r="AL541" s="57"/>
    </row>
    <row r="542" spans="1:38" ht="12.75"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c r="AD542" s="57"/>
      <c r="AE542" s="57"/>
      <c r="AF542" s="57"/>
      <c r="AG542" s="57"/>
      <c r="AH542" s="57"/>
      <c r="AI542" s="57"/>
      <c r="AJ542" s="57"/>
      <c r="AK542" s="57"/>
      <c r="AL542" s="57"/>
    </row>
    <row r="543" spans="1:38" ht="12.75"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c r="AD543" s="57"/>
      <c r="AE543" s="57"/>
      <c r="AF543" s="57"/>
      <c r="AG543" s="57"/>
      <c r="AH543" s="57"/>
      <c r="AI543" s="57"/>
      <c r="AJ543" s="57"/>
      <c r="AK543" s="57"/>
      <c r="AL543" s="57"/>
    </row>
    <row r="544" spans="1:38" ht="12.75"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c r="AD544" s="57"/>
      <c r="AE544" s="57"/>
      <c r="AF544" s="57"/>
      <c r="AG544" s="57"/>
      <c r="AH544" s="57"/>
      <c r="AI544" s="57"/>
      <c r="AJ544" s="57"/>
      <c r="AK544" s="57"/>
      <c r="AL544" s="57"/>
    </row>
    <row r="545" spans="1:38" ht="12.75"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c r="AD545" s="57"/>
      <c r="AE545" s="57"/>
      <c r="AF545" s="57"/>
      <c r="AG545" s="57"/>
      <c r="AH545" s="57"/>
      <c r="AI545" s="57"/>
      <c r="AJ545" s="57"/>
      <c r="AK545" s="57"/>
      <c r="AL545" s="57"/>
    </row>
    <row r="546" spans="1:38" ht="12.75"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c r="AD546" s="57"/>
      <c r="AE546" s="57"/>
      <c r="AF546" s="57"/>
      <c r="AG546" s="57"/>
      <c r="AH546" s="57"/>
      <c r="AI546" s="57"/>
      <c r="AJ546" s="57"/>
      <c r="AK546" s="57"/>
      <c r="AL546" s="57"/>
    </row>
    <row r="547" spans="1:38" ht="12.75"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c r="AD547" s="57"/>
      <c r="AE547" s="57"/>
      <c r="AF547" s="57"/>
      <c r="AG547" s="57"/>
      <c r="AH547" s="57"/>
      <c r="AI547" s="57"/>
      <c r="AJ547" s="57"/>
      <c r="AK547" s="57"/>
      <c r="AL547" s="57"/>
    </row>
    <row r="548" spans="1:38" ht="12.75"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c r="AD548" s="57"/>
      <c r="AE548" s="57"/>
      <c r="AF548" s="57"/>
      <c r="AG548" s="57"/>
      <c r="AH548" s="57"/>
      <c r="AI548" s="57"/>
      <c r="AJ548" s="57"/>
      <c r="AK548" s="57"/>
      <c r="AL548" s="57"/>
    </row>
    <row r="549" spans="1:38" ht="12.75"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c r="AD549" s="57"/>
      <c r="AE549" s="57"/>
      <c r="AF549" s="57"/>
      <c r="AG549" s="57"/>
      <c r="AH549" s="57"/>
      <c r="AI549" s="57"/>
      <c r="AJ549" s="57"/>
      <c r="AK549" s="57"/>
      <c r="AL549" s="57"/>
    </row>
    <row r="550" spans="1:38" ht="12.75"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c r="AD550" s="57"/>
      <c r="AE550" s="57"/>
      <c r="AF550" s="57"/>
      <c r="AG550" s="57"/>
      <c r="AH550" s="57"/>
      <c r="AI550" s="57"/>
      <c r="AJ550" s="57"/>
      <c r="AK550" s="57"/>
      <c r="AL550" s="57"/>
    </row>
    <row r="551" spans="1:38" ht="12.75"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c r="AD551" s="57"/>
      <c r="AE551" s="57"/>
      <c r="AF551" s="57"/>
      <c r="AG551" s="57"/>
      <c r="AH551" s="57"/>
      <c r="AI551" s="57"/>
      <c r="AJ551" s="57"/>
      <c r="AK551" s="57"/>
      <c r="AL551" s="57"/>
    </row>
    <row r="552" spans="1:38" ht="12.75"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c r="AD552" s="57"/>
      <c r="AE552" s="57"/>
      <c r="AF552" s="57"/>
      <c r="AG552" s="57"/>
      <c r="AH552" s="57"/>
      <c r="AI552" s="57"/>
      <c r="AJ552" s="57"/>
      <c r="AK552" s="57"/>
      <c r="AL552" s="57"/>
    </row>
    <row r="553" spans="1:38" ht="12.75"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c r="AD553" s="57"/>
      <c r="AE553" s="57"/>
      <c r="AF553" s="57"/>
      <c r="AG553" s="57"/>
      <c r="AH553" s="57"/>
      <c r="AI553" s="57"/>
      <c r="AJ553" s="57"/>
      <c r="AK553" s="57"/>
      <c r="AL553" s="57"/>
    </row>
    <row r="554" spans="1:38" ht="12.75"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c r="AD554" s="57"/>
      <c r="AE554" s="57"/>
      <c r="AF554" s="57"/>
      <c r="AG554" s="57"/>
      <c r="AH554" s="57"/>
      <c r="AI554" s="57"/>
      <c r="AJ554" s="57"/>
      <c r="AK554" s="57"/>
      <c r="AL554" s="57"/>
    </row>
    <row r="555" spans="1:38" ht="12.75"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c r="AD555" s="57"/>
      <c r="AE555" s="57"/>
      <c r="AF555" s="57"/>
      <c r="AG555" s="57"/>
      <c r="AH555" s="57"/>
      <c r="AI555" s="57"/>
      <c r="AJ555" s="57"/>
      <c r="AK555" s="57"/>
      <c r="AL555" s="57"/>
    </row>
    <row r="556" spans="1:38" ht="12.75"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c r="AD556" s="57"/>
      <c r="AE556" s="57"/>
      <c r="AF556" s="57"/>
      <c r="AG556" s="57"/>
      <c r="AH556" s="57"/>
      <c r="AI556" s="57"/>
      <c r="AJ556" s="57"/>
      <c r="AK556" s="57"/>
      <c r="AL556" s="57"/>
    </row>
    <row r="557" spans="1:38" ht="12.75"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c r="AD557" s="57"/>
      <c r="AE557" s="57"/>
      <c r="AF557" s="57"/>
      <c r="AG557" s="57"/>
      <c r="AH557" s="57"/>
      <c r="AI557" s="57"/>
      <c r="AJ557" s="57"/>
      <c r="AK557" s="57"/>
      <c r="AL557" s="57"/>
    </row>
    <row r="558" spans="1:38" ht="12.75"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c r="AD558" s="57"/>
      <c r="AE558" s="57"/>
      <c r="AF558" s="57"/>
      <c r="AG558" s="57"/>
      <c r="AH558" s="57"/>
      <c r="AI558" s="57"/>
      <c r="AJ558" s="57"/>
      <c r="AK558" s="57"/>
      <c r="AL558" s="57"/>
    </row>
    <row r="559" spans="1:38" ht="12.75"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c r="AD559" s="57"/>
      <c r="AE559" s="57"/>
      <c r="AF559" s="57"/>
      <c r="AG559" s="57"/>
      <c r="AH559" s="57"/>
      <c r="AI559" s="57"/>
      <c r="AJ559" s="57"/>
      <c r="AK559" s="57"/>
      <c r="AL559" s="57"/>
    </row>
    <row r="560" spans="1:38" ht="12.75"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c r="AD560" s="57"/>
      <c r="AE560" s="57"/>
      <c r="AF560" s="57"/>
      <c r="AG560" s="57"/>
      <c r="AH560" s="57"/>
      <c r="AI560" s="57"/>
      <c r="AJ560" s="57"/>
      <c r="AK560" s="57"/>
      <c r="AL560" s="57"/>
    </row>
    <row r="561" spans="1:38" ht="12.75"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c r="AD561" s="57"/>
      <c r="AE561" s="57"/>
      <c r="AF561" s="57"/>
      <c r="AG561" s="57"/>
      <c r="AH561" s="57"/>
      <c r="AI561" s="57"/>
      <c r="AJ561" s="57"/>
      <c r="AK561" s="57"/>
      <c r="AL561" s="57"/>
    </row>
    <row r="562" spans="1:38" ht="12.75"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c r="AD562" s="57"/>
      <c r="AE562" s="57"/>
      <c r="AF562" s="57"/>
      <c r="AG562" s="57"/>
      <c r="AH562" s="57"/>
      <c r="AI562" s="57"/>
      <c r="AJ562" s="57"/>
      <c r="AK562" s="57"/>
      <c r="AL562" s="57"/>
    </row>
    <row r="563" spans="1:38" ht="12.75"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c r="AD563" s="57"/>
      <c r="AE563" s="57"/>
      <c r="AF563" s="57"/>
      <c r="AG563" s="57"/>
      <c r="AH563" s="57"/>
      <c r="AI563" s="57"/>
      <c r="AJ563" s="57"/>
      <c r="AK563" s="57"/>
      <c r="AL563" s="57"/>
    </row>
    <row r="564" spans="1:38" ht="12.75"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c r="AE564" s="57"/>
      <c r="AF564" s="57"/>
      <c r="AG564" s="57"/>
      <c r="AH564" s="57"/>
      <c r="AI564" s="57"/>
      <c r="AJ564" s="57"/>
      <c r="AK564" s="57"/>
      <c r="AL564" s="57"/>
    </row>
    <row r="565" spans="1:38" ht="12.75"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c r="AE565" s="57"/>
      <c r="AF565" s="57"/>
      <c r="AG565" s="57"/>
      <c r="AH565" s="57"/>
      <c r="AI565" s="57"/>
      <c r="AJ565" s="57"/>
      <c r="AK565" s="57"/>
      <c r="AL565" s="57"/>
    </row>
    <row r="566" spans="1:38" ht="12.75"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c r="AD566" s="57"/>
      <c r="AE566" s="57"/>
      <c r="AF566" s="57"/>
      <c r="AG566" s="57"/>
      <c r="AH566" s="57"/>
      <c r="AI566" s="57"/>
      <c r="AJ566" s="57"/>
      <c r="AK566" s="57"/>
      <c r="AL566" s="57"/>
    </row>
    <row r="567" spans="1:38" ht="12.75"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c r="AD567" s="57"/>
      <c r="AE567" s="57"/>
      <c r="AF567" s="57"/>
      <c r="AG567" s="57"/>
      <c r="AH567" s="57"/>
      <c r="AI567" s="57"/>
      <c r="AJ567" s="57"/>
      <c r="AK567" s="57"/>
      <c r="AL567" s="57"/>
    </row>
    <row r="568" spans="1:38" ht="12.75"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c r="AD568" s="57"/>
      <c r="AE568" s="57"/>
      <c r="AF568" s="57"/>
      <c r="AG568" s="57"/>
      <c r="AH568" s="57"/>
      <c r="AI568" s="57"/>
      <c r="AJ568" s="57"/>
      <c r="AK568" s="57"/>
      <c r="AL568" s="57"/>
    </row>
    <row r="569" spans="1:38" ht="12.75"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c r="AD569" s="57"/>
      <c r="AE569" s="57"/>
      <c r="AF569" s="57"/>
      <c r="AG569" s="57"/>
      <c r="AH569" s="57"/>
      <c r="AI569" s="57"/>
      <c r="AJ569" s="57"/>
      <c r="AK569" s="57"/>
      <c r="AL569" s="57"/>
    </row>
    <row r="570" spans="1:38" ht="12.75"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row>
    <row r="571" spans="1:38" ht="12.75"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c r="AD571" s="57"/>
      <c r="AE571" s="57"/>
      <c r="AF571" s="57"/>
      <c r="AG571" s="57"/>
      <c r="AH571" s="57"/>
      <c r="AI571" s="57"/>
      <c r="AJ571" s="57"/>
      <c r="AK571" s="57"/>
      <c r="AL571" s="57"/>
    </row>
    <row r="572" spans="1:38" ht="12.75"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c r="AE572" s="57"/>
      <c r="AF572" s="57"/>
      <c r="AG572" s="57"/>
      <c r="AH572" s="57"/>
      <c r="AI572" s="57"/>
      <c r="AJ572" s="57"/>
      <c r="AK572" s="57"/>
      <c r="AL572" s="57"/>
    </row>
    <row r="573" spans="1:38" ht="12.75"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c r="AE573" s="57"/>
      <c r="AF573" s="57"/>
      <c r="AG573" s="57"/>
      <c r="AH573" s="57"/>
      <c r="AI573" s="57"/>
      <c r="AJ573" s="57"/>
      <c r="AK573" s="57"/>
      <c r="AL573" s="57"/>
    </row>
    <row r="574" spans="1:38" ht="12.75"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c r="AE574" s="57"/>
      <c r="AF574" s="57"/>
      <c r="AG574" s="57"/>
      <c r="AH574" s="57"/>
      <c r="AI574" s="57"/>
      <c r="AJ574" s="57"/>
      <c r="AK574" s="57"/>
      <c r="AL574" s="57"/>
    </row>
    <row r="575" spans="1:38" ht="12.75"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c r="AE575" s="57"/>
      <c r="AF575" s="57"/>
      <c r="AG575" s="57"/>
      <c r="AH575" s="57"/>
      <c r="AI575" s="57"/>
      <c r="AJ575" s="57"/>
      <c r="AK575" s="57"/>
      <c r="AL575" s="57"/>
    </row>
    <row r="576" spans="1:38" ht="12.75"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c r="AE576" s="57"/>
      <c r="AF576" s="57"/>
      <c r="AG576" s="57"/>
      <c r="AH576" s="57"/>
      <c r="AI576" s="57"/>
      <c r="AJ576" s="57"/>
      <c r="AK576" s="57"/>
      <c r="AL576" s="57"/>
    </row>
    <row r="577" spans="1:38" ht="12.75"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c r="AD577" s="57"/>
      <c r="AE577" s="57"/>
      <c r="AF577" s="57"/>
      <c r="AG577" s="57"/>
      <c r="AH577" s="57"/>
      <c r="AI577" s="57"/>
      <c r="AJ577" s="57"/>
      <c r="AK577" s="57"/>
      <c r="AL577" s="57"/>
    </row>
    <row r="578" spans="1:38" ht="12.75"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c r="AD578" s="57"/>
      <c r="AE578" s="57"/>
      <c r="AF578" s="57"/>
      <c r="AG578" s="57"/>
      <c r="AH578" s="57"/>
      <c r="AI578" s="57"/>
      <c r="AJ578" s="57"/>
      <c r="AK578" s="57"/>
      <c r="AL578" s="57"/>
    </row>
    <row r="579" spans="1:38" ht="12.75"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c r="AD579" s="57"/>
      <c r="AE579" s="57"/>
      <c r="AF579" s="57"/>
      <c r="AG579" s="57"/>
      <c r="AH579" s="57"/>
      <c r="AI579" s="57"/>
      <c r="AJ579" s="57"/>
      <c r="AK579" s="57"/>
      <c r="AL579" s="57"/>
    </row>
    <row r="580" spans="1:38" ht="12.75"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c r="AD580" s="57"/>
      <c r="AE580" s="57"/>
      <c r="AF580" s="57"/>
      <c r="AG580" s="57"/>
      <c r="AH580" s="57"/>
      <c r="AI580" s="57"/>
      <c r="AJ580" s="57"/>
      <c r="AK580" s="57"/>
      <c r="AL580" s="57"/>
    </row>
    <row r="581" spans="1:38" ht="12.75"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c r="AD581" s="57"/>
      <c r="AE581" s="57"/>
      <c r="AF581" s="57"/>
      <c r="AG581" s="57"/>
      <c r="AH581" s="57"/>
      <c r="AI581" s="57"/>
      <c r="AJ581" s="57"/>
      <c r="AK581" s="57"/>
      <c r="AL581" s="57"/>
    </row>
    <row r="582" spans="1:38" ht="12.75"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c r="AD582" s="57"/>
      <c r="AE582" s="57"/>
      <c r="AF582" s="57"/>
      <c r="AG582" s="57"/>
      <c r="AH582" s="57"/>
      <c r="AI582" s="57"/>
      <c r="AJ582" s="57"/>
      <c r="AK582" s="57"/>
      <c r="AL582" s="57"/>
    </row>
    <row r="583" spans="1:38" ht="12.75"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c r="AD583" s="57"/>
      <c r="AE583" s="57"/>
      <c r="AF583" s="57"/>
      <c r="AG583" s="57"/>
      <c r="AH583" s="57"/>
      <c r="AI583" s="57"/>
      <c r="AJ583" s="57"/>
      <c r="AK583" s="57"/>
      <c r="AL583" s="57"/>
    </row>
    <row r="584" spans="1:38" ht="12.75"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c r="AD584" s="57"/>
      <c r="AE584" s="57"/>
      <c r="AF584" s="57"/>
      <c r="AG584" s="57"/>
      <c r="AH584" s="57"/>
      <c r="AI584" s="57"/>
      <c r="AJ584" s="57"/>
      <c r="AK584" s="57"/>
      <c r="AL584" s="57"/>
    </row>
    <row r="585" spans="1:38" ht="12.75"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c r="AD585" s="57"/>
      <c r="AE585" s="57"/>
      <c r="AF585" s="57"/>
      <c r="AG585" s="57"/>
      <c r="AH585" s="57"/>
      <c r="AI585" s="57"/>
      <c r="AJ585" s="57"/>
      <c r="AK585" s="57"/>
      <c r="AL585" s="57"/>
    </row>
    <row r="586" spans="1:38" ht="12.75"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c r="AD586" s="57"/>
      <c r="AE586" s="57"/>
      <c r="AF586" s="57"/>
      <c r="AG586" s="57"/>
      <c r="AH586" s="57"/>
      <c r="AI586" s="57"/>
      <c r="AJ586" s="57"/>
      <c r="AK586" s="57"/>
      <c r="AL586" s="57"/>
    </row>
    <row r="587" spans="1:38" ht="12.75"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c r="AD587" s="57"/>
      <c r="AE587" s="57"/>
      <c r="AF587" s="57"/>
      <c r="AG587" s="57"/>
      <c r="AH587" s="57"/>
      <c r="AI587" s="57"/>
      <c r="AJ587" s="57"/>
      <c r="AK587" s="57"/>
      <c r="AL587" s="57"/>
    </row>
    <row r="588" spans="1:38" ht="12.75"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c r="AE588" s="57"/>
      <c r="AF588" s="57"/>
      <c r="AG588" s="57"/>
      <c r="AH588" s="57"/>
      <c r="AI588" s="57"/>
      <c r="AJ588" s="57"/>
      <c r="AK588" s="57"/>
      <c r="AL588" s="57"/>
    </row>
    <row r="589" spans="1:38" ht="12.75"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c r="AE589" s="57"/>
      <c r="AF589" s="57"/>
      <c r="AG589" s="57"/>
      <c r="AH589" s="57"/>
      <c r="AI589" s="57"/>
      <c r="AJ589" s="57"/>
      <c r="AK589" s="57"/>
      <c r="AL589" s="57"/>
    </row>
    <row r="590" spans="1:38" ht="12.75"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c r="AE590" s="57"/>
      <c r="AF590" s="57"/>
      <c r="AG590" s="57"/>
      <c r="AH590" s="57"/>
      <c r="AI590" s="57"/>
      <c r="AJ590" s="57"/>
      <c r="AK590" s="57"/>
      <c r="AL590" s="57"/>
    </row>
    <row r="591" spans="1:38" ht="12.75"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c r="AE591" s="57"/>
      <c r="AF591" s="57"/>
      <c r="AG591" s="57"/>
      <c r="AH591" s="57"/>
      <c r="AI591" s="57"/>
      <c r="AJ591" s="57"/>
      <c r="AK591" s="57"/>
      <c r="AL591" s="57"/>
    </row>
    <row r="592" spans="1:38" ht="12.75"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c r="AD592" s="57"/>
      <c r="AE592" s="57"/>
      <c r="AF592" s="57"/>
      <c r="AG592" s="57"/>
      <c r="AH592" s="57"/>
      <c r="AI592" s="57"/>
      <c r="AJ592" s="57"/>
      <c r="AK592" s="57"/>
      <c r="AL592" s="57"/>
    </row>
    <row r="593" spans="1:38" ht="12.75"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c r="AE593" s="57"/>
      <c r="AF593" s="57"/>
      <c r="AG593" s="57"/>
      <c r="AH593" s="57"/>
      <c r="AI593" s="57"/>
      <c r="AJ593" s="57"/>
      <c r="AK593" s="57"/>
      <c r="AL593" s="57"/>
    </row>
    <row r="594" spans="1:38" ht="12.75"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c r="AE594" s="57"/>
      <c r="AF594" s="57"/>
      <c r="AG594" s="57"/>
      <c r="AH594" s="57"/>
      <c r="AI594" s="57"/>
      <c r="AJ594" s="57"/>
      <c r="AK594" s="57"/>
      <c r="AL594" s="57"/>
    </row>
    <row r="595" spans="1:38" ht="12.75"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c r="AD595" s="57"/>
      <c r="AE595" s="57"/>
      <c r="AF595" s="57"/>
      <c r="AG595" s="57"/>
      <c r="AH595" s="57"/>
      <c r="AI595" s="57"/>
      <c r="AJ595" s="57"/>
      <c r="AK595" s="57"/>
      <c r="AL595" s="57"/>
    </row>
    <row r="596" spans="1:38" ht="12.75"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c r="AD596" s="57"/>
      <c r="AE596" s="57"/>
      <c r="AF596" s="57"/>
      <c r="AG596" s="57"/>
      <c r="AH596" s="57"/>
      <c r="AI596" s="57"/>
      <c r="AJ596" s="57"/>
      <c r="AK596" s="57"/>
      <c r="AL596" s="57"/>
    </row>
    <row r="597" spans="1:38" ht="12.75"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c r="AD597" s="57"/>
      <c r="AE597" s="57"/>
      <c r="AF597" s="57"/>
      <c r="AG597" s="57"/>
      <c r="AH597" s="57"/>
      <c r="AI597" s="57"/>
      <c r="AJ597" s="57"/>
      <c r="AK597" s="57"/>
      <c r="AL597" s="57"/>
    </row>
    <row r="598" spans="1:38" ht="12.75"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c r="AE598" s="57"/>
      <c r="AF598" s="57"/>
      <c r="AG598" s="57"/>
      <c r="AH598" s="57"/>
      <c r="AI598" s="57"/>
      <c r="AJ598" s="57"/>
      <c r="AK598" s="57"/>
      <c r="AL598" s="57"/>
    </row>
    <row r="599" spans="1:38" ht="12.75"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c r="AD599" s="57"/>
      <c r="AE599" s="57"/>
      <c r="AF599" s="57"/>
      <c r="AG599" s="57"/>
      <c r="AH599" s="57"/>
      <c r="AI599" s="57"/>
      <c r="AJ599" s="57"/>
      <c r="AK599" s="57"/>
      <c r="AL599" s="57"/>
    </row>
    <row r="600" spans="1:38" ht="12.75"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c r="AE600" s="57"/>
      <c r="AF600" s="57"/>
      <c r="AG600" s="57"/>
      <c r="AH600" s="57"/>
      <c r="AI600" s="57"/>
      <c r="AJ600" s="57"/>
      <c r="AK600" s="57"/>
      <c r="AL600" s="57"/>
    </row>
    <row r="601" spans="1:38" ht="12.75"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c r="AD601" s="57"/>
      <c r="AE601" s="57"/>
      <c r="AF601" s="57"/>
      <c r="AG601" s="57"/>
      <c r="AH601" s="57"/>
      <c r="AI601" s="57"/>
      <c r="AJ601" s="57"/>
      <c r="AK601" s="57"/>
      <c r="AL601" s="57"/>
    </row>
    <row r="602" spans="1:38" ht="12.75"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c r="AD602" s="57"/>
      <c r="AE602" s="57"/>
      <c r="AF602" s="57"/>
      <c r="AG602" s="57"/>
      <c r="AH602" s="57"/>
      <c r="AI602" s="57"/>
      <c r="AJ602" s="57"/>
      <c r="AK602" s="57"/>
      <c r="AL602" s="57"/>
    </row>
    <row r="603" spans="1:38" ht="12.75"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c r="AD603" s="57"/>
      <c r="AE603" s="57"/>
      <c r="AF603" s="57"/>
      <c r="AG603" s="57"/>
      <c r="AH603" s="57"/>
      <c r="AI603" s="57"/>
      <c r="AJ603" s="57"/>
      <c r="AK603" s="57"/>
      <c r="AL603" s="57"/>
    </row>
    <row r="604" spans="1:38" ht="12.75"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c r="AE604" s="57"/>
      <c r="AF604" s="57"/>
      <c r="AG604" s="57"/>
      <c r="AH604" s="57"/>
      <c r="AI604" s="57"/>
      <c r="AJ604" s="57"/>
      <c r="AK604" s="57"/>
      <c r="AL604" s="57"/>
    </row>
    <row r="605" spans="1:38" ht="12.75"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c r="AD605" s="57"/>
      <c r="AE605" s="57"/>
      <c r="AF605" s="57"/>
      <c r="AG605" s="57"/>
      <c r="AH605" s="57"/>
      <c r="AI605" s="57"/>
      <c r="AJ605" s="57"/>
      <c r="AK605" s="57"/>
      <c r="AL605" s="57"/>
    </row>
    <row r="606" spans="1:38" ht="12.75"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c r="AD606" s="57"/>
      <c r="AE606" s="57"/>
      <c r="AF606" s="57"/>
      <c r="AG606" s="57"/>
      <c r="AH606" s="57"/>
      <c r="AI606" s="57"/>
      <c r="AJ606" s="57"/>
      <c r="AK606" s="57"/>
      <c r="AL606" s="57"/>
    </row>
    <row r="607" spans="1:38" ht="12.75"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c r="AD607" s="57"/>
      <c r="AE607" s="57"/>
      <c r="AF607" s="57"/>
      <c r="AG607" s="57"/>
      <c r="AH607" s="57"/>
      <c r="AI607" s="57"/>
      <c r="AJ607" s="57"/>
      <c r="AK607" s="57"/>
      <c r="AL607" s="57"/>
    </row>
    <row r="608" spans="1:38" ht="12.75"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c r="AD608" s="57"/>
      <c r="AE608" s="57"/>
      <c r="AF608" s="57"/>
      <c r="AG608" s="57"/>
      <c r="AH608" s="57"/>
      <c r="AI608" s="57"/>
      <c r="AJ608" s="57"/>
      <c r="AK608" s="57"/>
      <c r="AL608" s="57"/>
    </row>
    <row r="609" spans="1:38" ht="12.75"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c r="AD609" s="57"/>
      <c r="AE609" s="57"/>
      <c r="AF609" s="57"/>
      <c r="AG609" s="57"/>
      <c r="AH609" s="57"/>
      <c r="AI609" s="57"/>
      <c r="AJ609" s="57"/>
      <c r="AK609" s="57"/>
      <c r="AL609" s="57"/>
    </row>
    <row r="610" spans="1:38" ht="12.75"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c r="AD610" s="57"/>
      <c r="AE610" s="57"/>
      <c r="AF610" s="57"/>
      <c r="AG610" s="57"/>
      <c r="AH610" s="57"/>
      <c r="AI610" s="57"/>
      <c r="AJ610" s="57"/>
      <c r="AK610" s="57"/>
      <c r="AL610" s="57"/>
    </row>
    <row r="611" spans="1:38" ht="12.75"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c r="AD611" s="57"/>
      <c r="AE611" s="57"/>
      <c r="AF611" s="57"/>
      <c r="AG611" s="57"/>
      <c r="AH611" s="57"/>
      <c r="AI611" s="57"/>
      <c r="AJ611" s="57"/>
      <c r="AK611" s="57"/>
      <c r="AL611" s="57"/>
    </row>
    <row r="612" spans="1:38" ht="12.75"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c r="AD612" s="57"/>
      <c r="AE612" s="57"/>
      <c r="AF612" s="57"/>
      <c r="AG612" s="57"/>
      <c r="AH612" s="57"/>
      <c r="AI612" s="57"/>
      <c r="AJ612" s="57"/>
      <c r="AK612" s="57"/>
      <c r="AL612" s="57"/>
    </row>
    <row r="613" spans="1:38" ht="12.75"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c r="AD613" s="57"/>
      <c r="AE613" s="57"/>
      <c r="AF613" s="57"/>
      <c r="AG613" s="57"/>
      <c r="AH613" s="57"/>
      <c r="AI613" s="57"/>
      <c r="AJ613" s="57"/>
      <c r="AK613" s="57"/>
      <c r="AL613" s="57"/>
    </row>
    <row r="614" spans="1:38" ht="12.75"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c r="AD614" s="57"/>
      <c r="AE614" s="57"/>
      <c r="AF614" s="57"/>
      <c r="AG614" s="57"/>
      <c r="AH614" s="57"/>
      <c r="AI614" s="57"/>
      <c r="AJ614" s="57"/>
      <c r="AK614" s="57"/>
      <c r="AL614" s="57"/>
    </row>
    <row r="615" spans="1:38" ht="12.75"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c r="AD615" s="57"/>
      <c r="AE615" s="57"/>
      <c r="AF615" s="57"/>
      <c r="AG615" s="57"/>
      <c r="AH615" s="57"/>
      <c r="AI615" s="57"/>
      <c r="AJ615" s="57"/>
      <c r="AK615" s="57"/>
      <c r="AL615" s="57"/>
    </row>
    <row r="616" spans="1:38" ht="12.75"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c r="AD616" s="57"/>
      <c r="AE616" s="57"/>
      <c r="AF616" s="57"/>
      <c r="AG616" s="57"/>
      <c r="AH616" s="57"/>
      <c r="AI616" s="57"/>
      <c r="AJ616" s="57"/>
      <c r="AK616" s="57"/>
      <c r="AL616" s="57"/>
    </row>
    <row r="617" spans="1:38" ht="12.75"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c r="AD617" s="57"/>
      <c r="AE617" s="57"/>
      <c r="AF617" s="57"/>
      <c r="AG617" s="57"/>
      <c r="AH617" s="57"/>
      <c r="AI617" s="57"/>
      <c r="AJ617" s="57"/>
      <c r="AK617" s="57"/>
      <c r="AL617" s="57"/>
    </row>
    <row r="618" spans="1:38" ht="12.75"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c r="AD618" s="57"/>
      <c r="AE618" s="57"/>
      <c r="AF618" s="57"/>
      <c r="AG618" s="57"/>
      <c r="AH618" s="57"/>
      <c r="AI618" s="57"/>
      <c r="AJ618" s="57"/>
      <c r="AK618" s="57"/>
      <c r="AL618" s="57"/>
    </row>
    <row r="619" spans="1:38" ht="12.75"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c r="AD619" s="57"/>
      <c r="AE619" s="57"/>
      <c r="AF619" s="57"/>
      <c r="AG619" s="57"/>
      <c r="AH619" s="57"/>
      <c r="AI619" s="57"/>
      <c r="AJ619" s="57"/>
      <c r="AK619" s="57"/>
      <c r="AL619" s="57"/>
    </row>
    <row r="620" spans="1:38" ht="12.75"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c r="AD620" s="57"/>
      <c r="AE620" s="57"/>
      <c r="AF620" s="57"/>
      <c r="AG620" s="57"/>
      <c r="AH620" s="57"/>
      <c r="AI620" s="57"/>
      <c r="AJ620" s="57"/>
      <c r="AK620" s="57"/>
      <c r="AL620" s="57"/>
    </row>
    <row r="621" spans="1:38" ht="12.75"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c r="AD621" s="57"/>
      <c r="AE621" s="57"/>
      <c r="AF621" s="57"/>
      <c r="AG621" s="57"/>
      <c r="AH621" s="57"/>
      <c r="AI621" s="57"/>
      <c r="AJ621" s="57"/>
      <c r="AK621" s="57"/>
      <c r="AL621" s="57"/>
    </row>
    <row r="622" spans="1:38" ht="12.75"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c r="AD622" s="57"/>
      <c r="AE622" s="57"/>
      <c r="AF622" s="57"/>
      <c r="AG622" s="57"/>
      <c r="AH622" s="57"/>
      <c r="AI622" s="57"/>
      <c r="AJ622" s="57"/>
      <c r="AK622" s="57"/>
      <c r="AL622" s="57"/>
    </row>
    <row r="623" spans="1:38" ht="12.75"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c r="AD623" s="57"/>
      <c r="AE623" s="57"/>
      <c r="AF623" s="57"/>
      <c r="AG623" s="57"/>
      <c r="AH623" s="57"/>
      <c r="AI623" s="57"/>
      <c r="AJ623" s="57"/>
      <c r="AK623" s="57"/>
      <c r="AL623" s="57"/>
    </row>
    <row r="624" spans="1:38" ht="12.75"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c r="AE624" s="57"/>
      <c r="AF624" s="57"/>
      <c r="AG624" s="57"/>
      <c r="AH624" s="57"/>
      <c r="AI624" s="57"/>
      <c r="AJ624" s="57"/>
      <c r="AK624" s="57"/>
      <c r="AL624" s="57"/>
    </row>
    <row r="625" spans="1:38" ht="12.75"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c r="AD625" s="57"/>
      <c r="AE625" s="57"/>
      <c r="AF625" s="57"/>
      <c r="AG625" s="57"/>
      <c r="AH625" s="57"/>
      <c r="AI625" s="57"/>
      <c r="AJ625" s="57"/>
      <c r="AK625" s="57"/>
      <c r="AL625" s="57"/>
    </row>
    <row r="626" spans="1:38" ht="12.75"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c r="AD626" s="57"/>
      <c r="AE626" s="57"/>
      <c r="AF626" s="57"/>
      <c r="AG626" s="57"/>
      <c r="AH626" s="57"/>
      <c r="AI626" s="57"/>
      <c r="AJ626" s="57"/>
      <c r="AK626" s="57"/>
      <c r="AL626" s="57"/>
    </row>
    <row r="627" spans="1:38" ht="12.75"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c r="AD627" s="57"/>
      <c r="AE627" s="57"/>
      <c r="AF627" s="57"/>
      <c r="AG627" s="57"/>
      <c r="AH627" s="57"/>
      <c r="AI627" s="57"/>
      <c r="AJ627" s="57"/>
      <c r="AK627" s="57"/>
      <c r="AL627" s="57"/>
    </row>
    <row r="628" spans="1:38" ht="12.75"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c r="AD628" s="57"/>
      <c r="AE628" s="57"/>
      <c r="AF628" s="57"/>
      <c r="AG628" s="57"/>
      <c r="AH628" s="57"/>
      <c r="AI628" s="57"/>
      <c r="AJ628" s="57"/>
      <c r="AK628" s="57"/>
      <c r="AL628" s="57"/>
    </row>
    <row r="629" spans="1:38" ht="12.75"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c r="AD629" s="57"/>
      <c r="AE629" s="57"/>
      <c r="AF629" s="57"/>
      <c r="AG629" s="57"/>
      <c r="AH629" s="57"/>
      <c r="AI629" s="57"/>
      <c r="AJ629" s="57"/>
      <c r="AK629" s="57"/>
      <c r="AL629" s="57"/>
    </row>
    <row r="630" spans="1:38" ht="12.75"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c r="AD630" s="57"/>
      <c r="AE630" s="57"/>
      <c r="AF630" s="57"/>
      <c r="AG630" s="57"/>
      <c r="AH630" s="57"/>
      <c r="AI630" s="57"/>
      <c r="AJ630" s="57"/>
      <c r="AK630" s="57"/>
      <c r="AL630" s="57"/>
    </row>
    <row r="631" spans="1:38" ht="12.75"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c r="AD631" s="57"/>
      <c r="AE631" s="57"/>
      <c r="AF631" s="57"/>
      <c r="AG631" s="57"/>
      <c r="AH631" s="57"/>
      <c r="AI631" s="57"/>
      <c r="AJ631" s="57"/>
      <c r="AK631" s="57"/>
      <c r="AL631" s="57"/>
    </row>
    <row r="632" spans="1:38" ht="12.75"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c r="AD632" s="57"/>
      <c r="AE632" s="57"/>
      <c r="AF632" s="57"/>
      <c r="AG632" s="57"/>
      <c r="AH632" s="57"/>
      <c r="AI632" s="57"/>
      <c r="AJ632" s="57"/>
      <c r="AK632" s="57"/>
      <c r="AL632" s="57"/>
    </row>
    <row r="633" spans="1:38" ht="12.75"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c r="AD633" s="57"/>
      <c r="AE633" s="57"/>
      <c r="AF633" s="57"/>
      <c r="AG633" s="57"/>
      <c r="AH633" s="57"/>
      <c r="AI633" s="57"/>
      <c r="AJ633" s="57"/>
      <c r="AK633" s="57"/>
      <c r="AL633" s="57"/>
    </row>
    <row r="634" spans="1:38" ht="12.75"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c r="AD634" s="57"/>
      <c r="AE634" s="57"/>
      <c r="AF634" s="57"/>
      <c r="AG634" s="57"/>
      <c r="AH634" s="57"/>
      <c r="AI634" s="57"/>
      <c r="AJ634" s="57"/>
      <c r="AK634" s="57"/>
      <c r="AL634" s="57"/>
    </row>
    <row r="635" spans="1:38" ht="12.75"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c r="AD635" s="57"/>
      <c r="AE635" s="57"/>
      <c r="AF635" s="57"/>
      <c r="AG635" s="57"/>
      <c r="AH635" s="57"/>
      <c r="AI635" s="57"/>
      <c r="AJ635" s="57"/>
      <c r="AK635" s="57"/>
      <c r="AL635" s="57"/>
    </row>
    <row r="636" spans="1:38" ht="12.75"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c r="AD636" s="57"/>
      <c r="AE636" s="57"/>
      <c r="AF636" s="57"/>
      <c r="AG636" s="57"/>
      <c r="AH636" s="57"/>
      <c r="AI636" s="57"/>
      <c r="AJ636" s="57"/>
      <c r="AK636" s="57"/>
      <c r="AL636" s="57"/>
    </row>
    <row r="637" spans="1:38" ht="12.75"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c r="AD637" s="57"/>
      <c r="AE637" s="57"/>
      <c r="AF637" s="57"/>
      <c r="AG637" s="57"/>
      <c r="AH637" s="57"/>
      <c r="AI637" s="57"/>
      <c r="AJ637" s="57"/>
      <c r="AK637" s="57"/>
      <c r="AL637" s="57"/>
    </row>
    <row r="638" spans="1:38" ht="12.75"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c r="AD638" s="57"/>
      <c r="AE638" s="57"/>
      <c r="AF638" s="57"/>
      <c r="AG638" s="57"/>
      <c r="AH638" s="57"/>
      <c r="AI638" s="57"/>
      <c r="AJ638" s="57"/>
      <c r="AK638" s="57"/>
      <c r="AL638" s="57"/>
    </row>
    <row r="639" spans="1:38" ht="12.75"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c r="AD639" s="57"/>
      <c r="AE639" s="57"/>
      <c r="AF639" s="57"/>
      <c r="AG639" s="57"/>
      <c r="AH639" s="57"/>
      <c r="AI639" s="57"/>
      <c r="AJ639" s="57"/>
      <c r="AK639" s="57"/>
      <c r="AL639" s="57"/>
    </row>
    <row r="640" spans="1:38" ht="12.75"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c r="AD640" s="57"/>
      <c r="AE640" s="57"/>
      <c r="AF640" s="57"/>
      <c r="AG640" s="57"/>
      <c r="AH640" s="57"/>
      <c r="AI640" s="57"/>
      <c r="AJ640" s="57"/>
      <c r="AK640" s="57"/>
      <c r="AL640" s="57"/>
    </row>
    <row r="641" spans="1:38" ht="12.75"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c r="AD641" s="57"/>
      <c r="AE641" s="57"/>
      <c r="AF641" s="57"/>
      <c r="AG641" s="57"/>
      <c r="AH641" s="57"/>
      <c r="AI641" s="57"/>
      <c r="AJ641" s="57"/>
      <c r="AK641" s="57"/>
      <c r="AL641" s="57"/>
    </row>
    <row r="642" spans="1:38" ht="12.75"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c r="AD642" s="57"/>
      <c r="AE642" s="57"/>
      <c r="AF642" s="57"/>
      <c r="AG642" s="57"/>
      <c r="AH642" s="57"/>
      <c r="AI642" s="57"/>
      <c r="AJ642" s="57"/>
      <c r="AK642" s="57"/>
      <c r="AL642" s="57"/>
    </row>
    <row r="643" spans="1:38" ht="12.75"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c r="AD643" s="57"/>
      <c r="AE643" s="57"/>
      <c r="AF643" s="57"/>
      <c r="AG643" s="57"/>
      <c r="AH643" s="57"/>
      <c r="AI643" s="57"/>
      <c r="AJ643" s="57"/>
      <c r="AK643" s="57"/>
      <c r="AL643" s="57"/>
    </row>
    <row r="644" spans="1:38" ht="12.75"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c r="AD644" s="57"/>
      <c r="AE644" s="57"/>
      <c r="AF644" s="57"/>
      <c r="AG644" s="57"/>
      <c r="AH644" s="57"/>
      <c r="AI644" s="57"/>
      <c r="AJ644" s="57"/>
      <c r="AK644" s="57"/>
      <c r="AL644" s="57"/>
    </row>
    <row r="645" spans="1:38" ht="12.75"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c r="AD645" s="57"/>
      <c r="AE645" s="57"/>
      <c r="AF645" s="57"/>
      <c r="AG645" s="57"/>
      <c r="AH645" s="57"/>
      <c r="AI645" s="57"/>
      <c r="AJ645" s="57"/>
      <c r="AK645" s="57"/>
      <c r="AL645" s="57"/>
    </row>
    <row r="646" spans="1:38" ht="12.75"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c r="AD646" s="57"/>
      <c r="AE646" s="57"/>
      <c r="AF646" s="57"/>
      <c r="AG646" s="57"/>
      <c r="AH646" s="57"/>
      <c r="AI646" s="57"/>
      <c r="AJ646" s="57"/>
      <c r="AK646" s="57"/>
      <c r="AL646" s="57"/>
    </row>
    <row r="647" spans="1:38" ht="12.75"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c r="AD647" s="57"/>
      <c r="AE647" s="57"/>
      <c r="AF647" s="57"/>
      <c r="AG647" s="57"/>
      <c r="AH647" s="57"/>
      <c r="AI647" s="57"/>
      <c r="AJ647" s="57"/>
      <c r="AK647" s="57"/>
      <c r="AL647" s="57"/>
    </row>
    <row r="648" spans="1:38" ht="12.75"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c r="AD648" s="57"/>
      <c r="AE648" s="57"/>
      <c r="AF648" s="57"/>
      <c r="AG648" s="57"/>
      <c r="AH648" s="57"/>
      <c r="AI648" s="57"/>
      <c r="AJ648" s="57"/>
      <c r="AK648" s="57"/>
      <c r="AL648" s="57"/>
    </row>
    <row r="649" spans="1:38" ht="12.75"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c r="AD649" s="57"/>
      <c r="AE649" s="57"/>
      <c r="AF649" s="57"/>
      <c r="AG649" s="57"/>
      <c r="AH649" s="57"/>
      <c r="AI649" s="57"/>
      <c r="AJ649" s="57"/>
      <c r="AK649" s="57"/>
      <c r="AL649" s="57"/>
    </row>
    <row r="650" spans="1:38" ht="12.75"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c r="AD650" s="57"/>
      <c r="AE650" s="57"/>
      <c r="AF650" s="57"/>
      <c r="AG650" s="57"/>
      <c r="AH650" s="57"/>
      <c r="AI650" s="57"/>
      <c r="AJ650" s="57"/>
      <c r="AK650" s="57"/>
      <c r="AL650" s="57"/>
    </row>
    <row r="651" spans="1:38" ht="12.75"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c r="AD651" s="57"/>
      <c r="AE651" s="57"/>
      <c r="AF651" s="57"/>
      <c r="AG651" s="57"/>
      <c r="AH651" s="57"/>
      <c r="AI651" s="57"/>
      <c r="AJ651" s="57"/>
      <c r="AK651" s="57"/>
      <c r="AL651" s="57"/>
    </row>
    <row r="652" spans="1:38" ht="12.75"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c r="AD652" s="57"/>
      <c r="AE652" s="57"/>
      <c r="AF652" s="57"/>
      <c r="AG652" s="57"/>
      <c r="AH652" s="57"/>
      <c r="AI652" s="57"/>
      <c r="AJ652" s="57"/>
      <c r="AK652" s="57"/>
      <c r="AL652" s="57"/>
    </row>
    <row r="653" spans="1:38" ht="12.75"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c r="AD653" s="57"/>
      <c r="AE653" s="57"/>
      <c r="AF653" s="57"/>
      <c r="AG653" s="57"/>
      <c r="AH653" s="57"/>
      <c r="AI653" s="57"/>
      <c r="AJ653" s="57"/>
      <c r="AK653" s="57"/>
      <c r="AL653" s="57"/>
    </row>
    <row r="654" spans="1:38" ht="12.75"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c r="AD654" s="57"/>
      <c r="AE654" s="57"/>
      <c r="AF654" s="57"/>
      <c r="AG654" s="57"/>
      <c r="AH654" s="57"/>
      <c r="AI654" s="57"/>
      <c r="AJ654" s="57"/>
      <c r="AK654" s="57"/>
      <c r="AL654" s="57"/>
    </row>
    <row r="655" spans="1:38" ht="12.75"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c r="AD655" s="57"/>
      <c r="AE655" s="57"/>
      <c r="AF655" s="57"/>
      <c r="AG655" s="57"/>
      <c r="AH655" s="57"/>
      <c r="AI655" s="57"/>
      <c r="AJ655" s="57"/>
      <c r="AK655" s="57"/>
      <c r="AL655" s="57"/>
    </row>
    <row r="656" spans="1:38" ht="12.75"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c r="AD656" s="57"/>
      <c r="AE656" s="57"/>
      <c r="AF656" s="57"/>
      <c r="AG656" s="57"/>
      <c r="AH656" s="57"/>
      <c r="AI656" s="57"/>
      <c r="AJ656" s="57"/>
      <c r="AK656" s="57"/>
      <c r="AL656" s="57"/>
    </row>
    <row r="657" spans="1:38" ht="12.75"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c r="AD657" s="57"/>
      <c r="AE657" s="57"/>
      <c r="AF657" s="57"/>
      <c r="AG657" s="57"/>
      <c r="AH657" s="57"/>
      <c r="AI657" s="57"/>
      <c r="AJ657" s="57"/>
      <c r="AK657" s="57"/>
      <c r="AL657" s="57"/>
    </row>
    <row r="658" spans="1:38" ht="12.75"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c r="AD658" s="57"/>
      <c r="AE658" s="57"/>
      <c r="AF658" s="57"/>
      <c r="AG658" s="57"/>
      <c r="AH658" s="57"/>
      <c r="AI658" s="57"/>
      <c r="AJ658" s="57"/>
      <c r="AK658" s="57"/>
      <c r="AL658" s="57"/>
    </row>
    <row r="659" spans="1:38" ht="12.75"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c r="AD659" s="57"/>
      <c r="AE659" s="57"/>
      <c r="AF659" s="57"/>
      <c r="AG659" s="57"/>
      <c r="AH659" s="57"/>
      <c r="AI659" s="57"/>
      <c r="AJ659" s="57"/>
      <c r="AK659" s="57"/>
      <c r="AL659" s="57"/>
    </row>
    <row r="660" spans="1:38" ht="12.75"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c r="AD660" s="57"/>
      <c r="AE660" s="57"/>
      <c r="AF660" s="57"/>
      <c r="AG660" s="57"/>
      <c r="AH660" s="57"/>
      <c r="AI660" s="57"/>
      <c r="AJ660" s="57"/>
      <c r="AK660" s="57"/>
      <c r="AL660" s="57"/>
    </row>
    <row r="661" spans="1:38" ht="12.75"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c r="AD661" s="57"/>
      <c r="AE661" s="57"/>
      <c r="AF661" s="57"/>
      <c r="AG661" s="57"/>
      <c r="AH661" s="57"/>
      <c r="AI661" s="57"/>
      <c r="AJ661" s="57"/>
      <c r="AK661" s="57"/>
      <c r="AL661" s="57"/>
    </row>
    <row r="662" spans="1:38" ht="12.75"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c r="AD662" s="57"/>
      <c r="AE662" s="57"/>
      <c r="AF662" s="57"/>
      <c r="AG662" s="57"/>
      <c r="AH662" s="57"/>
      <c r="AI662" s="57"/>
      <c r="AJ662" s="57"/>
      <c r="AK662" s="57"/>
      <c r="AL662" s="57"/>
    </row>
    <row r="663" spans="1:38" ht="12.75"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c r="AD663" s="57"/>
      <c r="AE663" s="57"/>
      <c r="AF663" s="57"/>
      <c r="AG663" s="57"/>
      <c r="AH663" s="57"/>
      <c r="AI663" s="57"/>
      <c r="AJ663" s="57"/>
      <c r="AK663" s="57"/>
      <c r="AL663" s="57"/>
    </row>
    <row r="664" spans="1:38" ht="12.75"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c r="AD664" s="57"/>
      <c r="AE664" s="57"/>
      <c r="AF664" s="57"/>
      <c r="AG664" s="57"/>
      <c r="AH664" s="57"/>
      <c r="AI664" s="57"/>
      <c r="AJ664" s="57"/>
      <c r="AK664" s="57"/>
      <c r="AL664" s="57"/>
    </row>
    <row r="665" spans="1:38" ht="12.75"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c r="AD665" s="57"/>
      <c r="AE665" s="57"/>
      <c r="AF665" s="57"/>
      <c r="AG665" s="57"/>
      <c r="AH665" s="57"/>
      <c r="AI665" s="57"/>
      <c r="AJ665" s="57"/>
      <c r="AK665" s="57"/>
      <c r="AL665" s="57"/>
    </row>
    <row r="666" spans="1:38" ht="12.75"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c r="AD666" s="57"/>
      <c r="AE666" s="57"/>
      <c r="AF666" s="57"/>
      <c r="AG666" s="57"/>
      <c r="AH666" s="57"/>
      <c r="AI666" s="57"/>
      <c r="AJ666" s="57"/>
      <c r="AK666" s="57"/>
      <c r="AL666" s="57"/>
    </row>
    <row r="667" spans="1:38" ht="12.75"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c r="AD667" s="57"/>
      <c r="AE667" s="57"/>
      <c r="AF667" s="57"/>
      <c r="AG667" s="57"/>
      <c r="AH667" s="57"/>
      <c r="AI667" s="57"/>
      <c r="AJ667" s="57"/>
      <c r="AK667" s="57"/>
      <c r="AL667" s="57"/>
    </row>
    <row r="668" spans="1:38" ht="12.75"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c r="AD668" s="57"/>
      <c r="AE668" s="57"/>
      <c r="AF668" s="57"/>
      <c r="AG668" s="57"/>
      <c r="AH668" s="57"/>
      <c r="AI668" s="57"/>
      <c r="AJ668" s="57"/>
      <c r="AK668" s="57"/>
      <c r="AL668" s="57"/>
    </row>
    <row r="669" spans="1:38" ht="12.75"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c r="AD669" s="57"/>
      <c r="AE669" s="57"/>
      <c r="AF669" s="57"/>
      <c r="AG669" s="57"/>
      <c r="AH669" s="57"/>
      <c r="AI669" s="57"/>
      <c r="AJ669" s="57"/>
      <c r="AK669" s="57"/>
      <c r="AL669" s="57"/>
    </row>
    <row r="670" spans="1:38" ht="12.75"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c r="AD670" s="57"/>
      <c r="AE670" s="57"/>
      <c r="AF670" s="57"/>
      <c r="AG670" s="57"/>
      <c r="AH670" s="57"/>
      <c r="AI670" s="57"/>
      <c r="AJ670" s="57"/>
      <c r="AK670" s="57"/>
      <c r="AL670" s="57"/>
    </row>
    <row r="671" spans="1:38" ht="12.75"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c r="AD671" s="57"/>
      <c r="AE671" s="57"/>
      <c r="AF671" s="57"/>
      <c r="AG671" s="57"/>
      <c r="AH671" s="57"/>
      <c r="AI671" s="57"/>
      <c r="AJ671" s="57"/>
      <c r="AK671" s="57"/>
      <c r="AL671" s="57"/>
    </row>
    <row r="672" spans="1:38" ht="12.75"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c r="AD672" s="57"/>
      <c r="AE672" s="57"/>
      <c r="AF672" s="57"/>
      <c r="AG672" s="57"/>
      <c r="AH672" s="57"/>
      <c r="AI672" s="57"/>
      <c r="AJ672" s="57"/>
      <c r="AK672" s="57"/>
      <c r="AL672" s="57"/>
    </row>
    <row r="673" spans="1:38" ht="12.75"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c r="AD673" s="57"/>
      <c r="AE673" s="57"/>
      <c r="AF673" s="57"/>
      <c r="AG673" s="57"/>
      <c r="AH673" s="57"/>
      <c r="AI673" s="57"/>
      <c r="AJ673" s="57"/>
      <c r="AK673" s="57"/>
      <c r="AL673" s="57"/>
    </row>
    <row r="674" spans="1:38" ht="12.75"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c r="AD674" s="57"/>
      <c r="AE674" s="57"/>
      <c r="AF674" s="57"/>
      <c r="AG674" s="57"/>
      <c r="AH674" s="57"/>
      <c r="AI674" s="57"/>
      <c r="AJ674" s="57"/>
      <c r="AK674" s="57"/>
      <c r="AL674" s="57"/>
    </row>
    <row r="675" spans="1:38" ht="12.75"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c r="AD675" s="57"/>
      <c r="AE675" s="57"/>
      <c r="AF675" s="57"/>
      <c r="AG675" s="57"/>
      <c r="AH675" s="57"/>
      <c r="AI675" s="57"/>
      <c r="AJ675" s="57"/>
      <c r="AK675" s="57"/>
      <c r="AL675" s="57"/>
    </row>
    <row r="676" spans="1:38" ht="12.75"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c r="AD676" s="57"/>
      <c r="AE676" s="57"/>
      <c r="AF676" s="57"/>
      <c r="AG676" s="57"/>
      <c r="AH676" s="57"/>
      <c r="AI676" s="57"/>
      <c r="AJ676" s="57"/>
      <c r="AK676" s="57"/>
      <c r="AL676" s="57"/>
    </row>
    <row r="677" spans="1:38" ht="12.75"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c r="AD677" s="57"/>
      <c r="AE677" s="57"/>
      <c r="AF677" s="57"/>
      <c r="AG677" s="57"/>
      <c r="AH677" s="57"/>
      <c r="AI677" s="57"/>
      <c r="AJ677" s="57"/>
      <c r="AK677" s="57"/>
      <c r="AL677" s="57"/>
    </row>
    <row r="678" spans="1:38" ht="12.75"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c r="AD678" s="57"/>
      <c r="AE678" s="57"/>
      <c r="AF678" s="57"/>
      <c r="AG678" s="57"/>
      <c r="AH678" s="57"/>
      <c r="AI678" s="57"/>
      <c r="AJ678" s="57"/>
      <c r="AK678" s="57"/>
      <c r="AL678" s="57"/>
    </row>
    <row r="679" spans="1:38" ht="12.75"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c r="AD679" s="57"/>
      <c r="AE679" s="57"/>
      <c r="AF679" s="57"/>
      <c r="AG679" s="57"/>
      <c r="AH679" s="57"/>
      <c r="AI679" s="57"/>
      <c r="AJ679" s="57"/>
      <c r="AK679" s="57"/>
      <c r="AL679" s="57"/>
    </row>
    <row r="680" spans="1:38" ht="12.75"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c r="AD680" s="57"/>
      <c r="AE680" s="57"/>
      <c r="AF680" s="57"/>
      <c r="AG680" s="57"/>
      <c r="AH680" s="57"/>
      <c r="AI680" s="57"/>
      <c r="AJ680" s="57"/>
      <c r="AK680" s="57"/>
      <c r="AL680" s="57"/>
    </row>
    <row r="681" spans="1:38" ht="12.75"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c r="AD681" s="57"/>
      <c r="AE681" s="57"/>
      <c r="AF681" s="57"/>
      <c r="AG681" s="57"/>
      <c r="AH681" s="57"/>
      <c r="AI681" s="57"/>
      <c r="AJ681" s="57"/>
      <c r="AK681" s="57"/>
      <c r="AL681" s="57"/>
    </row>
    <row r="682" spans="1:38" ht="12.75"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c r="AD682" s="57"/>
      <c r="AE682" s="57"/>
      <c r="AF682" s="57"/>
      <c r="AG682" s="57"/>
      <c r="AH682" s="57"/>
      <c r="AI682" s="57"/>
      <c r="AJ682" s="57"/>
      <c r="AK682" s="57"/>
      <c r="AL682" s="57"/>
    </row>
    <row r="683" spans="1:38" ht="12.75"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c r="AD683" s="57"/>
      <c r="AE683" s="57"/>
      <c r="AF683" s="57"/>
      <c r="AG683" s="57"/>
      <c r="AH683" s="57"/>
      <c r="AI683" s="57"/>
      <c r="AJ683" s="57"/>
      <c r="AK683" s="57"/>
      <c r="AL683" s="57"/>
    </row>
    <row r="684" spans="1:38" ht="12.75"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c r="AD684" s="57"/>
      <c r="AE684" s="57"/>
      <c r="AF684" s="57"/>
      <c r="AG684" s="57"/>
      <c r="AH684" s="57"/>
      <c r="AI684" s="57"/>
      <c r="AJ684" s="57"/>
      <c r="AK684" s="57"/>
      <c r="AL684" s="57"/>
    </row>
    <row r="685" spans="1:38" ht="12.75"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c r="AD685" s="57"/>
      <c r="AE685" s="57"/>
      <c r="AF685" s="57"/>
      <c r="AG685" s="57"/>
      <c r="AH685" s="57"/>
      <c r="AI685" s="57"/>
      <c r="AJ685" s="57"/>
      <c r="AK685" s="57"/>
      <c r="AL685" s="57"/>
    </row>
    <row r="686" spans="1:38" ht="12.75"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c r="AD686" s="57"/>
      <c r="AE686" s="57"/>
      <c r="AF686" s="57"/>
      <c r="AG686" s="57"/>
      <c r="AH686" s="57"/>
      <c r="AI686" s="57"/>
      <c r="AJ686" s="57"/>
      <c r="AK686" s="57"/>
      <c r="AL686" s="57"/>
    </row>
    <row r="687" spans="1:38" ht="12.75"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c r="AD687" s="57"/>
      <c r="AE687" s="57"/>
      <c r="AF687" s="57"/>
      <c r="AG687" s="57"/>
      <c r="AH687" s="57"/>
      <c r="AI687" s="57"/>
      <c r="AJ687" s="57"/>
      <c r="AK687" s="57"/>
      <c r="AL687" s="57"/>
    </row>
    <row r="688" spans="1:38" ht="12.75"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c r="AD688" s="57"/>
      <c r="AE688" s="57"/>
      <c r="AF688" s="57"/>
      <c r="AG688" s="57"/>
      <c r="AH688" s="57"/>
      <c r="AI688" s="57"/>
      <c r="AJ688" s="57"/>
      <c r="AK688" s="57"/>
      <c r="AL688" s="57"/>
    </row>
    <row r="689" spans="1:38" ht="12.75"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c r="AD689" s="57"/>
      <c r="AE689" s="57"/>
      <c r="AF689" s="57"/>
      <c r="AG689" s="57"/>
      <c r="AH689" s="57"/>
      <c r="AI689" s="57"/>
      <c r="AJ689" s="57"/>
      <c r="AK689" s="57"/>
      <c r="AL689" s="57"/>
    </row>
    <row r="690" spans="1:38" ht="12.75"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c r="AD690" s="57"/>
      <c r="AE690" s="57"/>
      <c r="AF690" s="57"/>
      <c r="AG690" s="57"/>
      <c r="AH690" s="57"/>
      <c r="AI690" s="57"/>
      <c r="AJ690" s="57"/>
      <c r="AK690" s="57"/>
      <c r="AL690" s="57"/>
    </row>
    <row r="691" spans="1:38" ht="12.75"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c r="AD691" s="57"/>
      <c r="AE691" s="57"/>
      <c r="AF691" s="57"/>
      <c r="AG691" s="57"/>
      <c r="AH691" s="57"/>
      <c r="AI691" s="57"/>
      <c r="AJ691" s="57"/>
      <c r="AK691" s="57"/>
      <c r="AL691" s="57"/>
    </row>
    <row r="692" spans="1:38" ht="12.75"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c r="AD692" s="57"/>
      <c r="AE692" s="57"/>
      <c r="AF692" s="57"/>
      <c r="AG692" s="57"/>
      <c r="AH692" s="57"/>
      <c r="AI692" s="57"/>
      <c r="AJ692" s="57"/>
      <c r="AK692" s="57"/>
      <c r="AL692" s="57"/>
    </row>
    <row r="693" spans="1:38" ht="12.75"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c r="AD693" s="57"/>
      <c r="AE693" s="57"/>
      <c r="AF693" s="57"/>
      <c r="AG693" s="57"/>
      <c r="AH693" s="57"/>
      <c r="AI693" s="57"/>
      <c r="AJ693" s="57"/>
      <c r="AK693" s="57"/>
      <c r="AL693" s="57"/>
    </row>
    <row r="694" spans="1:38" ht="12.75"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c r="AD694" s="57"/>
      <c r="AE694" s="57"/>
      <c r="AF694" s="57"/>
      <c r="AG694" s="57"/>
      <c r="AH694" s="57"/>
      <c r="AI694" s="57"/>
      <c r="AJ694" s="57"/>
      <c r="AK694" s="57"/>
      <c r="AL694" s="57"/>
    </row>
    <row r="695" spans="1:38" ht="12.75"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c r="AD695" s="57"/>
      <c r="AE695" s="57"/>
      <c r="AF695" s="57"/>
      <c r="AG695" s="57"/>
      <c r="AH695" s="57"/>
      <c r="AI695" s="57"/>
      <c r="AJ695" s="57"/>
      <c r="AK695" s="57"/>
      <c r="AL695" s="57"/>
    </row>
    <row r="696" spans="1:38" ht="12.75"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c r="AD696" s="57"/>
      <c r="AE696" s="57"/>
      <c r="AF696" s="57"/>
      <c r="AG696" s="57"/>
      <c r="AH696" s="57"/>
      <c r="AI696" s="57"/>
      <c r="AJ696" s="57"/>
      <c r="AK696" s="57"/>
      <c r="AL696" s="57"/>
    </row>
    <row r="697" spans="1:38" ht="12.75"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c r="AD697" s="57"/>
      <c r="AE697" s="57"/>
      <c r="AF697" s="57"/>
      <c r="AG697" s="57"/>
      <c r="AH697" s="57"/>
      <c r="AI697" s="57"/>
      <c r="AJ697" s="57"/>
      <c r="AK697" s="57"/>
      <c r="AL697" s="57"/>
    </row>
    <row r="698" spans="1:38" ht="12.75"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c r="AD698" s="57"/>
      <c r="AE698" s="57"/>
      <c r="AF698" s="57"/>
      <c r="AG698" s="57"/>
      <c r="AH698" s="57"/>
      <c r="AI698" s="57"/>
      <c r="AJ698" s="57"/>
      <c r="AK698" s="57"/>
      <c r="AL698" s="57"/>
    </row>
    <row r="699" spans="1:38" ht="12.75"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c r="AD699" s="57"/>
      <c r="AE699" s="57"/>
      <c r="AF699" s="57"/>
      <c r="AG699" s="57"/>
      <c r="AH699" s="57"/>
      <c r="AI699" s="57"/>
      <c r="AJ699" s="57"/>
      <c r="AK699" s="57"/>
      <c r="AL699" s="57"/>
    </row>
    <row r="700" spans="1:38" ht="12.75"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c r="AD700" s="57"/>
      <c r="AE700" s="57"/>
      <c r="AF700" s="57"/>
      <c r="AG700" s="57"/>
      <c r="AH700" s="57"/>
      <c r="AI700" s="57"/>
      <c r="AJ700" s="57"/>
      <c r="AK700" s="57"/>
      <c r="AL700" s="57"/>
    </row>
    <row r="701" spans="1:38" ht="12.75"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c r="AD701" s="57"/>
      <c r="AE701" s="57"/>
      <c r="AF701" s="57"/>
      <c r="AG701" s="57"/>
      <c r="AH701" s="57"/>
      <c r="AI701" s="57"/>
      <c r="AJ701" s="57"/>
      <c r="AK701" s="57"/>
      <c r="AL701" s="57"/>
    </row>
    <row r="702" spans="1:38" ht="12.75"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c r="AD702" s="57"/>
      <c r="AE702" s="57"/>
      <c r="AF702" s="57"/>
      <c r="AG702" s="57"/>
      <c r="AH702" s="57"/>
      <c r="AI702" s="57"/>
      <c r="AJ702" s="57"/>
      <c r="AK702" s="57"/>
      <c r="AL702" s="57"/>
    </row>
    <row r="703" spans="1:38" ht="12.75"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c r="AD703" s="57"/>
      <c r="AE703" s="57"/>
      <c r="AF703" s="57"/>
      <c r="AG703" s="57"/>
      <c r="AH703" s="57"/>
      <c r="AI703" s="57"/>
      <c r="AJ703" s="57"/>
      <c r="AK703" s="57"/>
      <c r="AL703" s="57"/>
    </row>
    <row r="704" spans="1:38" ht="12.75"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c r="AD704" s="57"/>
      <c r="AE704" s="57"/>
      <c r="AF704" s="57"/>
      <c r="AG704" s="57"/>
      <c r="AH704" s="57"/>
      <c r="AI704" s="57"/>
      <c r="AJ704" s="57"/>
      <c r="AK704" s="57"/>
      <c r="AL704" s="57"/>
    </row>
    <row r="705" spans="1:38" ht="12.75"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c r="AD705" s="57"/>
      <c r="AE705" s="57"/>
      <c r="AF705" s="57"/>
      <c r="AG705" s="57"/>
      <c r="AH705" s="57"/>
      <c r="AI705" s="57"/>
      <c r="AJ705" s="57"/>
      <c r="AK705" s="57"/>
      <c r="AL705" s="57"/>
    </row>
    <row r="706" spans="1:38" ht="12.75"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c r="AD706" s="57"/>
      <c r="AE706" s="57"/>
      <c r="AF706" s="57"/>
      <c r="AG706" s="57"/>
      <c r="AH706" s="57"/>
      <c r="AI706" s="57"/>
      <c r="AJ706" s="57"/>
      <c r="AK706" s="57"/>
      <c r="AL706" s="57"/>
    </row>
    <row r="707" spans="1:38" ht="12.75"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c r="AD707" s="57"/>
      <c r="AE707" s="57"/>
      <c r="AF707" s="57"/>
      <c r="AG707" s="57"/>
      <c r="AH707" s="57"/>
      <c r="AI707" s="57"/>
      <c r="AJ707" s="57"/>
      <c r="AK707" s="57"/>
      <c r="AL707" s="57"/>
    </row>
    <row r="708" spans="1:38" ht="12.75"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c r="AD708" s="57"/>
      <c r="AE708" s="57"/>
      <c r="AF708" s="57"/>
      <c r="AG708" s="57"/>
      <c r="AH708" s="57"/>
      <c r="AI708" s="57"/>
      <c r="AJ708" s="57"/>
      <c r="AK708" s="57"/>
      <c r="AL708" s="57"/>
    </row>
    <row r="709" spans="1:38" ht="12.75"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c r="AD709" s="57"/>
      <c r="AE709" s="57"/>
      <c r="AF709" s="57"/>
      <c r="AG709" s="57"/>
      <c r="AH709" s="57"/>
      <c r="AI709" s="57"/>
      <c r="AJ709" s="57"/>
      <c r="AK709" s="57"/>
      <c r="AL709" s="57"/>
    </row>
    <row r="710" spans="1:38" ht="12.75"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c r="AD710" s="57"/>
      <c r="AE710" s="57"/>
      <c r="AF710" s="57"/>
      <c r="AG710" s="57"/>
      <c r="AH710" s="57"/>
      <c r="AI710" s="57"/>
      <c r="AJ710" s="57"/>
      <c r="AK710" s="57"/>
      <c r="AL710" s="57"/>
    </row>
    <row r="711" spans="1:38" ht="12.75"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c r="AD711" s="57"/>
      <c r="AE711" s="57"/>
      <c r="AF711" s="57"/>
      <c r="AG711" s="57"/>
      <c r="AH711" s="57"/>
      <c r="AI711" s="57"/>
      <c r="AJ711" s="57"/>
      <c r="AK711" s="57"/>
      <c r="AL711" s="57"/>
    </row>
    <row r="712" spans="1:38" ht="12.75"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c r="AD712" s="57"/>
      <c r="AE712" s="57"/>
      <c r="AF712" s="57"/>
      <c r="AG712" s="57"/>
      <c r="AH712" s="57"/>
      <c r="AI712" s="57"/>
      <c r="AJ712" s="57"/>
      <c r="AK712" s="57"/>
      <c r="AL712" s="57"/>
    </row>
    <row r="713" spans="1:38" ht="12.75"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c r="AD713" s="57"/>
      <c r="AE713" s="57"/>
      <c r="AF713" s="57"/>
      <c r="AG713" s="57"/>
      <c r="AH713" s="57"/>
      <c r="AI713" s="57"/>
      <c r="AJ713" s="57"/>
      <c r="AK713" s="57"/>
      <c r="AL713" s="57"/>
    </row>
    <row r="714" spans="1:38" ht="12.75"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c r="AD714" s="57"/>
      <c r="AE714" s="57"/>
      <c r="AF714" s="57"/>
      <c r="AG714" s="57"/>
      <c r="AH714" s="57"/>
      <c r="AI714" s="57"/>
      <c r="AJ714" s="57"/>
      <c r="AK714" s="57"/>
      <c r="AL714" s="57"/>
    </row>
    <row r="715" spans="1:38" ht="12.75"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c r="AD715" s="57"/>
      <c r="AE715" s="57"/>
      <c r="AF715" s="57"/>
      <c r="AG715" s="57"/>
      <c r="AH715" s="57"/>
      <c r="AI715" s="57"/>
      <c r="AJ715" s="57"/>
      <c r="AK715" s="57"/>
      <c r="AL715" s="57"/>
    </row>
    <row r="716" spans="1:38" ht="12.75"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c r="AD716" s="57"/>
      <c r="AE716" s="57"/>
      <c r="AF716" s="57"/>
      <c r="AG716" s="57"/>
      <c r="AH716" s="57"/>
      <c r="AI716" s="57"/>
      <c r="AJ716" s="57"/>
      <c r="AK716" s="57"/>
      <c r="AL716" s="57"/>
    </row>
    <row r="717" spans="1:38" ht="12.75"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c r="AD717" s="57"/>
      <c r="AE717" s="57"/>
      <c r="AF717" s="57"/>
      <c r="AG717" s="57"/>
      <c r="AH717" s="57"/>
      <c r="AI717" s="57"/>
      <c r="AJ717" s="57"/>
      <c r="AK717" s="57"/>
      <c r="AL717" s="57"/>
    </row>
    <row r="718" spans="1:38" ht="12.75"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c r="AD718" s="57"/>
      <c r="AE718" s="57"/>
      <c r="AF718" s="57"/>
      <c r="AG718" s="57"/>
      <c r="AH718" s="57"/>
      <c r="AI718" s="57"/>
      <c r="AJ718" s="57"/>
      <c r="AK718" s="57"/>
      <c r="AL718" s="57"/>
    </row>
    <row r="719" spans="1:38" ht="12.75"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c r="AD719" s="57"/>
      <c r="AE719" s="57"/>
      <c r="AF719" s="57"/>
      <c r="AG719" s="57"/>
      <c r="AH719" s="57"/>
      <c r="AI719" s="57"/>
      <c r="AJ719" s="57"/>
      <c r="AK719" s="57"/>
      <c r="AL719" s="57"/>
    </row>
    <row r="720" spans="1:38" ht="12.75"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c r="AD720" s="57"/>
      <c r="AE720" s="57"/>
      <c r="AF720" s="57"/>
      <c r="AG720" s="57"/>
      <c r="AH720" s="57"/>
      <c r="AI720" s="57"/>
      <c r="AJ720" s="57"/>
      <c r="AK720" s="57"/>
      <c r="AL720" s="57"/>
    </row>
    <row r="721" spans="1:38" ht="12.75"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c r="AD721" s="57"/>
      <c r="AE721" s="57"/>
      <c r="AF721" s="57"/>
      <c r="AG721" s="57"/>
      <c r="AH721" s="57"/>
      <c r="AI721" s="57"/>
      <c r="AJ721" s="57"/>
      <c r="AK721" s="57"/>
      <c r="AL721" s="57"/>
    </row>
    <row r="722" spans="1:38" ht="12.75"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c r="AD722" s="57"/>
      <c r="AE722" s="57"/>
      <c r="AF722" s="57"/>
      <c r="AG722" s="57"/>
      <c r="AH722" s="57"/>
      <c r="AI722" s="57"/>
      <c r="AJ722" s="57"/>
      <c r="AK722" s="57"/>
      <c r="AL722" s="57"/>
    </row>
    <row r="723" spans="1:38" ht="12.75"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c r="AD723" s="57"/>
      <c r="AE723" s="57"/>
      <c r="AF723" s="57"/>
      <c r="AG723" s="57"/>
      <c r="AH723" s="57"/>
      <c r="AI723" s="57"/>
      <c r="AJ723" s="57"/>
      <c r="AK723" s="57"/>
      <c r="AL723" s="57"/>
    </row>
    <row r="724" spans="1:38" ht="12.75"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c r="AD724" s="57"/>
      <c r="AE724" s="57"/>
      <c r="AF724" s="57"/>
      <c r="AG724" s="57"/>
      <c r="AH724" s="57"/>
      <c r="AI724" s="57"/>
      <c r="AJ724" s="57"/>
      <c r="AK724" s="57"/>
      <c r="AL724" s="57"/>
    </row>
    <row r="725" spans="1:38" ht="12.75"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c r="AD725" s="57"/>
      <c r="AE725" s="57"/>
      <c r="AF725" s="57"/>
      <c r="AG725" s="57"/>
      <c r="AH725" s="57"/>
      <c r="AI725" s="57"/>
      <c r="AJ725" s="57"/>
      <c r="AK725" s="57"/>
      <c r="AL725" s="57"/>
    </row>
    <row r="726" spans="1:38" ht="12.75"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c r="AD726" s="57"/>
      <c r="AE726" s="57"/>
      <c r="AF726" s="57"/>
      <c r="AG726" s="57"/>
      <c r="AH726" s="57"/>
      <c r="AI726" s="57"/>
      <c r="AJ726" s="57"/>
      <c r="AK726" s="57"/>
      <c r="AL726" s="57"/>
    </row>
    <row r="727" spans="1:38" ht="12.75"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c r="AD727" s="57"/>
      <c r="AE727" s="57"/>
      <c r="AF727" s="57"/>
      <c r="AG727" s="57"/>
      <c r="AH727" s="57"/>
      <c r="AI727" s="57"/>
      <c r="AJ727" s="57"/>
      <c r="AK727" s="57"/>
      <c r="AL727" s="57"/>
    </row>
    <row r="728" spans="1:38" ht="12.75"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c r="AD728" s="57"/>
      <c r="AE728" s="57"/>
      <c r="AF728" s="57"/>
      <c r="AG728" s="57"/>
      <c r="AH728" s="57"/>
      <c r="AI728" s="57"/>
      <c r="AJ728" s="57"/>
      <c r="AK728" s="57"/>
      <c r="AL728" s="57"/>
    </row>
    <row r="729" spans="1:38" ht="12.75"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c r="AD729" s="57"/>
      <c r="AE729" s="57"/>
      <c r="AF729" s="57"/>
      <c r="AG729" s="57"/>
      <c r="AH729" s="57"/>
      <c r="AI729" s="57"/>
      <c r="AJ729" s="57"/>
      <c r="AK729" s="57"/>
      <c r="AL729" s="57"/>
    </row>
    <row r="730" spans="1:38" ht="12.75"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c r="AD730" s="57"/>
      <c r="AE730" s="57"/>
      <c r="AF730" s="57"/>
      <c r="AG730" s="57"/>
      <c r="AH730" s="57"/>
      <c r="AI730" s="57"/>
      <c r="AJ730" s="57"/>
      <c r="AK730" s="57"/>
      <c r="AL730" s="57"/>
    </row>
    <row r="731" spans="1:38" ht="12.75"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c r="AD731" s="57"/>
      <c r="AE731" s="57"/>
      <c r="AF731" s="57"/>
      <c r="AG731" s="57"/>
      <c r="AH731" s="57"/>
      <c r="AI731" s="57"/>
      <c r="AJ731" s="57"/>
      <c r="AK731" s="57"/>
      <c r="AL731" s="57"/>
    </row>
    <row r="732" spans="1:38" ht="12.75"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c r="AD732" s="57"/>
      <c r="AE732" s="57"/>
      <c r="AF732" s="57"/>
      <c r="AG732" s="57"/>
      <c r="AH732" s="57"/>
      <c r="AI732" s="57"/>
      <c r="AJ732" s="57"/>
      <c r="AK732" s="57"/>
      <c r="AL732" s="57"/>
    </row>
    <row r="733" spans="1:38" ht="12.75"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c r="AD733" s="57"/>
      <c r="AE733" s="57"/>
      <c r="AF733" s="57"/>
      <c r="AG733" s="57"/>
      <c r="AH733" s="57"/>
      <c r="AI733" s="57"/>
      <c r="AJ733" s="57"/>
      <c r="AK733" s="57"/>
      <c r="AL733" s="57"/>
    </row>
    <row r="734" spans="1:38" ht="12.75"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c r="AD734" s="57"/>
      <c r="AE734" s="57"/>
      <c r="AF734" s="57"/>
      <c r="AG734" s="57"/>
      <c r="AH734" s="57"/>
      <c r="AI734" s="57"/>
      <c r="AJ734" s="57"/>
      <c r="AK734" s="57"/>
      <c r="AL734" s="57"/>
    </row>
    <row r="735" spans="1:38" ht="12.75"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c r="AD735" s="57"/>
      <c r="AE735" s="57"/>
      <c r="AF735" s="57"/>
      <c r="AG735" s="57"/>
      <c r="AH735" s="57"/>
      <c r="AI735" s="57"/>
      <c r="AJ735" s="57"/>
      <c r="AK735" s="57"/>
      <c r="AL735" s="57"/>
    </row>
    <row r="736" spans="1:38" ht="12.75"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c r="AD736" s="57"/>
      <c r="AE736" s="57"/>
      <c r="AF736" s="57"/>
      <c r="AG736" s="57"/>
      <c r="AH736" s="57"/>
      <c r="AI736" s="57"/>
      <c r="AJ736" s="57"/>
      <c r="AK736" s="57"/>
      <c r="AL736" s="57"/>
    </row>
    <row r="737" spans="1:38" ht="12.75"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c r="AD737" s="57"/>
      <c r="AE737" s="57"/>
      <c r="AF737" s="57"/>
      <c r="AG737" s="57"/>
      <c r="AH737" s="57"/>
      <c r="AI737" s="57"/>
      <c r="AJ737" s="57"/>
      <c r="AK737" s="57"/>
      <c r="AL737" s="57"/>
    </row>
    <row r="738" spans="1:38" ht="12.75"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c r="AD738" s="57"/>
      <c r="AE738" s="57"/>
      <c r="AF738" s="57"/>
      <c r="AG738" s="57"/>
      <c r="AH738" s="57"/>
      <c r="AI738" s="57"/>
      <c r="AJ738" s="57"/>
      <c r="AK738" s="57"/>
      <c r="AL738" s="57"/>
    </row>
    <row r="739" spans="1:38" ht="12.75"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c r="AD739" s="57"/>
      <c r="AE739" s="57"/>
      <c r="AF739" s="57"/>
      <c r="AG739" s="57"/>
      <c r="AH739" s="57"/>
      <c r="AI739" s="57"/>
      <c r="AJ739" s="57"/>
      <c r="AK739" s="57"/>
      <c r="AL739" s="57"/>
    </row>
    <row r="740" spans="1:38" ht="12.75"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c r="AD740" s="57"/>
      <c r="AE740" s="57"/>
      <c r="AF740" s="57"/>
      <c r="AG740" s="57"/>
      <c r="AH740" s="57"/>
      <c r="AI740" s="57"/>
      <c r="AJ740" s="57"/>
      <c r="AK740" s="57"/>
      <c r="AL740" s="57"/>
    </row>
    <row r="741" spans="1:38" ht="12.75"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c r="AD741" s="57"/>
      <c r="AE741" s="57"/>
      <c r="AF741" s="57"/>
      <c r="AG741" s="57"/>
      <c r="AH741" s="57"/>
      <c r="AI741" s="57"/>
      <c r="AJ741" s="57"/>
      <c r="AK741" s="57"/>
      <c r="AL741" s="57"/>
    </row>
    <row r="742" spans="1:38" ht="12.75"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c r="AD742" s="57"/>
      <c r="AE742" s="57"/>
      <c r="AF742" s="57"/>
      <c r="AG742" s="57"/>
      <c r="AH742" s="57"/>
      <c r="AI742" s="57"/>
      <c r="AJ742" s="57"/>
      <c r="AK742" s="57"/>
      <c r="AL742" s="57"/>
    </row>
    <row r="743" spans="1:38" ht="12.75"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c r="AD743" s="57"/>
      <c r="AE743" s="57"/>
      <c r="AF743" s="57"/>
      <c r="AG743" s="57"/>
      <c r="AH743" s="57"/>
      <c r="AI743" s="57"/>
      <c r="AJ743" s="57"/>
      <c r="AK743" s="57"/>
      <c r="AL743" s="57"/>
    </row>
    <row r="744" spans="1:38" ht="12.75"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c r="AD744" s="57"/>
      <c r="AE744" s="57"/>
      <c r="AF744" s="57"/>
      <c r="AG744" s="57"/>
      <c r="AH744" s="57"/>
      <c r="AI744" s="57"/>
      <c r="AJ744" s="57"/>
      <c r="AK744" s="57"/>
      <c r="AL744" s="57"/>
    </row>
    <row r="745" spans="1:38" ht="12.75"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c r="AD745" s="57"/>
      <c r="AE745" s="57"/>
      <c r="AF745" s="57"/>
      <c r="AG745" s="57"/>
      <c r="AH745" s="57"/>
      <c r="AI745" s="57"/>
      <c r="AJ745" s="57"/>
      <c r="AK745" s="57"/>
      <c r="AL745" s="57"/>
    </row>
    <row r="746" spans="1:38" ht="12.75"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c r="AD746" s="57"/>
      <c r="AE746" s="57"/>
      <c r="AF746" s="57"/>
      <c r="AG746" s="57"/>
      <c r="AH746" s="57"/>
      <c r="AI746" s="57"/>
      <c r="AJ746" s="57"/>
      <c r="AK746" s="57"/>
      <c r="AL746" s="57"/>
    </row>
    <row r="747" spans="1:38" ht="12.75"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c r="AD747" s="57"/>
      <c r="AE747" s="57"/>
      <c r="AF747" s="57"/>
      <c r="AG747" s="57"/>
      <c r="AH747" s="57"/>
      <c r="AI747" s="57"/>
      <c r="AJ747" s="57"/>
      <c r="AK747" s="57"/>
      <c r="AL747" s="57"/>
    </row>
    <row r="748" spans="1:38" ht="12.75"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c r="AD748" s="57"/>
      <c r="AE748" s="57"/>
      <c r="AF748" s="57"/>
      <c r="AG748" s="57"/>
      <c r="AH748" s="57"/>
      <c r="AI748" s="57"/>
      <c r="AJ748" s="57"/>
      <c r="AK748" s="57"/>
      <c r="AL748" s="57"/>
    </row>
    <row r="749" spans="1:38" ht="12.75"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c r="AD749" s="57"/>
      <c r="AE749" s="57"/>
      <c r="AF749" s="57"/>
      <c r="AG749" s="57"/>
      <c r="AH749" s="57"/>
      <c r="AI749" s="57"/>
      <c r="AJ749" s="57"/>
      <c r="AK749" s="57"/>
      <c r="AL749" s="57"/>
    </row>
    <row r="750" spans="1:38" ht="12.75"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c r="AD750" s="57"/>
      <c r="AE750" s="57"/>
      <c r="AF750" s="57"/>
      <c r="AG750" s="57"/>
      <c r="AH750" s="57"/>
      <c r="AI750" s="57"/>
      <c r="AJ750" s="57"/>
      <c r="AK750" s="57"/>
      <c r="AL750" s="57"/>
    </row>
    <row r="751" spans="1:38" ht="12.75"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c r="AD751" s="57"/>
      <c r="AE751" s="57"/>
      <c r="AF751" s="57"/>
      <c r="AG751" s="57"/>
      <c r="AH751" s="57"/>
      <c r="AI751" s="57"/>
      <c r="AJ751" s="57"/>
      <c r="AK751" s="57"/>
      <c r="AL751" s="57"/>
    </row>
    <row r="752" spans="1:38" ht="12.75"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c r="AD752" s="57"/>
      <c r="AE752" s="57"/>
      <c r="AF752" s="57"/>
      <c r="AG752" s="57"/>
      <c r="AH752" s="57"/>
      <c r="AI752" s="57"/>
      <c r="AJ752" s="57"/>
      <c r="AK752" s="57"/>
      <c r="AL752" s="57"/>
    </row>
    <row r="753" spans="1:38" ht="12.75"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c r="AD753" s="57"/>
      <c r="AE753" s="57"/>
      <c r="AF753" s="57"/>
      <c r="AG753" s="57"/>
      <c r="AH753" s="57"/>
      <c r="AI753" s="57"/>
      <c r="AJ753" s="57"/>
      <c r="AK753" s="57"/>
      <c r="AL753" s="57"/>
    </row>
    <row r="754" spans="1:38" ht="12.75"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c r="AD754" s="57"/>
      <c r="AE754" s="57"/>
      <c r="AF754" s="57"/>
      <c r="AG754" s="57"/>
      <c r="AH754" s="57"/>
      <c r="AI754" s="57"/>
      <c r="AJ754" s="57"/>
      <c r="AK754" s="57"/>
      <c r="AL754" s="57"/>
    </row>
    <row r="755" spans="1:38" ht="12.75"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c r="AD755" s="57"/>
      <c r="AE755" s="57"/>
      <c r="AF755" s="57"/>
      <c r="AG755" s="57"/>
      <c r="AH755" s="57"/>
      <c r="AI755" s="57"/>
      <c r="AJ755" s="57"/>
      <c r="AK755" s="57"/>
      <c r="AL755" s="57"/>
    </row>
    <row r="756" spans="1:38" ht="12.75"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c r="AD756" s="57"/>
      <c r="AE756" s="57"/>
      <c r="AF756" s="57"/>
      <c r="AG756" s="57"/>
      <c r="AH756" s="57"/>
      <c r="AI756" s="57"/>
      <c r="AJ756" s="57"/>
      <c r="AK756" s="57"/>
      <c r="AL756" s="57"/>
    </row>
    <row r="757" spans="1:38" ht="12.75"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c r="AD757" s="57"/>
      <c r="AE757" s="57"/>
      <c r="AF757" s="57"/>
      <c r="AG757" s="57"/>
      <c r="AH757" s="57"/>
      <c r="AI757" s="57"/>
      <c r="AJ757" s="57"/>
      <c r="AK757" s="57"/>
      <c r="AL757" s="57"/>
    </row>
    <row r="758" spans="1:38" ht="12.75"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c r="AD758" s="57"/>
      <c r="AE758" s="57"/>
      <c r="AF758" s="57"/>
      <c r="AG758" s="57"/>
      <c r="AH758" s="57"/>
      <c r="AI758" s="57"/>
      <c r="AJ758" s="57"/>
      <c r="AK758" s="57"/>
      <c r="AL758" s="57"/>
    </row>
    <row r="759" spans="1:38" ht="12.75"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c r="AD759" s="57"/>
      <c r="AE759" s="57"/>
      <c r="AF759" s="57"/>
      <c r="AG759" s="57"/>
      <c r="AH759" s="57"/>
      <c r="AI759" s="57"/>
      <c r="AJ759" s="57"/>
      <c r="AK759" s="57"/>
      <c r="AL759" s="57"/>
    </row>
    <row r="760" spans="1:38" ht="12.75"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c r="AD760" s="57"/>
      <c r="AE760" s="57"/>
      <c r="AF760" s="57"/>
      <c r="AG760" s="57"/>
      <c r="AH760" s="57"/>
      <c r="AI760" s="57"/>
      <c r="AJ760" s="57"/>
      <c r="AK760" s="57"/>
      <c r="AL760" s="57"/>
    </row>
    <row r="761" spans="1:38" ht="12.75"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c r="AD761" s="57"/>
      <c r="AE761" s="57"/>
      <c r="AF761" s="57"/>
      <c r="AG761" s="57"/>
      <c r="AH761" s="57"/>
      <c r="AI761" s="57"/>
      <c r="AJ761" s="57"/>
      <c r="AK761" s="57"/>
      <c r="AL761" s="57"/>
    </row>
    <row r="762" spans="1:38" ht="12.75"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c r="AD762" s="57"/>
      <c r="AE762" s="57"/>
      <c r="AF762" s="57"/>
      <c r="AG762" s="57"/>
      <c r="AH762" s="57"/>
      <c r="AI762" s="57"/>
      <c r="AJ762" s="57"/>
      <c r="AK762" s="57"/>
      <c r="AL762" s="57"/>
    </row>
    <row r="763" spans="1:38" ht="12.75"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c r="AD763" s="57"/>
      <c r="AE763" s="57"/>
      <c r="AF763" s="57"/>
      <c r="AG763" s="57"/>
      <c r="AH763" s="57"/>
      <c r="AI763" s="57"/>
      <c r="AJ763" s="57"/>
      <c r="AK763" s="57"/>
      <c r="AL763" s="57"/>
    </row>
    <row r="764" spans="1:38" ht="12.75"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c r="AD764" s="57"/>
      <c r="AE764" s="57"/>
      <c r="AF764" s="57"/>
      <c r="AG764" s="57"/>
      <c r="AH764" s="57"/>
      <c r="AI764" s="57"/>
      <c r="AJ764" s="57"/>
      <c r="AK764" s="57"/>
      <c r="AL764" s="57"/>
    </row>
    <row r="765" spans="1:38" ht="12.75"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c r="AD765" s="57"/>
      <c r="AE765" s="57"/>
      <c r="AF765" s="57"/>
      <c r="AG765" s="57"/>
      <c r="AH765" s="57"/>
      <c r="AI765" s="57"/>
      <c r="AJ765" s="57"/>
      <c r="AK765" s="57"/>
      <c r="AL765" s="57"/>
    </row>
    <row r="766" spans="1:38" ht="12.75"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c r="AD766" s="57"/>
      <c r="AE766" s="57"/>
      <c r="AF766" s="57"/>
      <c r="AG766" s="57"/>
      <c r="AH766" s="57"/>
      <c r="AI766" s="57"/>
      <c r="AJ766" s="57"/>
      <c r="AK766" s="57"/>
      <c r="AL766" s="57"/>
    </row>
    <row r="767" spans="1:38" ht="12.75"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c r="AD767" s="57"/>
      <c r="AE767" s="57"/>
      <c r="AF767" s="57"/>
      <c r="AG767" s="57"/>
      <c r="AH767" s="57"/>
      <c r="AI767" s="57"/>
      <c r="AJ767" s="57"/>
      <c r="AK767" s="57"/>
      <c r="AL767" s="57"/>
    </row>
    <row r="768" spans="1:38" ht="12.75"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c r="AD768" s="57"/>
      <c r="AE768" s="57"/>
      <c r="AF768" s="57"/>
      <c r="AG768" s="57"/>
      <c r="AH768" s="57"/>
      <c r="AI768" s="57"/>
      <c r="AJ768" s="57"/>
      <c r="AK768" s="57"/>
      <c r="AL768" s="57"/>
    </row>
    <row r="769" spans="1:38" ht="12.75"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c r="AD769" s="57"/>
      <c r="AE769" s="57"/>
      <c r="AF769" s="57"/>
      <c r="AG769" s="57"/>
      <c r="AH769" s="57"/>
      <c r="AI769" s="57"/>
      <c r="AJ769" s="57"/>
      <c r="AK769" s="57"/>
      <c r="AL769" s="57"/>
    </row>
    <row r="770" spans="1:38" ht="12.75"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c r="AD770" s="57"/>
      <c r="AE770" s="57"/>
      <c r="AF770" s="57"/>
      <c r="AG770" s="57"/>
      <c r="AH770" s="57"/>
      <c r="AI770" s="57"/>
      <c r="AJ770" s="57"/>
      <c r="AK770" s="57"/>
      <c r="AL770" s="57"/>
    </row>
    <row r="771" spans="1:38" ht="12.75"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c r="AD771" s="57"/>
      <c r="AE771" s="57"/>
      <c r="AF771" s="57"/>
      <c r="AG771" s="57"/>
      <c r="AH771" s="57"/>
      <c r="AI771" s="57"/>
      <c r="AJ771" s="57"/>
      <c r="AK771" s="57"/>
      <c r="AL771" s="57"/>
    </row>
    <row r="772" spans="1:38" ht="12.75"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c r="AD772" s="57"/>
      <c r="AE772" s="57"/>
      <c r="AF772" s="57"/>
      <c r="AG772" s="57"/>
      <c r="AH772" s="57"/>
      <c r="AI772" s="57"/>
      <c r="AJ772" s="57"/>
      <c r="AK772" s="57"/>
      <c r="AL772" s="57"/>
    </row>
    <row r="773" spans="1:38" ht="12.75"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c r="AD773" s="57"/>
      <c r="AE773" s="57"/>
      <c r="AF773" s="57"/>
      <c r="AG773" s="57"/>
      <c r="AH773" s="57"/>
      <c r="AI773" s="57"/>
      <c r="AJ773" s="57"/>
      <c r="AK773" s="57"/>
      <c r="AL773" s="57"/>
    </row>
    <row r="774" spans="1:38" ht="12.75"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c r="AD774" s="57"/>
      <c r="AE774" s="57"/>
      <c r="AF774" s="57"/>
      <c r="AG774" s="57"/>
      <c r="AH774" s="57"/>
      <c r="AI774" s="57"/>
      <c r="AJ774" s="57"/>
      <c r="AK774" s="57"/>
      <c r="AL774" s="57"/>
    </row>
    <row r="775" spans="1:38" ht="12.75"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c r="AD775" s="57"/>
      <c r="AE775" s="57"/>
      <c r="AF775" s="57"/>
      <c r="AG775" s="57"/>
      <c r="AH775" s="57"/>
      <c r="AI775" s="57"/>
      <c r="AJ775" s="57"/>
      <c r="AK775" s="57"/>
      <c r="AL775" s="57"/>
    </row>
    <row r="776" spans="1:38" ht="12.75"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c r="AD776" s="57"/>
      <c r="AE776" s="57"/>
      <c r="AF776" s="57"/>
      <c r="AG776" s="57"/>
      <c r="AH776" s="57"/>
      <c r="AI776" s="57"/>
      <c r="AJ776" s="57"/>
      <c r="AK776" s="57"/>
      <c r="AL776" s="57"/>
    </row>
    <row r="777" spans="1:38" ht="12.75"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c r="AD777" s="57"/>
      <c r="AE777" s="57"/>
      <c r="AF777" s="57"/>
      <c r="AG777" s="57"/>
      <c r="AH777" s="57"/>
      <c r="AI777" s="57"/>
      <c r="AJ777" s="57"/>
      <c r="AK777" s="57"/>
      <c r="AL777" s="57"/>
    </row>
    <row r="778" spans="1:38" ht="12.75"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c r="AD778" s="57"/>
      <c r="AE778" s="57"/>
      <c r="AF778" s="57"/>
      <c r="AG778" s="57"/>
      <c r="AH778" s="57"/>
      <c r="AI778" s="57"/>
      <c r="AJ778" s="57"/>
      <c r="AK778" s="57"/>
      <c r="AL778" s="57"/>
    </row>
    <row r="779" spans="1:38" ht="12.75"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c r="AD779" s="57"/>
      <c r="AE779" s="57"/>
      <c r="AF779" s="57"/>
      <c r="AG779" s="57"/>
      <c r="AH779" s="57"/>
      <c r="AI779" s="57"/>
      <c r="AJ779" s="57"/>
      <c r="AK779" s="57"/>
      <c r="AL779" s="57"/>
    </row>
    <row r="780" spans="1:38" ht="12.75"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c r="AD780" s="57"/>
      <c r="AE780" s="57"/>
      <c r="AF780" s="57"/>
      <c r="AG780" s="57"/>
      <c r="AH780" s="57"/>
      <c r="AI780" s="57"/>
      <c r="AJ780" s="57"/>
      <c r="AK780" s="57"/>
      <c r="AL780" s="57"/>
    </row>
    <row r="781" spans="1:38" ht="12.75"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c r="AD781" s="57"/>
      <c r="AE781" s="57"/>
      <c r="AF781" s="57"/>
      <c r="AG781" s="57"/>
      <c r="AH781" s="57"/>
      <c r="AI781" s="57"/>
      <c r="AJ781" s="57"/>
      <c r="AK781" s="57"/>
      <c r="AL781" s="57"/>
    </row>
    <row r="782" spans="1:38" ht="12.75"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c r="AD782" s="57"/>
      <c r="AE782" s="57"/>
      <c r="AF782" s="57"/>
      <c r="AG782" s="57"/>
      <c r="AH782" s="57"/>
      <c r="AI782" s="57"/>
      <c r="AJ782" s="57"/>
      <c r="AK782" s="57"/>
      <c r="AL782" s="57"/>
    </row>
    <row r="783" spans="1:38" ht="12.75"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c r="AD783" s="57"/>
      <c r="AE783" s="57"/>
      <c r="AF783" s="57"/>
      <c r="AG783" s="57"/>
      <c r="AH783" s="57"/>
      <c r="AI783" s="57"/>
      <c r="AJ783" s="57"/>
      <c r="AK783" s="57"/>
      <c r="AL783" s="57"/>
    </row>
    <row r="784" spans="1:38" ht="12.75"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c r="AD784" s="57"/>
      <c r="AE784" s="57"/>
      <c r="AF784" s="57"/>
      <c r="AG784" s="57"/>
      <c r="AH784" s="57"/>
      <c r="AI784" s="57"/>
      <c r="AJ784" s="57"/>
      <c r="AK784" s="57"/>
      <c r="AL784" s="57"/>
    </row>
    <row r="785" spans="1:38" ht="12.75"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c r="AD785" s="57"/>
      <c r="AE785" s="57"/>
      <c r="AF785" s="57"/>
      <c r="AG785" s="57"/>
      <c r="AH785" s="57"/>
      <c r="AI785" s="57"/>
      <c r="AJ785" s="57"/>
      <c r="AK785" s="57"/>
      <c r="AL785" s="57"/>
    </row>
    <row r="786" spans="1:38" ht="12.75"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c r="AD786" s="57"/>
      <c r="AE786" s="57"/>
      <c r="AF786" s="57"/>
      <c r="AG786" s="57"/>
      <c r="AH786" s="57"/>
      <c r="AI786" s="57"/>
      <c r="AJ786" s="57"/>
      <c r="AK786" s="57"/>
      <c r="AL786" s="57"/>
    </row>
    <row r="787" spans="1:38" ht="12.75"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c r="AD787" s="57"/>
      <c r="AE787" s="57"/>
      <c r="AF787" s="57"/>
      <c r="AG787" s="57"/>
      <c r="AH787" s="57"/>
      <c r="AI787" s="57"/>
      <c r="AJ787" s="57"/>
      <c r="AK787" s="57"/>
      <c r="AL787" s="57"/>
    </row>
    <row r="788" spans="1:38" ht="12.75"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c r="AD788" s="57"/>
      <c r="AE788" s="57"/>
      <c r="AF788" s="57"/>
      <c r="AG788" s="57"/>
      <c r="AH788" s="57"/>
      <c r="AI788" s="57"/>
      <c r="AJ788" s="57"/>
      <c r="AK788" s="57"/>
      <c r="AL788" s="57"/>
    </row>
    <row r="789" spans="1:38" ht="12.75"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c r="AD789" s="57"/>
      <c r="AE789" s="57"/>
      <c r="AF789" s="57"/>
      <c r="AG789" s="57"/>
      <c r="AH789" s="57"/>
      <c r="AI789" s="57"/>
      <c r="AJ789" s="57"/>
      <c r="AK789" s="57"/>
      <c r="AL789" s="57"/>
    </row>
    <row r="790" spans="1:38" ht="12.75"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c r="AD790" s="57"/>
      <c r="AE790" s="57"/>
      <c r="AF790" s="57"/>
      <c r="AG790" s="57"/>
      <c r="AH790" s="57"/>
      <c r="AI790" s="57"/>
      <c r="AJ790" s="57"/>
      <c r="AK790" s="57"/>
      <c r="AL790" s="57"/>
    </row>
    <row r="791" spans="1:38" ht="12.75"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c r="AD791" s="57"/>
      <c r="AE791" s="57"/>
      <c r="AF791" s="57"/>
      <c r="AG791" s="57"/>
      <c r="AH791" s="57"/>
      <c r="AI791" s="57"/>
      <c r="AJ791" s="57"/>
      <c r="AK791" s="57"/>
      <c r="AL791" s="57"/>
    </row>
    <row r="792" spans="1:38" ht="12.75"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c r="AD792" s="57"/>
      <c r="AE792" s="57"/>
      <c r="AF792" s="57"/>
      <c r="AG792" s="57"/>
      <c r="AH792" s="57"/>
      <c r="AI792" s="57"/>
      <c r="AJ792" s="57"/>
      <c r="AK792" s="57"/>
      <c r="AL792" s="57"/>
    </row>
    <row r="793" spans="1:38" ht="12.75"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c r="AD793" s="57"/>
      <c r="AE793" s="57"/>
      <c r="AF793" s="57"/>
      <c r="AG793" s="57"/>
      <c r="AH793" s="57"/>
      <c r="AI793" s="57"/>
      <c r="AJ793" s="57"/>
      <c r="AK793" s="57"/>
      <c r="AL793" s="57"/>
    </row>
    <row r="794" spans="1:38" ht="12.75"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c r="AD794" s="57"/>
      <c r="AE794" s="57"/>
      <c r="AF794" s="57"/>
      <c r="AG794" s="57"/>
      <c r="AH794" s="57"/>
      <c r="AI794" s="57"/>
      <c r="AJ794" s="57"/>
      <c r="AK794" s="57"/>
      <c r="AL794" s="57"/>
    </row>
    <row r="795" spans="1:38" ht="12.75"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c r="AD795" s="57"/>
      <c r="AE795" s="57"/>
      <c r="AF795" s="57"/>
      <c r="AG795" s="57"/>
      <c r="AH795" s="57"/>
      <c r="AI795" s="57"/>
      <c r="AJ795" s="57"/>
      <c r="AK795" s="57"/>
      <c r="AL795" s="57"/>
    </row>
    <row r="796" spans="1:38" ht="12.75"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c r="AD796" s="57"/>
      <c r="AE796" s="57"/>
      <c r="AF796" s="57"/>
      <c r="AG796" s="57"/>
      <c r="AH796" s="57"/>
      <c r="AI796" s="57"/>
      <c r="AJ796" s="57"/>
      <c r="AK796" s="57"/>
      <c r="AL796" s="57"/>
    </row>
    <row r="797" spans="1:38" ht="12.75"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c r="AD797" s="57"/>
      <c r="AE797" s="57"/>
      <c r="AF797" s="57"/>
      <c r="AG797" s="57"/>
      <c r="AH797" s="57"/>
      <c r="AI797" s="57"/>
      <c r="AJ797" s="57"/>
      <c r="AK797" s="57"/>
      <c r="AL797" s="57"/>
    </row>
    <row r="798" spans="1:38" ht="12.75"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c r="AD798" s="57"/>
      <c r="AE798" s="57"/>
      <c r="AF798" s="57"/>
      <c r="AG798" s="57"/>
      <c r="AH798" s="57"/>
      <c r="AI798" s="57"/>
      <c r="AJ798" s="57"/>
      <c r="AK798" s="57"/>
      <c r="AL798" s="57"/>
    </row>
    <row r="799" spans="1:38" ht="12.75"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c r="AD799" s="57"/>
      <c r="AE799" s="57"/>
      <c r="AF799" s="57"/>
      <c r="AG799" s="57"/>
      <c r="AH799" s="57"/>
      <c r="AI799" s="57"/>
      <c r="AJ799" s="57"/>
      <c r="AK799" s="57"/>
      <c r="AL799" s="57"/>
    </row>
    <row r="800" spans="1:38" ht="12.75"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c r="AD800" s="57"/>
      <c r="AE800" s="57"/>
      <c r="AF800" s="57"/>
      <c r="AG800" s="57"/>
      <c r="AH800" s="57"/>
      <c r="AI800" s="57"/>
      <c r="AJ800" s="57"/>
      <c r="AK800" s="57"/>
      <c r="AL800" s="57"/>
    </row>
    <row r="801" spans="1:38" ht="12.75"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c r="AD801" s="57"/>
      <c r="AE801" s="57"/>
      <c r="AF801" s="57"/>
      <c r="AG801" s="57"/>
      <c r="AH801" s="57"/>
      <c r="AI801" s="57"/>
      <c r="AJ801" s="57"/>
      <c r="AK801" s="57"/>
      <c r="AL801" s="57"/>
    </row>
    <row r="802" spans="1:38" ht="12.75"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c r="AD802" s="57"/>
      <c r="AE802" s="57"/>
      <c r="AF802" s="57"/>
      <c r="AG802" s="57"/>
      <c r="AH802" s="57"/>
      <c r="AI802" s="57"/>
      <c r="AJ802" s="57"/>
      <c r="AK802" s="57"/>
      <c r="AL802" s="57"/>
    </row>
    <row r="803" spans="1:38" ht="12.75"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c r="AD803" s="57"/>
      <c r="AE803" s="57"/>
      <c r="AF803" s="57"/>
      <c r="AG803" s="57"/>
      <c r="AH803" s="57"/>
      <c r="AI803" s="57"/>
      <c r="AJ803" s="57"/>
      <c r="AK803" s="57"/>
      <c r="AL803" s="57"/>
    </row>
    <row r="804" spans="1:38" ht="12.75"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c r="AD804" s="57"/>
      <c r="AE804" s="57"/>
      <c r="AF804" s="57"/>
      <c r="AG804" s="57"/>
      <c r="AH804" s="57"/>
      <c r="AI804" s="57"/>
      <c r="AJ804" s="57"/>
      <c r="AK804" s="57"/>
      <c r="AL804" s="57"/>
    </row>
    <row r="805" spans="1:38" ht="12.75"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c r="AD805" s="57"/>
      <c r="AE805" s="57"/>
      <c r="AF805" s="57"/>
      <c r="AG805" s="57"/>
      <c r="AH805" s="57"/>
      <c r="AI805" s="57"/>
      <c r="AJ805" s="57"/>
      <c r="AK805" s="57"/>
      <c r="AL805" s="57"/>
    </row>
    <row r="806" spans="1:38" ht="12.75"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c r="AD806" s="57"/>
      <c r="AE806" s="57"/>
      <c r="AF806" s="57"/>
      <c r="AG806" s="57"/>
      <c r="AH806" s="57"/>
      <c r="AI806" s="57"/>
      <c r="AJ806" s="57"/>
      <c r="AK806" s="57"/>
      <c r="AL806" s="57"/>
    </row>
    <row r="807" spans="1:38" ht="12.75"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c r="AD807" s="57"/>
      <c r="AE807" s="57"/>
      <c r="AF807" s="57"/>
      <c r="AG807" s="57"/>
      <c r="AH807" s="57"/>
      <c r="AI807" s="57"/>
      <c r="AJ807" s="57"/>
      <c r="AK807" s="57"/>
      <c r="AL807" s="57"/>
    </row>
    <row r="808" spans="1:38" ht="12.75"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c r="AD808" s="57"/>
      <c r="AE808" s="57"/>
      <c r="AF808" s="57"/>
      <c r="AG808" s="57"/>
      <c r="AH808" s="57"/>
      <c r="AI808" s="57"/>
      <c r="AJ808" s="57"/>
      <c r="AK808" s="57"/>
      <c r="AL808" s="57"/>
    </row>
    <row r="809" spans="1:38" ht="12.75"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c r="AD809" s="57"/>
      <c r="AE809" s="57"/>
      <c r="AF809" s="57"/>
      <c r="AG809" s="57"/>
      <c r="AH809" s="57"/>
      <c r="AI809" s="57"/>
      <c r="AJ809" s="57"/>
      <c r="AK809" s="57"/>
      <c r="AL809" s="57"/>
    </row>
    <row r="810" spans="1:38" ht="12.75"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c r="AD810" s="57"/>
      <c r="AE810" s="57"/>
      <c r="AF810" s="57"/>
      <c r="AG810" s="57"/>
      <c r="AH810" s="57"/>
      <c r="AI810" s="57"/>
      <c r="AJ810" s="57"/>
      <c r="AK810" s="57"/>
      <c r="AL810" s="57"/>
    </row>
    <row r="811" spans="1:38" ht="12.75"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c r="AD811" s="57"/>
      <c r="AE811" s="57"/>
      <c r="AF811" s="57"/>
      <c r="AG811" s="57"/>
      <c r="AH811" s="57"/>
      <c r="AI811" s="57"/>
      <c r="AJ811" s="57"/>
      <c r="AK811" s="57"/>
      <c r="AL811" s="57"/>
    </row>
    <row r="812" spans="1:38" ht="12.75"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c r="AD812" s="57"/>
      <c r="AE812" s="57"/>
      <c r="AF812" s="57"/>
      <c r="AG812" s="57"/>
      <c r="AH812" s="57"/>
      <c r="AI812" s="57"/>
      <c r="AJ812" s="57"/>
      <c r="AK812" s="57"/>
      <c r="AL812" s="57"/>
    </row>
    <row r="813" spans="1:38" ht="12.75"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c r="AD813" s="57"/>
      <c r="AE813" s="57"/>
      <c r="AF813" s="57"/>
      <c r="AG813" s="57"/>
      <c r="AH813" s="57"/>
      <c r="AI813" s="57"/>
      <c r="AJ813" s="57"/>
      <c r="AK813" s="57"/>
      <c r="AL813" s="57"/>
    </row>
    <row r="814" spans="1:38" ht="12.75"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c r="AD814" s="57"/>
      <c r="AE814" s="57"/>
      <c r="AF814" s="57"/>
      <c r="AG814" s="57"/>
      <c r="AH814" s="57"/>
      <c r="AI814" s="57"/>
      <c r="AJ814" s="57"/>
      <c r="AK814" s="57"/>
      <c r="AL814" s="57"/>
    </row>
    <row r="815" spans="1:38" ht="12.75"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c r="AD815" s="57"/>
      <c r="AE815" s="57"/>
      <c r="AF815" s="57"/>
      <c r="AG815" s="57"/>
      <c r="AH815" s="57"/>
      <c r="AI815" s="57"/>
      <c r="AJ815" s="57"/>
      <c r="AK815" s="57"/>
      <c r="AL815" s="57"/>
    </row>
    <row r="816" spans="1:38" ht="12.75"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c r="AD816" s="57"/>
      <c r="AE816" s="57"/>
      <c r="AF816" s="57"/>
      <c r="AG816" s="57"/>
      <c r="AH816" s="57"/>
      <c r="AI816" s="57"/>
      <c r="AJ816" s="57"/>
      <c r="AK816" s="57"/>
      <c r="AL816" s="57"/>
    </row>
    <row r="817" spans="1:38" ht="12.75"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c r="AD817" s="57"/>
      <c r="AE817" s="57"/>
      <c r="AF817" s="57"/>
      <c r="AG817" s="57"/>
      <c r="AH817" s="57"/>
      <c r="AI817" s="57"/>
      <c r="AJ817" s="57"/>
      <c r="AK817" s="57"/>
      <c r="AL817" s="57"/>
    </row>
    <row r="818" spans="1:38" ht="12.75"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c r="AD818" s="57"/>
      <c r="AE818" s="57"/>
      <c r="AF818" s="57"/>
      <c r="AG818" s="57"/>
      <c r="AH818" s="57"/>
      <c r="AI818" s="57"/>
      <c r="AJ818" s="57"/>
      <c r="AK818" s="57"/>
      <c r="AL818" s="57"/>
    </row>
    <row r="819" spans="1:38" ht="12.75"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c r="AD819" s="57"/>
      <c r="AE819" s="57"/>
      <c r="AF819" s="57"/>
      <c r="AG819" s="57"/>
      <c r="AH819" s="57"/>
      <c r="AI819" s="57"/>
      <c r="AJ819" s="57"/>
      <c r="AK819" s="57"/>
      <c r="AL819" s="57"/>
    </row>
    <row r="820" spans="1:38" ht="12.75"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c r="AD820" s="57"/>
      <c r="AE820" s="57"/>
      <c r="AF820" s="57"/>
      <c r="AG820" s="57"/>
      <c r="AH820" s="57"/>
      <c r="AI820" s="57"/>
      <c r="AJ820" s="57"/>
      <c r="AK820" s="57"/>
      <c r="AL820" s="57"/>
    </row>
    <row r="821" spans="1:38" ht="12.75"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c r="AD821" s="57"/>
      <c r="AE821" s="57"/>
      <c r="AF821" s="57"/>
      <c r="AG821" s="57"/>
      <c r="AH821" s="57"/>
      <c r="AI821" s="57"/>
      <c r="AJ821" s="57"/>
      <c r="AK821" s="57"/>
      <c r="AL821" s="57"/>
    </row>
    <row r="822" spans="1:38" ht="12.75"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c r="AD822" s="57"/>
      <c r="AE822" s="57"/>
      <c r="AF822" s="57"/>
      <c r="AG822" s="57"/>
      <c r="AH822" s="57"/>
      <c r="AI822" s="57"/>
      <c r="AJ822" s="57"/>
      <c r="AK822" s="57"/>
      <c r="AL822" s="57"/>
    </row>
    <row r="823" spans="1:38" ht="12.75"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c r="AD823" s="57"/>
      <c r="AE823" s="57"/>
      <c r="AF823" s="57"/>
      <c r="AG823" s="57"/>
      <c r="AH823" s="57"/>
      <c r="AI823" s="57"/>
      <c r="AJ823" s="57"/>
      <c r="AK823" s="57"/>
      <c r="AL823" s="57"/>
    </row>
    <row r="824" spans="1:38" ht="12.75"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c r="AD824" s="57"/>
      <c r="AE824" s="57"/>
      <c r="AF824" s="57"/>
      <c r="AG824" s="57"/>
      <c r="AH824" s="57"/>
      <c r="AI824" s="57"/>
      <c r="AJ824" s="57"/>
      <c r="AK824" s="57"/>
      <c r="AL824" s="57"/>
    </row>
    <row r="825" spans="1:38" ht="12.75"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c r="AD825" s="57"/>
      <c r="AE825" s="57"/>
      <c r="AF825" s="57"/>
      <c r="AG825" s="57"/>
      <c r="AH825" s="57"/>
      <c r="AI825" s="57"/>
      <c r="AJ825" s="57"/>
      <c r="AK825" s="57"/>
      <c r="AL825" s="57"/>
    </row>
    <row r="826" spans="1:38" ht="12.75"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c r="AD826" s="57"/>
      <c r="AE826" s="57"/>
      <c r="AF826" s="57"/>
      <c r="AG826" s="57"/>
      <c r="AH826" s="57"/>
      <c r="AI826" s="57"/>
      <c r="AJ826" s="57"/>
      <c r="AK826" s="57"/>
      <c r="AL826" s="57"/>
    </row>
    <row r="827" spans="1:38" ht="12.75"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c r="AD827" s="57"/>
      <c r="AE827" s="57"/>
      <c r="AF827" s="57"/>
      <c r="AG827" s="57"/>
      <c r="AH827" s="57"/>
      <c r="AI827" s="57"/>
      <c r="AJ827" s="57"/>
      <c r="AK827" s="57"/>
      <c r="AL827" s="57"/>
    </row>
    <row r="828" spans="1:38" ht="12.75"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c r="AD828" s="57"/>
      <c r="AE828" s="57"/>
      <c r="AF828" s="57"/>
      <c r="AG828" s="57"/>
      <c r="AH828" s="57"/>
      <c r="AI828" s="57"/>
      <c r="AJ828" s="57"/>
      <c r="AK828" s="57"/>
      <c r="AL828" s="57"/>
    </row>
    <row r="829" spans="1:38" ht="12.75"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c r="AD829" s="57"/>
      <c r="AE829" s="57"/>
      <c r="AF829" s="57"/>
      <c r="AG829" s="57"/>
      <c r="AH829" s="57"/>
      <c r="AI829" s="57"/>
      <c r="AJ829" s="57"/>
      <c r="AK829" s="57"/>
      <c r="AL829" s="57"/>
    </row>
    <row r="830" spans="1:38" ht="12.75"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c r="AD830" s="57"/>
      <c r="AE830" s="57"/>
      <c r="AF830" s="57"/>
      <c r="AG830" s="57"/>
      <c r="AH830" s="57"/>
      <c r="AI830" s="57"/>
      <c r="AJ830" s="57"/>
      <c r="AK830" s="57"/>
      <c r="AL830" s="57"/>
    </row>
    <row r="831" spans="1:38" ht="12.75"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c r="AE831" s="57"/>
      <c r="AF831" s="57"/>
      <c r="AG831" s="57"/>
      <c r="AH831" s="57"/>
      <c r="AI831" s="57"/>
      <c r="AJ831" s="57"/>
      <c r="AK831" s="57"/>
      <c r="AL831" s="57"/>
    </row>
    <row r="832" spans="1:38" ht="12.75"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c r="AD832" s="57"/>
      <c r="AE832" s="57"/>
      <c r="AF832" s="57"/>
      <c r="AG832" s="57"/>
      <c r="AH832" s="57"/>
      <c r="AI832" s="57"/>
      <c r="AJ832" s="57"/>
      <c r="AK832" s="57"/>
      <c r="AL832" s="57"/>
    </row>
    <row r="833" spans="1:38" ht="12.75"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c r="AD833" s="57"/>
      <c r="AE833" s="57"/>
      <c r="AF833" s="57"/>
      <c r="AG833" s="57"/>
      <c r="AH833" s="57"/>
      <c r="AI833" s="57"/>
      <c r="AJ833" s="57"/>
      <c r="AK833" s="57"/>
      <c r="AL833" s="57"/>
    </row>
    <row r="834" spans="1:38" ht="12.75"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c r="AD834" s="57"/>
      <c r="AE834" s="57"/>
      <c r="AF834" s="57"/>
      <c r="AG834" s="57"/>
      <c r="AH834" s="57"/>
      <c r="AI834" s="57"/>
      <c r="AJ834" s="57"/>
      <c r="AK834" s="57"/>
      <c r="AL834" s="57"/>
    </row>
    <row r="835" spans="1:38" ht="12.75"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c r="AD835" s="57"/>
      <c r="AE835" s="57"/>
      <c r="AF835" s="57"/>
      <c r="AG835" s="57"/>
      <c r="AH835" s="57"/>
      <c r="AI835" s="57"/>
      <c r="AJ835" s="57"/>
      <c r="AK835" s="57"/>
      <c r="AL835" s="57"/>
    </row>
    <row r="836" spans="1:38" ht="12.75"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c r="AD836" s="57"/>
      <c r="AE836" s="57"/>
      <c r="AF836" s="57"/>
      <c r="AG836" s="57"/>
      <c r="AH836" s="57"/>
      <c r="AI836" s="57"/>
      <c r="AJ836" s="57"/>
      <c r="AK836" s="57"/>
      <c r="AL836" s="57"/>
    </row>
    <row r="837" spans="1:38" ht="12.75"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c r="AD837" s="57"/>
      <c r="AE837" s="57"/>
      <c r="AF837" s="57"/>
      <c r="AG837" s="57"/>
      <c r="AH837" s="57"/>
      <c r="AI837" s="57"/>
      <c r="AJ837" s="57"/>
      <c r="AK837" s="57"/>
      <c r="AL837" s="57"/>
    </row>
    <row r="838" spans="1:38" ht="12.75"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c r="AD838" s="57"/>
      <c r="AE838" s="57"/>
      <c r="AF838" s="57"/>
      <c r="AG838" s="57"/>
      <c r="AH838" s="57"/>
      <c r="AI838" s="57"/>
      <c r="AJ838" s="57"/>
      <c r="AK838" s="57"/>
      <c r="AL838" s="57"/>
    </row>
    <row r="839" spans="1:38" ht="12.75"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c r="AD839" s="57"/>
      <c r="AE839" s="57"/>
      <c r="AF839" s="57"/>
      <c r="AG839" s="57"/>
      <c r="AH839" s="57"/>
      <c r="AI839" s="57"/>
      <c r="AJ839" s="57"/>
      <c r="AK839" s="57"/>
      <c r="AL839" s="57"/>
    </row>
    <row r="840" spans="1:38" ht="12.75"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c r="AD840" s="57"/>
      <c r="AE840" s="57"/>
      <c r="AF840" s="57"/>
      <c r="AG840" s="57"/>
      <c r="AH840" s="57"/>
      <c r="AI840" s="57"/>
      <c r="AJ840" s="57"/>
      <c r="AK840" s="57"/>
      <c r="AL840" s="57"/>
    </row>
    <row r="841" spans="1:38" ht="12.75"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c r="AD841" s="57"/>
      <c r="AE841" s="57"/>
      <c r="AF841" s="57"/>
      <c r="AG841" s="57"/>
      <c r="AH841" s="57"/>
      <c r="AI841" s="57"/>
      <c r="AJ841" s="57"/>
      <c r="AK841" s="57"/>
      <c r="AL841" s="57"/>
    </row>
    <row r="842" spans="1:38" ht="12.75"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c r="AD842" s="57"/>
      <c r="AE842" s="57"/>
      <c r="AF842" s="57"/>
      <c r="AG842" s="57"/>
      <c r="AH842" s="57"/>
      <c r="AI842" s="57"/>
      <c r="AJ842" s="57"/>
      <c r="AK842" s="57"/>
      <c r="AL842" s="57"/>
    </row>
    <row r="843" spans="1:38" ht="12.75"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c r="AD843" s="57"/>
      <c r="AE843" s="57"/>
      <c r="AF843" s="57"/>
      <c r="AG843" s="57"/>
      <c r="AH843" s="57"/>
      <c r="AI843" s="57"/>
      <c r="AJ843" s="57"/>
      <c r="AK843" s="57"/>
      <c r="AL843" s="57"/>
    </row>
    <row r="844" spans="1:38" ht="12.75"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c r="AD844" s="57"/>
      <c r="AE844" s="57"/>
      <c r="AF844" s="57"/>
      <c r="AG844" s="57"/>
      <c r="AH844" s="57"/>
      <c r="AI844" s="57"/>
      <c r="AJ844" s="57"/>
      <c r="AK844" s="57"/>
      <c r="AL844" s="57"/>
    </row>
    <row r="845" spans="1:38" ht="12.75"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c r="AD845" s="57"/>
      <c r="AE845" s="57"/>
      <c r="AF845" s="57"/>
      <c r="AG845" s="57"/>
      <c r="AH845" s="57"/>
      <c r="AI845" s="57"/>
      <c r="AJ845" s="57"/>
      <c r="AK845" s="57"/>
      <c r="AL845" s="57"/>
    </row>
    <row r="846" spans="1:38" ht="12.75"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c r="AD846" s="57"/>
      <c r="AE846" s="57"/>
      <c r="AF846" s="57"/>
      <c r="AG846" s="57"/>
      <c r="AH846" s="57"/>
      <c r="AI846" s="57"/>
      <c r="AJ846" s="57"/>
      <c r="AK846" s="57"/>
      <c r="AL846" s="57"/>
    </row>
    <row r="847" spans="1:38" ht="12.75"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c r="AD847" s="57"/>
      <c r="AE847" s="57"/>
      <c r="AF847" s="57"/>
      <c r="AG847" s="57"/>
      <c r="AH847" s="57"/>
      <c r="AI847" s="57"/>
      <c r="AJ847" s="57"/>
      <c r="AK847" s="57"/>
      <c r="AL847" s="57"/>
    </row>
    <row r="848" spans="1:38" ht="12.75"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c r="AD848" s="57"/>
      <c r="AE848" s="57"/>
      <c r="AF848" s="57"/>
      <c r="AG848" s="57"/>
      <c r="AH848" s="57"/>
      <c r="AI848" s="57"/>
      <c r="AJ848" s="57"/>
      <c r="AK848" s="57"/>
      <c r="AL848" s="57"/>
    </row>
    <row r="849" spans="1:38" ht="12.75"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c r="AD849" s="57"/>
      <c r="AE849" s="57"/>
      <c r="AF849" s="57"/>
      <c r="AG849" s="57"/>
      <c r="AH849" s="57"/>
      <c r="AI849" s="57"/>
      <c r="AJ849" s="57"/>
      <c r="AK849" s="57"/>
      <c r="AL849" s="57"/>
    </row>
    <row r="850" spans="1:38" ht="12.75"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c r="AD850" s="57"/>
      <c r="AE850" s="57"/>
      <c r="AF850" s="57"/>
      <c r="AG850" s="57"/>
      <c r="AH850" s="57"/>
      <c r="AI850" s="57"/>
      <c r="AJ850" s="57"/>
      <c r="AK850" s="57"/>
      <c r="AL850" s="57"/>
    </row>
    <row r="851" spans="1:38" ht="12.75"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c r="AD851" s="57"/>
      <c r="AE851" s="57"/>
      <c r="AF851" s="57"/>
      <c r="AG851" s="57"/>
      <c r="AH851" s="57"/>
      <c r="AI851" s="57"/>
      <c r="AJ851" s="57"/>
      <c r="AK851" s="57"/>
      <c r="AL851" s="57"/>
    </row>
    <row r="852" spans="1:38" ht="12.75"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c r="AD852" s="57"/>
      <c r="AE852" s="57"/>
      <c r="AF852" s="57"/>
      <c r="AG852" s="57"/>
      <c r="AH852" s="57"/>
      <c r="AI852" s="57"/>
      <c r="AJ852" s="57"/>
      <c r="AK852" s="57"/>
      <c r="AL852" s="57"/>
    </row>
    <row r="853" spans="1:38" ht="12.75"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c r="AD853" s="57"/>
      <c r="AE853" s="57"/>
      <c r="AF853" s="57"/>
      <c r="AG853" s="57"/>
      <c r="AH853" s="57"/>
      <c r="AI853" s="57"/>
      <c r="AJ853" s="57"/>
      <c r="AK853" s="57"/>
      <c r="AL853" s="57"/>
    </row>
    <row r="854" spans="1:38" ht="12.75"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c r="AD854" s="57"/>
      <c r="AE854" s="57"/>
      <c r="AF854" s="57"/>
      <c r="AG854" s="57"/>
      <c r="AH854" s="57"/>
      <c r="AI854" s="57"/>
      <c r="AJ854" s="57"/>
      <c r="AK854" s="57"/>
      <c r="AL854" s="57"/>
    </row>
    <row r="855" spans="1:38" ht="12.75"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c r="AD855" s="57"/>
      <c r="AE855" s="57"/>
      <c r="AF855" s="57"/>
      <c r="AG855" s="57"/>
      <c r="AH855" s="57"/>
      <c r="AI855" s="57"/>
      <c r="AJ855" s="57"/>
      <c r="AK855" s="57"/>
      <c r="AL855" s="57"/>
    </row>
    <row r="856" spans="1:38" ht="12.75"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c r="AD856" s="57"/>
      <c r="AE856" s="57"/>
      <c r="AF856" s="57"/>
      <c r="AG856" s="57"/>
      <c r="AH856" s="57"/>
      <c r="AI856" s="57"/>
      <c r="AJ856" s="57"/>
      <c r="AK856" s="57"/>
      <c r="AL856" s="57"/>
    </row>
    <row r="857" spans="1:38" ht="12.75"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c r="AD857" s="57"/>
      <c r="AE857" s="57"/>
      <c r="AF857" s="57"/>
      <c r="AG857" s="57"/>
      <c r="AH857" s="57"/>
      <c r="AI857" s="57"/>
      <c r="AJ857" s="57"/>
      <c r="AK857" s="57"/>
      <c r="AL857" s="57"/>
    </row>
    <row r="858" spans="1:38" ht="12.75"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c r="AD858" s="57"/>
      <c r="AE858" s="57"/>
      <c r="AF858" s="57"/>
      <c r="AG858" s="57"/>
      <c r="AH858" s="57"/>
      <c r="AI858" s="57"/>
      <c r="AJ858" s="57"/>
      <c r="AK858" s="57"/>
      <c r="AL858" s="57"/>
    </row>
    <row r="859" spans="1:38" ht="12.75"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c r="AD859" s="57"/>
      <c r="AE859" s="57"/>
      <c r="AF859" s="57"/>
      <c r="AG859" s="57"/>
      <c r="AH859" s="57"/>
      <c r="AI859" s="57"/>
      <c r="AJ859" s="57"/>
      <c r="AK859" s="57"/>
      <c r="AL859" s="57"/>
    </row>
    <row r="860" spans="1:38" ht="12.75"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c r="AD860" s="57"/>
      <c r="AE860" s="57"/>
      <c r="AF860" s="57"/>
      <c r="AG860" s="57"/>
      <c r="AH860" s="57"/>
      <c r="AI860" s="57"/>
      <c r="AJ860" s="57"/>
      <c r="AK860" s="57"/>
      <c r="AL860" s="57"/>
    </row>
    <row r="861" spans="1:38" ht="12.75"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c r="AD861" s="57"/>
      <c r="AE861" s="57"/>
      <c r="AF861" s="57"/>
      <c r="AG861" s="57"/>
      <c r="AH861" s="57"/>
      <c r="AI861" s="57"/>
      <c r="AJ861" s="57"/>
      <c r="AK861" s="57"/>
      <c r="AL861" s="57"/>
    </row>
    <row r="862" spans="1:38" ht="12.75"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c r="AD862" s="57"/>
      <c r="AE862" s="57"/>
      <c r="AF862" s="57"/>
      <c r="AG862" s="57"/>
      <c r="AH862" s="57"/>
      <c r="AI862" s="57"/>
      <c r="AJ862" s="57"/>
      <c r="AK862" s="57"/>
      <c r="AL862" s="57"/>
    </row>
    <row r="863" spans="1:38" ht="12.75"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c r="AD863" s="57"/>
      <c r="AE863" s="57"/>
      <c r="AF863" s="57"/>
      <c r="AG863" s="57"/>
      <c r="AH863" s="57"/>
      <c r="AI863" s="57"/>
      <c r="AJ863" s="57"/>
      <c r="AK863" s="57"/>
      <c r="AL863" s="57"/>
    </row>
    <row r="864" spans="1:38" ht="12.75"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c r="AD864" s="57"/>
      <c r="AE864" s="57"/>
      <c r="AF864" s="57"/>
      <c r="AG864" s="57"/>
      <c r="AH864" s="57"/>
      <c r="AI864" s="57"/>
      <c r="AJ864" s="57"/>
      <c r="AK864" s="57"/>
      <c r="AL864" s="57"/>
    </row>
    <row r="865" spans="1:38" ht="12.75"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c r="AD865" s="57"/>
      <c r="AE865" s="57"/>
      <c r="AF865" s="57"/>
      <c r="AG865" s="57"/>
      <c r="AH865" s="57"/>
      <c r="AI865" s="57"/>
      <c r="AJ865" s="57"/>
      <c r="AK865" s="57"/>
      <c r="AL865" s="57"/>
    </row>
    <row r="866" spans="1:38" ht="12.75"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c r="AD866" s="57"/>
      <c r="AE866" s="57"/>
      <c r="AF866" s="57"/>
      <c r="AG866" s="57"/>
      <c r="AH866" s="57"/>
      <c r="AI866" s="57"/>
      <c r="AJ866" s="57"/>
      <c r="AK866" s="57"/>
      <c r="AL866" s="57"/>
    </row>
    <row r="867" spans="1:38" ht="12.75"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c r="AD867" s="57"/>
      <c r="AE867" s="57"/>
      <c r="AF867" s="57"/>
      <c r="AG867" s="57"/>
      <c r="AH867" s="57"/>
      <c r="AI867" s="57"/>
      <c r="AJ867" s="57"/>
      <c r="AK867" s="57"/>
      <c r="AL867" s="57"/>
    </row>
    <row r="868" spans="1:38" ht="12.75"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c r="AD868" s="57"/>
      <c r="AE868" s="57"/>
      <c r="AF868" s="57"/>
      <c r="AG868" s="57"/>
      <c r="AH868" s="57"/>
      <c r="AI868" s="57"/>
      <c r="AJ868" s="57"/>
      <c r="AK868" s="57"/>
      <c r="AL868" s="57"/>
    </row>
    <row r="869" spans="1:38" ht="12.75"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c r="AD869" s="57"/>
      <c r="AE869" s="57"/>
      <c r="AF869" s="57"/>
      <c r="AG869" s="57"/>
      <c r="AH869" s="57"/>
      <c r="AI869" s="57"/>
      <c r="AJ869" s="57"/>
      <c r="AK869" s="57"/>
      <c r="AL869" s="57"/>
    </row>
    <row r="870" spans="1:38" ht="12.75"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c r="AD870" s="57"/>
      <c r="AE870" s="57"/>
      <c r="AF870" s="57"/>
      <c r="AG870" s="57"/>
      <c r="AH870" s="57"/>
      <c r="AI870" s="57"/>
      <c r="AJ870" s="57"/>
      <c r="AK870" s="57"/>
      <c r="AL870" s="57"/>
    </row>
    <row r="871" spans="1:38" ht="12.75"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c r="AD871" s="57"/>
      <c r="AE871" s="57"/>
      <c r="AF871" s="57"/>
      <c r="AG871" s="57"/>
      <c r="AH871" s="57"/>
      <c r="AI871" s="57"/>
      <c r="AJ871" s="57"/>
      <c r="AK871" s="57"/>
      <c r="AL871" s="57"/>
    </row>
    <row r="872" spans="1:38" ht="12.75"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c r="AD872" s="57"/>
      <c r="AE872" s="57"/>
      <c r="AF872" s="57"/>
      <c r="AG872" s="57"/>
      <c r="AH872" s="57"/>
      <c r="AI872" s="57"/>
      <c r="AJ872" s="57"/>
      <c r="AK872" s="57"/>
      <c r="AL872" s="57"/>
    </row>
    <row r="873" spans="1:38" ht="12.75"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c r="AD873" s="57"/>
      <c r="AE873" s="57"/>
      <c r="AF873" s="57"/>
      <c r="AG873" s="57"/>
      <c r="AH873" s="57"/>
      <c r="AI873" s="57"/>
      <c r="AJ873" s="57"/>
      <c r="AK873" s="57"/>
      <c r="AL873" s="57"/>
    </row>
    <row r="874" spans="1:38" ht="12.75"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c r="AD874" s="57"/>
      <c r="AE874" s="57"/>
      <c r="AF874" s="57"/>
      <c r="AG874" s="57"/>
      <c r="AH874" s="57"/>
      <c r="AI874" s="57"/>
      <c r="AJ874" s="57"/>
      <c r="AK874" s="57"/>
      <c r="AL874" s="57"/>
    </row>
    <row r="875" spans="1:38" ht="12.75"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c r="AD875" s="57"/>
      <c r="AE875" s="57"/>
      <c r="AF875" s="57"/>
      <c r="AG875" s="57"/>
      <c r="AH875" s="57"/>
      <c r="AI875" s="57"/>
      <c r="AJ875" s="57"/>
      <c r="AK875" s="57"/>
      <c r="AL875" s="57"/>
    </row>
    <row r="876" spans="1:38" ht="12.75"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c r="AD876" s="57"/>
      <c r="AE876" s="57"/>
      <c r="AF876" s="57"/>
      <c r="AG876" s="57"/>
      <c r="AH876" s="57"/>
      <c r="AI876" s="57"/>
      <c r="AJ876" s="57"/>
      <c r="AK876" s="57"/>
      <c r="AL876" s="57"/>
    </row>
    <row r="877" spans="1:38" ht="12.75"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c r="AD877" s="57"/>
      <c r="AE877" s="57"/>
      <c r="AF877" s="57"/>
      <c r="AG877" s="57"/>
      <c r="AH877" s="57"/>
      <c r="AI877" s="57"/>
      <c r="AJ877" s="57"/>
      <c r="AK877" s="57"/>
      <c r="AL877" s="57"/>
    </row>
    <row r="878" spans="1:38" ht="12.75"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c r="AD878" s="57"/>
      <c r="AE878" s="57"/>
      <c r="AF878" s="57"/>
      <c r="AG878" s="57"/>
      <c r="AH878" s="57"/>
      <c r="AI878" s="57"/>
      <c r="AJ878" s="57"/>
      <c r="AK878" s="57"/>
      <c r="AL878" s="57"/>
    </row>
    <row r="879" spans="1:38" ht="12.75"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c r="AD879" s="57"/>
      <c r="AE879" s="57"/>
      <c r="AF879" s="57"/>
      <c r="AG879" s="57"/>
      <c r="AH879" s="57"/>
      <c r="AI879" s="57"/>
      <c r="AJ879" s="57"/>
      <c r="AK879" s="57"/>
      <c r="AL879" s="57"/>
    </row>
    <row r="880" spans="1:38" ht="12.75"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c r="AE880" s="57"/>
      <c r="AF880" s="57"/>
      <c r="AG880" s="57"/>
      <c r="AH880" s="57"/>
      <c r="AI880" s="57"/>
      <c r="AJ880" s="57"/>
      <c r="AK880" s="57"/>
      <c r="AL880" s="57"/>
    </row>
    <row r="881" spans="1:38" ht="12.75"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c r="AD881" s="57"/>
      <c r="AE881" s="57"/>
      <c r="AF881" s="57"/>
      <c r="AG881" s="57"/>
      <c r="AH881" s="57"/>
      <c r="AI881" s="57"/>
      <c r="AJ881" s="57"/>
      <c r="AK881" s="57"/>
      <c r="AL881" s="57"/>
    </row>
    <row r="882" spans="1:38" ht="12.75"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c r="AD882" s="57"/>
      <c r="AE882" s="57"/>
      <c r="AF882" s="57"/>
      <c r="AG882" s="57"/>
      <c r="AH882" s="57"/>
      <c r="AI882" s="57"/>
      <c r="AJ882" s="57"/>
      <c r="AK882" s="57"/>
      <c r="AL882" s="57"/>
    </row>
    <row r="883" spans="1:38" ht="12.75"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c r="AD883" s="57"/>
      <c r="AE883" s="57"/>
      <c r="AF883" s="57"/>
      <c r="AG883" s="57"/>
      <c r="AH883" s="57"/>
      <c r="AI883" s="57"/>
      <c r="AJ883" s="57"/>
      <c r="AK883" s="57"/>
      <c r="AL883" s="57"/>
    </row>
    <row r="884" spans="1:38" ht="12.75"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c r="AD884" s="57"/>
      <c r="AE884" s="57"/>
      <c r="AF884" s="57"/>
      <c r="AG884" s="57"/>
      <c r="AH884" s="57"/>
      <c r="AI884" s="57"/>
      <c r="AJ884" s="57"/>
      <c r="AK884" s="57"/>
      <c r="AL884" s="57"/>
    </row>
    <row r="885" spans="1:38" ht="12.75"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c r="AD885" s="57"/>
      <c r="AE885" s="57"/>
      <c r="AF885" s="57"/>
      <c r="AG885" s="57"/>
      <c r="AH885" s="57"/>
      <c r="AI885" s="57"/>
      <c r="AJ885" s="57"/>
      <c r="AK885" s="57"/>
      <c r="AL885" s="57"/>
    </row>
    <row r="886" spans="1:38" ht="12.75"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c r="AD886" s="57"/>
      <c r="AE886" s="57"/>
      <c r="AF886" s="57"/>
      <c r="AG886" s="57"/>
      <c r="AH886" s="57"/>
      <c r="AI886" s="57"/>
      <c r="AJ886" s="57"/>
      <c r="AK886" s="57"/>
      <c r="AL886" s="57"/>
    </row>
    <row r="887" spans="1:38" ht="12.75"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c r="AD887" s="57"/>
      <c r="AE887" s="57"/>
      <c r="AF887" s="57"/>
      <c r="AG887" s="57"/>
      <c r="AH887" s="57"/>
      <c r="AI887" s="57"/>
      <c r="AJ887" s="57"/>
      <c r="AK887" s="57"/>
      <c r="AL887" s="57"/>
    </row>
    <row r="888" spans="1:38" ht="12.75"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c r="AD888" s="57"/>
      <c r="AE888" s="57"/>
      <c r="AF888" s="57"/>
      <c r="AG888" s="57"/>
      <c r="AH888" s="57"/>
      <c r="AI888" s="57"/>
      <c r="AJ888" s="57"/>
      <c r="AK888" s="57"/>
      <c r="AL888" s="57"/>
    </row>
    <row r="889" spans="1:38" ht="12.75"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c r="AD889" s="57"/>
      <c r="AE889" s="57"/>
      <c r="AF889" s="57"/>
      <c r="AG889" s="57"/>
      <c r="AH889" s="57"/>
      <c r="AI889" s="57"/>
      <c r="AJ889" s="57"/>
      <c r="AK889" s="57"/>
      <c r="AL889" s="57"/>
    </row>
    <row r="890" spans="1:38" ht="12.75"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c r="AD890" s="57"/>
      <c r="AE890" s="57"/>
      <c r="AF890" s="57"/>
      <c r="AG890" s="57"/>
      <c r="AH890" s="57"/>
      <c r="AI890" s="57"/>
      <c r="AJ890" s="57"/>
      <c r="AK890" s="57"/>
      <c r="AL890" s="57"/>
    </row>
    <row r="891" spans="1:38" ht="12.75"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c r="AD891" s="57"/>
      <c r="AE891" s="57"/>
      <c r="AF891" s="57"/>
      <c r="AG891" s="57"/>
      <c r="AH891" s="57"/>
      <c r="AI891" s="57"/>
      <c r="AJ891" s="57"/>
      <c r="AK891" s="57"/>
      <c r="AL891" s="57"/>
    </row>
    <row r="892" spans="1:38" ht="12.75"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c r="AD892" s="57"/>
      <c r="AE892" s="57"/>
      <c r="AF892" s="57"/>
      <c r="AG892" s="57"/>
      <c r="AH892" s="57"/>
      <c r="AI892" s="57"/>
      <c r="AJ892" s="57"/>
      <c r="AK892" s="57"/>
      <c r="AL892" s="57"/>
    </row>
    <row r="893" spans="1:38" ht="12.75"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c r="AD893" s="57"/>
      <c r="AE893" s="57"/>
      <c r="AF893" s="57"/>
      <c r="AG893" s="57"/>
      <c r="AH893" s="57"/>
      <c r="AI893" s="57"/>
      <c r="AJ893" s="57"/>
      <c r="AK893" s="57"/>
      <c r="AL893" s="57"/>
    </row>
    <row r="894" spans="1:38" ht="12.75"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c r="AD894" s="57"/>
      <c r="AE894" s="57"/>
      <c r="AF894" s="57"/>
      <c r="AG894" s="57"/>
      <c r="AH894" s="57"/>
      <c r="AI894" s="57"/>
      <c r="AJ894" s="57"/>
      <c r="AK894" s="57"/>
      <c r="AL894" s="57"/>
    </row>
    <row r="895" spans="1:38" ht="12.75"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c r="AD895" s="57"/>
      <c r="AE895" s="57"/>
      <c r="AF895" s="57"/>
      <c r="AG895" s="57"/>
      <c r="AH895" s="57"/>
      <c r="AI895" s="57"/>
      <c r="AJ895" s="57"/>
      <c r="AK895" s="57"/>
      <c r="AL895" s="57"/>
    </row>
    <row r="896" spans="1:38" ht="12.75"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c r="AD896" s="57"/>
      <c r="AE896" s="57"/>
      <c r="AF896" s="57"/>
      <c r="AG896" s="57"/>
      <c r="AH896" s="57"/>
      <c r="AI896" s="57"/>
      <c r="AJ896" s="57"/>
      <c r="AK896" s="57"/>
      <c r="AL896" s="57"/>
    </row>
    <row r="897" spans="1:38" ht="12.75"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c r="AD897" s="57"/>
      <c r="AE897" s="57"/>
      <c r="AF897" s="57"/>
      <c r="AG897" s="57"/>
      <c r="AH897" s="57"/>
      <c r="AI897" s="57"/>
      <c r="AJ897" s="57"/>
      <c r="AK897" s="57"/>
      <c r="AL897" s="57"/>
    </row>
    <row r="898" spans="1:38" ht="12.75"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c r="AD898" s="57"/>
      <c r="AE898" s="57"/>
      <c r="AF898" s="57"/>
      <c r="AG898" s="57"/>
      <c r="AH898" s="57"/>
      <c r="AI898" s="57"/>
      <c r="AJ898" s="57"/>
      <c r="AK898" s="57"/>
      <c r="AL898" s="57"/>
    </row>
    <row r="899" spans="1:38" ht="12.75"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c r="AD899" s="57"/>
      <c r="AE899" s="57"/>
      <c r="AF899" s="57"/>
      <c r="AG899" s="57"/>
      <c r="AH899" s="57"/>
      <c r="AI899" s="57"/>
      <c r="AJ899" s="57"/>
      <c r="AK899" s="57"/>
      <c r="AL899" s="57"/>
    </row>
    <row r="900" spans="1:38" ht="12.75"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c r="AD900" s="57"/>
      <c r="AE900" s="57"/>
      <c r="AF900" s="57"/>
      <c r="AG900" s="57"/>
      <c r="AH900" s="57"/>
      <c r="AI900" s="57"/>
      <c r="AJ900" s="57"/>
      <c r="AK900" s="57"/>
      <c r="AL900" s="57"/>
    </row>
    <row r="901" spans="1:38" ht="12.75"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c r="AD901" s="57"/>
      <c r="AE901" s="57"/>
      <c r="AF901" s="57"/>
      <c r="AG901" s="57"/>
      <c r="AH901" s="57"/>
      <c r="AI901" s="57"/>
      <c r="AJ901" s="57"/>
      <c r="AK901" s="57"/>
      <c r="AL901" s="57"/>
    </row>
    <row r="902" spans="1:38" ht="12.75"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c r="AD902" s="57"/>
      <c r="AE902" s="57"/>
      <c r="AF902" s="57"/>
      <c r="AG902" s="57"/>
      <c r="AH902" s="57"/>
      <c r="AI902" s="57"/>
      <c r="AJ902" s="57"/>
      <c r="AK902" s="57"/>
      <c r="AL902" s="57"/>
    </row>
    <row r="903" spans="1:38" ht="12.75"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c r="AD903" s="57"/>
      <c r="AE903" s="57"/>
      <c r="AF903" s="57"/>
      <c r="AG903" s="57"/>
      <c r="AH903" s="57"/>
      <c r="AI903" s="57"/>
      <c r="AJ903" s="57"/>
      <c r="AK903" s="57"/>
      <c r="AL903" s="57"/>
    </row>
    <row r="904" spans="1:38" ht="12.75"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c r="AD904" s="57"/>
      <c r="AE904" s="57"/>
      <c r="AF904" s="57"/>
      <c r="AG904" s="57"/>
      <c r="AH904" s="57"/>
      <c r="AI904" s="57"/>
      <c r="AJ904" s="57"/>
      <c r="AK904" s="57"/>
      <c r="AL904" s="57"/>
    </row>
    <row r="905" spans="1:38" ht="12.75"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c r="AD905" s="57"/>
      <c r="AE905" s="57"/>
      <c r="AF905" s="57"/>
      <c r="AG905" s="57"/>
      <c r="AH905" s="57"/>
      <c r="AI905" s="57"/>
      <c r="AJ905" s="57"/>
      <c r="AK905" s="57"/>
      <c r="AL905" s="57"/>
    </row>
    <row r="906" spans="1:38" ht="12.75"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c r="AD906" s="57"/>
      <c r="AE906" s="57"/>
      <c r="AF906" s="57"/>
      <c r="AG906" s="57"/>
      <c r="AH906" s="57"/>
      <c r="AI906" s="57"/>
      <c r="AJ906" s="57"/>
      <c r="AK906" s="57"/>
      <c r="AL906" s="57"/>
    </row>
    <row r="907" spans="1:38" ht="12.75"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c r="AD907" s="57"/>
      <c r="AE907" s="57"/>
      <c r="AF907" s="57"/>
      <c r="AG907" s="57"/>
      <c r="AH907" s="57"/>
      <c r="AI907" s="57"/>
      <c r="AJ907" s="57"/>
      <c r="AK907" s="57"/>
      <c r="AL907" s="57"/>
    </row>
    <row r="908" spans="1:38" ht="12.75"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c r="AD908" s="57"/>
      <c r="AE908" s="57"/>
      <c r="AF908" s="57"/>
      <c r="AG908" s="57"/>
      <c r="AH908" s="57"/>
      <c r="AI908" s="57"/>
      <c r="AJ908" s="57"/>
      <c r="AK908" s="57"/>
      <c r="AL908" s="57"/>
    </row>
    <row r="909" spans="1:38" ht="12.75"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c r="AD909" s="57"/>
      <c r="AE909" s="57"/>
      <c r="AF909" s="57"/>
      <c r="AG909" s="57"/>
      <c r="AH909" s="57"/>
      <c r="AI909" s="57"/>
      <c r="AJ909" s="57"/>
      <c r="AK909" s="57"/>
      <c r="AL909" s="57"/>
    </row>
    <row r="910" spans="1:38" ht="12.75"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c r="AD910" s="57"/>
      <c r="AE910" s="57"/>
      <c r="AF910" s="57"/>
      <c r="AG910" s="57"/>
      <c r="AH910" s="57"/>
      <c r="AI910" s="57"/>
      <c r="AJ910" s="57"/>
      <c r="AK910" s="57"/>
      <c r="AL910" s="57"/>
    </row>
    <row r="911" spans="1:38" ht="12.75"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c r="AD911" s="57"/>
      <c r="AE911" s="57"/>
      <c r="AF911" s="57"/>
      <c r="AG911" s="57"/>
      <c r="AH911" s="57"/>
      <c r="AI911" s="57"/>
      <c r="AJ911" s="57"/>
      <c r="AK911" s="57"/>
      <c r="AL911" s="57"/>
    </row>
    <row r="912" spans="1:38" ht="12.75"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c r="AD912" s="57"/>
      <c r="AE912" s="57"/>
      <c r="AF912" s="57"/>
      <c r="AG912" s="57"/>
      <c r="AH912" s="57"/>
      <c r="AI912" s="57"/>
      <c r="AJ912" s="57"/>
      <c r="AK912" s="57"/>
      <c r="AL912" s="57"/>
    </row>
    <row r="913" spans="1:38" ht="12.75"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c r="AD913" s="57"/>
      <c r="AE913" s="57"/>
      <c r="AF913" s="57"/>
      <c r="AG913" s="57"/>
      <c r="AH913" s="57"/>
      <c r="AI913" s="57"/>
      <c r="AJ913" s="57"/>
      <c r="AK913" s="57"/>
      <c r="AL913" s="57"/>
    </row>
    <row r="914" spans="1:38" ht="12.75"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c r="AD914" s="57"/>
      <c r="AE914" s="57"/>
      <c r="AF914" s="57"/>
      <c r="AG914" s="57"/>
      <c r="AH914" s="57"/>
      <c r="AI914" s="57"/>
      <c r="AJ914" s="57"/>
      <c r="AK914" s="57"/>
      <c r="AL914" s="57"/>
    </row>
    <row r="915" spans="1:38" ht="12.75"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c r="AD915" s="57"/>
      <c r="AE915" s="57"/>
      <c r="AF915" s="57"/>
      <c r="AG915" s="57"/>
      <c r="AH915" s="57"/>
      <c r="AI915" s="57"/>
      <c r="AJ915" s="57"/>
      <c r="AK915" s="57"/>
      <c r="AL915" s="57"/>
    </row>
    <row r="916" spans="1:38" ht="12.75"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c r="AD916" s="57"/>
      <c r="AE916" s="57"/>
      <c r="AF916" s="57"/>
      <c r="AG916" s="57"/>
      <c r="AH916" s="57"/>
      <c r="AI916" s="57"/>
      <c r="AJ916" s="57"/>
      <c r="AK916" s="57"/>
      <c r="AL916" s="57"/>
    </row>
    <row r="917" spans="1:38" ht="12.75"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c r="AD917" s="57"/>
      <c r="AE917" s="57"/>
      <c r="AF917" s="57"/>
      <c r="AG917" s="57"/>
      <c r="AH917" s="57"/>
      <c r="AI917" s="57"/>
      <c r="AJ917" s="57"/>
      <c r="AK917" s="57"/>
      <c r="AL917" s="57"/>
    </row>
    <row r="918" spans="1:38" ht="12.75"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c r="AD918" s="57"/>
      <c r="AE918" s="57"/>
      <c r="AF918" s="57"/>
      <c r="AG918" s="57"/>
      <c r="AH918" s="57"/>
      <c r="AI918" s="57"/>
      <c r="AJ918" s="57"/>
      <c r="AK918" s="57"/>
      <c r="AL918" s="57"/>
    </row>
    <row r="919" spans="1:38" ht="12.75"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c r="AD919" s="57"/>
      <c r="AE919" s="57"/>
      <c r="AF919" s="57"/>
      <c r="AG919" s="57"/>
      <c r="AH919" s="57"/>
      <c r="AI919" s="57"/>
      <c r="AJ919" s="57"/>
      <c r="AK919" s="57"/>
      <c r="AL919" s="57"/>
    </row>
    <row r="920" spans="1:38" ht="12.75"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c r="AD920" s="57"/>
      <c r="AE920" s="57"/>
      <c r="AF920" s="57"/>
      <c r="AG920" s="57"/>
      <c r="AH920" s="57"/>
      <c r="AI920" s="57"/>
      <c r="AJ920" s="57"/>
      <c r="AK920" s="57"/>
      <c r="AL920" s="57"/>
    </row>
    <row r="921" spans="1:38" ht="12.75"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c r="AD921" s="57"/>
      <c r="AE921" s="57"/>
      <c r="AF921" s="57"/>
      <c r="AG921" s="57"/>
      <c r="AH921" s="57"/>
      <c r="AI921" s="57"/>
      <c r="AJ921" s="57"/>
      <c r="AK921" s="57"/>
      <c r="AL921" s="57"/>
    </row>
    <row r="922" spans="1:38" ht="12.75"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c r="AD922" s="57"/>
      <c r="AE922" s="57"/>
      <c r="AF922" s="57"/>
      <c r="AG922" s="57"/>
      <c r="AH922" s="57"/>
      <c r="AI922" s="57"/>
      <c r="AJ922" s="57"/>
      <c r="AK922" s="57"/>
      <c r="AL922" s="57"/>
    </row>
    <row r="923" spans="1:38" ht="12.75"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c r="AD923" s="57"/>
      <c r="AE923" s="57"/>
      <c r="AF923" s="57"/>
      <c r="AG923" s="57"/>
      <c r="AH923" s="57"/>
      <c r="AI923" s="57"/>
      <c r="AJ923" s="57"/>
      <c r="AK923" s="57"/>
      <c r="AL923" s="57"/>
    </row>
    <row r="924" spans="1:38" ht="12.75"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c r="AD924" s="57"/>
      <c r="AE924" s="57"/>
      <c r="AF924" s="57"/>
      <c r="AG924" s="57"/>
      <c r="AH924" s="57"/>
      <c r="AI924" s="57"/>
      <c r="AJ924" s="57"/>
      <c r="AK924" s="57"/>
      <c r="AL924" s="57"/>
    </row>
    <row r="925" spans="1:38" ht="12.75"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c r="AD925" s="57"/>
      <c r="AE925" s="57"/>
      <c r="AF925" s="57"/>
      <c r="AG925" s="57"/>
      <c r="AH925" s="57"/>
      <c r="AI925" s="57"/>
      <c r="AJ925" s="57"/>
      <c r="AK925" s="57"/>
      <c r="AL925" s="57"/>
    </row>
    <row r="926" spans="1:38" ht="12.75"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c r="AD926" s="57"/>
      <c r="AE926" s="57"/>
      <c r="AF926" s="57"/>
      <c r="AG926" s="57"/>
      <c r="AH926" s="57"/>
      <c r="AI926" s="57"/>
      <c r="AJ926" s="57"/>
      <c r="AK926" s="57"/>
      <c r="AL926" s="57"/>
    </row>
    <row r="927" spans="1:38" ht="12.75"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c r="AD927" s="57"/>
      <c r="AE927" s="57"/>
      <c r="AF927" s="57"/>
      <c r="AG927" s="57"/>
      <c r="AH927" s="57"/>
      <c r="AI927" s="57"/>
      <c r="AJ927" s="57"/>
      <c r="AK927" s="57"/>
      <c r="AL927" s="57"/>
    </row>
    <row r="928" spans="1:38" ht="12.75"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c r="AD928" s="57"/>
      <c r="AE928" s="57"/>
      <c r="AF928" s="57"/>
      <c r="AG928" s="57"/>
      <c r="AH928" s="57"/>
      <c r="AI928" s="57"/>
      <c r="AJ928" s="57"/>
      <c r="AK928" s="57"/>
      <c r="AL928" s="57"/>
    </row>
    <row r="929" spans="1:38" ht="12.75"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c r="AD929" s="57"/>
      <c r="AE929" s="57"/>
      <c r="AF929" s="57"/>
      <c r="AG929" s="57"/>
      <c r="AH929" s="57"/>
      <c r="AI929" s="57"/>
      <c r="AJ929" s="57"/>
      <c r="AK929" s="57"/>
      <c r="AL929" s="57"/>
    </row>
    <row r="930" spans="1:38" ht="12.75"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c r="AD930" s="57"/>
      <c r="AE930" s="57"/>
      <c r="AF930" s="57"/>
      <c r="AG930" s="57"/>
      <c r="AH930" s="57"/>
      <c r="AI930" s="57"/>
      <c r="AJ930" s="57"/>
      <c r="AK930" s="57"/>
      <c r="AL930" s="57"/>
    </row>
    <row r="931" spans="1:38" ht="12.75"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c r="AD931" s="57"/>
      <c r="AE931" s="57"/>
      <c r="AF931" s="57"/>
      <c r="AG931" s="57"/>
      <c r="AH931" s="57"/>
      <c r="AI931" s="57"/>
      <c r="AJ931" s="57"/>
      <c r="AK931" s="57"/>
      <c r="AL931" s="57"/>
    </row>
    <row r="932" spans="1:38" ht="12.75"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c r="AD932" s="57"/>
      <c r="AE932" s="57"/>
      <c r="AF932" s="57"/>
      <c r="AG932" s="57"/>
      <c r="AH932" s="57"/>
      <c r="AI932" s="57"/>
      <c r="AJ932" s="57"/>
      <c r="AK932" s="57"/>
      <c r="AL932" s="57"/>
    </row>
    <row r="933" spans="1:38" ht="12.75"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c r="AD933" s="57"/>
      <c r="AE933" s="57"/>
      <c r="AF933" s="57"/>
      <c r="AG933" s="57"/>
      <c r="AH933" s="57"/>
      <c r="AI933" s="57"/>
      <c r="AJ933" s="57"/>
      <c r="AK933" s="57"/>
      <c r="AL933" s="57"/>
    </row>
    <row r="934" spans="1:38" ht="12.75"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c r="AD934" s="57"/>
      <c r="AE934" s="57"/>
      <c r="AF934" s="57"/>
      <c r="AG934" s="57"/>
      <c r="AH934" s="57"/>
      <c r="AI934" s="57"/>
      <c r="AJ934" s="57"/>
      <c r="AK934" s="57"/>
      <c r="AL934" s="57"/>
    </row>
    <row r="935" spans="1:38" ht="12.75"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c r="AD935" s="57"/>
      <c r="AE935" s="57"/>
      <c r="AF935" s="57"/>
      <c r="AG935" s="57"/>
      <c r="AH935" s="57"/>
      <c r="AI935" s="57"/>
      <c r="AJ935" s="57"/>
      <c r="AK935" s="57"/>
      <c r="AL935" s="57"/>
    </row>
    <row r="936" spans="1:38" ht="12.75"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c r="AD936" s="57"/>
      <c r="AE936" s="57"/>
      <c r="AF936" s="57"/>
      <c r="AG936" s="57"/>
      <c r="AH936" s="57"/>
      <c r="AI936" s="57"/>
      <c r="AJ936" s="57"/>
      <c r="AK936" s="57"/>
      <c r="AL936" s="57"/>
    </row>
    <row r="937" spans="1:38" ht="12.75"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c r="AD937" s="57"/>
      <c r="AE937" s="57"/>
      <c r="AF937" s="57"/>
      <c r="AG937" s="57"/>
      <c r="AH937" s="57"/>
      <c r="AI937" s="57"/>
      <c r="AJ937" s="57"/>
      <c r="AK937" s="57"/>
      <c r="AL937" s="57"/>
    </row>
    <row r="938" spans="1:38" ht="12.75"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c r="AD938" s="57"/>
      <c r="AE938" s="57"/>
      <c r="AF938" s="57"/>
      <c r="AG938" s="57"/>
      <c r="AH938" s="57"/>
      <c r="AI938" s="57"/>
      <c r="AJ938" s="57"/>
      <c r="AK938" s="57"/>
      <c r="AL938" s="57"/>
    </row>
    <row r="939" spans="1:38" ht="12.75"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c r="AD939" s="57"/>
      <c r="AE939" s="57"/>
      <c r="AF939" s="57"/>
      <c r="AG939" s="57"/>
      <c r="AH939" s="57"/>
      <c r="AI939" s="57"/>
      <c r="AJ939" s="57"/>
      <c r="AK939" s="57"/>
      <c r="AL939" s="57"/>
    </row>
    <row r="940" spans="1:38" ht="12.75"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c r="AD940" s="57"/>
      <c r="AE940" s="57"/>
      <c r="AF940" s="57"/>
      <c r="AG940" s="57"/>
      <c r="AH940" s="57"/>
      <c r="AI940" s="57"/>
      <c r="AJ940" s="57"/>
      <c r="AK940" s="57"/>
      <c r="AL940" s="57"/>
    </row>
    <row r="941" spans="1:38" ht="12.75"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c r="AD941" s="57"/>
      <c r="AE941" s="57"/>
      <c r="AF941" s="57"/>
      <c r="AG941" s="57"/>
      <c r="AH941" s="57"/>
      <c r="AI941" s="57"/>
      <c r="AJ941" s="57"/>
      <c r="AK941" s="57"/>
      <c r="AL941" s="57"/>
    </row>
    <row r="942" spans="1:38" ht="12.75"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c r="AD942" s="57"/>
      <c r="AE942" s="57"/>
      <c r="AF942" s="57"/>
      <c r="AG942" s="57"/>
      <c r="AH942" s="57"/>
      <c r="AI942" s="57"/>
      <c r="AJ942" s="57"/>
      <c r="AK942" s="57"/>
      <c r="AL942" s="57"/>
    </row>
    <row r="943" spans="1:38" ht="12.75"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c r="AD943" s="57"/>
      <c r="AE943" s="57"/>
      <c r="AF943" s="57"/>
      <c r="AG943" s="57"/>
      <c r="AH943" s="57"/>
      <c r="AI943" s="57"/>
      <c r="AJ943" s="57"/>
      <c r="AK943" s="57"/>
      <c r="AL943" s="57"/>
    </row>
    <row r="944" spans="1:38" ht="12.75"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c r="AD944" s="57"/>
      <c r="AE944" s="57"/>
      <c r="AF944" s="57"/>
      <c r="AG944" s="57"/>
      <c r="AH944" s="57"/>
      <c r="AI944" s="57"/>
      <c r="AJ944" s="57"/>
      <c r="AK944" s="57"/>
      <c r="AL944" s="57"/>
    </row>
    <row r="945" spans="1:38" ht="12.75"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c r="AD945" s="57"/>
      <c r="AE945" s="57"/>
      <c r="AF945" s="57"/>
      <c r="AG945" s="57"/>
      <c r="AH945" s="57"/>
      <c r="AI945" s="57"/>
      <c r="AJ945" s="57"/>
      <c r="AK945" s="57"/>
      <c r="AL945" s="57"/>
    </row>
    <row r="946" spans="1:38" ht="12.75"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c r="AD946" s="57"/>
      <c r="AE946" s="57"/>
      <c r="AF946" s="57"/>
      <c r="AG946" s="57"/>
      <c r="AH946" s="57"/>
      <c r="AI946" s="57"/>
      <c r="AJ946" s="57"/>
      <c r="AK946" s="57"/>
      <c r="AL946" s="57"/>
    </row>
    <row r="947" spans="1:38" ht="12.75"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c r="AD947" s="57"/>
      <c r="AE947" s="57"/>
      <c r="AF947" s="57"/>
      <c r="AG947" s="57"/>
      <c r="AH947" s="57"/>
      <c r="AI947" s="57"/>
      <c r="AJ947" s="57"/>
      <c r="AK947" s="57"/>
      <c r="AL947" s="57"/>
    </row>
    <row r="948" spans="1:38" ht="12.75"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c r="AD948" s="57"/>
      <c r="AE948" s="57"/>
      <c r="AF948" s="57"/>
      <c r="AG948" s="57"/>
      <c r="AH948" s="57"/>
      <c r="AI948" s="57"/>
      <c r="AJ948" s="57"/>
      <c r="AK948" s="57"/>
      <c r="AL948" s="57"/>
    </row>
    <row r="949" spans="1:38" ht="12.75"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c r="AD949" s="57"/>
      <c r="AE949" s="57"/>
      <c r="AF949" s="57"/>
      <c r="AG949" s="57"/>
      <c r="AH949" s="57"/>
      <c r="AI949" s="57"/>
      <c r="AJ949" s="57"/>
      <c r="AK949" s="57"/>
      <c r="AL949" s="57"/>
    </row>
    <row r="950" spans="1:38" ht="12.75"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c r="AD950" s="57"/>
      <c r="AE950" s="57"/>
      <c r="AF950" s="57"/>
      <c r="AG950" s="57"/>
      <c r="AH950" s="57"/>
      <c r="AI950" s="57"/>
      <c r="AJ950" s="57"/>
      <c r="AK950" s="57"/>
      <c r="AL950" s="57"/>
    </row>
    <row r="951" spans="1:38" ht="12.75"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c r="AD951" s="57"/>
      <c r="AE951" s="57"/>
      <c r="AF951" s="57"/>
      <c r="AG951" s="57"/>
      <c r="AH951" s="57"/>
      <c r="AI951" s="57"/>
      <c r="AJ951" s="57"/>
      <c r="AK951" s="57"/>
      <c r="AL951" s="57"/>
    </row>
    <row r="952" spans="1:38" ht="12.75"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c r="AD952" s="57"/>
      <c r="AE952" s="57"/>
      <c r="AF952" s="57"/>
      <c r="AG952" s="57"/>
      <c r="AH952" s="57"/>
      <c r="AI952" s="57"/>
      <c r="AJ952" s="57"/>
      <c r="AK952" s="57"/>
      <c r="AL952" s="57"/>
    </row>
    <row r="953" spans="1:38" ht="12.75"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c r="AD953" s="57"/>
      <c r="AE953" s="57"/>
      <c r="AF953" s="57"/>
      <c r="AG953" s="57"/>
      <c r="AH953" s="57"/>
      <c r="AI953" s="57"/>
      <c r="AJ953" s="57"/>
      <c r="AK953" s="57"/>
      <c r="AL953" s="57"/>
    </row>
    <row r="954" spans="1:38" ht="12.75"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c r="AD954" s="57"/>
      <c r="AE954" s="57"/>
      <c r="AF954" s="57"/>
      <c r="AG954" s="57"/>
      <c r="AH954" s="57"/>
      <c r="AI954" s="57"/>
      <c r="AJ954" s="57"/>
      <c r="AK954" s="57"/>
      <c r="AL954" s="57"/>
    </row>
    <row r="955" spans="1:38" ht="12.75"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c r="AD955" s="57"/>
      <c r="AE955" s="57"/>
      <c r="AF955" s="57"/>
      <c r="AG955" s="57"/>
      <c r="AH955" s="57"/>
      <c r="AI955" s="57"/>
      <c r="AJ955" s="57"/>
      <c r="AK955" s="57"/>
      <c r="AL955" s="57"/>
    </row>
    <row r="956" spans="1:38" ht="12.75"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c r="AD956" s="57"/>
      <c r="AE956" s="57"/>
      <c r="AF956" s="57"/>
      <c r="AG956" s="57"/>
      <c r="AH956" s="57"/>
      <c r="AI956" s="57"/>
      <c r="AJ956" s="57"/>
      <c r="AK956" s="57"/>
      <c r="AL956" s="57"/>
    </row>
    <row r="957" spans="1:38" ht="12.75"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c r="AD957" s="57"/>
      <c r="AE957" s="57"/>
      <c r="AF957" s="57"/>
      <c r="AG957" s="57"/>
      <c r="AH957" s="57"/>
      <c r="AI957" s="57"/>
      <c r="AJ957" s="57"/>
      <c r="AK957" s="57"/>
      <c r="AL957" s="57"/>
    </row>
    <row r="958" spans="1:38" ht="12.75"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c r="AD958" s="57"/>
      <c r="AE958" s="57"/>
      <c r="AF958" s="57"/>
      <c r="AG958" s="57"/>
      <c r="AH958" s="57"/>
      <c r="AI958" s="57"/>
      <c r="AJ958" s="57"/>
      <c r="AK958" s="57"/>
      <c r="AL958" s="57"/>
    </row>
    <row r="959" spans="1:38" ht="12.75"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c r="AD959" s="57"/>
      <c r="AE959" s="57"/>
      <c r="AF959" s="57"/>
      <c r="AG959" s="57"/>
      <c r="AH959" s="57"/>
      <c r="AI959" s="57"/>
      <c r="AJ959" s="57"/>
      <c r="AK959" s="57"/>
      <c r="AL959" s="57"/>
    </row>
    <row r="960" spans="1:38" ht="12.75"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c r="AD960" s="57"/>
      <c r="AE960" s="57"/>
      <c r="AF960" s="57"/>
      <c r="AG960" s="57"/>
      <c r="AH960" s="57"/>
      <c r="AI960" s="57"/>
      <c r="AJ960" s="57"/>
      <c r="AK960" s="57"/>
      <c r="AL960" s="57"/>
    </row>
    <row r="961" spans="1:38" ht="12.75"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c r="AD961" s="57"/>
      <c r="AE961" s="57"/>
      <c r="AF961" s="57"/>
      <c r="AG961" s="57"/>
      <c r="AH961" s="57"/>
      <c r="AI961" s="57"/>
      <c r="AJ961" s="57"/>
      <c r="AK961" s="57"/>
      <c r="AL961" s="57"/>
    </row>
    <row r="962" spans="1:38" ht="12.75"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c r="AD962" s="57"/>
      <c r="AE962" s="57"/>
      <c r="AF962" s="57"/>
      <c r="AG962" s="57"/>
      <c r="AH962" s="57"/>
      <c r="AI962" s="57"/>
      <c r="AJ962" s="57"/>
      <c r="AK962" s="57"/>
      <c r="AL962" s="57"/>
    </row>
    <row r="963" spans="1:38" ht="12.75"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c r="AD963" s="57"/>
      <c r="AE963" s="57"/>
      <c r="AF963" s="57"/>
      <c r="AG963" s="57"/>
      <c r="AH963" s="57"/>
      <c r="AI963" s="57"/>
      <c r="AJ963" s="57"/>
      <c r="AK963" s="57"/>
      <c r="AL963" s="57"/>
    </row>
    <row r="964" spans="1:38" ht="12.75"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c r="AD964" s="57"/>
      <c r="AE964" s="57"/>
      <c r="AF964" s="57"/>
      <c r="AG964" s="57"/>
      <c r="AH964" s="57"/>
      <c r="AI964" s="57"/>
      <c r="AJ964" s="57"/>
      <c r="AK964" s="57"/>
      <c r="AL964" s="57"/>
    </row>
    <row r="965" spans="1:38" ht="12.75"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c r="AD965" s="57"/>
      <c r="AE965" s="57"/>
      <c r="AF965" s="57"/>
      <c r="AG965" s="57"/>
      <c r="AH965" s="57"/>
      <c r="AI965" s="57"/>
      <c r="AJ965" s="57"/>
      <c r="AK965" s="57"/>
      <c r="AL965" s="57"/>
    </row>
    <row r="966" spans="1:38" ht="12.75"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c r="AD966" s="57"/>
      <c r="AE966" s="57"/>
      <c r="AF966" s="57"/>
      <c r="AG966" s="57"/>
      <c r="AH966" s="57"/>
      <c r="AI966" s="57"/>
      <c r="AJ966" s="57"/>
      <c r="AK966" s="57"/>
      <c r="AL966" s="57"/>
    </row>
    <row r="967" spans="1:38" ht="12.75"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c r="AD967" s="57"/>
      <c r="AE967" s="57"/>
      <c r="AF967" s="57"/>
      <c r="AG967" s="57"/>
      <c r="AH967" s="57"/>
      <c r="AI967" s="57"/>
      <c r="AJ967" s="57"/>
      <c r="AK967" s="57"/>
      <c r="AL967" s="57"/>
    </row>
    <row r="968" spans="1:38" ht="12.75"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c r="AD968" s="57"/>
      <c r="AE968" s="57"/>
      <c r="AF968" s="57"/>
      <c r="AG968" s="57"/>
      <c r="AH968" s="57"/>
      <c r="AI968" s="57"/>
      <c r="AJ968" s="57"/>
      <c r="AK968" s="57"/>
      <c r="AL968" s="57"/>
    </row>
    <row r="969" spans="1:38" ht="12.75"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c r="AD969" s="57"/>
      <c r="AE969" s="57"/>
      <c r="AF969" s="57"/>
      <c r="AG969" s="57"/>
      <c r="AH969" s="57"/>
      <c r="AI969" s="57"/>
      <c r="AJ969" s="57"/>
      <c r="AK969" s="57"/>
      <c r="AL969" s="57"/>
    </row>
    <row r="970" spans="1:38" ht="12.75"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c r="AD970" s="57"/>
      <c r="AE970" s="57"/>
      <c r="AF970" s="57"/>
      <c r="AG970" s="57"/>
      <c r="AH970" s="57"/>
      <c r="AI970" s="57"/>
      <c r="AJ970" s="57"/>
      <c r="AK970" s="57"/>
      <c r="AL970" s="57"/>
    </row>
    <row r="971" spans="1:38" ht="12.75"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c r="AD971" s="57"/>
      <c r="AE971" s="57"/>
      <c r="AF971" s="57"/>
      <c r="AG971" s="57"/>
      <c r="AH971" s="57"/>
      <c r="AI971" s="57"/>
      <c r="AJ971" s="57"/>
      <c r="AK971" s="57"/>
      <c r="AL971" s="57"/>
    </row>
    <row r="972" spans="1:38" ht="12.75"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c r="AD972" s="57"/>
      <c r="AE972" s="57"/>
      <c r="AF972" s="57"/>
      <c r="AG972" s="57"/>
      <c r="AH972" s="57"/>
      <c r="AI972" s="57"/>
      <c r="AJ972" s="57"/>
      <c r="AK972" s="57"/>
      <c r="AL972" s="57"/>
    </row>
    <row r="973" spans="1:38" ht="12.75"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c r="AD973" s="57"/>
      <c r="AE973" s="57"/>
      <c r="AF973" s="57"/>
      <c r="AG973" s="57"/>
      <c r="AH973" s="57"/>
      <c r="AI973" s="57"/>
      <c r="AJ973" s="57"/>
      <c r="AK973" s="57"/>
      <c r="AL973" s="57"/>
    </row>
    <row r="974" spans="1:38" ht="12.75"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c r="AD974" s="57"/>
      <c r="AE974" s="57"/>
      <c r="AF974" s="57"/>
      <c r="AG974" s="57"/>
      <c r="AH974" s="57"/>
      <c r="AI974" s="57"/>
      <c r="AJ974" s="57"/>
      <c r="AK974" s="57"/>
      <c r="AL974" s="57"/>
    </row>
    <row r="975" spans="1:38" ht="12.75"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c r="AD975" s="57"/>
      <c r="AE975" s="57"/>
      <c r="AF975" s="57"/>
      <c r="AG975" s="57"/>
      <c r="AH975" s="57"/>
      <c r="AI975" s="57"/>
      <c r="AJ975" s="57"/>
      <c r="AK975" s="57"/>
      <c r="AL975" s="57"/>
    </row>
    <row r="976" spans="1:38" ht="12.75"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c r="AD976" s="57"/>
      <c r="AE976" s="57"/>
      <c r="AF976" s="57"/>
      <c r="AG976" s="57"/>
      <c r="AH976" s="57"/>
      <c r="AI976" s="57"/>
      <c r="AJ976" s="57"/>
      <c r="AK976" s="57"/>
      <c r="AL976" s="57"/>
    </row>
    <row r="977" spans="1:38" ht="12.75"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c r="AD977" s="57"/>
      <c r="AE977" s="57"/>
      <c r="AF977" s="57"/>
      <c r="AG977" s="57"/>
      <c r="AH977" s="57"/>
      <c r="AI977" s="57"/>
      <c r="AJ977" s="57"/>
      <c r="AK977" s="57"/>
      <c r="AL977" s="57"/>
    </row>
    <row r="978" spans="1:38" ht="12.75"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c r="AD978" s="57"/>
      <c r="AE978" s="57"/>
      <c r="AF978" s="57"/>
      <c r="AG978" s="57"/>
      <c r="AH978" s="57"/>
      <c r="AI978" s="57"/>
      <c r="AJ978" s="57"/>
      <c r="AK978" s="57"/>
      <c r="AL978" s="57"/>
    </row>
    <row r="979" spans="1:38" ht="12.75"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c r="AD979" s="57"/>
      <c r="AE979" s="57"/>
      <c r="AF979" s="57"/>
      <c r="AG979" s="57"/>
      <c r="AH979" s="57"/>
      <c r="AI979" s="57"/>
      <c r="AJ979" s="57"/>
      <c r="AK979" s="57"/>
      <c r="AL979" s="57"/>
    </row>
    <row r="980" spans="1:38" ht="12.75"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c r="AD980" s="57"/>
      <c r="AE980" s="57"/>
      <c r="AF980" s="57"/>
      <c r="AG980" s="57"/>
      <c r="AH980" s="57"/>
      <c r="AI980" s="57"/>
      <c r="AJ980" s="57"/>
      <c r="AK980" s="57"/>
      <c r="AL980" s="57"/>
    </row>
    <row r="981" spans="1:38" ht="12.75"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c r="AD981" s="57"/>
      <c r="AE981" s="57"/>
      <c r="AF981" s="57"/>
      <c r="AG981" s="57"/>
      <c r="AH981" s="57"/>
      <c r="AI981" s="57"/>
      <c r="AJ981" s="57"/>
      <c r="AK981" s="57"/>
      <c r="AL981" s="57"/>
    </row>
    <row r="982" spans="1:38" ht="12.75"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c r="AD982" s="57"/>
      <c r="AE982" s="57"/>
      <c r="AF982" s="57"/>
      <c r="AG982" s="57"/>
      <c r="AH982" s="57"/>
      <c r="AI982" s="57"/>
      <c r="AJ982" s="57"/>
      <c r="AK982" s="57"/>
      <c r="AL982" s="57"/>
    </row>
    <row r="983" spans="1:38" ht="12.75"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c r="AD983" s="57"/>
      <c r="AE983" s="57"/>
      <c r="AF983" s="57"/>
      <c r="AG983" s="57"/>
      <c r="AH983" s="57"/>
      <c r="AI983" s="57"/>
      <c r="AJ983" s="57"/>
      <c r="AK983" s="57"/>
      <c r="AL983" s="57"/>
    </row>
    <row r="984" spans="1:38" ht="12.75"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c r="AD984" s="57"/>
      <c r="AE984" s="57"/>
      <c r="AF984" s="57"/>
      <c r="AG984" s="57"/>
      <c r="AH984" s="57"/>
      <c r="AI984" s="57"/>
      <c r="AJ984" s="57"/>
      <c r="AK984" s="57"/>
      <c r="AL984" s="57"/>
    </row>
    <row r="985" spans="1:38" ht="12.75"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c r="AD985" s="57"/>
      <c r="AE985" s="57"/>
      <c r="AF985" s="57"/>
      <c r="AG985" s="57"/>
      <c r="AH985" s="57"/>
      <c r="AI985" s="57"/>
      <c r="AJ985" s="57"/>
      <c r="AK985" s="57"/>
      <c r="AL985" s="57"/>
    </row>
    <row r="986" spans="1:38" ht="12.75"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c r="AD986" s="57"/>
      <c r="AE986" s="57"/>
      <c r="AF986" s="57"/>
      <c r="AG986" s="57"/>
      <c r="AH986" s="57"/>
      <c r="AI986" s="57"/>
      <c r="AJ986" s="57"/>
      <c r="AK986" s="57"/>
      <c r="AL986" s="57"/>
    </row>
    <row r="987" spans="1:38" ht="12.75"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c r="AC987" s="57"/>
      <c r="AD987" s="57"/>
      <c r="AE987" s="57"/>
      <c r="AF987" s="57"/>
      <c r="AG987" s="57"/>
      <c r="AH987" s="57"/>
      <c r="AI987" s="57"/>
      <c r="AJ987" s="57"/>
      <c r="AK987" s="57"/>
      <c r="AL987" s="57"/>
    </row>
    <row r="988" spans="1:38" ht="12.75"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c r="AC988" s="57"/>
      <c r="AD988" s="57"/>
      <c r="AE988" s="57"/>
      <c r="AF988" s="57"/>
      <c r="AG988" s="57"/>
      <c r="AH988" s="57"/>
      <c r="AI988" s="57"/>
      <c r="AJ988" s="57"/>
      <c r="AK988" s="57"/>
      <c r="AL988" s="57"/>
    </row>
    <row r="989" spans="1:38" ht="12.75"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c r="AB989" s="57"/>
      <c r="AC989" s="57"/>
      <c r="AD989" s="57"/>
      <c r="AE989" s="57"/>
      <c r="AF989" s="57"/>
      <c r="AG989" s="57"/>
      <c r="AH989" s="57"/>
      <c r="AI989" s="57"/>
      <c r="AJ989" s="57"/>
      <c r="AK989" s="57"/>
      <c r="AL989" s="57"/>
    </row>
    <row r="990" spans="1:38" ht="12.75"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c r="AC990" s="57"/>
      <c r="AD990" s="57"/>
      <c r="AE990" s="57"/>
      <c r="AF990" s="57"/>
      <c r="AG990" s="57"/>
      <c r="AH990" s="57"/>
      <c r="AI990" s="57"/>
      <c r="AJ990" s="57"/>
      <c r="AK990" s="57"/>
      <c r="AL990" s="57"/>
    </row>
    <row r="991" spans="1:38" ht="12.75"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c r="AB991" s="57"/>
      <c r="AC991" s="57"/>
      <c r="AD991" s="57"/>
      <c r="AE991" s="57"/>
      <c r="AF991" s="57"/>
      <c r="AG991" s="57"/>
      <c r="AH991" s="57"/>
      <c r="AI991" s="57"/>
      <c r="AJ991" s="57"/>
      <c r="AK991" s="57"/>
      <c r="AL991" s="57"/>
    </row>
    <row r="992" spans="1:38" ht="12.75"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c r="AC992" s="57"/>
      <c r="AD992" s="57"/>
      <c r="AE992" s="57"/>
      <c r="AF992" s="57"/>
      <c r="AG992" s="57"/>
      <c r="AH992" s="57"/>
      <c r="AI992" s="57"/>
      <c r="AJ992" s="57"/>
      <c r="AK992" s="57"/>
      <c r="AL992" s="57"/>
    </row>
    <row r="993" spans="1:38" ht="12.75"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c r="AB993" s="57"/>
      <c r="AC993" s="57"/>
      <c r="AD993" s="57"/>
      <c r="AE993" s="57"/>
      <c r="AF993" s="57"/>
      <c r="AG993" s="57"/>
      <c r="AH993" s="57"/>
      <c r="AI993" s="57"/>
      <c r="AJ993" s="57"/>
      <c r="AK993" s="57"/>
      <c r="AL993" s="57"/>
    </row>
    <row r="994" spans="1:38" ht="12.75"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c r="AC994" s="57"/>
      <c r="AD994" s="57"/>
      <c r="AE994" s="57"/>
      <c r="AF994" s="57"/>
      <c r="AG994" s="57"/>
      <c r="AH994" s="57"/>
      <c r="AI994" s="57"/>
      <c r="AJ994" s="57"/>
      <c r="AK994" s="57"/>
      <c r="AL994" s="57"/>
    </row>
    <row r="995" spans="1:38" ht="12.75"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c r="AB995" s="57"/>
      <c r="AC995" s="57"/>
      <c r="AD995" s="57"/>
      <c r="AE995" s="57"/>
      <c r="AF995" s="57"/>
      <c r="AG995" s="57"/>
      <c r="AH995" s="57"/>
      <c r="AI995" s="57"/>
      <c r="AJ995" s="57"/>
      <c r="AK995" s="57"/>
      <c r="AL995" s="57"/>
    </row>
    <row r="996" spans="1:38" ht="12.75"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c r="AC996" s="57"/>
      <c r="AD996" s="57"/>
      <c r="AE996" s="57"/>
      <c r="AF996" s="57"/>
      <c r="AG996" s="57"/>
      <c r="AH996" s="57"/>
      <c r="AI996" s="57"/>
      <c r="AJ996" s="57"/>
      <c r="AK996" s="57"/>
      <c r="AL996" s="57"/>
    </row>
    <row r="997" spans="1:38" ht="12.75"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c r="AB997" s="57"/>
      <c r="AC997" s="57"/>
      <c r="AD997" s="57"/>
      <c r="AE997" s="57"/>
      <c r="AF997" s="57"/>
      <c r="AG997" s="57"/>
      <c r="AH997" s="57"/>
      <c r="AI997" s="57"/>
      <c r="AJ997" s="57"/>
      <c r="AK997" s="57"/>
      <c r="AL997" s="57"/>
    </row>
    <row r="998" spans="1:38" ht="12.75"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c r="AC998" s="57"/>
      <c r="AD998" s="57"/>
      <c r="AE998" s="57"/>
      <c r="AF998" s="57"/>
      <c r="AG998" s="57"/>
      <c r="AH998" s="57"/>
      <c r="AI998" s="57"/>
      <c r="AJ998" s="57"/>
      <c r="AK998" s="57"/>
      <c r="AL998" s="57"/>
    </row>
    <row r="999" spans="1:38" ht="12.75" x14ac:dyDescent="0.2">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c r="AB999" s="57"/>
      <c r="AC999" s="57"/>
      <c r="AD999" s="57"/>
      <c r="AE999" s="57"/>
      <c r="AF999" s="57"/>
      <c r="AG999" s="57"/>
      <c r="AH999" s="57"/>
      <c r="AI999" s="57"/>
      <c r="AJ999" s="57"/>
      <c r="AK999" s="57"/>
      <c r="AL999" s="57"/>
    </row>
    <row r="1000" spans="1:38" ht="12.75" x14ac:dyDescent="0.2">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c r="AB1000" s="57"/>
      <c r="AC1000" s="57"/>
      <c r="AD1000" s="57"/>
      <c r="AE1000" s="57"/>
      <c r="AF1000" s="57"/>
      <c r="AG1000" s="57"/>
      <c r="AH1000" s="57"/>
      <c r="AI1000" s="57"/>
      <c r="AJ1000" s="57"/>
      <c r="AK1000" s="57"/>
      <c r="AL1000"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Moorings</vt:lpstr>
      <vt:lpstr>Asset_Cal_Info</vt:lpstr>
      <vt:lpstr>IntegrationEvents</vt:lpstr>
      <vt:lpstr>Verification</vt:lpstr>
      <vt:lpstr>ACS-141_CC_tcarray</vt:lpstr>
      <vt:lpstr>ACS-141_CC_taarray</vt:lpstr>
      <vt:lpstr>ACS-156_CC_tcarray</vt:lpstr>
      <vt:lpstr>ACS-156_CC_taarray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AST1799</cp:lastModifiedBy>
  <dcterms:modified xsi:type="dcterms:W3CDTF">2016-07-12T13:13:44Z</dcterms:modified>
</cp:coreProperties>
</file>