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ACS-158-CC_tcarray" sheetId="4" r:id="rId6"/>
    <sheet state="visible" name="ACS-158-CC_taarray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9">
      <text>
        <t xml:space="preserve">missing from bulk load
	-Dan Mergens</t>
      </text>
    </comment>
  </commentList>
</comments>
</file>

<file path=xl/sharedStrings.xml><?xml version="1.0" encoding="utf-8"?>
<sst xmlns="http://schemas.openxmlformats.org/spreadsheetml/2006/main" count="380" uniqueCount="253">
  <si>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</si>
  <si>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</si>
  <si>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</si>
  <si>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</si>
  <si>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</si>
  <si>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</si>
  <si>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</si>
  <si>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</si>
  <si>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</si>
  <si>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</si>
  <si>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</si>
  <si>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</si>
  <si>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</si>
  <si>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</si>
  <si>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</si>
  <si>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</si>
  <si>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</si>
  <si>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</si>
  <si>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</si>
  <si>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</si>
  <si>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</si>
  <si>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</si>
  <si>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</si>
  <si>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RS01SBPD-DP01A-04-FLNTUA102</t>
  </si>
  <si>
    <t>FLNTURTD-3099</t>
  </si>
  <si>
    <t>ATAPL-70111-00001</t>
  </si>
  <si>
    <t>RS01SBPD-DP01A-03-FLCDRA102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</si>
  <si>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</si>
  <si>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</si>
  <si>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</si>
  <si>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</si>
  <si>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</si>
  <si>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</si>
  <si>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</si>
  <si>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</si>
  <si>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</si>
  <si>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</si>
  <si>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</si>
  <si>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</si>
  <si>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</si>
  <si>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</si>
  <si>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</si>
  <si>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</si>
  <si>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</si>
  <si>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</si>
  <si>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ATAPL-69943-00004</t>
  </si>
  <si>
    <t>RS01SBPD-DP01A-05-OPTAAC102</t>
  </si>
  <si>
    <t>ATAPL-70110-00004</t>
  </si>
  <si>
    <t>RS01SBPD-DP01A-04-FLNTUA104</t>
  </si>
  <si>
    <t>ATAPL-70111-00004</t>
  </si>
  <si>
    <t>RS01SBPD-DP01A-03-FLCDRA104</t>
  </si>
  <si>
    <t>ATAPL-58346-00006</t>
  </si>
  <si>
    <t>ATAPL-67977-00004</t>
  </si>
  <si>
    <t>52-0144</t>
  </si>
  <si>
    <t>125° 22.8400'W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</si>
  <si>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</si>
  <si>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</si>
  <si>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</si>
  <si>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</si>
  <si>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</si>
  <si>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</si>
  <si>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</si>
  <si>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</si>
  <si>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</si>
  <si>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</si>
  <si>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</si>
  <si>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</si>
  <si>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</si>
  <si>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</si>
  <si>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</si>
  <si>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</si>
  <si>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</si>
  <si>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</si>
  <si>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</si>
  <si>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</si>
  <si>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SheetRef:ACS-158_CC_tcarray</t>
  </si>
  <si>
    <t>CC_taarray</t>
  </si>
  <si>
    <t>SheetRef:ACS-158_CC_taarray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</si>
  <si>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</si>
  <si>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</si>
  <si>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</si>
  <si>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</si>
  <si>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</si>
  <si>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</si>
  <si>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</si>
  <si>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</si>
  <si>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</si>
  <si>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</si>
  <si>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</si>
  <si>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</si>
  <si>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</si>
  <si>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</si>
  <si>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</si>
  <si>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</si>
  <si>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</si>
  <si>
    <t>OOIBARCODE</t>
  </si>
  <si>
    <t>Int_Asset</t>
  </si>
  <si>
    <t>DESCRIPTION</t>
  </si>
  <si>
    <t>Type</t>
  </si>
  <si>
    <t>serial_number</t>
  </si>
  <si>
    <t>Date</t>
  </si>
  <si>
    <t>comments</t>
  </si>
  <si>
    <t>-0.03481300]</t>
  </si>
  <si>
    <t>-0.02877700]</t>
  </si>
  <si>
    <t>-0.02428300]</t>
  </si>
  <si>
    <t>-0.02028800]</t>
  </si>
  <si>
    <t>-0.01704800]</t>
  </si>
  <si>
    <t>-0.01368000]</t>
  </si>
  <si>
    <t>-0.01062200]</t>
  </si>
  <si>
    <t>-0.00872800]</t>
  </si>
  <si>
    <t>-0.00630500]</t>
  </si>
  <si>
    <t>-0.00391500]</t>
  </si>
  <si>
    <t>-0.00284300]</t>
  </si>
  <si>
    <t>-0.00179800]</t>
  </si>
  <si>
    <t>-0.00065000]</t>
  </si>
  <si>
    <t>-0.00077400]</t>
  </si>
  <si>
    <t>-0.00027000]</t>
  </si>
  <si>
    <t>-0.00056000]</t>
  </si>
  <si>
    <t>-0.00074700]</t>
  </si>
  <si>
    <t>-0.00087200]</t>
  </si>
  <si>
    <t>-0.00114300]</t>
  </si>
  <si>
    <t>-0.00113100]</t>
  </si>
  <si>
    <t>-0.00137500]</t>
  </si>
  <si>
    <t>-0.00147200]</t>
  </si>
  <si>
    <t>-0.00174200]</t>
  </si>
  <si>
    <t>-0.00189100]</t>
  </si>
  <si>
    <t>-0.00215700]</t>
  </si>
  <si>
    <t>-0.00225100]</t>
  </si>
  <si>
    <t>-0.00239700]</t>
  </si>
  <si>
    <t>-0.00265900]</t>
  </si>
  <si>
    <t>-0.00268900]</t>
  </si>
  <si>
    <t>-0.00302600]</t>
  </si>
  <si>
    <t>-0.00317400]</t>
  </si>
  <si>
    <t>-0.00338600]</t>
  </si>
  <si>
    <t>-0.00345900]</t>
  </si>
  <si>
    <t>-0.00367000]</t>
  </si>
  <si>
    <t>-0.00387700]</t>
  </si>
  <si>
    <t>-0.00395400]</t>
  </si>
  <si>
    <t>-0.00399200]</t>
  </si>
  <si>
    <t>-0.00411800]</t>
  </si>
  <si>
    <t>-0.00427700]</t>
  </si>
  <si>
    <t>-0.00427000]</t>
  </si>
  <si>
    <t>-0.00475400]</t>
  </si>
  <si>
    <t>-0.00468600]</t>
  </si>
  <si>
    <t>-0.00544500]</t>
  </si>
  <si>
    <t>-0.00564200]</t>
  </si>
  <si>
    <t>-0.00580800]</t>
  </si>
  <si>
    <t>-0.00601300]</t>
  </si>
  <si>
    <t>-0.00596600]</t>
  </si>
  <si>
    <t>-0.00625200]</t>
  </si>
  <si>
    <t>-0.00620200]</t>
  </si>
  <si>
    <t>-0.00620000]</t>
  </si>
  <si>
    <t>-0.00613600]</t>
  </si>
  <si>
    <t>-0.00602200]</t>
  </si>
  <si>
    <t>-0.00585300]</t>
  </si>
  <si>
    <t>-0.00573900]</t>
  </si>
  <si>
    <t>-0.00567500]</t>
  </si>
  <si>
    <t>-0.00536900]</t>
  </si>
  <si>
    <t>-0.00521000]</t>
  </si>
  <si>
    <t>-0.00494600]</t>
  </si>
  <si>
    <t>-0.00482000]</t>
  </si>
  <si>
    <t>-0.00470700]</t>
  </si>
  <si>
    <t>-0.00439500]</t>
  </si>
  <si>
    <t>-0.00344100]</t>
  </si>
  <si>
    <t>-0.00395600]</t>
  </si>
  <si>
    <t>-0.00410500]</t>
  </si>
  <si>
    <t>-0.00423600]</t>
  </si>
  <si>
    <t>-0.00454600]</t>
  </si>
  <si>
    <t>-0.00486900]</t>
  </si>
  <si>
    <t>-0.00531800]</t>
  </si>
  <si>
    <t>-0.00586900]</t>
  </si>
  <si>
    <t>-0.00615400]</t>
  </si>
  <si>
    <t>-0.00641200]</t>
  </si>
  <si>
    <t>-0.00657500]</t>
  </si>
  <si>
    <t>-0.00637600]</t>
  </si>
  <si>
    <t>-0.00616500]</t>
  </si>
  <si>
    <t>-0.00598500]</t>
  </si>
  <si>
    <t>-0.00544700]]</t>
  </si>
  <si>
    <t>0.02045500]</t>
  </si>
  <si>
    <t>0.01761800]</t>
  </si>
  <si>
    <t>0.01286500]</t>
  </si>
  <si>
    <t>0.00858300]</t>
  </si>
  <si>
    <t>0.00462600]</t>
  </si>
  <si>
    <t>0.00168500]</t>
  </si>
  <si>
    <t>-0.00010900]</t>
  </si>
  <si>
    <t>-0.00099900]</t>
  </si>
  <si>
    <t>-0.00062700]</t>
  </si>
  <si>
    <t>-0.00074800]</t>
  </si>
  <si>
    <t>-0.00028400]</t>
  </si>
  <si>
    <t>0.00016100]</t>
  </si>
  <si>
    <t>0.00026500]</t>
  </si>
  <si>
    <t>0.00067600]</t>
  </si>
  <si>
    <t>0.00084000]</t>
  </si>
  <si>
    <t>0.00089900]</t>
  </si>
  <si>
    <t>0.00074200]</t>
  </si>
  <si>
    <t>0.00076100]</t>
  </si>
  <si>
    <t>0.00068400]</t>
  </si>
  <si>
    <t>0.00063900]</t>
  </si>
  <si>
    <t>0.00061300]</t>
  </si>
  <si>
    <t>0.00048900]</t>
  </si>
  <si>
    <t>0.00049800]</t>
  </si>
  <si>
    <t>0.00043900]</t>
  </si>
  <si>
    <t>0.00036500]</t>
  </si>
  <si>
    <t>0.00015700]</t>
  </si>
  <si>
    <t>0.00009400]</t>
  </si>
  <si>
    <t>0.00024200]</t>
  </si>
  <si>
    <t>0.00004200]</t>
  </si>
  <si>
    <t>-0.00004800]</t>
  </si>
  <si>
    <t>-0.00006700]</t>
  </si>
  <si>
    <t>-0.00011100]</t>
  </si>
  <si>
    <t>-0.00005100]</t>
  </si>
  <si>
    <t>-0.00017400]</t>
  </si>
  <si>
    <t>-0.00020900]</t>
  </si>
  <si>
    <t>-0.00033000]</t>
  </si>
  <si>
    <t>-0.00030000]</t>
  </si>
  <si>
    <t>-0.00027800]</t>
  </si>
  <si>
    <t>-0.00032600]</t>
  </si>
  <si>
    <t>-0.00042400]</t>
  </si>
  <si>
    <t>-0.00043900]</t>
  </si>
  <si>
    <t>-0.00017100]</t>
  </si>
  <si>
    <t>-0.00016100]</t>
  </si>
  <si>
    <t>-0.00025900]</t>
  </si>
  <si>
    <t>-0.00034600]</t>
  </si>
  <si>
    <t>-0.00017800]</t>
  </si>
  <si>
    <t>-0.00031600]</t>
  </si>
  <si>
    <t>-0.00062200]</t>
  </si>
  <si>
    <t>-0.00059800]</t>
  </si>
  <si>
    <t>-0.00054900]</t>
  </si>
  <si>
    <t>-0.00052700]</t>
  </si>
  <si>
    <t>-0.00040200]</t>
  </si>
  <si>
    <t>-0.00036700]</t>
  </si>
  <si>
    <t>-0.00039500]</t>
  </si>
  <si>
    <t>-0.00027100]</t>
  </si>
  <si>
    <t>-0.00019000]</t>
  </si>
  <si>
    <t>-0.00001600]</t>
  </si>
  <si>
    <t>0.00006900]</t>
  </si>
  <si>
    <t>0.00020000]</t>
  </si>
  <si>
    <t>0.00037100]</t>
  </si>
  <si>
    <t>0.00064000]</t>
  </si>
  <si>
    <t>0.00083100]</t>
  </si>
  <si>
    <t>0.00087800]</t>
  </si>
  <si>
    <t>0.00102200]</t>
  </si>
  <si>
    <t>0.00113000]</t>
  </si>
  <si>
    <t>0.00119100]</t>
  </si>
  <si>
    <t>0.00104200]</t>
  </si>
  <si>
    <t>0.00090000]</t>
  </si>
  <si>
    <t>0.00060700]</t>
  </si>
  <si>
    <t>0.00043600]</t>
  </si>
  <si>
    <t>0.00020800]</t>
  </si>
  <si>
    <t>0.00016400]</t>
  </si>
  <si>
    <t>0.00019200]</t>
  </si>
  <si>
    <t>0.00029100]</t>
  </si>
  <si>
    <t>0.00045900]]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</si>
</sst>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"/>
    <numFmt numFmtId="166" formatCode="#,##0.000"/>
    <numFmt numFmtId="167" formatCode="m&quot;/&quot;d&quot;/&quot;yyyy"/>
  </numFmts>
  <fonts count="8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  <font>
      <sz val="11.0"/>
      <color rgb="FF222222"/>
      <name val="Calibri"/>
    </font>
    <font>
      <color rgb="FF999999"/>
    </font>
    <font/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5" xfId="0" applyAlignment="1" applyFont="1" applyNumberForma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164" xfId="0" applyAlignment="1" applyFont="1" applyNumberFormat="1">
      <alignment horizontal="right" vertical="center"/>
    </xf>
    <xf borderId="0" fillId="0" fontId="1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right" vertical="center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 horizontal="left" vertic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3" numFmtId="164" xfId="0" applyAlignment="1" applyFont="1" applyNumberFormat="1">
      <alignment horizontal="right" vertical="center"/>
    </xf>
    <xf borderId="0" fillId="3" fontId="2" numFmtId="0" xfId="0" applyFill="1" applyFont="1"/>
    <xf borderId="0" fillId="3" fontId="1" numFmtId="3" xfId="0" applyAlignment="1" applyFont="1" applyNumberFormat="1">
      <alignment horizontal="right"/>
    </xf>
    <xf borderId="0" fillId="3" fontId="2" numFmtId="0" xfId="0" applyFont="1"/>
    <xf borderId="0" fillId="3" fontId="1" numFmtId="165" xfId="0" applyAlignment="1" applyFont="1" applyNumberFormat="1">
      <alignment horizontal="right"/>
    </xf>
    <xf borderId="0" fillId="3" fontId="1" numFmtId="4" xfId="0" applyAlignment="1" applyFont="1" applyNumberFormat="1">
      <alignment horizontal="right"/>
    </xf>
    <xf borderId="0" fillId="3" fontId="1" numFmtId="166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3" fontId="2" numFmtId="3" xfId="0" applyFont="1" applyNumberFormat="1"/>
    <xf borderId="0" fillId="3" fontId="2" numFmtId="0" xfId="0" applyAlignment="1" applyFont="1">
      <alignment vertical="top"/>
    </xf>
    <xf borderId="0" fillId="3" fontId="2" numFmtId="165" xfId="0" applyAlignment="1" applyFont="1" applyNumberFormat="1">
      <alignment horizontal="right"/>
    </xf>
    <xf borderId="0" fillId="0" fontId="5" numFmtId="0" xfId="0" applyFont="1"/>
    <xf borderId="0" fillId="0" fontId="1" numFmtId="3" xfId="0" applyFont="1" applyNumberFormat="1"/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3" fontId="2" numFmtId="0" xfId="0" applyBorder="1" applyFont="1"/>
    <xf borderId="0" fillId="3" fontId="2" numFmtId="164" xfId="0" applyAlignment="1" applyFont="1" applyNumberFormat="1">
      <alignment horizontal="right"/>
    </xf>
    <xf borderId="0" fillId="3" fontId="2" numFmtId="164" xfId="0" applyAlignment="1" applyFont="1" applyNumberFormat="1">
      <alignment horizontal="right" vertical="center"/>
    </xf>
    <xf borderId="0" fillId="0" fontId="1" numFmtId="0" xfId="0" applyBorder="1" applyFont="1"/>
    <xf borderId="0" fillId="3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top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167" xfId="0" applyFont="1" applyNumberFormat="1"/>
    <xf borderId="0" fillId="0" fontId="7" numFmtId="0" xfId="0" applyAlignment="1" applyFont="1">
      <alignment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0"/>
    <col customWidth="1" min="2" max="2" width="30.57"/>
    <col customWidth="1" min="3" max="3" width="14.29"/>
    <col customWidth="1" min="4" max="7" width="11.86"/>
    <col customWidth="1" min="8" max="8" width="16.14"/>
    <col customWidth="1" min="9" max="9" width="18.14"/>
    <col customWidth="1" min="10" max="26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12</v>
      </c>
      <c r="B2" s="5" t="s">
        <v>13</v>
      </c>
      <c r="C2" s="6" t="s">
        <v>14</v>
      </c>
      <c r="D2" s="6">
        <v>1.0</v>
      </c>
      <c r="E2" s="7">
        <v>41874.0</v>
      </c>
      <c r="F2" s="8">
        <v>0.2465277777777778</v>
      </c>
      <c r="G2" s="9">
        <v>41904.0</v>
      </c>
      <c r="H2" s="6" t="s">
        <v>15</v>
      </c>
      <c r="I2" s="6" t="s">
        <v>16</v>
      </c>
      <c r="J2" s="6">
        <v>2901.0</v>
      </c>
      <c r="K2" s="10" t="s">
        <v>17</v>
      </c>
      <c r="L2" s="11"/>
      <c r="M2" s="12" t="str">
        <f t="shared" ref="M2:M8" si="1">((LEFT(H2,(FIND("°",H2,1)-1)))+(MID(H2,(FIND("°",H2,1)+1),(FIND("'",H2,1))-(FIND("°",H2,1)+1))/60))*(IF(RIGHT(H2,1)="N",1,-1))</f>
        <v>44.52747</v>
      </c>
      <c r="N2" s="12" t="str">
        <f t="shared" ref="N2:N8" si="2">((LEFT(I2,(FIND("°",I2,1)-1)))+(MID(I2,(FIND("°",I2,1)+1),(FIND("'",I2,1))-(FIND("°",I2,1)+1))/60))*(IF(RIGHT(I2,1)="E",1,-1))</f>
        <v>-125.38067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5" t="s">
        <v>18</v>
      </c>
      <c r="B3" s="13" t="s">
        <v>19</v>
      </c>
      <c r="C3" s="6">
        <v>344.0</v>
      </c>
      <c r="D3" s="6">
        <v>1.0</v>
      </c>
      <c r="E3" s="9">
        <v>41874.0</v>
      </c>
      <c r="F3" s="8">
        <v>0.24710648148148148</v>
      </c>
      <c r="G3" s="9">
        <v>41904.0</v>
      </c>
      <c r="H3" s="6" t="s">
        <v>20</v>
      </c>
      <c r="I3" s="6" t="s">
        <v>21</v>
      </c>
      <c r="J3" s="6">
        <v>2901.0</v>
      </c>
      <c r="K3" s="10" t="s">
        <v>17</v>
      </c>
      <c r="L3" s="11"/>
      <c r="M3" s="12" t="str">
        <f t="shared" si="1"/>
        <v>44.52747</v>
      </c>
      <c r="N3" s="12" t="str">
        <f t="shared" si="2"/>
        <v>-125.38067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5" t="s">
        <v>22</v>
      </c>
      <c r="B4" s="13" t="s">
        <v>23</v>
      </c>
      <c r="C4" s="14" t="s">
        <v>24</v>
      </c>
      <c r="D4" s="10">
        <v>1.0</v>
      </c>
      <c r="E4" s="9">
        <v>41874.0</v>
      </c>
      <c r="F4" s="8">
        <v>0.24710648148148148</v>
      </c>
      <c r="G4" s="9">
        <v>41904.0</v>
      </c>
      <c r="H4" s="6" t="s">
        <v>20</v>
      </c>
      <c r="I4" s="6" t="s">
        <v>21</v>
      </c>
      <c r="J4" s="6">
        <v>2901.0</v>
      </c>
      <c r="K4" s="15" t="s">
        <v>17</v>
      </c>
      <c r="L4" s="3"/>
      <c r="M4" s="12" t="str">
        <f t="shared" si="1"/>
        <v>44.52747</v>
      </c>
      <c r="N4" s="12" t="str">
        <f t="shared" si="2"/>
        <v>-125.38067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25</v>
      </c>
      <c r="B5" s="13" t="s">
        <v>26</v>
      </c>
      <c r="C5" s="14" t="s">
        <v>27</v>
      </c>
      <c r="D5" s="10">
        <v>1.0</v>
      </c>
      <c r="E5" s="9">
        <v>41874.0</v>
      </c>
      <c r="F5" s="8">
        <v>0.24710648148148148</v>
      </c>
      <c r="G5" s="9">
        <v>41904.0</v>
      </c>
      <c r="H5" s="6" t="s">
        <v>20</v>
      </c>
      <c r="I5" s="6" t="s">
        <v>21</v>
      </c>
      <c r="J5" s="6">
        <v>2901.0</v>
      </c>
      <c r="K5" s="15" t="s">
        <v>17</v>
      </c>
      <c r="L5" s="3"/>
      <c r="M5" s="12" t="str">
        <f t="shared" si="1"/>
        <v>44.52747</v>
      </c>
      <c r="N5" s="12" t="str">
        <f t="shared" si="2"/>
        <v>-125.38067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28</v>
      </c>
      <c r="B6" s="13" t="s">
        <v>29</v>
      </c>
      <c r="C6" s="6">
        <v>1001.0</v>
      </c>
      <c r="D6" s="6">
        <v>1.0</v>
      </c>
      <c r="E6" s="9">
        <v>41874.0</v>
      </c>
      <c r="F6" s="8">
        <v>0.24710648148148148</v>
      </c>
      <c r="G6" s="9">
        <v>41904.0</v>
      </c>
      <c r="H6" s="6" t="s">
        <v>20</v>
      </c>
      <c r="I6" s="6" t="s">
        <v>21</v>
      </c>
      <c r="J6" s="6">
        <v>2901.0</v>
      </c>
      <c r="K6" s="10" t="s">
        <v>17</v>
      </c>
      <c r="L6" s="11"/>
      <c r="M6" s="12" t="str">
        <f t="shared" si="1"/>
        <v>44.52747</v>
      </c>
      <c r="N6" s="12" t="str">
        <f t="shared" si="2"/>
        <v>-125.38067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5" t="s">
        <v>30</v>
      </c>
      <c r="B7" s="13" t="s">
        <v>31</v>
      </c>
      <c r="C7" s="10" t="s">
        <v>32</v>
      </c>
      <c r="D7" s="10">
        <v>1.0</v>
      </c>
      <c r="E7" s="9">
        <v>41874.0</v>
      </c>
      <c r="F7" s="8">
        <v>0.24710648148148148</v>
      </c>
      <c r="G7" s="9">
        <v>41904.0</v>
      </c>
      <c r="H7" s="6" t="s">
        <v>20</v>
      </c>
      <c r="I7" s="6" t="s">
        <v>21</v>
      </c>
      <c r="J7" s="6">
        <v>2901.0</v>
      </c>
      <c r="K7" s="10" t="s">
        <v>17</v>
      </c>
      <c r="L7" s="3"/>
      <c r="M7" s="12" t="str">
        <f t="shared" si="1"/>
        <v>44.52747</v>
      </c>
      <c r="N7" s="12" t="str">
        <f t="shared" si="2"/>
        <v>-125.38067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6" t="s">
        <v>33</v>
      </c>
      <c r="B8" s="17" t="s">
        <v>34</v>
      </c>
      <c r="C8" s="18" t="s">
        <v>35</v>
      </c>
      <c r="D8" s="19">
        <v>1.0</v>
      </c>
      <c r="E8" s="20">
        <v>41874.0</v>
      </c>
      <c r="F8" s="21">
        <v>0.2465277777777778</v>
      </c>
      <c r="G8" s="20">
        <v>41904.0</v>
      </c>
      <c r="H8" s="15" t="s">
        <v>36</v>
      </c>
      <c r="I8" s="15" t="s">
        <v>37</v>
      </c>
      <c r="J8" s="15">
        <v>2902.0</v>
      </c>
      <c r="K8" s="15" t="s">
        <v>17</v>
      </c>
      <c r="L8" s="16" t="s">
        <v>38</v>
      </c>
      <c r="M8" s="12" t="str">
        <f t="shared" si="1"/>
        <v>44.52731667</v>
      </c>
      <c r="N8" s="12" t="str">
        <f t="shared" si="2"/>
        <v>-125.3801</v>
      </c>
      <c r="O8" s="2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23"/>
      <c r="C9" s="3"/>
      <c r="D9" s="24"/>
      <c r="E9" s="25"/>
      <c r="F9" s="26"/>
      <c r="G9" s="20"/>
      <c r="H9" s="15"/>
      <c r="I9" s="15"/>
      <c r="J9" s="15"/>
      <c r="K9" s="27"/>
      <c r="L9" s="3"/>
      <c r="M9" s="15"/>
      <c r="N9" s="1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12</v>
      </c>
      <c r="B10" s="5" t="s">
        <v>13</v>
      </c>
      <c r="C10" s="6" t="s">
        <v>14</v>
      </c>
      <c r="D10" s="6">
        <v>2.0</v>
      </c>
      <c r="E10" s="7">
        <v>42207.0</v>
      </c>
      <c r="F10" s="28">
        <v>0.9284722222222223</v>
      </c>
      <c r="G10" s="9"/>
      <c r="H10" s="10" t="s">
        <v>39</v>
      </c>
      <c r="I10" s="10" t="s">
        <v>40</v>
      </c>
      <c r="J10" s="10">
        <v>2900.0</v>
      </c>
      <c r="K10" s="6" t="s">
        <v>41</v>
      </c>
      <c r="L10" s="5" t="s">
        <v>42</v>
      </c>
      <c r="M10" s="12" t="str">
        <f t="shared" ref="M10:M17" si="3">((LEFT(H10,(FIND("°",H10,1)-1)))+(MID(H10,(FIND("°",H10,1)+1),(FIND("'",H10,1))-(FIND("°",H10,1)+1))/60))*(IF(RIGHT(H10,1)="N",1,-1))</f>
        <v>44.527575</v>
      </c>
      <c r="N10" s="12" t="str">
        <f t="shared" ref="N10:N17" si="4">((LEFT(I10,(FIND("°",I10,1)-1)))+(MID(I10,(FIND("°",I10,1)+1),(FIND("'",I10,1))-(FIND("°",I10,1)+1))/60))*(IF(RIGHT(I10,1)="E",1,-1))</f>
        <v>-125.3807467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5" t="s">
        <v>43</v>
      </c>
      <c r="B11" s="13" t="s">
        <v>19</v>
      </c>
      <c r="C11" s="14">
        <v>459.0</v>
      </c>
      <c r="D11" s="6">
        <v>2.0</v>
      </c>
      <c r="E11" s="7">
        <v>42207.0</v>
      </c>
      <c r="F11" s="28">
        <v>0.9284722222222223</v>
      </c>
      <c r="G11" s="9"/>
      <c r="H11" s="10" t="s">
        <v>39</v>
      </c>
      <c r="I11" s="10" t="s">
        <v>40</v>
      </c>
      <c r="J11" s="10">
        <v>2900.0</v>
      </c>
      <c r="K11" s="6" t="s">
        <v>41</v>
      </c>
      <c r="L11" s="5" t="s">
        <v>44</v>
      </c>
      <c r="M11" s="29" t="str">
        <f t="shared" si="3"/>
        <v>44.527575</v>
      </c>
      <c r="N11" s="29" t="str">
        <f t="shared" si="4"/>
        <v>-125.3807467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5" t="s">
        <v>45</v>
      </c>
      <c r="B12" s="13" t="s">
        <v>46</v>
      </c>
      <c r="C12" s="14">
        <v>158.0</v>
      </c>
      <c r="D12" s="6">
        <v>1.0</v>
      </c>
      <c r="E12" s="7">
        <v>42207.0</v>
      </c>
      <c r="F12" s="28">
        <v>0.9284722222222223</v>
      </c>
      <c r="G12" s="9"/>
      <c r="H12" s="10" t="s">
        <v>39</v>
      </c>
      <c r="I12" s="10" t="s">
        <v>40</v>
      </c>
      <c r="J12" s="10">
        <v>2900.0</v>
      </c>
      <c r="K12" s="6" t="s">
        <v>41</v>
      </c>
      <c r="L12" s="5" t="s">
        <v>44</v>
      </c>
      <c r="M12" s="29" t="str">
        <f t="shared" si="3"/>
        <v>44.527575</v>
      </c>
      <c r="N12" s="29" t="str">
        <f t="shared" si="4"/>
        <v>-125.3807467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5" t="s">
        <v>47</v>
      </c>
      <c r="B13" s="13" t="s">
        <v>48</v>
      </c>
      <c r="C13" s="14">
        <v>3637.0</v>
      </c>
      <c r="D13" s="6">
        <v>2.0</v>
      </c>
      <c r="E13" s="7">
        <v>42207.0</v>
      </c>
      <c r="F13" s="28">
        <v>0.9284722222222223</v>
      </c>
      <c r="G13" s="9"/>
      <c r="H13" s="10" t="s">
        <v>39</v>
      </c>
      <c r="I13" s="10" t="s">
        <v>40</v>
      </c>
      <c r="J13" s="10">
        <v>2900.0</v>
      </c>
      <c r="K13" s="6" t="s">
        <v>41</v>
      </c>
      <c r="L13" s="5" t="s">
        <v>44</v>
      </c>
      <c r="M13" s="29" t="str">
        <f t="shared" si="3"/>
        <v>44.527575</v>
      </c>
      <c r="N13" s="29" t="str">
        <f t="shared" si="4"/>
        <v>-125.3807467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5" t="s">
        <v>49</v>
      </c>
      <c r="B14" s="13" t="s">
        <v>50</v>
      </c>
      <c r="C14" s="14">
        <v>3715.0</v>
      </c>
      <c r="D14" s="6">
        <v>2.0</v>
      </c>
      <c r="E14" s="7">
        <v>42207.0</v>
      </c>
      <c r="F14" s="28">
        <v>0.9284722222222223</v>
      </c>
      <c r="G14" s="9"/>
      <c r="H14" s="10" t="s">
        <v>39</v>
      </c>
      <c r="I14" s="10" t="s">
        <v>40</v>
      </c>
      <c r="J14" s="10">
        <v>2900.0</v>
      </c>
      <c r="K14" s="6" t="s">
        <v>41</v>
      </c>
      <c r="L14" s="5" t="s">
        <v>44</v>
      </c>
      <c r="M14" s="29" t="str">
        <f t="shared" si="3"/>
        <v>44.527575</v>
      </c>
      <c r="N14" s="29" t="str">
        <f t="shared" si="4"/>
        <v>-125.3807467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5" t="s">
        <v>51</v>
      </c>
      <c r="B15" s="13" t="s">
        <v>29</v>
      </c>
      <c r="C15" s="14">
        <v>1215.0</v>
      </c>
      <c r="D15" s="6">
        <v>2.0</v>
      </c>
      <c r="E15" s="7">
        <v>42207.0</v>
      </c>
      <c r="F15" s="28">
        <v>0.9284722222222223</v>
      </c>
      <c r="G15" s="9"/>
      <c r="H15" s="10" t="s">
        <v>39</v>
      </c>
      <c r="I15" s="10" t="s">
        <v>40</v>
      </c>
      <c r="J15" s="10">
        <v>2900.0</v>
      </c>
      <c r="K15" s="6" t="s">
        <v>41</v>
      </c>
      <c r="L15" s="5" t="s">
        <v>44</v>
      </c>
      <c r="M15" s="29" t="str">
        <f t="shared" si="3"/>
        <v>44.527575</v>
      </c>
      <c r="N15" s="29" t="str">
        <f t="shared" si="4"/>
        <v>-125.3807467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5" t="s">
        <v>52</v>
      </c>
      <c r="B16" s="13" t="s">
        <v>31</v>
      </c>
      <c r="C16" s="6" t="s">
        <v>53</v>
      </c>
      <c r="D16" s="6">
        <v>2.0</v>
      </c>
      <c r="E16" s="7">
        <v>42207.0</v>
      </c>
      <c r="F16" s="28">
        <v>0.9284722222222223</v>
      </c>
      <c r="G16" s="9"/>
      <c r="H16" s="10" t="s">
        <v>39</v>
      </c>
      <c r="I16" s="10" t="s">
        <v>40</v>
      </c>
      <c r="J16" s="10">
        <v>2900.0</v>
      </c>
      <c r="K16" s="6" t="s">
        <v>41</v>
      </c>
      <c r="L16" s="5" t="s">
        <v>44</v>
      </c>
      <c r="M16" s="29" t="str">
        <f t="shared" si="3"/>
        <v>44.527575</v>
      </c>
      <c r="N16" s="29" t="str">
        <f t="shared" si="4"/>
        <v>-125.3807467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6" t="s">
        <v>33</v>
      </c>
      <c r="B17" s="30" t="s">
        <v>34</v>
      </c>
      <c r="C17" s="31" t="s">
        <v>35</v>
      </c>
      <c r="D17" s="6">
        <v>2.0</v>
      </c>
      <c r="E17" s="7">
        <v>42207.0</v>
      </c>
      <c r="F17" s="28">
        <v>0.9284722222222223</v>
      </c>
      <c r="G17" s="9"/>
      <c r="H17" s="6" t="s">
        <v>15</v>
      </c>
      <c r="I17" s="6" t="s">
        <v>54</v>
      </c>
      <c r="J17" s="6">
        <v>2901.0</v>
      </c>
      <c r="K17" s="6" t="s">
        <v>41</v>
      </c>
      <c r="L17" s="11"/>
      <c r="M17" s="29" t="str">
        <f t="shared" si="3"/>
        <v>44.52747</v>
      </c>
      <c r="N17" s="29" t="str">
        <f t="shared" si="4"/>
        <v>-125.3806667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3"/>
      <c r="B18" s="23"/>
      <c r="C18" s="3"/>
      <c r="D18" s="3"/>
      <c r="E18" s="23"/>
      <c r="F18" s="3"/>
      <c r="G18" s="3"/>
      <c r="H18" s="2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3"/>
      <c r="C19" s="3"/>
      <c r="D19" s="3"/>
      <c r="E19" s="23"/>
      <c r="F19" s="3"/>
      <c r="G19" s="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3"/>
      <c r="C20" s="3"/>
      <c r="D20" s="3"/>
      <c r="E20" s="23"/>
      <c r="F20" s="3"/>
      <c r="G20" s="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57"/>
    <col customWidth="1" min="2" max="2" width="18.14"/>
    <col customWidth="1" min="3" max="4" width="14.43"/>
    <col customWidth="1" min="5" max="5" width="19.14"/>
    <col customWidth="1" min="6" max="6" width="16.0"/>
    <col customWidth="1" min="7" max="7" width="30.43"/>
    <col customWidth="1" min="8" max="8" width="41.86"/>
    <col customWidth="1" min="9" max="9" width="36.29"/>
  </cols>
  <sheetData>
    <row r="1" ht="26.25" customHeight="1">
      <c r="A1" s="1" t="s">
        <v>1</v>
      </c>
      <c r="B1" s="1" t="s">
        <v>0</v>
      </c>
      <c r="C1" s="1" t="s">
        <v>55</v>
      </c>
      <c r="D1" s="1" t="s">
        <v>3</v>
      </c>
      <c r="E1" s="1" t="s">
        <v>56</v>
      </c>
      <c r="F1" s="1" t="s">
        <v>57</v>
      </c>
      <c r="G1" s="1" t="s">
        <v>58</v>
      </c>
      <c r="H1" s="1" t="s">
        <v>59</v>
      </c>
      <c r="I1" s="32" t="s">
        <v>11</v>
      </c>
    </row>
    <row r="2" ht="15.75" customHeight="1">
      <c r="A2" s="33"/>
      <c r="B2" s="33" t="str">
        <f>IFERROR(__xludf.DUMMYFUNCTION("if(isblank(A2),"""",filter(Moorings!A:A,Moorings!B:B=left(A2,14),Moorings!D:D=D2))"),"")</f>
        <v/>
      </c>
      <c r="C2" s="34" t="str">
        <f>IFERROR(__xludf.DUMMYFUNCTION("if(isblank(A2),"""",filter(Moorings!C:C,Moorings!B:B=left(A2,14),Moorings!D:D=D2))"),"")</f>
        <v/>
      </c>
      <c r="D2" s="33"/>
      <c r="E2" s="34" t="str">
        <f>IFERROR(__xludf.DUMMYFUNCTION("if(isblank(A2),"""",filter(Moorings!A:A,Moorings!B:B=A2,Moorings!D:D=D2))"),"")</f>
        <v/>
      </c>
      <c r="F2" s="34" t="str">
        <f>IFERROR(__xludf.DUMMYFUNCTION("if(isblank(A2),"""",filter(Moorings!C:C,Moorings!B:B=A2,Moorings!D:D=D2))"),"")</f>
        <v/>
      </c>
      <c r="G2" s="35"/>
      <c r="H2" s="36"/>
      <c r="I2" s="35"/>
    </row>
    <row r="3" ht="14.25" customHeight="1">
      <c r="A3" s="37" t="s">
        <v>19</v>
      </c>
      <c r="B3" s="38" t="str">
        <f>IFERROR(__xludf.DUMMYFUNCTION("if(isblank(A3),"""",filter(Moorings!A:A,Moorings!B:B=left(A3,14),Moorings!D:D=D3))"),"ATAPL-71403-00002")</f>
        <v>ATAPL-71403-00002</v>
      </c>
      <c r="C3" s="39" t="str">
        <f>IFERROR(__xludf.DUMMYFUNCTION("if(isblank(A3),"""",filter(Moorings!C:C,Moorings!B:B=left(A3,14),Moorings!D:D=D3))"),"13152-03")</f>
        <v>13152-03</v>
      </c>
      <c r="D3" s="40">
        <v>1.0</v>
      </c>
      <c r="E3" s="39" t="str">
        <f>IFERROR(__xludf.DUMMYFUNCTION("if(isblank(A3),"""",filter(Moorings!A:A,Moorings!B:B=A3,Moorings!D:D=D3))"),"ATAPL-58320-00002")</f>
        <v>ATAPL-58320-00002</v>
      </c>
      <c r="F3" s="39" t="str">
        <f>IFERROR(__xludf.DUMMYFUNCTION("if(isblank(A3),"""",filter(Moorings!C:C,Moorings!B:B=A3,Moorings!D:D=D3))"),"344")</f>
        <v>344</v>
      </c>
      <c r="G3" s="41" t="s">
        <v>60</v>
      </c>
      <c r="H3" s="42">
        <v>44.527316666666664</v>
      </c>
      <c r="I3" s="41"/>
    </row>
    <row r="4" ht="14.25" customHeight="1">
      <c r="A4" s="37" t="s">
        <v>19</v>
      </c>
      <c r="B4" s="38" t="str">
        <f>IFERROR(__xludf.DUMMYFUNCTION("if(isblank(A4),"""",filter(Moorings!A:A,Moorings!B:B=left(A4,14),Moorings!D:D=D4))"),"ATAPL-71403-00002")</f>
        <v>ATAPL-71403-00002</v>
      </c>
      <c r="C4" s="39" t="str">
        <f>IFERROR(__xludf.DUMMYFUNCTION("if(isblank(A4),"""",filter(Moorings!C:C,Moorings!B:B=left(A4,14),Moorings!D:D=D4))"),"13152-03")</f>
        <v>13152-03</v>
      </c>
      <c r="D4" s="40">
        <v>1.0</v>
      </c>
      <c r="E4" s="39" t="str">
        <f>IFERROR(__xludf.DUMMYFUNCTION("if(isblank(A4),"""",filter(Moorings!A:A,Moorings!B:B=A4,Moorings!D:D=D4))"),"ATAPL-58320-00002")</f>
        <v>ATAPL-58320-00002</v>
      </c>
      <c r="F4" s="39" t="str">
        <f>IFERROR(__xludf.DUMMYFUNCTION("if(isblank(A4),"""",filter(Moorings!C:C,Moorings!B:B=A4,Moorings!D:D=D4))"),"344")</f>
        <v>344</v>
      </c>
      <c r="G4" s="41" t="s">
        <v>61</v>
      </c>
      <c r="H4" s="43">
        <v>-125.3801</v>
      </c>
      <c r="I4" s="41"/>
    </row>
    <row r="5" ht="14.25" customHeight="1">
      <c r="A5" s="41"/>
      <c r="B5" s="33" t="str">
        <f>IFERROR(__xludf.DUMMYFUNCTION("if(isblank(A5),"""",filter(Moorings!A:A,Moorings!B:B=left(A5,14),Moorings!D:D=D5))"),"")</f>
        <v/>
      </c>
      <c r="C5" s="34" t="str">
        <f>IFERROR(__xludf.DUMMYFUNCTION("if(isblank(A5),"""",filter(Moorings!C:C,Moorings!B:B=left(A5,14),Moorings!D:D=D5))"),"")</f>
        <v/>
      </c>
      <c r="D5" s="44"/>
      <c r="E5" s="34" t="str">
        <f>IFERROR(__xludf.DUMMYFUNCTION("if(isblank(A5),"""",filter(Moorings!A:A,Moorings!B:B=A5,Moorings!D:D=D5))"),"")</f>
        <v/>
      </c>
      <c r="F5" s="34" t="str">
        <f>IFERROR(__xludf.DUMMYFUNCTION("if(isblank(A5),"""",filter(Moorings!C:C,Moorings!B:B=A5,Moorings!D:D=D5))"),"")</f>
        <v/>
      </c>
      <c r="G5" s="41"/>
      <c r="H5" s="42"/>
      <c r="I5" s="41"/>
    </row>
    <row r="6" ht="14.25" customHeight="1">
      <c r="A6" s="41" t="s">
        <v>19</v>
      </c>
      <c r="B6" s="38" t="str">
        <f>IFERROR(__xludf.DUMMYFUNCTION("if(isblank(A6),"""",filter(Moorings!A:A,Moorings!B:B=left(A6,14),Moorings!D:D=D6))"),"ATAPL-71403-00002")</f>
        <v>ATAPL-71403-00002</v>
      </c>
      <c r="C6" s="39" t="str">
        <f>IFERROR(__xludf.DUMMYFUNCTION("if(isblank(A6),"""",filter(Moorings!C:C,Moorings!B:B=left(A6,14),Moorings!D:D=D6))"),"13152-03")</f>
        <v>13152-03</v>
      </c>
      <c r="D6" s="45">
        <v>2.0</v>
      </c>
      <c r="E6" s="39" t="str">
        <f>IFERROR(__xludf.DUMMYFUNCTION("if(isblank(A6),"""",filter(Moorings!A:A,Moorings!B:B=A6,Moorings!D:D=D6))"),"ATAPL-58320-00010")</f>
        <v>ATAPL-58320-00010</v>
      </c>
      <c r="F6" s="39" t="str">
        <f>IFERROR(__xludf.DUMMYFUNCTION("if(isblank(A6),"""",filter(Moorings!C:C,Moorings!B:B=A6,Moorings!D:D=D6))"),"459")</f>
        <v>459</v>
      </c>
      <c r="G6" s="41" t="s">
        <v>60</v>
      </c>
      <c r="H6" s="42">
        <v>44.527316666666664</v>
      </c>
      <c r="I6" s="41"/>
    </row>
    <row r="7" ht="14.25" customHeight="1">
      <c r="A7" s="41" t="s">
        <v>19</v>
      </c>
      <c r="B7" s="38" t="str">
        <f>IFERROR(__xludf.DUMMYFUNCTION("if(isblank(A7),"""",filter(Moorings!A:A,Moorings!B:B=left(A7,14),Moorings!D:D=D7))"),"ATAPL-71403-00002")</f>
        <v>ATAPL-71403-00002</v>
      </c>
      <c r="C7" s="39" t="str">
        <f>IFERROR(__xludf.DUMMYFUNCTION("if(isblank(A7),"""",filter(Moorings!C:C,Moorings!B:B=left(A7,14),Moorings!D:D=D7))"),"13152-03")</f>
        <v>13152-03</v>
      </c>
      <c r="D7" s="45">
        <v>2.0</v>
      </c>
      <c r="E7" s="39" t="str">
        <f>IFERROR(__xludf.DUMMYFUNCTION("if(isblank(A7),"""",filter(Moorings!A:A,Moorings!B:B=A7,Moorings!D:D=D7))"),"ATAPL-58320-00010")</f>
        <v>ATAPL-58320-00010</v>
      </c>
      <c r="F7" s="39" t="str">
        <f>IFERROR(__xludf.DUMMYFUNCTION("if(isblank(A7),"""",filter(Moorings!C:C,Moorings!B:B=A7,Moorings!D:D=D7))"),"459")</f>
        <v>459</v>
      </c>
      <c r="G7" s="41" t="s">
        <v>61</v>
      </c>
      <c r="H7" s="43">
        <v>-125.3801</v>
      </c>
      <c r="I7" s="41"/>
    </row>
    <row r="8" ht="15.75" customHeight="1">
      <c r="A8" s="46"/>
      <c r="B8" s="33" t="str">
        <f>IFERROR(__xludf.DUMMYFUNCTION("if(isblank(A8),"""",filter(Moorings!A:A,Moorings!B:B=left(A8,14),Moorings!D:D=D8))"),"")</f>
        <v/>
      </c>
      <c r="C8" s="34" t="str">
        <f>IFERROR(__xludf.DUMMYFUNCTION("if(isblank(A8),"""",filter(Moorings!C:C,Moorings!B:B=left(A8,14),Moorings!D:D=D8))"),"")</f>
        <v/>
      </c>
      <c r="D8" s="40"/>
      <c r="E8" s="34" t="str">
        <f>IFERROR(__xludf.DUMMYFUNCTION("if(isblank(A8),"""",filter(Moorings!A:A,Moorings!B:B=A8,Moorings!D:D=D8))"),"")</f>
        <v/>
      </c>
      <c r="F8" s="34" t="str">
        <f>IFERROR(__xludf.DUMMYFUNCTION("if(isblank(A8),"""",filter(Moorings!C:C,Moorings!B:B=A8,Moorings!D:D=D8))"),"")</f>
        <v/>
      </c>
      <c r="G8" s="37"/>
      <c r="H8" s="47"/>
      <c r="I8" s="37"/>
    </row>
    <row r="9" ht="14.25" customHeight="1">
      <c r="A9" s="48" t="s">
        <v>46</v>
      </c>
      <c r="B9" s="38" t="str">
        <f>IFERROR(__xludf.DUMMYFUNCTION("if(isblank(A9),"""",filter(Moorings!A:A,Moorings!B:B=left(A9,14),Moorings!D:D=D9))"),"ATAPL-71403-00002")</f>
        <v>ATAPL-71403-00002</v>
      </c>
      <c r="C9" s="39" t="str">
        <f>IFERROR(__xludf.DUMMYFUNCTION("if(isblank(A9),"""",filter(Moorings!C:C,Moorings!B:B=left(A9,14),Moorings!D:D=D9))"),"13152-03")</f>
        <v>13152-03</v>
      </c>
      <c r="D9" s="49">
        <v>1.0</v>
      </c>
      <c r="E9" s="39" t="str">
        <f>IFERROR(__xludf.DUMMYFUNCTION("if(isblank(A9),"""",filter(Moorings!A:A,Moorings!B:B=A9,Moorings!D:D=D9))"),"ATAPL-69943-00004")</f>
        <v>ATAPL-69943-00004</v>
      </c>
      <c r="F9" s="39" t="str">
        <f>IFERROR(__xludf.DUMMYFUNCTION("if(isblank(A9),"""",filter(Moorings!C:C,Moorings!B:B=A9,Moorings!D:D=D9))"),"158")</f>
        <v>158</v>
      </c>
      <c r="G9" s="50" t="s">
        <v>62</v>
      </c>
      <c r="H9" s="51" t="s">
        <v>63</v>
      </c>
      <c r="I9" s="52" t="s">
        <v>64</v>
      </c>
    </row>
    <row r="10" ht="14.25" customHeight="1">
      <c r="A10" s="48" t="s">
        <v>46</v>
      </c>
      <c r="B10" s="38" t="str">
        <f>IFERROR(__xludf.DUMMYFUNCTION("if(isblank(A10),"""",filter(Moorings!A:A,Moorings!B:B=left(A10,14),Moorings!D:D=D10))"),"ATAPL-71403-00002")</f>
        <v>ATAPL-71403-00002</v>
      </c>
      <c r="C10" s="39" t="str">
        <f>IFERROR(__xludf.DUMMYFUNCTION("if(isblank(A10),"""",filter(Moorings!C:C,Moorings!B:B=left(A10,14),Moorings!D:D=D10))"),"13152-03")</f>
        <v>13152-03</v>
      </c>
      <c r="D10" s="49">
        <v>1.0</v>
      </c>
      <c r="E10" s="39" t="str">
        <f>IFERROR(__xludf.DUMMYFUNCTION("if(isblank(A10),"""",filter(Moorings!A:A,Moorings!B:B=A10,Moorings!D:D=D10))"),"ATAPL-69943-00004")</f>
        <v>ATAPL-69943-00004</v>
      </c>
      <c r="F10" s="39" t="str">
        <f>IFERROR(__xludf.DUMMYFUNCTION("if(isblank(A10),"""",filter(Moorings!C:C,Moorings!B:B=A10,Moorings!D:D=D10))"),"158")</f>
        <v>158</v>
      </c>
      <c r="G10" s="50" t="s">
        <v>65</v>
      </c>
      <c r="H10" s="51" t="s">
        <v>66</v>
      </c>
      <c r="I10" s="37"/>
    </row>
    <row r="11" ht="14.25" customHeight="1">
      <c r="A11" s="48" t="s">
        <v>46</v>
      </c>
      <c r="B11" s="38" t="str">
        <f>IFERROR(__xludf.DUMMYFUNCTION("if(isblank(A11),"""",filter(Moorings!A:A,Moorings!B:B=left(A11,14),Moorings!D:D=D11))"),"ATAPL-71403-00002")</f>
        <v>ATAPL-71403-00002</v>
      </c>
      <c r="C11" s="39" t="str">
        <f>IFERROR(__xludf.DUMMYFUNCTION("if(isblank(A11),"""",filter(Moorings!C:C,Moorings!B:B=left(A11,14),Moorings!D:D=D11))"),"13152-03")</f>
        <v>13152-03</v>
      </c>
      <c r="D11" s="49">
        <v>1.0</v>
      </c>
      <c r="E11" s="39" t="str">
        <f>IFERROR(__xludf.DUMMYFUNCTION("if(isblank(A11),"""",filter(Moorings!A:A,Moorings!B:B=A11,Moorings!D:D=D11))"),"ATAPL-69943-00004")</f>
        <v>ATAPL-69943-00004</v>
      </c>
      <c r="F11" s="39" t="str">
        <f>IFERROR(__xludf.DUMMYFUNCTION("if(isblank(A11),"""",filter(Moorings!C:C,Moorings!B:B=A11,Moorings!D:D=D11))"),"158")</f>
        <v>158</v>
      </c>
      <c r="G11" s="50" t="s">
        <v>67</v>
      </c>
      <c r="H11" s="51">
        <v>23.0</v>
      </c>
      <c r="I11" s="37"/>
    </row>
    <row r="12" ht="14.25" customHeight="1">
      <c r="A12" s="48" t="s">
        <v>46</v>
      </c>
      <c r="B12" s="38" t="str">
        <f>IFERROR(__xludf.DUMMYFUNCTION("if(isblank(A12),"""",filter(Moorings!A:A,Moorings!B:B=left(A12,14),Moorings!D:D=D12))"),"ATAPL-71403-00002")</f>
        <v>ATAPL-71403-00002</v>
      </c>
      <c r="C12" s="39" t="str">
        <f>IFERROR(__xludf.DUMMYFUNCTION("if(isblank(A12),"""",filter(Moorings!C:C,Moorings!B:B=left(A12,14),Moorings!D:D=D12))"),"13152-03")</f>
        <v>13152-03</v>
      </c>
      <c r="D12" s="49">
        <v>1.0</v>
      </c>
      <c r="E12" s="39" t="str">
        <f>IFERROR(__xludf.DUMMYFUNCTION("if(isblank(A12),"""",filter(Moorings!A:A,Moorings!B:B=A12,Moorings!D:D=D12))"),"ATAPL-69943-00004")</f>
        <v>ATAPL-69943-00004</v>
      </c>
      <c r="F12" s="39" t="str">
        <f>IFERROR(__xludf.DUMMYFUNCTION("if(isblank(A12),"""",filter(Moorings!C:C,Moorings!B:B=A12,Moorings!D:D=D12))"),"158")</f>
        <v>158</v>
      </c>
      <c r="G12" s="50" t="s">
        <v>68</v>
      </c>
      <c r="H12" s="51" t="s">
        <v>69</v>
      </c>
      <c r="I12" s="37"/>
    </row>
    <row r="13" ht="14.25" customHeight="1">
      <c r="A13" s="48" t="s">
        <v>46</v>
      </c>
      <c r="B13" s="38" t="str">
        <f>IFERROR(__xludf.DUMMYFUNCTION("if(isblank(A13),"""",filter(Moorings!A:A,Moorings!B:B=left(A13,14),Moorings!D:D=D13))"),"ATAPL-71403-00002")</f>
        <v>ATAPL-71403-00002</v>
      </c>
      <c r="C13" s="39" t="str">
        <f>IFERROR(__xludf.DUMMYFUNCTION("if(isblank(A13),"""",filter(Moorings!C:C,Moorings!B:B=left(A13,14),Moorings!D:D=D13))"),"13152-03")</f>
        <v>13152-03</v>
      </c>
      <c r="D13" s="49">
        <v>1.0</v>
      </c>
      <c r="E13" s="39" t="str">
        <f>IFERROR(__xludf.DUMMYFUNCTION("if(isblank(A13),"""",filter(Moorings!A:A,Moorings!B:B=A13,Moorings!D:D=D13))"),"ATAPL-69943-00004")</f>
        <v>ATAPL-69943-00004</v>
      </c>
      <c r="F13" s="39" t="str">
        <f>IFERROR(__xludf.DUMMYFUNCTION("if(isblank(A13),"""",filter(Moorings!C:C,Moorings!B:B=A13,Moorings!D:D=D13))"),"158")</f>
        <v>158</v>
      </c>
      <c r="G13" s="50" t="s">
        <v>70</v>
      </c>
      <c r="H13" s="51" t="s">
        <v>71</v>
      </c>
      <c r="I13" s="37"/>
    </row>
    <row r="14" ht="14.25" customHeight="1">
      <c r="A14" s="48" t="s">
        <v>46</v>
      </c>
      <c r="B14" s="38" t="str">
        <f>IFERROR(__xludf.DUMMYFUNCTION("if(isblank(A14),"""",filter(Moorings!A:A,Moorings!B:B=left(A14,14),Moorings!D:D=D14))"),"ATAPL-71403-00002")</f>
        <v>ATAPL-71403-00002</v>
      </c>
      <c r="C14" s="39" t="str">
        <f>IFERROR(__xludf.DUMMYFUNCTION("if(isblank(A14),"""",filter(Moorings!C:C,Moorings!B:B=left(A14,14),Moorings!D:D=D14))"),"13152-03")</f>
        <v>13152-03</v>
      </c>
      <c r="D14" s="49">
        <v>1.0</v>
      </c>
      <c r="E14" s="39" t="str">
        <f>IFERROR(__xludf.DUMMYFUNCTION("if(isblank(A14),"""",filter(Moorings!A:A,Moorings!B:B=A14,Moorings!D:D=D14))"),"ATAPL-69943-00004")</f>
        <v>ATAPL-69943-00004</v>
      </c>
      <c r="F14" s="39" t="str">
        <f>IFERROR(__xludf.DUMMYFUNCTION("if(isblank(A14),"""",filter(Moorings!C:C,Moorings!B:B=A14,Moorings!D:D=D14))"),"158")</f>
        <v>158</v>
      </c>
      <c r="G14" s="50" t="s">
        <v>72</v>
      </c>
      <c r="H14" s="51" t="s">
        <v>73</v>
      </c>
      <c r="I14" s="37"/>
    </row>
    <row r="15" ht="14.25" customHeight="1">
      <c r="A15" s="48" t="s">
        <v>46</v>
      </c>
      <c r="B15" s="38" t="str">
        <f>IFERROR(__xludf.DUMMYFUNCTION("if(isblank(A15),"""",filter(Moorings!A:A,Moorings!B:B=left(A15,14),Moorings!D:D=D15))"),"ATAPL-71403-00002")</f>
        <v>ATAPL-71403-00002</v>
      </c>
      <c r="C15" s="39" t="str">
        <f>IFERROR(__xludf.DUMMYFUNCTION("if(isblank(A15),"""",filter(Moorings!C:C,Moorings!B:B=left(A15,14),Moorings!D:D=D15))"),"13152-03")</f>
        <v>13152-03</v>
      </c>
      <c r="D15" s="49">
        <v>1.0</v>
      </c>
      <c r="E15" s="39" t="str">
        <f>IFERROR(__xludf.DUMMYFUNCTION("if(isblank(A15),"""",filter(Moorings!A:A,Moorings!B:B=A15,Moorings!D:D=D15))"),"ATAPL-69943-00004")</f>
        <v>ATAPL-69943-00004</v>
      </c>
      <c r="F15" s="39" t="str">
        <f>IFERROR(__xludf.DUMMYFUNCTION("if(isblank(A15),"""",filter(Moorings!C:C,Moorings!B:B=A15,Moorings!D:D=D15))"),"158")</f>
        <v>158</v>
      </c>
      <c r="G15" s="50" t="s">
        <v>74</v>
      </c>
      <c r="H15" s="51" t="s">
        <v>75</v>
      </c>
      <c r="I15" s="37"/>
    </row>
    <row r="16" ht="14.25" customHeight="1">
      <c r="A16" s="48" t="s">
        <v>46</v>
      </c>
      <c r="B16" s="38" t="str">
        <f>IFERROR(__xludf.DUMMYFUNCTION("if(isblank(A16),"""",filter(Moorings!A:A,Moorings!B:B=left(A16,14),Moorings!D:D=D16))"),"ATAPL-71403-00002")</f>
        <v>ATAPL-71403-00002</v>
      </c>
      <c r="C16" s="39" t="str">
        <f>IFERROR(__xludf.DUMMYFUNCTION("if(isblank(A16),"""",filter(Moorings!C:C,Moorings!B:B=left(A16,14),Moorings!D:D=D16))"),"13152-03")</f>
        <v>13152-03</v>
      </c>
      <c r="D16" s="49">
        <v>1.0</v>
      </c>
      <c r="E16" s="39" t="str">
        <f>IFERROR(__xludf.DUMMYFUNCTION("if(isblank(A16),"""",filter(Moorings!A:A,Moorings!B:B=A16,Moorings!D:D=D16))"),"ATAPL-69943-00004")</f>
        <v>ATAPL-69943-00004</v>
      </c>
      <c r="F16" s="39" t="str">
        <f>IFERROR(__xludf.DUMMYFUNCTION("if(isblank(A16),"""",filter(Moorings!C:C,Moorings!B:B=A16,Moorings!D:D=D16))"),"158")</f>
        <v>158</v>
      </c>
      <c r="G16" s="50" t="s">
        <v>76</v>
      </c>
      <c r="H16" s="51" t="s">
        <v>77</v>
      </c>
      <c r="I16" s="37"/>
    </row>
    <row r="17" ht="14.25" customHeight="1">
      <c r="A17" s="53"/>
      <c r="B17" s="33" t="str">
        <f>IFERROR(__xludf.DUMMYFUNCTION("if(isblank(A17),"""",filter(Moorings!A:A,Moorings!B:B=left(A17,14),Moorings!D:D=D17))"),"")</f>
        <v/>
      </c>
      <c r="C17" s="34" t="str">
        <f>IFERROR(__xludf.DUMMYFUNCTION("if(isblank(A17),"""",filter(Moorings!C:C,Moorings!B:B=left(A17,14),Moorings!D:D=D17))"),"")</f>
        <v/>
      </c>
      <c r="D17" s="40"/>
      <c r="E17" s="34" t="str">
        <f>IFERROR(__xludf.DUMMYFUNCTION("if(isblank(A17),"""",filter(Moorings!A:A,Moorings!B:B=A17,Moorings!D:D=D17))"),"")</f>
        <v/>
      </c>
      <c r="F17" s="34" t="str">
        <f>IFERROR(__xludf.DUMMYFUNCTION("if(isblank(A17),"""",filter(Moorings!C:C,Moorings!B:B=A17,Moorings!D:D=D17))"),"")</f>
        <v/>
      </c>
      <c r="G17" s="37"/>
      <c r="H17" s="54"/>
      <c r="I17" s="37"/>
    </row>
    <row r="18" ht="14.25" customHeight="1">
      <c r="A18" s="50" t="s">
        <v>23</v>
      </c>
      <c r="B18" s="38" t="str">
        <f>IFERROR(__xludf.DUMMYFUNCTION("if(isblank(A18),"""",filter(Moorings!A:A,Moorings!B:B=left(A18,14),Moorings!D:D=D18))"),"ATAPL-71403-00002")</f>
        <v>ATAPL-71403-00002</v>
      </c>
      <c r="C18" s="39" t="str">
        <f>IFERROR(__xludf.DUMMYFUNCTION("if(isblank(A18),"""",filter(Moorings!C:C,Moorings!B:B=left(A18,14),Moorings!D:D=D18))"),"13152-03")</f>
        <v>13152-03</v>
      </c>
      <c r="D18" s="45">
        <v>1.0</v>
      </c>
      <c r="E18" s="39" t="str">
        <f>IFERROR(__xludf.DUMMYFUNCTION("if(isblank(A18),"""",filter(Moorings!A:A,Moorings!B:B=A18,Moorings!D:D=D18))"),"ATAPL-70110-00001")</f>
        <v>ATAPL-70110-00001</v>
      </c>
      <c r="F18" s="39" t="str">
        <f>IFERROR(__xludf.DUMMYFUNCTION("if(isblank(A18),"""",filter(Moorings!C:C,Moorings!B:B=A18,Moorings!D:D=D18))"),"FLNTURTD-3099")</f>
        <v>FLNTURTD-3099</v>
      </c>
      <c r="G18" s="55" t="s">
        <v>78</v>
      </c>
      <c r="H18" s="56">
        <v>50.0</v>
      </c>
      <c r="I18" s="41"/>
    </row>
    <row r="19" ht="14.25" customHeight="1">
      <c r="A19" s="50" t="s">
        <v>23</v>
      </c>
      <c r="B19" s="38" t="str">
        <f>IFERROR(__xludf.DUMMYFUNCTION("if(isblank(A19),"""",filter(Moorings!A:A,Moorings!B:B=left(A19,14),Moorings!D:D=D19))"),"ATAPL-71403-00002")</f>
        <v>ATAPL-71403-00002</v>
      </c>
      <c r="C19" s="39" t="str">
        <f>IFERROR(__xludf.DUMMYFUNCTION("if(isblank(A19),"""",filter(Moorings!C:C,Moorings!B:B=left(A19,14),Moorings!D:D=D19))"),"13152-03")</f>
        <v>13152-03</v>
      </c>
      <c r="D19" s="45">
        <v>1.0</v>
      </c>
      <c r="E19" s="39" t="str">
        <f>IFERROR(__xludf.DUMMYFUNCTION("if(isblank(A19),"""",filter(Moorings!A:A,Moorings!B:B=A19,Moorings!D:D=D19))"),"ATAPL-70110-00001")</f>
        <v>ATAPL-70110-00001</v>
      </c>
      <c r="F19" s="39" t="str">
        <f>IFERROR(__xludf.DUMMYFUNCTION("if(isblank(A19),"""",filter(Moorings!C:C,Moorings!B:B=A19,Moorings!D:D=D19))"),"FLNTURTD-3099")</f>
        <v>FLNTURTD-3099</v>
      </c>
      <c r="G19" s="57" t="s">
        <v>79</v>
      </c>
      <c r="H19" s="58">
        <v>0.0121</v>
      </c>
      <c r="I19" s="37"/>
    </row>
    <row r="20" ht="14.25" customHeight="1">
      <c r="A20" s="50" t="s">
        <v>23</v>
      </c>
      <c r="B20" s="38" t="str">
        <f>IFERROR(__xludf.DUMMYFUNCTION("if(isblank(A20),"""",filter(Moorings!A:A,Moorings!B:B=left(A20,14),Moorings!D:D=D20))"),"ATAPL-71403-00002")</f>
        <v>ATAPL-71403-00002</v>
      </c>
      <c r="C20" s="39" t="str">
        <f>IFERROR(__xludf.DUMMYFUNCTION("if(isblank(A20),"""",filter(Moorings!C:C,Moorings!B:B=left(A20,14),Moorings!D:D=D20))"),"13152-03")</f>
        <v>13152-03</v>
      </c>
      <c r="D20" s="45">
        <v>1.0</v>
      </c>
      <c r="E20" s="39" t="str">
        <f>IFERROR(__xludf.DUMMYFUNCTION("if(isblank(A20),"""",filter(Moorings!A:A,Moorings!B:B=A20,Moorings!D:D=D20))"),"ATAPL-70110-00001")</f>
        <v>ATAPL-70110-00001</v>
      </c>
      <c r="F20" s="39" t="str">
        <f>IFERROR(__xludf.DUMMYFUNCTION("if(isblank(A20),"""",filter(Moorings!C:C,Moorings!B:B=A20,Moorings!D:D=D20))"),"FLNTURTD-3099")</f>
        <v>FLNTURTD-3099</v>
      </c>
      <c r="G20" s="57" t="s">
        <v>80</v>
      </c>
      <c r="H20" s="56">
        <v>50.0</v>
      </c>
      <c r="I20" s="37"/>
    </row>
    <row r="21" ht="14.25" customHeight="1">
      <c r="A21" s="50" t="s">
        <v>23</v>
      </c>
      <c r="B21" s="38" t="str">
        <f>IFERROR(__xludf.DUMMYFUNCTION("if(isblank(A21),"""",filter(Moorings!A:A,Moorings!B:B=left(A21,14),Moorings!D:D=D21))"),"ATAPL-71403-00002")</f>
        <v>ATAPL-71403-00002</v>
      </c>
      <c r="C21" s="39" t="str">
        <f>IFERROR(__xludf.DUMMYFUNCTION("if(isblank(A21),"""",filter(Moorings!C:C,Moorings!B:B=left(A21,14),Moorings!D:D=D21))"),"13152-03")</f>
        <v>13152-03</v>
      </c>
      <c r="D21" s="45">
        <v>1.0</v>
      </c>
      <c r="E21" s="39" t="str">
        <f>IFERROR(__xludf.DUMMYFUNCTION("if(isblank(A21),"""",filter(Moorings!A:A,Moorings!B:B=A21,Moorings!D:D=D21))"),"ATAPL-70110-00001")</f>
        <v>ATAPL-70110-00001</v>
      </c>
      <c r="F21" s="39" t="str">
        <f>IFERROR(__xludf.DUMMYFUNCTION("if(isblank(A21),"""",filter(Moorings!C:C,Moorings!B:B=A21,Moorings!D:D=D21))"),"FLNTURTD-3099")</f>
        <v>FLNTURTD-3099</v>
      </c>
      <c r="G21" s="57" t="s">
        <v>81</v>
      </c>
      <c r="H21" s="58">
        <v>0.0121</v>
      </c>
      <c r="I21" s="37"/>
    </row>
    <row r="22" ht="14.25" customHeight="1">
      <c r="A22" s="50" t="s">
        <v>23</v>
      </c>
      <c r="B22" s="38" t="str">
        <f>IFERROR(__xludf.DUMMYFUNCTION("if(isblank(A22),"""",filter(Moorings!A:A,Moorings!B:B=left(A22,14),Moorings!D:D=D22))"),"ATAPL-71403-00002")</f>
        <v>ATAPL-71403-00002</v>
      </c>
      <c r="C22" s="39" t="str">
        <f>IFERROR(__xludf.DUMMYFUNCTION("if(isblank(A22),"""",filter(Moorings!C:C,Moorings!B:B=left(A22,14),Moorings!D:D=D22))"),"13152-03")</f>
        <v>13152-03</v>
      </c>
      <c r="D22" s="45">
        <v>1.0</v>
      </c>
      <c r="E22" s="39" t="str">
        <f>IFERROR(__xludf.DUMMYFUNCTION("if(isblank(A22),"""",filter(Moorings!A:A,Moorings!B:B=A22,Moorings!D:D=D22))"),"ATAPL-70110-00001")</f>
        <v>ATAPL-70110-00001</v>
      </c>
      <c r="F22" s="39" t="str">
        <f>IFERROR(__xludf.DUMMYFUNCTION("if(isblank(A22),"""",filter(Moorings!C:C,Moorings!B:B=A22,Moorings!D:D=D22))"),"FLNTURTD-3099")</f>
        <v>FLNTURTD-3099</v>
      </c>
      <c r="G22" s="57" t="s">
        <v>82</v>
      </c>
      <c r="H22" s="56">
        <v>117.0</v>
      </c>
      <c r="I22" s="37"/>
    </row>
    <row r="23" ht="14.25" customHeight="1">
      <c r="A23" s="50" t="s">
        <v>23</v>
      </c>
      <c r="B23" s="38" t="str">
        <f>IFERROR(__xludf.DUMMYFUNCTION("if(isblank(A23),"""",filter(Moorings!A:A,Moorings!B:B=left(A23,14),Moorings!D:D=D23))"),"ATAPL-71403-00002")</f>
        <v>ATAPL-71403-00002</v>
      </c>
      <c r="C23" s="39" t="str">
        <f>IFERROR(__xludf.DUMMYFUNCTION("if(isblank(A23),"""",filter(Moorings!C:C,Moorings!B:B=left(A23,14),Moorings!D:D=D23))"),"13152-03")</f>
        <v>13152-03</v>
      </c>
      <c r="D23" s="45">
        <v>1.0</v>
      </c>
      <c r="E23" s="39" t="str">
        <f>IFERROR(__xludf.DUMMYFUNCTION("if(isblank(A23),"""",filter(Moorings!A:A,Moorings!B:B=A23,Moorings!D:D=D23))"),"ATAPL-70110-00001")</f>
        <v>ATAPL-70110-00001</v>
      </c>
      <c r="F23" s="39" t="str">
        <f>IFERROR(__xludf.DUMMYFUNCTION("if(isblank(A23),"""",filter(Moorings!C:C,Moorings!B:B=A23,Moorings!D:D=D23))"),"FLNTURTD-3099")</f>
        <v>FLNTURTD-3099</v>
      </c>
      <c r="G23" s="57" t="s">
        <v>83</v>
      </c>
      <c r="H23" s="56">
        <v>700.0</v>
      </c>
      <c r="I23" s="37"/>
    </row>
    <row r="24" ht="14.25" customHeight="1">
      <c r="A24" s="50" t="s">
        <v>23</v>
      </c>
      <c r="B24" s="38" t="str">
        <f>IFERROR(__xludf.DUMMYFUNCTION("if(isblank(A24),"""",filter(Moorings!A:A,Moorings!B:B=left(A24,14),Moorings!D:D=D24))"),"ATAPL-71403-00002")</f>
        <v>ATAPL-71403-00002</v>
      </c>
      <c r="C24" s="39" t="str">
        <f>IFERROR(__xludf.DUMMYFUNCTION("if(isblank(A24),"""",filter(Moorings!C:C,Moorings!B:B=left(A24,14),Moorings!D:D=D24))"),"13152-03")</f>
        <v>13152-03</v>
      </c>
      <c r="D24" s="45">
        <v>1.0</v>
      </c>
      <c r="E24" s="39" t="str">
        <f>IFERROR(__xludf.DUMMYFUNCTION("if(isblank(A24),"""",filter(Moorings!A:A,Moorings!B:B=A24,Moorings!D:D=D24))"),"ATAPL-70110-00001")</f>
        <v>ATAPL-70110-00001</v>
      </c>
      <c r="F24" s="39" t="str">
        <f>IFERROR(__xludf.DUMMYFUNCTION("if(isblank(A24),"""",filter(Moorings!C:C,Moorings!B:B=A24,Moorings!D:D=D24))"),"FLNTURTD-3099")</f>
        <v>FLNTURTD-3099</v>
      </c>
      <c r="G24" s="57" t="s">
        <v>84</v>
      </c>
      <c r="H24" s="59">
        <v>1.08</v>
      </c>
      <c r="I24" s="37"/>
    </row>
    <row r="25" ht="14.25" customHeight="1">
      <c r="A25" s="50" t="s">
        <v>23</v>
      </c>
      <c r="B25" s="38" t="str">
        <f>IFERROR(__xludf.DUMMYFUNCTION("if(isblank(A25),"""",filter(Moorings!A:A,Moorings!B:B=left(A25,14),Moorings!D:D=D25))"),"ATAPL-71403-00002")</f>
        <v>ATAPL-71403-00002</v>
      </c>
      <c r="C25" s="39" t="str">
        <f>IFERROR(__xludf.DUMMYFUNCTION("if(isblank(A25),"""",filter(Moorings!C:C,Moorings!B:B=left(A25,14),Moorings!D:D=D25))"),"13152-03")</f>
        <v>13152-03</v>
      </c>
      <c r="D25" s="45">
        <v>1.0</v>
      </c>
      <c r="E25" s="39" t="str">
        <f>IFERROR(__xludf.DUMMYFUNCTION("if(isblank(A25),"""",filter(Moorings!A:A,Moorings!B:B=A25,Moorings!D:D=D25))"),"ATAPL-70110-00001")</f>
        <v>ATAPL-70110-00001</v>
      </c>
      <c r="F25" s="39" t="str">
        <f>IFERROR(__xludf.DUMMYFUNCTION("if(isblank(A25),"""",filter(Moorings!C:C,Moorings!B:B=A25,Moorings!D:D=D25))"),"FLNTURTD-3099")</f>
        <v>FLNTURTD-3099</v>
      </c>
      <c r="G25" s="57" t="s">
        <v>85</v>
      </c>
      <c r="H25" s="60">
        <v>0.039</v>
      </c>
      <c r="I25" s="37"/>
    </row>
    <row r="26" ht="14.25" customHeight="1">
      <c r="A26" s="37"/>
      <c r="B26" s="33" t="str">
        <f>IFERROR(__xludf.DUMMYFUNCTION("if(isblank(A26),"""",filter(Moorings!A:A,Moorings!B:B=left(A26,14),Moorings!D:D=D26))"),"")</f>
        <v/>
      </c>
      <c r="C26" s="34" t="str">
        <f>IFERROR(__xludf.DUMMYFUNCTION("if(isblank(A26),"""",filter(Moorings!C:C,Moorings!B:B=left(A26,14),Moorings!D:D=D26))"),"")</f>
        <v/>
      </c>
      <c r="D26" s="45"/>
      <c r="E26" s="34" t="str">
        <f>IFERROR(__xludf.DUMMYFUNCTION("if(isblank(A26),"""",filter(Moorings!A:A,Moorings!B:B=A26,Moorings!D:D=D26))"),"")</f>
        <v/>
      </c>
      <c r="F26" s="34" t="str">
        <f>IFERROR(__xludf.DUMMYFUNCTION("if(isblank(A26),"""",filter(Moorings!C:C,Moorings!B:B=A26,Moorings!D:D=D26))"),"")</f>
        <v/>
      </c>
      <c r="G26" s="37"/>
      <c r="H26" s="61"/>
      <c r="I26" s="37"/>
    </row>
    <row r="27" ht="14.25" customHeight="1">
      <c r="A27" s="50" t="s">
        <v>48</v>
      </c>
      <c r="B27" s="38" t="str">
        <f>IFERROR(__xludf.DUMMYFUNCTION("if(isblank(A27),"""",filter(Moorings!A:A,Moorings!B:B=left(A27,14),Moorings!D:D=D27))"),"ATAPL-71403-00002")</f>
        <v>ATAPL-71403-00002</v>
      </c>
      <c r="C27" s="39" t="str">
        <f>IFERROR(__xludf.DUMMYFUNCTION("if(isblank(A27),"""",filter(Moorings!C:C,Moorings!B:B=left(A27,14),Moorings!D:D=D27))"),"13152-03")</f>
        <v>13152-03</v>
      </c>
      <c r="D27" s="45">
        <v>2.0</v>
      </c>
      <c r="E27" s="39" t="str">
        <f>IFERROR(__xludf.DUMMYFUNCTION("if(isblank(A27),"""",filter(Moorings!A:A,Moorings!B:B=A27,Moorings!D:D=D27))"),"ATAPL-70110-00004")</f>
        <v>ATAPL-70110-00004</v>
      </c>
      <c r="F27" s="39" t="str">
        <f>IFERROR(__xludf.DUMMYFUNCTION("if(isblank(A27),"""",filter(Moorings!C:C,Moorings!B:B=A27,Moorings!D:D=D27))"),"3637")</f>
        <v>3637</v>
      </c>
      <c r="G27" s="37" t="s">
        <v>78</v>
      </c>
      <c r="H27" s="61">
        <v>50.0</v>
      </c>
      <c r="I27" s="37"/>
    </row>
    <row r="28" ht="14.25" customHeight="1">
      <c r="A28" s="50" t="s">
        <v>48</v>
      </c>
      <c r="B28" s="38" t="str">
        <f>IFERROR(__xludf.DUMMYFUNCTION("if(isblank(A28),"""",filter(Moorings!A:A,Moorings!B:B=left(A28,14),Moorings!D:D=D28))"),"ATAPL-71403-00002")</f>
        <v>ATAPL-71403-00002</v>
      </c>
      <c r="C28" s="39" t="str">
        <f>IFERROR(__xludf.DUMMYFUNCTION("if(isblank(A28),"""",filter(Moorings!C:C,Moorings!B:B=left(A28,14),Moorings!D:D=D28))"),"13152-03")</f>
        <v>13152-03</v>
      </c>
      <c r="D28" s="45">
        <v>2.0</v>
      </c>
      <c r="E28" s="39" t="str">
        <f>IFERROR(__xludf.DUMMYFUNCTION("if(isblank(A28),"""",filter(Moorings!A:A,Moorings!B:B=A28,Moorings!D:D=D28))"),"ATAPL-70110-00004")</f>
        <v>ATAPL-70110-00004</v>
      </c>
      <c r="F28" s="39" t="str">
        <f>IFERROR(__xludf.DUMMYFUNCTION("if(isblank(A28),"""",filter(Moorings!C:C,Moorings!B:B=A28,Moorings!D:D=D28))"),"3637")</f>
        <v>3637</v>
      </c>
      <c r="G28" s="37" t="s">
        <v>79</v>
      </c>
      <c r="H28" s="62">
        <v>0.0121</v>
      </c>
      <c r="I28" s="37"/>
    </row>
    <row r="29" ht="14.25" customHeight="1">
      <c r="A29" s="50" t="s">
        <v>48</v>
      </c>
      <c r="B29" s="38" t="str">
        <f>IFERROR(__xludf.DUMMYFUNCTION("if(isblank(A29),"""",filter(Moorings!A:A,Moorings!B:B=left(A29,14),Moorings!D:D=D29))"),"ATAPL-71403-00002")</f>
        <v>ATAPL-71403-00002</v>
      </c>
      <c r="C29" s="39" t="str">
        <f>IFERROR(__xludf.DUMMYFUNCTION("if(isblank(A29),"""",filter(Moorings!C:C,Moorings!B:B=left(A29,14),Moorings!D:D=D29))"),"13152-03")</f>
        <v>13152-03</v>
      </c>
      <c r="D29" s="45">
        <v>2.0</v>
      </c>
      <c r="E29" s="39" t="str">
        <f>IFERROR(__xludf.DUMMYFUNCTION("if(isblank(A29),"""",filter(Moorings!A:A,Moorings!B:B=A29,Moorings!D:D=D29))"),"ATAPL-70110-00004")</f>
        <v>ATAPL-70110-00004</v>
      </c>
      <c r="F29" s="39" t="str">
        <f>IFERROR(__xludf.DUMMYFUNCTION("if(isblank(A29),"""",filter(Moorings!C:C,Moorings!B:B=A29,Moorings!D:D=D29))"),"3637")</f>
        <v>3637</v>
      </c>
      <c r="G29" s="37" t="s">
        <v>80</v>
      </c>
      <c r="H29" s="61">
        <v>50.0</v>
      </c>
      <c r="I29" s="37"/>
    </row>
    <row r="30" ht="14.25" customHeight="1">
      <c r="A30" s="50" t="s">
        <v>48</v>
      </c>
      <c r="B30" s="38" t="str">
        <f>IFERROR(__xludf.DUMMYFUNCTION("if(isblank(A30),"""",filter(Moorings!A:A,Moorings!B:B=left(A30,14),Moorings!D:D=D30))"),"ATAPL-71403-00002")</f>
        <v>ATAPL-71403-00002</v>
      </c>
      <c r="C30" s="39" t="str">
        <f>IFERROR(__xludf.DUMMYFUNCTION("if(isblank(A30),"""",filter(Moorings!C:C,Moorings!B:B=left(A30,14),Moorings!D:D=D30))"),"13152-03")</f>
        <v>13152-03</v>
      </c>
      <c r="D30" s="45">
        <v>2.0</v>
      </c>
      <c r="E30" s="39" t="str">
        <f>IFERROR(__xludf.DUMMYFUNCTION("if(isblank(A30),"""",filter(Moorings!A:A,Moorings!B:B=A30,Moorings!D:D=D30))"),"ATAPL-70110-00004")</f>
        <v>ATAPL-70110-00004</v>
      </c>
      <c r="F30" s="39" t="str">
        <f>IFERROR(__xludf.DUMMYFUNCTION("if(isblank(A30),"""",filter(Moorings!C:C,Moorings!B:B=A30,Moorings!D:D=D30))"),"3637")</f>
        <v>3637</v>
      </c>
      <c r="G30" s="37" t="s">
        <v>81</v>
      </c>
      <c r="H30" s="62">
        <v>0.0121</v>
      </c>
      <c r="I30" s="37"/>
    </row>
    <row r="31" ht="14.25" customHeight="1">
      <c r="A31" s="50" t="s">
        <v>48</v>
      </c>
      <c r="B31" s="38" t="str">
        <f>IFERROR(__xludf.DUMMYFUNCTION("if(isblank(A31),"""",filter(Moorings!A:A,Moorings!B:B=left(A31,14),Moorings!D:D=D31))"),"ATAPL-71403-00002")</f>
        <v>ATAPL-71403-00002</v>
      </c>
      <c r="C31" s="39" t="str">
        <f>IFERROR(__xludf.DUMMYFUNCTION("if(isblank(A31),"""",filter(Moorings!C:C,Moorings!B:B=left(A31,14),Moorings!D:D=D31))"),"13152-03")</f>
        <v>13152-03</v>
      </c>
      <c r="D31" s="45">
        <v>2.0</v>
      </c>
      <c r="E31" s="39" t="str">
        <f>IFERROR(__xludf.DUMMYFUNCTION("if(isblank(A31),"""",filter(Moorings!A:A,Moorings!B:B=A31,Moorings!D:D=D31))"),"ATAPL-70110-00004")</f>
        <v>ATAPL-70110-00004</v>
      </c>
      <c r="F31" s="39" t="str">
        <f>IFERROR(__xludf.DUMMYFUNCTION("if(isblank(A31),"""",filter(Moorings!C:C,Moorings!B:B=A31,Moorings!D:D=D31))"),"3637")</f>
        <v>3637</v>
      </c>
      <c r="G31" s="37" t="s">
        <v>82</v>
      </c>
      <c r="H31" s="61">
        <v>117.0</v>
      </c>
      <c r="I31" s="37"/>
    </row>
    <row r="32" ht="14.25" customHeight="1">
      <c r="A32" s="50" t="s">
        <v>48</v>
      </c>
      <c r="B32" s="38" t="str">
        <f>IFERROR(__xludf.DUMMYFUNCTION("if(isblank(A32),"""",filter(Moorings!A:A,Moorings!B:B=left(A32,14),Moorings!D:D=D32))"),"ATAPL-71403-00002")</f>
        <v>ATAPL-71403-00002</v>
      </c>
      <c r="C32" s="39" t="str">
        <f>IFERROR(__xludf.DUMMYFUNCTION("if(isblank(A32),"""",filter(Moorings!C:C,Moorings!B:B=left(A32,14),Moorings!D:D=D32))"),"13152-03")</f>
        <v>13152-03</v>
      </c>
      <c r="D32" s="45">
        <v>2.0</v>
      </c>
      <c r="E32" s="39" t="str">
        <f>IFERROR(__xludf.DUMMYFUNCTION("if(isblank(A32),"""",filter(Moorings!A:A,Moorings!B:B=A32,Moorings!D:D=D32))"),"ATAPL-70110-00004")</f>
        <v>ATAPL-70110-00004</v>
      </c>
      <c r="F32" s="39" t="str">
        <f>IFERROR(__xludf.DUMMYFUNCTION("if(isblank(A32),"""",filter(Moorings!C:C,Moorings!B:B=A32,Moorings!D:D=D32))"),"3637")</f>
        <v>3637</v>
      </c>
      <c r="G32" s="37" t="s">
        <v>83</v>
      </c>
      <c r="H32" s="61">
        <v>700.0</v>
      </c>
      <c r="I32" s="37"/>
    </row>
    <row r="33" ht="14.25" customHeight="1">
      <c r="A33" s="50" t="s">
        <v>48</v>
      </c>
      <c r="B33" s="38" t="str">
        <f>IFERROR(__xludf.DUMMYFUNCTION("if(isblank(A33),"""",filter(Moorings!A:A,Moorings!B:B=left(A33,14),Moorings!D:D=D33))"),"ATAPL-71403-00002")</f>
        <v>ATAPL-71403-00002</v>
      </c>
      <c r="C33" s="39" t="str">
        <f>IFERROR(__xludf.DUMMYFUNCTION("if(isblank(A33),"""",filter(Moorings!C:C,Moorings!B:B=left(A33,14),Moorings!D:D=D33))"),"13152-03")</f>
        <v>13152-03</v>
      </c>
      <c r="D33" s="45">
        <v>2.0</v>
      </c>
      <c r="E33" s="39" t="str">
        <f>IFERROR(__xludf.DUMMYFUNCTION("if(isblank(A33),"""",filter(Moorings!A:A,Moorings!B:B=A33,Moorings!D:D=D33))"),"ATAPL-70110-00004")</f>
        <v>ATAPL-70110-00004</v>
      </c>
      <c r="F33" s="39" t="str">
        <f>IFERROR(__xludf.DUMMYFUNCTION("if(isblank(A33),"""",filter(Moorings!C:C,Moorings!B:B=A33,Moorings!D:D=D33))"),"3637")</f>
        <v>3637</v>
      </c>
      <c r="G33" s="37" t="s">
        <v>84</v>
      </c>
      <c r="H33" s="63">
        <v>1.08</v>
      </c>
      <c r="I33" s="37"/>
    </row>
    <row r="34" ht="14.25" customHeight="1">
      <c r="A34" s="50" t="s">
        <v>48</v>
      </c>
      <c r="B34" s="38" t="str">
        <f>IFERROR(__xludf.DUMMYFUNCTION("if(isblank(A34),"""",filter(Moorings!A:A,Moorings!B:B=left(A34,14),Moorings!D:D=D34))"),"ATAPL-71403-00002")</f>
        <v>ATAPL-71403-00002</v>
      </c>
      <c r="C34" s="39" t="str">
        <f>IFERROR(__xludf.DUMMYFUNCTION("if(isblank(A34),"""",filter(Moorings!C:C,Moorings!B:B=left(A34,14),Moorings!D:D=D34))"),"13152-03")</f>
        <v>13152-03</v>
      </c>
      <c r="D34" s="45">
        <v>2.0</v>
      </c>
      <c r="E34" s="39" t="str">
        <f>IFERROR(__xludf.DUMMYFUNCTION("if(isblank(A34),"""",filter(Moorings!A:A,Moorings!B:B=A34,Moorings!D:D=D34))"),"ATAPL-70110-00004")</f>
        <v>ATAPL-70110-00004</v>
      </c>
      <c r="F34" s="39" t="str">
        <f>IFERROR(__xludf.DUMMYFUNCTION("if(isblank(A34),"""",filter(Moorings!C:C,Moorings!B:B=A34,Moorings!D:D=D34))"),"3637")</f>
        <v>3637</v>
      </c>
      <c r="G34" s="37" t="s">
        <v>85</v>
      </c>
      <c r="H34" s="64">
        <v>0.039</v>
      </c>
      <c r="I34" s="37"/>
    </row>
    <row r="35" ht="15.75" customHeight="1">
      <c r="A35" s="53"/>
      <c r="B35" s="33" t="str">
        <f>IFERROR(__xludf.DUMMYFUNCTION("if(isblank(A35),"""",filter(Moorings!A:A,Moorings!B:B=left(A35,14),Moorings!D:D=D35))"),"")</f>
        <v/>
      </c>
      <c r="C35" s="34" t="str">
        <f>IFERROR(__xludf.DUMMYFUNCTION("if(isblank(A35),"""",filter(Moorings!C:C,Moorings!B:B=left(A35,14),Moorings!D:D=D35))"),"")</f>
        <v/>
      </c>
      <c r="D35" s="44"/>
      <c r="E35" s="34" t="str">
        <f>IFERROR(__xludf.DUMMYFUNCTION("if(isblank(A35),"""",filter(Moorings!A:A,Moorings!B:B=A35,Moorings!D:D=D35))"),"")</f>
        <v/>
      </c>
      <c r="F35" s="34" t="str">
        <f>IFERROR(__xludf.DUMMYFUNCTION("if(isblank(A35),"""",filter(Moorings!C:C,Moorings!B:B=A35,Moorings!D:D=D35))"),"")</f>
        <v/>
      </c>
      <c r="G35" s="53"/>
      <c r="H35" s="47"/>
      <c r="I35" s="37"/>
    </row>
    <row r="36" ht="14.25" customHeight="1">
      <c r="A36" s="50" t="s">
        <v>26</v>
      </c>
      <c r="B36" s="38" t="str">
        <f>IFERROR(__xludf.DUMMYFUNCTION("if(isblank(A36),"""",filter(Moorings!A:A,Moorings!B:B=left(A36,14),Moorings!D:D=D36))"),"ATAPL-71403-00002")</f>
        <v>ATAPL-71403-00002</v>
      </c>
      <c r="C36" s="39" t="str">
        <f>IFERROR(__xludf.DUMMYFUNCTION("if(isblank(A36),"""",filter(Moorings!C:C,Moorings!B:B=left(A36,14),Moorings!D:D=D36))"),"13152-03")</f>
        <v>13152-03</v>
      </c>
      <c r="D36" s="44">
        <v>1.0</v>
      </c>
      <c r="E36" s="39" t="str">
        <f>IFERROR(__xludf.DUMMYFUNCTION("if(isblank(A36),"""",filter(Moorings!A:A,Moorings!B:B=A36,Moorings!D:D=D36))"),"ATAPL-70111-00001")</f>
        <v>ATAPL-70111-00001</v>
      </c>
      <c r="F36" s="39" t="str">
        <f>IFERROR(__xludf.DUMMYFUNCTION("if(isblank(A36),"""",filter(Moorings!C:C,Moorings!B:B=A36,Moorings!D:D=D36))"),"FLCDRTD-3098")</f>
        <v>FLCDRTD-3098</v>
      </c>
      <c r="G36" s="57" t="s">
        <v>86</v>
      </c>
      <c r="H36" s="65">
        <v>61.0</v>
      </c>
      <c r="I36" s="41"/>
    </row>
    <row r="37" ht="14.25" customHeight="1">
      <c r="A37" s="50" t="s">
        <v>26</v>
      </c>
      <c r="B37" s="38" t="str">
        <f>IFERROR(__xludf.DUMMYFUNCTION("if(isblank(A37),"""",filter(Moorings!A:A,Moorings!B:B=left(A37,14),Moorings!D:D=D37))"),"ATAPL-71403-00002")</f>
        <v>ATAPL-71403-00002</v>
      </c>
      <c r="C37" s="39" t="str">
        <f>IFERROR(__xludf.DUMMYFUNCTION("if(isblank(A37),"""",filter(Moorings!C:C,Moorings!B:B=left(A37,14),Moorings!D:D=D37))"),"13152-03")</f>
        <v>13152-03</v>
      </c>
      <c r="D37" s="44">
        <v>1.0</v>
      </c>
      <c r="E37" s="39" t="str">
        <f>IFERROR(__xludf.DUMMYFUNCTION("if(isblank(A37),"""",filter(Moorings!A:A,Moorings!B:B=A37,Moorings!D:D=D37))"),"ATAPL-70111-00001")</f>
        <v>ATAPL-70111-00001</v>
      </c>
      <c r="F37" s="39" t="str">
        <f>IFERROR(__xludf.DUMMYFUNCTION("if(isblank(A37),"""",filter(Moorings!C:C,Moorings!B:B=A37,Moorings!D:D=D37))"),"FLCDRTD-3098")</f>
        <v>FLCDRTD-3098</v>
      </c>
      <c r="G37" s="66" t="s">
        <v>87</v>
      </c>
      <c r="H37" s="67">
        <v>0.0307</v>
      </c>
      <c r="I37" s="37"/>
    </row>
    <row r="38" ht="14.25" customHeight="1">
      <c r="A38" s="68"/>
      <c r="B38" s="33" t="str">
        <f>IFERROR(__xludf.DUMMYFUNCTION("if(isblank(A38),"""",filter(Moorings!A:A,Moorings!B:B=left(A38,14),Moorings!D:D=D38))"),"")</f>
        <v/>
      </c>
      <c r="C38" s="34" t="str">
        <f>IFERROR(__xludf.DUMMYFUNCTION("if(isblank(A38),"""",filter(Moorings!C:C,Moorings!B:B=left(A38,14),Moorings!D:D=D38))"),"")</f>
        <v/>
      </c>
      <c r="D38" s="40"/>
      <c r="E38" s="34" t="str">
        <f>IFERROR(__xludf.DUMMYFUNCTION("if(isblank(A38),"""",filter(Moorings!A:A,Moorings!B:B=A38,Moorings!D:D=D38))"),"")</f>
        <v/>
      </c>
      <c r="F38" s="34" t="str">
        <f>IFERROR(__xludf.DUMMYFUNCTION("if(isblank(A38),"""",filter(Moorings!C:C,Moorings!B:B=A38,Moorings!D:D=D38))"),"")</f>
        <v/>
      </c>
      <c r="G38" s="37"/>
      <c r="H38" s="69"/>
      <c r="I38" s="37"/>
    </row>
    <row r="39" ht="14.25" customHeight="1">
      <c r="A39" s="68" t="s">
        <v>50</v>
      </c>
      <c r="B39" s="38" t="str">
        <f>IFERROR(__xludf.DUMMYFUNCTION("if(isblank(A39),"""",filter(Moorings!A:A,Moorings!B:B=left(A39,14),Moorings!D:D=D39))"),"ATAPL-71403-00002")</f>
        <v>ATAPL-71403-00002</v>
      </c>
      <c r="C39" s="39" t="str">
        <f>IFERROR(__xludf.DUMMYFUNCTION("if(isblank(A39),"""",filter(Moorings!C:C,Moorings!B:B=left(A39,14),Moorings!D:D=D39))"),"13152-03")</f>
        <v>13152-03</v>
      </c>
      <c r="D39" s="45">
        <v>2.0</v>
      </c>
      <c r="E39" s="39" t="str">
        <f>IFERROR(__xludf.DUMMYFUNCTION("if(isblank(A39),"""",filter(Moorings!A:A,Moorings!B:B=A39,Moorings!D:D=D39))"),"ATAPL-70111-00004")</f>
        <v>ATAPL-70111-00004</v>
      </c>
      <c r="F39" s="39" t="str">
        <f>IFERROR(__xludf.DUMMYFUNCTION("if(isblank(A39),"""",filter(Moorings!C:C,Moorings!B:B=A39,Moorings!D:D=D39))"),"3715")</f>
        <v>3715</v>
      </c>
      <c r="G39" s="37" t="s">
        <v>86</v>
      </c>
      <c r="H39" s="69">
        <v>61.0</v>
      </c>
      <c r="I39" s="37"/>
    </row>
    <row r="40" ht="14.25" customHeight="1">
      <c r="A40" s="68" t="s">
        <v>50</v>
      </c>
      <c r="B40" s="38" t="str">
        <f>IFERROR(__xludf.DUMMYFUNCTION("if(isblank(A40),"""",filter(Moorings!A:A,Moorings!B:B=left(A40,14),Moorings!D:D=D40))"),"ATAPL-71403-00002")</f>
        <v>ATAPL-71403-00002</v>
      </c>
      <c r="C40" s="39" t="str">
        <f>IFERROR(__xludf.DUMMYFUNCTION("if(isblank(A40),"""",filter(Moorings!C:C,Moorings!B:B=left(A40,14),Moorings!D:D=D40))"),"13152-03")</f>
        <v>13152-03</v>
      </c>
      <c r="D40" s="45">
        <v>2.0</v>
      </c>
      <c r="E40" s="39" t="str">
        <f>IFERROR(__xludf.DUMMYFUNCTION("if(isblank(A40),"""",filter(Moorings!A:A,Moorings!B:B=A40,Moorings!D:D=D40))"),"ATAPL-70111-00004")</f>
        <v>ATAPL-70111-00004</v>
      </c>
      <c r="F40" s="39" t="str">
        <f>IFERROR(__xludf.DUMMYFUNCTION("if(isblank(A40),"""",filter(Moorings!C:C,Moorings!B:B=A40,Moorings!D:D=D40))"),"3715")</f>
        <v>3715</v>
      </c>
      <c r="G40" s="70" t="s">
        <v>87</v>
      </c>
      <c r="H40" s="62">
        <v>0.0307</v>
      </c>
      <c r="I40" s="37"/>
    </row>
    <row r="41" ht="15.75" customHeight="1">
      <c r="A41" s="71"/>
      <c r="B41" s="33" t="str">
        <f>IFERROR(__xludf.DUMMYFUNCTION("if(isblank(A41),"""",filter(Moorings!A:A,Moorings!B:B=left(A41,14),Moorings!D:D=D41))"),"")</f>
        <v/>
      </c>
      <c r="C41" s="34" t="str">
        <f>IFERROR(__xludf.DUMMYFUNCTION("if(isblank(A41),"""",filter(Moorings!C:C,Moorings!B:B=left(A41,14),Moorings!D:D=D41))"),"")</f>
        <v/>
      </c>
      <c r="D41" s="72"/>
      <c r="E41" s="34" t="str">
        <f>IFERROR(__xludf.DUMMYFUNCTION("if(isblank(A41),"""",filter(Moorings!A:A,Moorings!B:B=A41,Moorings!D:D=D41))"),"")</f>
        <v/>
      </c>
      <c r="F41" s="34" t="str">
        <f>IFERROR(__xludf.DUMMYFUNCTION("if(isblank(A41),"""",filter(Moorings!C:C,Moorings!B:B=A41,Moorings!D:D=D41))"),"")</f>
        <v/>
      </c>
      <c r="G41" s="70"/>
      <c r="H41" s="47"/>
      <c r="I41" s="37"/>
    </row>
    <row r="42" ht="14.25" customHeight="1">
      <c r="A42" s="41" t="s">
        <v>29</v>
      </c>
      <c r="B42" s="38" t="str">
        <f>IFERROR(__xludf.DUMMYFUNCTION("if(isblank(A42),"""",filter(Moorings!A:A,Moorings!B:B=left(A42,14),Moorings!D:D=D42))"),"ATAPL-71403-00002")</f>
        <v>ATAPL-71403-00002</v>
      </c>
      <c r="C42" s="39" t="str">
        <f>IFERROR(__xludf.DUMMYFUNCTION("if(isblank(A42),"""",filter(Moorings!C:C,Moorings!B:B=left(A42,14),Moorings!D:D=D42))"),"13152-03")</f>
        <v>13152-03</v>
      </c>
      <c r="D42" s="44">
        <v>1.0</v>
      </c>
      <c r="E42" s="39" t="str">
        <f>IFERROR(__xludf.DUMMYFUNCTION("if(isblank(A42),"""",filter(Moorings!A:A,Moorings!B:B=A42,Moorings!D:D=D42))"),"ATAPL-58346-00001")</f>
        <v>ATAPL-58346-00001</v>
      </c>
      <c r="F42" s="39" t="str">
        <f>IFERROR(__xludf.DUMMYFUNCTION("if(isblank(A42),"""",filter(Moorings!C:C,Moorings!B:B=A42,Moorings!D:D=D42))"),"1001")</f>
        <v>1001</v>
      </c>
      <c r="G42" s="73" t="s">
        <v>88</v>
      </c>
      <c r="H42" s="74" t="s">
        <v>89</v>
      </c>
      <c r="I42" s="41"/>
    </row>
    <row r="43" ht="14.25" customHeight="1">
      <c r="A43" s="41" t="s">
        <v>29</v>
      </c>
      <c r="B43" s="38" t="str">
        <f>IFERROR(__xludf.DUMMYFUNCTION("if(isblank(A43),"""",filter(Moorings!A:A,Moorings!B:B=left(A43,14),Moorings!D:D=D43))"),"ATAPL-71403-00002")</f>
        <v>ATAPL-71403-00002</v>
      </c>
      <c r="C43" s="39" t="str">
        <f>IFERROR(__xludf.DUMMYFUNCTION("if(isblank(A43),"""",filter(Moorings!C:C,Moorings!B:B=left(A43,14),Moorings!D:D=D43))"),"13152-03")</f>
        <v>13152-03</v>
      </c>
      <c r="D43" s="44">
        <v>1.0</v>
      </c>
      <c r="E43" s="39" t="str">
        <f>IFERROR(__xludf.DUMMYFUNCTION("if(isblank(A43),"""",filter(Moorings!A:A,Moorings!B:B=A43,Moorings!D:D=D43))"),"ATAPL-58346-00001")</f>
        <v>ATAPL-58346-00001</v>
      </c>
      <c r="F43" s="39" t="str">
        <f>IFERROR(__xludf.DUMMYFUNCTION("if(isblank(A43),"""",filter(Moorings!C:C,Moorings!B:B=A43,Moorings!D:D=D43))"),"1001")</f>
        <v>1001</v>
      </c>
      <c r="G43" s="57" t="s">
        <v>90</v>
      </c>
      <c r="H43" s="74" t="s">
        <v>91</v>
      </c>
      <c r="I43" s="41"/>
    </row>
    <row r="44" ht="14.25" customHeight="1">
      <c r="A44" s="41" t="s">
        <v>29</v>
      </c>
      <c r="B44" s="38" t="str">
        <f>IFERROR(__xludf.DUMMYFUNCTION("if(isblank(A44),"""",filter(Moorings!A:A,Moorings!B:B=left(A44,14),Moorings!D:D=D44))"),"ATAPL-71403-00002")</f>
        <v>ATAPL-71403-00002</v>
      </c>
      <c r="C44" s="39" t="str">
        <f>IFERROR(__xludf.DUMMYFUNCTION("if(isblank(A44),"""",filter(Moorings!C:C,Moorings!B:B=left(A44,14),Moorings!D:D=D44))"),"13152-03")</f>
        <v>13152-03</v>
      </c>
      <c r="D44" s="44">
        <v>1.0</v>
      </c>
      <c r="E44" s="39" t="str">
        <f>IFERROR(__xludf.DUMMYFUNCTION("if(isblank(A44),"""",filter(Moorings!A:A,Moorings!B:B=A44,Moorings!D:D=D44))"),"ATAPL-58346-00001")</f>
        <v>ATAPL-58346-00001</v>
      </c>
      <c r="F44" s="39" t="str">
        <f>IFERROR(__xludf.DUMMYFUNCTION("if(isblank(A44),"""",filter(Moorings!C:C,Moorings!B:B=A44,Moorings!D:D=D44))"),"1001")</f>
        <v>1001</v>
      </c>
      <c r="G44" s="57" t="s">
        <v>92</v>
      </c>
      <c r="H44" s="74" t="s">
        <v>93</v>
      </c>
      <c r="I44" s="41"/>
    </row>
    <row r="45" ht="14.25" customHeight="1">
      <c r="A45" s="41" t="s">
        <v>29</v>
      </c>
      <c r="B45" s="38" t="str">
        <f>IFERROR(__xludf.DUMMYFUNCTION("if(isblank(A45),"""",filter(Moorings!A:A,Moorings!B:B=left(A45,14),Moorings!D:D=D45))"),"ATAPL-71403-00002")</f>
        <v>ATAPL-71403-00002</v>
      </c>
      <c r="C45" s="39" t="str">
        <f>IFERROR(__xludf.DUMMYFUNCTION("if(isblank(A45),"""",filter(Moorings!C:C,Moorings!B:B=left(A45,14),Moorings!D:D=D45))"),"13152-03")</f>
        <v>13152-03</v>
      </c>
      <c r="D45" s="44">
        <v>1.0</v>
      </c>
      <c r="E45" s="39" t="str">
        <f>IFERROR(__xludf.DUMMYFUNCTION("if(isblank(A45),"""",filter(Moorings!A:A,Moorings!B:B=A45,Moorings!D:D=D45))"),"ATAPL-58346-00001")</f>
        <v>ATAPL-58346-00001</v>
      </c>
      <c r="F45" s="39" t="str">
        <f>IFERROR(__xludf.DUMMYFUNCTION("if(isblank(A45),"""",filter(Moorings!C:C,Moorings!B:B=A45,Moorings!D:D=D45))"),"1001")</f>
        <v>1001</v>
      </c>
      <c r="G45" s="57" t="s">
        <v>60</v>
      </c>
      <c r="H45" s="75">
        <v>44.527316666666664</v>
      </c>
      <c r="I45" s="41"/>
    </row>
    <row r="46" ht="14.25" customHeight="1">
      <c r="A46" s="41" t="s">
        <v>29</v>
      </c>
      <c r="B46" s="38" t="str">
        <f>IFERROR(__xludf.DUMMYFUNCTION("if(isblank(A46),"""",filter(Moorings!A:A,Moorings!B:B=left(A46,14),Moorings!D:D=D46))"),"ATAPL-71403-00002")</f>
        <v>ATAPL-71403-00002</v>
      </c>
      <c r="C46" s="39" t="str">
        <f>IFERROR(__xludf.DUMMYFUNCTION("if(isblank(A46),"""",filter(Moorings!C:C,Moorings!B:B=left(A46,14),Moorings!D:D=D46))"),"13152-03")</f>
        <v>13152-03</v>
      </c>
      <c r="D46" s="44">
        <v>1.0</v>
      </c>
      <c r="E46" s="39" t="str">
        <f>IFERROR(__xludf.DUMMYFUNCTION("if(isblank(A46),"""",filter(Moorings!A:A,Moorings!B:B=A46,Moorings!D:D=D46))"),"ATAPL-58346-00001")</f>
        <v>ATAPL-58346-00001</v>
      </c>
      <c r="F46" s="39" t="str">
        <f>IFERROR(__xludf.DUMMYFUNCTION("if(isblank(A46),"""",filter(Moorings!C:C,Moorings!B:B=A46,Moorings!D:D=D46))"),"1001")</f>
        <v>1001</v>
      </c>
      <c r="G46" s="57" t="s">
        <v>61</v>
      </c>
      <c r="H46" s="67">
        <v>-125.3801</v>
      </c>
      <c r="I46" s="41"/>
    </row>
    <row r="47" ht="14.25" customHeight="1">
      <c r="A47" s="37"/>
      <c r="B47" s="33" t="str">
        <f>IFERROR(__xludf.DUMMYFUNCTION("if(isblank(A47),"""",filter(Moorings!A:A,Moorings!B:B=left(A47,14),Moorings!D:D=D47))"),"")</f>
        <v/>
      </c>
      <c r="C47" s="34" t="str">
        <f>IFERROR(__xludf.DUMMYFUNCTION("if(isblank(A47),"""",filter(Moorings!C:C,Moorings!B:B=left(A47,14),Moorings!D:D=D47))"),"")</f>
        <v/>
      </c>
      <c r="D47" s="40"/>
      <c r="E47" s="34" t="str">
        <f>IFERROR(__xludf.DUMMYFUNCTION("if(isblank(A47),"""",filter(Moorings!A:A,Moorings!B:B=A47,Moorings!D:D=D47))"),"")</f>
        <v/>
      </c>
      <c r="F47" s="34" t="str">
        <f>IFERROR(__xludf.DUMMYFUNCTION("if(isblank(A47),"""",filter(Moorings!C:C,Moorings!B:B=A47,Moorings!D:D=D47))"),"")</f>
        <v/>
      </c>
      <c r="G47" s="37"/>
      <c r="H47" s="47"/>
      <c r="I47" s="37"/>
    </row>
    <row r="48" ht="14.25" customHeight="1">
      <c r="A48" s="37" t="s">
        <v>29</v>
      </c>
      <c r="B48" s="38" t="str">
        <f>IFERROR(__xludf.DUMMYFUNCTION("if(isblank(A48),"""",filter(Moorings!A:A,Moorings!B:B=left(A48,14),Moorings!D:D=D48))"),"ATAPL-71403-00002")</f>
        <v>ATAPL-71403-00002</v>
      </c>
      <c r="C48" s="39" t="str">
        <f>IFERROR(__xludf.DUMMYFUNCTION("if(isblank(A48),"""",filter(Moorings!C:C,Moorings!B:B=left(A48,14),Moorings!D:D=D48))"),"13152-03")</f>
        <v>13152-03</v>
      </c>
      <c r="D48" s="49">
        <v>2.0</v>
      </c>
      <c r="E48" s="39" t="str">
        <f>IFERROR(__xludf.DUMMYFUNCTION("if(isblank(A48),"""",filter(Moorings!A:A,Moorings!B:B=A48,Moorings!D:D=D48))"),"ATAPL-58346-00006")</f>
        <v>ATAPL-58346-00006</v>
      </c>
      <c r="F48" s="39" t="str">
        <f>IFERROR(__xludf.DUMMYFUNCTION("if(isblank(A48),"""",filter(Moorings!C:C,Moorings!B:B=A48,Moorings!D:D=D48))"),"1215")</f>
        <v>1215</v>
      </c>
      <c r="G48" s="76" t="s">
        <v>88</v>
      </c>
      <c r="H48" s="47" t="s">
        <v>89</v>
      </c>
      <c r="I48" s="37"/>
    </row>
    <row r="49" ht="14.25" customHeight="1">
      <c r="A49" s="37" t="s">
        <v>29</v>
      </c>
      <c r="B49" s="38" t="str">
        <f>IFERROR(__xludf.DUMMYFUNCTION("if(isblank(A49),"""",filter(Moorings!A:A,Moorings!B:B=left(A49,14),Moorings!D:D=D49))"),"ATAPL-71403-00002")</f>
        <v>ATAPL-71403-00002</v>
      </c>
      <c r="C49" s="39" t="str">
        <f>IFERROR(__xludf.DUMMYFUNCTION("if(isblank(A49),"""",filter(Moorings!C:C,Moorings!B:B=left(A49,14),Moorings!D:D=D49))"),"13152-03")</f>
        <v>13152-03</v>
      </c>
      <c r="D49" s="49">
        <v>2.0</v>
      </c>
      <c r="E49" s="39" t="str">
        <f>IFERROR(__xludf.DUMMYFUNCTION("if(isblank(A49),"""",filter(Moorings!A:A,Moorings!B:B=A49,Moorings!D:D=D49))"),"ATAPL-58346-00006")</f>
        <v>ATAPL-58346-00006</v>
      </c>
      <c r="F49" s="39" t="str">
        <f>IFERROR(__xludf.DUMMYFUNCTION("if(isblank(A49),"""",filter(Moorings!C:C,Moorings!B:B=A49,Moorings!D:D=D49))"),"1215")</f>
        <v>1215</v>
      </c>
      <c r="G49" s="37" t="s">
        <v>90</v>
      </c>
      <c r="H49" s="47" t="s">
        <v>91</v>
      </c>
      <c r="I49" s="37"/>
    </row>
    <row r="50" ht="14.25" customHeight="1">
      <c r="A50" s="37" t="s">
        <v>29</v>
      </c>
      <c r="B50" s="38" t="str">
        <f>IFERROR(__xludf.DUMMYFUNCTION("if(isblank(A50),"""",filter(Moorings!A:A,Moorings!B:B=left(A50,14),Moorings!D:D=D50))"),"ATAPL-71403-00002")</f>
        <v>ATAPL-71403-00002</v>
      </c>
      <c r="C50" s="39" t="str">
        <f>IFERROR(__xludf.DUMMYFUNCTION("if(isblank(A50),"""",filter(Moorings!C:C,Moorings!B:B=left(A50,14),Moorings!D:D=D50))"),"13152-03")</f>
        <v>13152-03</v>
      </c>
      <c r="D50" s="49">
        <v>2.0</v>
      </c>
      <c r="E50" s="39" t="str">
        <f>IFERROR(__xludf.DUMMYFUNCTION("if(isblank(A50),"""",filter(Moorings!A:A,Moorings!B:B=A50,Moorings!D:D=D50))"),"ATAPL-58346-00006")</f>
        <v>ATAPL-58346-00006</v>
      </c>
      <c r="F50" s="39" t="str">
        <f>IFERROR(__xludf.DUMMYFUNCTION("if(isblank(A50),"""",filter(Moorings!C:C,Moorings!B:B=A50,Moorings!D:D=D50))"),"1215")</f>
        <v>1215</v>
      </c>
      <c r="G50" s="37" t="s">
        <v>92</v>
      </c>
      <c r="H50" s="47" t="s">
        <v>93</v>
      </c>
      <c r="I50" s="37"/>
    </row>
    <row r="51" ht="14.25" customHeight="1">
      <c r="A51" s="37" t="s">
        <v>29</v>
      </c>
      <c r="B51" s="38" t="str">
        <f>IFERROR(__xludf.DUMMYFUNCTION("if(isblank(A51),"""",filter(Moorings!A:A,Moorings!B:B=left(A51,14),Moorings!D:D=D51))"),"ATAPL-71403-00002")</f>
        <v>ATAPL-71403-00002</v>
      </c>
      <c r="C51" s="39" t="str">
        <f>IFERROR(__xludf.DUMMYFUNCTION("if(isblank(A51),"""",filter(Moorings!C:C,Moorings!B:B=left(A51,14),Moorings!D:D=D51))"),"13152-03")</f>
        <v>13152-03</v>
      </c>
      <c r="D51" s="49">
        <v>2.0</v>
      </c>
      <c r="E51" s="39" t="str">
        <f>IFERROR(__xludf.DUMMYFUNCTION("if(isblank(A51),"""",filter(Moorings!A:A,Moorings!B:B=A51,Moorings!D:D=D51))"),"ATAPL-58346-00006")</f>
        <v>ATAPL-58346-00006</v>
      </c>
      <c r="F51" s="39" t="str">
        <f>IFERROR(__xludf.DUMMYFUNCTION("if(isblank(A51),"""",filter(Moorings!C:C,Moorings!B:B=A51,Moorings!D:D=D51))"),"1215")</f>
        <v>1215</v>
      </c>
      <c r="G51" s="37" t="s">
        <v>60</v>
      </c>
      <c r="H51" s="54">
        <v>44.527316666666664</v>
      </c>
      <c r="I51" s="37"/>
    </row>
    <row r="52" ht="14.25" customHeight="1">
      <c r="A52" s="37" t="s">
        <v>29</v>
      </c>
      <c r="B52" s="38" t="str">
        <f>IFERROR(__xludf.DUMMYFUNCTION("if(isblank(A52),"""",filter(Moorings!A:A,Moorings!B:B=left(A52,14),Moorings!D:D=D52))"),"ATAPL-71403-00002")</f>
        <v>ATAPL-71403-00002</v>
      </c>
      <c r="C52" s="39" t="str">
        <f>IFERROR(__xludf.DUMMYFUNCTION("if(isblank(A52),"""",filter(Moorings!C:C,Moorings!B:B=left(A52,14),Moorings!D:D=D52))"),"13152-03")</f>
        <v>13152-03</v>
      </c>
      <c r="D52" s="49">
        <v>2.0</v>
      </c>
      <c r="E52" s="39" t="str">
        <f>IFERROR(__xludf.DUMMYFUNCTION("if(isblank(A52),"""",filter(Moorings!A:A,Moorings!B:B=A52,Moorings!D:D=D52))"),"ATAPL-58346-00006")</f>
        <v>ATAPL-58346-00006</v>
      </c>
      <c r="F52" s="39" t="str">
        <f>IFERROR(__xludf.DUMMYFUNCTION("if(isblank(A52),"""",filter(Moorings!C:C,Moorings!B:B=A52,Moorings!D:D=D52))"),"1215")</f>
        <v>1215</v>
      </c>
      <c r="G52" s="37" t="s">
        <v>61</v>
      </c>
      <c r="H52" s="62">
        <v>-125.3801</v>
      </c>
      <c r="I52" s="37"/>
    </row>
    <row r="53" ht="15.75" customHeight="1">
      <c r="A53" s="53"/>
      <c r="B53" s="33" t="str">
        <f>IFERROR(__xludf.DUMMYFUNCTION("if(isblank(A53),"""",filter(Moorings!A:A,Moorings!B:B=left(A53,14),Moorings!D:D=D53))"),"")</f>
        <v/>
      </c>
      <c r="C53" s="34" t="str">
        <f>IFERROR(__xludf.DUMMYFUNCTION("if(isblank(A53),"""",filter(Moorings!C:C,Moorings!B:B=left(A53,14),Moorings!D:D=D53))"),"")</f>
        <v/>
      </c>
      <c r="D53" s="40"/>
      <c r="E53" s="34" t="str">
        <f>IFERROR(__xludf.DUMMYFUNCTION("if(isblank(A53),"""",filter(Moorings!A:A,Moorings!B:B=A53,Moorings!D:D=D53))"),"")</f>
        <v/>
      </c>
      <c r="F53" s="34" t="str">
        <f>IFERROR(__xludf.DUMMYFUNCTION("if(isblank(A53),"""",filter(Moorings!C:C,Moorings!B:B=A53,Moorings!D:D=D53))"),"")</f>
        <v/>
      </c>
      <c r="G53" s="37"/>
      <c r="H53" s="47"/>
      <c r="I53" s="37"/>
    </row>
    <row r="54" ht="14.25" customHeight="1">
      <c r="A54" s="77" t="s">
        <v>31</v>
      </c>
      <c r="B54" s="38" t="str">
        <f>IFERROR(__xludf.DUMMYFUNCTION("if(isblank(A54),"""",filter(Moorings!A:A,Moorings!B:B=left(A54,14),Moorings!D:D=D54))"),"ATAPL-71403-00002")</f>
        <v>ATAPL-71403-00002</v>
      </c>
      <c r="C54" s="39" t="str">
        <f>IFERROR(__xludf.DUMMYFUNCTION("if(isblank(A54),"""",filter(Moorings!C:C,Moorings!B:B=left(A54,14),Moorings!D:D=D54))"),"13152-03")</f>
        <v>13152-03</v>
      </c>
      <c r="D54" s="40">
        <v>1.0</v>
      </c>
      <c r="E54" s="39" t="str">
        <f>IFERROR(__xludf.DUMMYFUNCTION("if(isblank(A54),"""",filter(Moorings!A:A,Moorings!B:B=A54,Moorings!D:D=D54))"),"ATAPL-67977-00001")</f>
        <v>ATAPL-67977-00001</v>
      </c>
      <c r="F54" s="39" t="str">
        <f>IFERROR(__xludf.DUMMYFUNCTION("if(isblank(A54),"""",filter(Moorings!C:C,Moorings!B:B=A54,Moorings!D:D=D54))"),"5273520-0120")</f>
        <v>5273520-0120</v>
      </c>
      <c r="G54" s="37" t="s">
        <v>60</v>
      </c>
      <c r="H54" s="54">
        <v>44.527316666666664</v>
      </c>
      <c r="I54" s="37"/>
    </row>
    <row r="55" ht="14.25" customHeight="1">
      <c r="A55" s="77" t="s">
        <v>31</v>
      </c>
      <c r="B55" s="38" t="str">
        <f>IFERROR(__xludf.DUMMYFUNCTION("if(isblank(A55),"""",filter(Moorings!A:A,Moorings!B:B=left(A55,14),Moorings!D:D=D55))"),"ATAPL-71403-00002")</f>
        <v>ATAPL-71403-00002</v>
      </c>
      <c r="C55" s="39" t="str">
        <f>IFERROR(__xludf.DUMMYFUNCTION("if(isblank(A55),"""",filter(Moorings!C:C,Moorings!B:B=left(A55,14),Moorings!D:D=D55))"),"13152-03")</f>
        <v>13152-03</v>
      </c>
      <c r="D55" s="40">
        <v>1.0</v>
      </c>
      <c r="E55" s="39" t="str">
        <f>IFERROR(__xludf.DUMMYFUNCTION("if(isblank(A55),"""",filter(Moorings!A:A,Moorings!B:B=A55,Moorings!D:D=D55))"),"ATAPL-67977-00001")</f>
        <v>ATAPL-67977-00001</v>
      </c>
      <c r="F55" s="39" t="str">
        <f>IFERROR(__xludf.DUMMYFUNCTION("if(isblank(A55),"""",filter(Moorings!C:C,Moorings!B:B=A55,Moorings!D:D=D55))"),"5273520-0120")</f>
        <v>5273520-0120</v>
      </c>
      <c r="G55" s="37" t="s">
        <v>61</v>
      </c>
      <c r="H55" s="62">
        <v>-125.3801</v>
      </c>
      <c r="I55" s="37"/>
    </row>
    <row r="56" ht="15.75" customHeight="1">
      <c r="A56" s="53"/>
      <c r="B56" s="33" t="str">
        <f>IFERROR(__xludf.DUMMYFUNCTION("if(isblank(A56),"""",filter(Moorings!A:A,Moorings!B:B=left(A56,14),Moorings!D:D=D56))"),"")</f>
        <v/>
      </c>
      <c r="C56" s="34" t="str">
        <f>IFERROR(__xludf.DUMMYFUNCTION("if(isblank(A56),"""",filter(Moorings!C:C,Moorings!B:B=left(A56,14),Moorings!D:D=D56))"),"")</f>
        <v/>
      </c>
      <c r="D56" s="40"/>
      <c r="E56" s="34" t="str">
        <f>IFERROR(__xludf.DUMMYFUNCTION("if(isblank(A56),"""",filter(Moorings!A:A,Moorings!B:B=A56,Moorings!D:D=D56))"),"")</f>
        <v/>
      </c>
      <c r="F56" s="34" t="str">
        <f>IFERROR(__xludf.DUMMYFUNCTION("if(isblank(A56),"""",filter(Moorings!C:C,Moorings!B:B=A56,Moorings!D:D=D56))"),"")</f>
        <v/>
      </c>
      <c r="G56" s="37"/>
      <c r="H56" s="47"/>
      <c r="I56" s="37"/>
    </row>
    <row r="57" ht="15.75" customHeight="1">
      <c r="A57" s="78" t="s">
        <v>31</v>
      </c>
      <c r="B57" s="38" t="str">
        <f>IFERROR(__xludf.DUMMYFUNCTION("if(isblank(A57),"""",filter(Moorings!A:A,Moorings!B:B=left(A57,14),Moorings!D:D=D57))"),"ATAPL-71403-00002")</f>
        <v>ATAPL-71403-00002</v>
      </c>
      <c r="C57" s="39" t="str">
        <f>IFERROR(__xludf.DUMMYFUNCTION("if(isblank(A57),"""",filter(Moorings!C:C,Moorings!B:B=left(A57,14),Moorings!D:D=D57))"),"13152-03")</f>
        <v>13152-03</v>
      </c>
      <c r="D57" s="45">
        <v>2.0</v>
      </c>
      <c r="E57" s="39" t="str">
        <f>IFERROR(__xludf.DUMMYFUNCTION("if(isblank(A57),"""",filter(Moorings!A:A,Moorings!B:B=A57,Moorings!D:D=D57))"),"ATAPL-67977-00004")</f>
        <v>ATAPL-67977-00004</v>
      </c>
      <c r="F57" s="39" t="str">
        <f>IFERROR(__xludf.DUMMYFUNCTION("if(isblank(A57),"""",filter(Moorings!C:C,Moorings!B:B=A57,Moorings!D:D=D57))"),"52-0144")</f>
        <v>52-0144</v>
      </c>
      <c r="G57" s="41" t="s">
        <v>60</v>
      </c>
      <c r="H57" s="42">
        <v>44.527316666666664</v>
      </c>
      <c r="I57" s="41"/>
    </row>
    <row r="58" ht="15.75" customHeight="1">
      <c r="A58" s="78" t="s">
        <v>31</v>
      </c>
      <c r="B58" s="38" t="str">
        <f>IFERROR(__xludf.DUMMYFUNCTION("if(isblank(A58),"""",filter(Moorings!A:A,Moorings!B:B=left(A58,14),Moorings!D:D=D58))"),"ATAPL-71403-00002")</f>
        <v>ATAPL-71403-00002</v>
      </c>
      <c r="C58" s="39" t="str">
        <f>IFERROR(__xludf.DUMMYFUNCTION("if(isblank(A58),"""",filter(Moorings!C:C,Moorings!B:B=left(A58,14),Moorings!D:D=D58))"),"13152-03")</f>
        <v>13152-03</v>
      </c>
      <c r="D58" s="79">
        <v>2.0</v>
      </c>
      <c r="E58" s="39" t="str">
        <f>IFERROR(__xludf.DUMMYFUNCTION("if(isblank(A58),"""",filter(Moorings!A:A,Moorings!B:B=A58,Moorings!D:D=D58))"),"ATAPL-67977-00004")</f>
        <v>ATAPL-67977-00004</v>
      </c>
      <c r="F58" s="39" t="str">
        <f>IFERROR(__xludf.DUMMYFUNCTION("if(isblank(A58),"""",filter(Moorings!C:C,Moorings!B:B=A58,Moorings!D:D=D58))"),"52-0144")</f>
        <v>52-0144</v>
      </c>
      <c r="G58" s="41" t="s">
        <v>61</v>
      </c>
      <c r="H58" s="43">
        <v>-125.3801</v>
      </c>
      <c r="I58" s="41"/>
    </row>
    <row r="59" ht="15.75" customHeight="1">
      <c r="A59" s="71"/>
      <c r="B59" s="33" t="str">
        <f>IFERROR(__xludf.DUMMYFUNCTION("if(isblank(A59),"""",filter(Moorings!A:A,Moorings!B:B=left(A59,14),Moorings!D:D=D59))"),"")</f>
        <v/>
      </c>
      <c r="C59" s="34" t="str">
        <f>IFERROR(__xludf.DUMMYFUNCTION("if(isblank(A59),"""",filter(Moorings!C:C,Moorings!B:B=left(A59,14),Moorings!D:D=D59))"),"")</f>
        <v/>
      </c>
      <c r="D59" s="72"/>
      <c r="E59" s="34" t="str">
        <f>IFERROR(__xludf.DUMMYFUNCTION("if(isblank(A59),"""",filter(Moorings!A:A,Moorings!B:B=A59,Moorings!D:D=D59))"),"")</f>
        <v/>
      </c>
      <c r="F59" s="34" t="str">
        <f>IFERROR(__xludf.DUMMYFUNCTION("if(isblank(A59),"""",filter(Moorings!C:C,Moorings!B:B=A59,Moorings!D:D=D59))"),"")</f>
        <v/>
      </c>
      <c r="G59" s="70"/>
      <c r="H59" s="47"/>
      <c r="I59" s="41" t="s">
        <v>94</v>
      </c>
    </row>
    <row r="60" ht="15.75" customHeight="1">
      <c r="A60" s="71"/>
      <c r="B60" s="33" t="str">
        <f>IFERROR(__xludf.DUMMYFUNCTION("if(isblank(A60),"""",filter(Moorings!A:A,Moorings!B:B=left(A60,14),Moorings!D:D=D60))"),"")</f>
        <v/>
      </c>
      <c r="C60" s="34" t="str">
        <f>IFERROR(__xludf.DUMMYFUNCTION("if(isblank(A60),"""",filter(Moorings!C:C,Moorings!B:B=left(A60,14),Moorings!D:D=D60))"),"")</f>
        <v/>
      </c>
      <c r="D60" s="72"/>
      <c r="E60" s="34" t="str">
        <f>IFERROR(__xludf.DUMMYFUNCTION("if(isblank(A60),"""",filter(Moorings!A:A,Moorings!B:B=A60,Moorings!D:D=D60))"),"")</f>
        <v/>
      </c>
      <c r="F60" s="34" t="str">
        <f>IFERROR(__xludf.DUMMYFUNCTION("if(isblank(A60),"""",filter(Moorings!C:C,Moorings!B:B=A60,Moorings!D:D=D60))"),"")</f>
        <v/>
      </c>
      <c r="G60" s="70"/>
      <c r="H60" s="47"/>
      <c r="I6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3" max="3" width="30.86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80" t="str">
        <f>Moorings!A2</f>
        <v>ATAPL-71403-00002</v>
      </c>
      <c r="B2" s="80" t="str">
        <f>if(D2="Mooring",Moorings!B2,"")</f>
        <v>RS01SBPD-DP01A</v>
      </c>
      <c r="C2" s="81" t="str">
        <f>if(D2="Sensor",Moorings!B2,"")</f>
        <v/>
      </c>
      <c r="D2" s="82" t="str">
        <f>if(ISBLANK(Moorings!B2),"",if(len(Moorings!B2)&gt;14,"Sensor","Mooring"))</f>
        <v>Mooring</v>
      </c>
      <c r="E2" s="83" t="str">
        <f>Moorings!C2</f>
        <v>13152-03</v>
      </c>
      <c r="F2" s="84" t="str">
        <f>if(D2="Mooring",Moorings!E2,"")</f>
        <v>8/23/2014</v>
      </c>
      <c r="G2" s="81"/>
    </row>
    <row r="3">
      <c r="A3" s="80" t="str">
        <f>Moorings!A3</f>
        <v>ATAPL-58320-00002</v>
      </c>
      <c r="B3" s="81" t="str">
        <f>if(D3="Mooring",Moorings!B3,"")</f>
        <v/>
      </c>
      <c r="C3" s="80" t="str">
        <f>if(D3="Sensor",Moorings!B3,"")</f>
        <v>RS01SBPD-DP01A-06-DOSTAD104</v>
      </c>
      <c r="D3" s="82" t="str">
        <f>if(ISBLANK(Moorings!B3),"",if(len(Moorings!B3)&gt;14,"Sensor","Mooring"))</f>
        <v>Sensor</v>
      </c>
      <c r="E3" s="83" t="str">
        <f>Moorings!C3</f>
        <v>344</v>
      </c>
      <c r="F3" s="84" t="str">
        <f>if(D3="Mooring",Moorings!E3,"")</f>
        <v/>
      </c>
      <c r="G3" s="81"/>
    </row>
    <row r="4">
      <c r="A4" s="80" t="str">
        <f>Moorings!A4</f>
        <v>ATAPL-70110-00001</v>
      </c>
      <c r="B4" s="81" t="str">
        <f>if(D4="Mooring",Moorings!B4,"")</f>
        <v/>
      </c>
      <c r="C4" s="80" t="str">
        <f>if(D4="Sensor",Moorings!B4,"")</f>
        <v>RS01SBPD-DP01A-04-FLNTUA102</v>
      </c>
      <c r="D4" s="82" t="str">
        <f>if(ISBLANK(Moorings!B4),"",if(len(Moorings!B4)&gt;14,"Sensor","Mooring"))</f>
        <v>Sensor</v>
      </c>
      <c r="E4" s="83" t="str">
        <f>Moorings!C4</f>
        <v>FLNTURTD-3099</v>
      </c>
      <c r="F4" s="84" t="str">
        <f>if(D4="Mooring",Moorings!E4,"")</f>
        <v/>
      </c>
      <c r="G4" s="81"/>
    </row>
    <row r="5">
      <c r="A5" s="80" t="str">
        <f>Moorings!A5</f>
        <v>ATAPL-70111-00001</v>
      </c>
      <c r="B5" s="81" t="str">
        <f>if(D5="Mooring",Moorings!B5,"")</f>
        <v/>
      </c>
      <c r="C5" s="80" t="str">
        <f>if(D5="Sensor",Moorings!B5,"")</f>
        <v>RS01SBPD-DP01A-03-FLCDRA102</v>
      </c>
      <c r="D5" s="82" t="str">
        <f>if(ISBLANK(Moorings!B5),"",if(len(Moorings!B5)&gt;14,"Sensor","Mooring"))</f>
        <v>Sensor</v>
      </c>
      <c r="E5" s="83" t="str">
        <f>Moorings!C5</f>
        <v>FLCDRTD-3098</v>
      </c>
      <c r="F5" s="84" t="str">
        <f>if(D5="Mooring",Moorings!E5,"")</f>
        <v/>
      </c>
      <c r="G5" s="81"/>
    </row>
    <row r="6">
      <c r="A6" s="80" t="str">
        <f>Moorings!A6</f>
        <v>ATAPL-58346-00001</v>
      </c>
      <c r="B6" s="81" t="str">
        <f>if(D6="Mooring",Moorings!B6,"")</f>
        <v/>
      </c>
      <c r="C6" s="80" t="str">
        <f>if(D6="Sensor",Moorings!B6,"")</f>
        <v>RS01SBPD-DP01A-02-VEL3DA103</v>
      </c>
      <c r="D6" s="82" t="str">
        <f>if(ISBLANK(Moorings!B6),"",if(len(Moorings!B6)&gt;14,"Sensor","Mooring"))</f>
        <v>Sensor</v>
      </c>
      <c r="E6" s="83" t="str">
        <f>Moorings!C6</f>
        <v>1001</v>
      </c>
      <c r="F6" s="84" t="str">
        <f>if(D6="Mooring",Moorings!E6,"")</f>
        <v/>
      </c>
      <c r="G6" s="81"/>
    </row>
    <row r="7">
      <c r="A7" s="80" t="str">
        <f>Moorings!A7</f>
        <v>ATAPL-67977-00001</v>
      </c>
      <c r="B7" s="81" t="str">
        <f>if(D7="Mooring",Moorings!B7,"")</f>
        <v/>
      </c>
      <c r="C7" s="80" t="str">
        <f>if(D7="Sensor",Moorings!B7,"")</f>
        <v>RS01SBPD-DP01A-01-CTDPFL104</v>
      </c>
      <c r="D7" s="82" t="str">
        <f>if(ISBLANK(Moorings!B7),"",if(len(Moorings!B7)&gt;14,"Sensor","Mooring"))</f>
        <v>Sensor</v>
      </c>
      <c r="E7" s="83" t="str">
        <f>Moorings!C7</f>
        <v>5273520-0120</v>
      </c>
      <c r="F7" s="84" t="str">
        <f>if(D7="Mooring",Moorings!E7,"")</f>
        <v/>
      </c>
      <c r="G7" s="81"/>
    </row>
    <row r="8">
      <c r="A8" s="80" t="str">
        <f>Moorings!A8</f>
        <v>ATAPL-71553-00002</v>
      </c>
      <c r="B8" s="80" t="str">
        <f>if(D8="Mooring",Moorings!B8,"")</f>
        <v>RS01SBPD-PD01A</v>
      </c>
      <c r="C8" s="81" t="str">
        <f>if(D8="Sensor",Moorings!B8,"")</f>
        <v/>
      </c>
      <c r="D8" s="82" t="str">
        <f>if(ISBLANK(Moorings!B8),"",if(len(Moorings!B8)&gt;14,"Sensor","Mooring"))</f>
        <v>Mooring</v>
      </c>
      <c r="E8" s="83" t="str">
        <f>Moorings!C8</f>
        <v>SN0003</v>
      </c>
      <c r="F8" s="84" t="str">
        <f>if(D8="Mooring",Moorings!E8,"")</f>
        <v>8/23/2014</v>
      </c>
      <c r="G8" s="81"/>
    </row>
    <row r="9">
      <c r="A9" s="80" t="str">
        <f>Moorings!A9</f>
        <v/>
      </c>
      <c r="B9" s="81" t="str">
        <f>if(D9="Mooring",Moorings!B9,"")</f>
        <v/>
      </c>
      <c r="C9" s="81" t="str">
        <f>if(D9="Sensor",Moorings!B9,"")</f>
        <v/>
      </c>
      <c r="D9" s="82" t="str">
        <f>if(ISBLANK(Moorings!B9),"",if(len(Moorings!B9)&gt;14,"Sensor","Mooring"))</f>
        <v/>
      </c>
      <c r="E9" s="83" t="str">
        <f>Moorings!C9</f>
        <v/>
      </c>
      <c r="F9" s="84" t="str">
        <f>if(D9="Mooring",Moorings!E9,"")</f>
        <v/>
      </c>
      <c r="G9" s="81"/>
    </row>
    <row r="10">
      <c r="A10" s="80" t="str">
        <f>Moorings!A10</f>
        <v>ATAPL-71403-00002</v>
      </c>
      <c r="B10" s="80" t="str">
        <f>if(D10="Mooring",Moorings!B10,"")</f>
        <v>RS01SBPD-DP01A</v>
      </c>
      <c r="C10" s="81" t="str">
        <f>if(D10="Sensor",Moorings!B10,"")</f>
        <v/>
      </c>
      <c r="D10" s="82" t="str">
        <f>if(ISBLANK(Moorings!B10),"",if(len(Moorings!B10)&gt;14,"Sensor","Mooring"))</f>
        <v>Mooring</v>
      </c>
      <c r="E10" s="83" t="str">
        <f>Moorings!C10</f>
        <v>13152-03</v>
      </c>
      <c r="F10" s="84" t="str">
        <f>if(D10="Mooring",Moorings!E10,"")</f>
        <v>7/22/2015</v>
      </c>
      <c r="G10" s="81"/>
    </row>
    <row r="11">
      <c r="A11" s="80" t="str">
        <f>Moorings!A11</f>
        <v>ATAPL-58320-00010</v>
      </c>
      <c r="B11" s="81" t="str">
        <f>if(D11="Mooring",Moorings!B11,"")</f>
        <v/>
      </c>
      <c r="C11" s="80" t="str">
        <f>if(D11="Sensor",Moorings!B11,"")</f>
        <v>RS01SBPD-DP01A-06-DOSTAD104</v>
      </c>
      <c r="D11" s="82" t="str">
        <f>if(ISBLANK(Moorings!B11),"",if(len(Moorings!B11)&gt;14,"Sensor","Mooring"))</f>
        <v>Sensor</v>
      </c>
      <c r="E11" s="83" t="str">
        <f>Moorings!C11</f>
        <v>459</v>
      </c>
      <c r="F11" s="84" t="str">
        <f>if(D11="Mooring",Moorings!E11,"")</f>
        <v/>
      </c>
      <c r="G11" s="81"/>
    </row>
    <row r="12">
      <c r="A12" s="80" t="str">
        <f>Moorings!A12</f>
        <v>ATAPL-69943-00004</v>
      </c>
      <c r="B12" s="81" t="str">
        <f>if(D12="Mooring",Moorings!B12,"")</f>
        <v/>
      </c>
      <c r="C12" s="80" t="str">
        <f>if(D12="Sensor",Moorings!B12,"")</f>
        <v>RS01SBPD-DP01A-05-OPTAAC102</v>
      </c>
      <c r="D12" s="82" t="str">
        <f>if(ISBLANK(Moorings!B12),"",if(len(Moorings!B12)&gt;14,"Sensor","Mooring"))</f>
        <v>Sensor</v>
      </c>
      <c r="E12" s="83" t="str">
        <f>Moorings!C12</f>
        <v>158</v>
      </c>
      <c r="F12" s="84" t="str">
        <f>if(D12="Mooring",Moorings!E12,"")</f>
        <v/>
      </c>
      <c r="G12" s="81"/>
    </row>
    <row r="13">
      <c r="A13" s="80" t="str">
        <f>Moorings!A13</f>
        <v>ATAPL-70110-00004</v>
      </c>
      <c r="B13" s="81" t="str">
        <f>if(D13="Mooring",Moorings!B13,"")</f>
        <v/>
      </c>
      <c r="C13" s="80" t="str">
        <f>if(D13="Sensor",Moorings!B13,"")</f>
        <v>RS01SBPD-DP01A-04-FLNTUA104</v>
      </c>
      <c r="D13" s="82" t="str">
        <f>if(ISBLANK(Moorings!B13),"",if(len(Moorings!B13)&gt;14,"Sensor","Mooring"))</f>
        <v>Sensor</v>
      </c>
      <c r="E13" s="83" t="str">
        <f>Moorings!C13</f>
        <v>3637</v>
      </c>
      <c r="F13" s="84" t="str">
        <f>if(D13="Mooring",Moorings!E13,"")</f>
        <v/>
      </c>
      <c r="G13" s="81"/>
    </row>
    <row r="14">
      <c r="A14" s="80" t="str">
        <f>Moorings!A14</f>
        <v>ATAPL-70111-00004</v>
      </c>
      <c r="B14" s="81" t="str">
        <f>if(D14="Mooring",Moorings!B14,"")</f>
        <v/>
      </c>
      <c r="C14" s="80" t="str">
        <f>if(D14="Sensor",Moorings!B14,"")</f>
        <v>RS01SBPD-DP01A-03-FLCDRA104</v>
      </c>
      <c r="D14" s="82" t="str">
        <f>if(ISBLANK(Moorings!B14),"",if(len(Moorings!B14)&gt;14,"Sensor","Mooring"))</f>
        <v>Sensor</v>
      </c>
      <c r="E14" s="83" t="str">
        <f>Moorings!C14</f>
        <v>3715</v>
      </c>
      <c r="F14" s="84" t="str">
        <f>if(D14="Mooring",Moorings!E14,"")</f>
        <v/>
      </c>
      <c r="G14" s="81"/>
    </row>
    <row r="15">
      <c r="A15" s="80" t="str">
        <f>Moorings!A15</f>
        <v>ATAPL-58346-00006</v>
      </c>
      <c r="B15" s="81" t="str">
        <f>if(D15="Mooring",Moorings!B15,"")</f>
        <v/>
      </c>
      <c r="C15" s="80" t="str">
        <f>if(D15="Sensor",Moorings!B15,"")</f>
        <v>RS01SBPD-DP01A-02-VEL3DA103</v>
      </c>
      <c r="D15" s="82" t="str">
        <f>if(ISBLANK(Moorings!B15),"",if(len(Moorings!B15)&gt;14,"Sensor","Mooring"))</f>
        <v>Sensor</v>
      </c>
      <c r="E15" s="83" t="str">
        <f>Moorings!C15</f>
        <v>1215</v>
      </c>
      <c r="F15" s="84" t="str">
        <f>if(D15="Mooring",Moorings!E15,"")</f>
        <v/>
      </c>
      <c r="G15" s="81"/>
    </row>
    <row r="16">
      <c r="A16" s="80" t="str">
        <f>Moorings!A16</f>
        <v>ATAPL-67977-00004</v>
      </c>
      <c r="B16" s="81" t="str">
        <f>if(D16="Mooring",Moorings!B16,"")</f>
        <v/>
      </c>
      <c r="C16" s="80" t="str">
        <f>if(D16="Sensor",Moorings!B16,"")</f>
        <v>RS01SBPD-DP01A-01-CTDPFL104</v>
      </c>
      <c r="D16" s="82" t="str">
        <f>if(ISBLANK(Moorings!B16),"",if(len(Moorings!B16)&gt;14,"Sensor","Mooring"))</f>
        <v>Sensor</v>
      </c>
      <c r="E16" s="83" t="str">
        <f>Moorings!C16</f>
        <v>52-0144</v>
      </c>
      <c r="F16" s="84" t="str">
        <f>if(D16="Mooring",Moorings!E16,"")</f>
        <v/>
      </c>
      <c r="G16" s="81"/>
    </row>
    <row r="17">
      <c r="A17" s="80" t="str">
        <f>Moorings!A17</f>
        <v>ATAPL-71553-00002</v>
      </c>
      <c r="B17" s="80" t="str">
        <f>if(D17="Mooring",Moorings!B17,"")</f>
        <v>RS01SBPD-PD01A</v>
      </c>
      <c r="C17" s="81" t="str">
        <f>if(D17="Sensor",Moorings!B17,"")</f>
        <v/>
      </c>
      <c r="D17" s="82" t="str">
        <f>if(ISBLANK(Moorings!B17),"",if(len(Moorings!B17)&gt;14,"Sensor","Mooring"))</f>
        <v>Mooring</v>
      </c>
      <c r="E17" s="83" t="str">
        <f>Moorings!C17</f>
        <v>SN0003</v>
      </c>
      <c r="F17" s="84" t="str">
        <f>if(D17="Mooring",Moorings!E17,"")</f>
        <v>7/22/2015</v>
      </c>
      <c r="G17" s="81"/>
    </row>
    <row r="18">
      <c r="A18" s="80" t="str">
        <f>Moorings!A18</f>
        <v/>
      </c>
      <c r="B18" s="81" t="str">
        <f>if(D18="Mooring",Moorings!B18,"")</f>
        <v/>
      </c>
      <c r="C18" s="81" t="str">
        <f>if(D18="Sensor",Moorings!B18,"")</f>
        <v/>
      </c>
      <c r="D18" s="82" t="str">
        <f>if(ISBLANK(Moorings!B18),"",if(len(Moorings!B18)&gt;14,"Sensor","Mooring"))</f>
        <v/>
      </c>
      <c r="E18" s="83" t="str">
        <f>Moorings!C18</f>
        <v/>
      </c>
      <c r="F18" s="84" t="str">
        <f>if(D18="Mooring",Moorings!E18,"")</f>
        <v/>
      </c>
      <c r="G18" s="81"/>
    </row>
    <row r="19">
      <c r="A19" s="80" t="str">
        <f>Moorings!A19</f>
        <v/>
      </c>
      <c r="B19" s="81" t="str">
        <f>if(D19="Mooring",Moorings!B19,"")</f>
        <v/>
      </c>
      <c r="C19" s="81" t="str">
        <f>if(D19="Sensor",Moorings!B19,"")</f>
        <v/>
      </c>
      <c r="D19" s="82" t="str">
        <f>if(ISBLANK(Moorings!B19),"",if(len(Moorings!B19)&gt;14,"Sensor","Mooring"))</f>
        <v/>
      </c>
      <c r="E19" s="83" t="str">
        <f>Moorings!C19</f>
        <v/>
      </c>
      <c r="F19" s="84" t="str">
        <f>if(D19="Mooring",Moorings!E19,"")</f>
        <v/>
      </c>
      <c r="G19" s="81"/>
    </row>
    <row r="20">
      <c r="A20" s="80" t="str">
        <f>Moorings!A20</f>
        <v/>
      </c>
      <c r="B20" s="81" t="str">
        <f>if(D20="Mooring",Moorings!B20,"")</f>
        <v/>
      </c>
      <c r="C20" s="81" t="str">
        <f>if(D20="Sensor",Moorings!B20,"")</f>
        <v/>
      </c>
      <c r="D20" s="82" t="str">
        <f>if(ISBLANK(Moorings!B20),"",if(len(Moorings!B20)&gt;14,"Sensor","Mooring"))</f>
        <v/>
      </c>
      <c r="E20" s="83" t="str">
        <f>Moorings!C20</f>
        <v/>
      </c>
      <c r="F20" s="84" t="str">
        <f>if(D20="Mooring",Moorings!E20,"")</f>
        <v/>
      </c>
      <c r="G20" s="81"/>
    </row>
    <row r="21">
      <c r="A21" s="80" t="str">
        <f>Moorings!A21</f>
        <v/>
      </c>
      <c r="B21" s="81" t="str">
        <f>if(D21="Mooring",Moorings!B21,"")</f>
        <v/>
      </c>
      <c r="C21" s="81" t="str">
        <f>if(D21="Sensor",Moorings!B21,"")</f>
        <v/>
      </c>
      <c r="D21" s="82" t="str">
        <f>if(ISBLANK(Moorings!B21),"",if(len(Moorings!B21)&gt;14,"Sensor","Mooring"))</f>
        <v/>
      </c>
      <c r="E21" s="83" t="str">
        <f>Moorings!C21</f>
        <v/>
      </c>
      <c r="F21" s="84" t="str">
        <f>if(D21="Mooring",Moorings!E21,"")</f>
        <v/>
      </c>
      <c r="G21" s="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85">
        <v>0.071319</v>
      </c>
      <c r="B1" s="85">
        <v>0.067688</v>
      </c>
      <c r="C1" s="85">
        <v>0.064461</v>
      </c>
      <c r="D1" s="85">
        <v>0.060184</v>
      </c>
      <c r="E1" s="85">
        <v>0.056643</v>
      </c>
      <c r="F1" s="85">
        <v>0.055173</v>
      </c>
      <c r="G1" s="85">
        <v>0.050521</v>
      </c>
      <c r="H1" s="85">
        <v>0.048911</v>
      </c>
      <c r="I1" s="85">
        <v>0.043396</v>
      </c>
      <c r="J1" s="85">
        <v>0.041345</v>
      </c>
      <c r="K1" s="85">
        <v>0.040735</v>
      </c>
      <c r="L1" s="85">
        <v>0.03691</v>
      </c>
      <c r="M1" s="85">
        <v>0.032753</v>
      </c>
      <c r="N1" s="85">
        <v>0.030788</v>
      </c>
      <c r="O1" s="85">
        <v>0.027804</v>
      </c>
      <c r="P1" s="85">
        <v>0.024298</v>
      </c>
      <c r="Q1" s="85">
        <v>0.021893</v>
      </c>
      <c r="R1" s="85">
        <v>0.018527</v>
      </c>
      <c r="S1" s="85">
        <v>0.016475</v>
      </c>
      <c r="T1" s="85">
        <v>0.015446</v>
      </c>
      <c r="U1" s="85">
        <v>0.010229</v>
      </c>
      <c r="V1" s="85">
        <v>0.006577</v>
      </c>
      <c r="W1" s="85">
        <v>0.004398</v>
      </c>
      <c r="X1" s="85">
        <v>5.87E-4</v>
      </c>
      <c r="Y1" s="85">
        <v>0.0</v>
      </c>
      <c r="Z1" s="85">
        <v>-0.004572</v>
      </c>
      <c r="AA1" s="85">
        <v>-0.007847</v>
      </c>
      <c r="AB1" s="85">
        <v>-0.010336</v>
      </c>
      <c r="AC1" s="85">
        <v>-0.017019</v>
      </c>
      <c r="AD1" s="85">
        <v>-0.018672</v>
      </c>
      <c r="AE1" s="85">
        <v>-0.02104</v>
      </c>
      <c r="AF1" s="85">
        <v>-0.023178</v>
      </c>
      <c r="AG1" s="85">
        <v>-0.028849</v>
      </c>
      <c r="AH1" s="85">
        <v>-0.030404</v>
      </c>
      <c r="AI1" s="85">
        <v>-0.031972</v>
      </c>
      <c r="AJ1" s="85" t="s">
        <v>102</v>
      </c>
    </row>
    <row r="2">
      <c r="A2" s="85">
        <v>0.062142</v>
      </c>
      <c r="B2" s="85">
        <v>0.059612</v>
      </c>
      <c r="C2" s="85">
        <v>0.056285</v>
      </c>
      <c r="D2" s="85">
        <v>0.052328</v>
      </c>
      <c r="E2" s="85">
        <v>0.048871</v>
      </c>
      <c r="F2" s="85">
        <v>0.047169</v>
      </c>
      <c r="G2" s="85">
        <v>0.04475</v>
      </c>
      <c r="H2" s="85">
        <v>0.043726</v>
      </c>
      <c r="I2" s="85">
        <v>0.038422</v>
      </c>
      <c r="J2" s="85">
        <v>0.0368</v>
      </c>
      <c r="K2" s="85">
        <v>0.034311</v>
      </c>
      <c r="L2" s="85">
        <v>0.031454</v>
      </c>
      <c r="M2" s="85">
        <v>0.027771</v>
      </c>
      <c r="N2" s="85">
        <v>0.026228</v>
      </c>
      <c r="O2" s="85">
        <v>0.023242</v>
      </c>
      <c r="P2" s="85">
        <v>0.021388</v>
      </c>
      <c r="Q2" s="85">
        <v>0.018401</v>
      </c>
      <c r="R2" s="85">
        <v>0.015968</v>
      </c>
      <c r="S2" s="85">
        <v>0.014355</v>
      </c>
      <c r="T2" s="85">
        <v>0.011486</v>
      </c>
      <c r="U2" s="85">
        <v>0.00856</v>
      </c>
      <c r="V2" s="85">
        <v>0.004819</v>
      </c>
      <c r="W2" s="85">
        <v>0.003646</v>
      </c>
      <c r="X2" s="85">
        <v>0.001456</v>
      </c>
      <c r="Y2" s="85">
        <v>0.0</v>
      </c>
      <c r="Z2" s="85">
        <v>-0.003236</v>
      </c>
      <c r="AA2" s="85">
        <v>-0.00687</v>
      </c>
      <c r="AB2" s="85">
        <v>-0.009125</v>
      </c>
      <c r="AC2" s="85">
        <v>-0.014052</v>
      </c>
      <c r="AD2" s="85">
        <v>-0.016148</v>
      </c>
      <c r="AE2" s="85">
        <v>-0.018936</v>
      </c>
      <c r="AF2" s="85">
        <v>-0.021665</v>
      </c>
      <c r="AG2" s="85">
        <v>-0.023579</v>
      </c>
      <c r="AH2" s="85">
        <v>-0.026222</v>
      </c>
      <c r="AI2" s="85">
        <v>-0.027664</v>
      </c>
      <c r="AJ2" s="85" t="s">
        <v>103</v>
      </c>
    </row>
    <row r="3">
      <c r="A3" s="85">
        <v>0.050567</v>
      </c>
      <c r="B3" s="85">
        <v>0.047738</v>
      </c>
      <c r="C3" s="85">
        <v>0.044888</v>
      </c>
      <c r="D3" s="85">
        <v>0.041842</v>
      </c>
      <c r="E3" s="85">
        <v>0.039135</v>
      </c>
      <c r="F3" s="85">
        <v>0.038431</v>
      </c>
      <c r="G3" s="85">
        <v>0.035531</v>
      </c>
      <c r="H3" s="85">
        <v>0.034778</v>
      </c>
      <c r="I3" s="85">
        <v>0.030889</v>
      </c>
      <c r="J3" s="85">
        <v>0.029275</v>
      </c>
      <c r="K3" s="85">
        <v>0.028125</v>
      </c>
      <c r="L3" s="85">
        <v>0.025683</v>
      </c>
      <c r="M3" s="85">
        <v>0.022804</v>
      </c>
      <c r="N3" s="85">
        <v>0.021757</v>
      </c>
      <c r="O3" s="85">
        <v>0.019394</v>
      </c>
      <c r="P3" s="85">
        <v>0.016822</v>
      </c>
      <c r="Q3" s="85">
        <v>0.01561</v>
      </c>
      <c r="R3" s="85">
        <v>0.013435</v>
      </c>
      <c r="S3" s="85">
        <v>0.011764</v>
      </c>
      <c r="T3" s="85">
        <v>0.010066</v>
      </c>
      <c r="U3" s="85">
        <v>0.007129</v>
      </c>
      <c r="V3" s="85">
        <v>0.004909</v>
      </c>
      <c r="W3" s="85">
        <v>0.003627</v>
      </c>
      <c r="X3" s="85">
        <v>-1.5E-5</v>
      </c>
      <c r="Y3" s="85">
        <v>0.0</v>
      </c>
      <c r="Z3" s="85">
        <v>-0.002561</v>
      </c>
      <c r="AA3" s="85">
        <v>-0.005191</v>
      </c>
      <c r="AB3" s="85">
        <v>-0.007386</v>
      </c>
      <c r="AC3" s="85">
        <v>-0.011146</v>
      </c>
      <c r="AD3" s="85">
        <v>-0.013138</v>
      </c>
      <c r="AE3" s="85">
        <v>-0.014542</v>
      </c>
      <c r="AF3" s="85">
        <v>-0.016832</v>
      </c>
      <c r="AG3" s="85">
        <v>-0.020124</v>
      </c>
      <c r="AH3" s="85">
        <v>-0.021037</v>
      </c>
      <c r="AI3" s="85">
        <v>-0.02214</v>
      </c>
      <c r="AJ3" s="85" t="s">
        <v>104</v>
      </c>
    </row>
    <row r="4">
      <c r="A4" s="85">
        <v>0.042</v>
      </c>
      <c r="B4" s="85">
        <v>0.04028</v>
      </c>
      <c r="C4" s="85">
        <v>0.038492</v>
      </c>
      <c r="D4" s="85">
        <v>0.036342</v>
      </c>
      <c r="E4" s="85">
        <v>0.033485</v>
      </c>
      <c r="F4" s="85">
        <v>0.031773</v>
      </c>
      <c r="G4" s="85">
        <v>0.029684</v>
      </c>
      <c r="H4" s="85">
        <v>0.029279</v>
      </c>
      <c r="I4" s="85">
        <v>0.025431</v>
      </c>
      <c r="J4" s="85">
        <v>0.024207</v>
      </c>
      <c r="K4" s="85">
        <v>0.02372</v>
      </c>
      <c r="L4" s="85">
        <v>0.021724</v>
      </c>
      <c r="M4" s="85">
        <v>0.018985</v>
      </c>
      <c r="N4" s="85">
        <v>0.017561</v>
      </c>
      <c r="O4" s="85">
        <v>0.015429</v>
      </c>
      <c r="P4" s="85">
        <v>0.013809</v>
      </c>
      <c r="Q4" s="85">
        <v>0.012538</v>
      </c>
      <c r="R4" s="85">
        <v>0.011036</v>
      </c>
      <c r="S4" s="85">
        <v>0.009</v>
      </c>
      <c r="T4" s="85">
        <v>0.007644</v>
      </c>
      <c r="U4" s="85">
        <v>0.005376</v>
      </c>
      <c r="V4" s="85">
        <v>0.003132</v>
      </c>
      <c r="W4" s="85">
        <v>0.002184</v>
      </c>
      <c r="X4" s="85">
        <v>9.7E-5</v>
      </c>
      <c r="Y4" s="85">
        <v>0.0</v>
      </c>
      <c r="Z4" s="85">
        <v>-0.002753</v>
      </c>
      <c r="AA4" s="85">
        <v>-0.004973</v>
      </c>
      <c r="AB4" s="85">
        <v>-0.006163</v>
      </c>
      <c r="AC4" s="85">
        <v>-0.009828</v>
      </c>
      <c r="AD4" s="85">
        <v>-0.010681</v>
      </c>
      <c r="AE4" s="85">
        <v>-0.012356</v>
      </c>
      <c r="AF4" s="85">
        <v>-0.013746</v>
      </c>
      <c r="AG4" s="85">
        <v>-0.016493</v>
      </c>
      <c r="AH4" s="85">
        <v>-0.016991</v>
      </c>
      <c r="AI4" s="85">
        <v>-0.01872</v>
      </c>
      <c r="AJ4" s="85" t="s">
        <v>105</v>
      </c>
    </row>
    <row r="5">
      <c r="A5" s="85">
        <v>0.033697</v>
      </c>
      <c r="B5" s="85">
        <v>0.032881</v>
      </c>
      <c r="C5" s="85">
        <v>0.031678</v>
      </c>
      <c r="D5" s="85">
        <v>0.030384</v>
      </c>
      <c r="E5" s="85">
        <v>0.02789</v>
      </c>
      <c r="F5" s="85">
        <v>0.028113</v>
      </c>
      <c r="G5" s="85">
        <v>0.026528</v>
      </c>
      <c r="H5" s="85">
        <v>0.025798</v>
      </c>
      <c r="I5" s="85">
        <v>0.023043</v>
      </c>
      <c r="J5" s="85">
        <v>0.02143</v>
      </c>
      <c r="K5" s="85">
        <v>0.020958</v>
      </c>
      <c r="L5" s="85">
        <v>0.018657</v>
      </c>
      <c r="M5" s="85">
        <v>0.016847</v>
      </c>
      <c r="N5" s="85">
        <v>0.015742</v>
      </c>
      <c r="O5" s="85">
        <v>0.014453</v>
      </c>
      <c r="P5" s="85">
        <v>0.012172</v>
      </c>
      <c r="Q5" s="85">
        <v>0.011139</v>
      </c>
      <c r="R5" s="85">
        <v>0.0093</v>
      </c>
      <c r="S5" s="85">
        <v>0.008341</v>
      </c>
      <c r="T5" s="85">
        <v>0.007054</v>
      </c>
      <c r="U5" s="85">
        <v>0.004613</v>
      </c>
      <c r="V5" s="85">
        <v>0.002617</v>
      </c>
      <c r="W5" s="85">
        <v>0.001753</v>
      </c>
      <c r="X5" s="85">
        <v>2.76E-4</v>
      </c>
      <c r="Y5" s="85">
        <v>0.0</v>
      </c>
      <c r="Z5" s="85">
        <v>-0.002218</v>
      </c>
      <c r="AA5" s="85">
        <v>-0.003899</v>
      </c>
      <c r="AB5" s="85">
        <v>-0.005345</v>
      </c>
      <c r="AC5" s="85">
        <v>-0.008376</v>
      </c>
      <c r="AD5" s="85">
        <v>-0.009277</v>
      </c>
      <c r="AE5" s="85">
        <v>-0.010295</v>
      </c>
      <c r="AF5" s="85">
        <v>-0.011695</v>
      </c>
      <c r="AG5" s="85">
        <v>-0.013861</v>
      </c>
      <c r="AH5" s="85">
        <v>-0.014792</v>
      </c>
      <c r="AI5" s="85">
        <v>-0.015252</v>
      </c>
      <c r="AJ5" s="85" t="s">
        <v>106</v>
      </c>
    </row>
    <row r="6">
      <c r="A6" s="85">
        <v>0.024523</v>
      </c>
      <c r="B6" s="85">
        <v>0.023661</v>
      </c>
      <c r="C6" s="85">
        <v>0.023415</v>
      </c>
      <c r="D6" s="85">
        <v>0.022558</v>
      </c>
      <c r="E6" s="85">
        <v>0.021565</v>
      </c>
      <c r="F6" s="85">
        <v>0.0216</v>
      </c>
      <c r="G6" s="85">
        <v>0.020368</v>
      </c>
      <c r="H6" s="85">
        <v>0.020172</v>
      </c>
      <c r="I6" s="85">
        <v>0.01759</v>
      </c>
      <c r="J6" s="85">
        <v>0.017264</v>
      </c>
      <c r="K6" s="85">
        <v>0.016625</v>
      </c>
      <c r="L6" s="85">
        <v>0.01573</v>
      </c>
      <c r="M6" s="85">
        <v>0.013628</v>
      </c>
      <c r="N6" s="85">
        <v>0.013239</v>
      </c>
      <c r="O6" s="85">
        <v>0.011486</v>
      </c>
      <c r="P6" s="85">
        <v>0.010368</v>
      </c>
      <c r="Q6" s="85">
        <v>0.009295</v>
      </c>
      <c r="R6" s="85">
        <v>0.008266</v>
      </c>
      <c r="S6" s="85">
        <v>0.006788</v>
      </c>
      <c r="T6" s="85">
        <v>0.006104</v>
      </c>
      <c r="U6" s="85">
        <v>0.004259</v>
      </c>
      <c r="V6" s="85">
        <v>0.003027</v>
      </c>
      <c r="W6" s="85">
        <v>0.00212</v>
      </c>
      <c r="X6" s="85">
        <v>2.86E-4</v>
      </c>
      <c r="Y6" s="85">
        <v>0.0</v>
      </c>
      <c r="Z6" s="85">
        <v>-0.001513</v>
      </c>
      <c r="AA6" s="85">
        <v>-0.00324</v>
      </c>
      <c r="AB6" s="85">
        <v>-0.004268</v>
      </c>
      <c r="AC6" s="85">
        <v>-0.006782</v>
      </c>
      <c r="AD6" s="85">
        <v>-0.006888</v>
      </c>
      <c r="AE6" s="85">
        <v>-0.008031</v>
      </c>
      <c r="AF6" s="85">
        <v>-0.009327</v>
      </c>
      <c r="AG6" s="85">
        <v>-0.010881</v>
      </c>
      <c r="AH6" s="85">
        <v>-0.01155</v>
      </c>
      <c r="AI6" s="85">
        <v>-0.012762</v>
      </c>
      <c r="AJ6" s="85" t="s">
        <v>107</v>
      </c>
    </row>
    <row r="7">
      <c r="A7" s="85">
        <v>0.018378</v>
      </c>
      <c r="B7" s="85">
        <v>0.017974</v>
      </c>
      <c r="C7" s="85">
        <v>0.017793</v>
      </c>
      <c r="D7" s="85">
        <v>0.017026</v>
      </c>
      <c r="E7" s="85">
        <v>0.015699</v>
      </c>
      <c r="F7" s="85">
        <v>0.016098</v>
      </c>
      <c r="G7" s="85">
        <v>0.015291</v>
      </c>
      <c r="H7" s="85">
        <v>0.015393</v>
      </c>
      <c r="I7" s="85">
        <v>0.013843</v>
      </c>
      <c r="J7" s="85">
        <v>0.013463</v>
      </c>
      <c r="K7" s="85">
        <v>0.013434</v>
      </c>
      <c r="L7" s="85">
        <v>0.012367</v>
      </c>
      <c r="M7" s="85">
        <v>0.010479</v>
      </c>
      <c r="N7" s="85">
        <v>0.010193</v>
      </c>
      <c r="O7" s="85">
        <v>0.009076</v>
      </c>
      <c r="P7" s="85">
        <v>0.007976</v>
      </c>
      <c r="Q7" s="85">
        <v>0.006997</v>
      </c>
      <c r="R7" s="85">
        <v>0.006373</v>
      </c>
      <c r="S7" s="85">
        <v>0.005739</v>
      </c>
      <c r="T7" s="85">
        <v>0.004599</v>
      </c>
      <c r="U7" s="85">
        <v>0.003513</v>
      </c>
      <c r="V7" s="85">
        <v>0.002323</v>
      </c>
      <c r="W7" s="85">
        <v>0.001835</v>
      </c>
      <c r="X7" s="85">
        <v>1.16E-4</v>
      </c>
      <c r="Y7" s="85">
        <v>0.0</v>
      </c>
      <c r="Z7" s="85">
        <v>-0.001178</v>
      </c>
      <c r="AA7" s="85">
        <v>-0.002709</v>
      </c>
      <c r="AB7" s="85">
        <v>-0.003705</v>
      </c>
      <c r="AC7" s="85">
        <v>-0.005583</v>
      </c>
      <c r="AD7" s="85">
        <v>-0.006166</v>
      </c>
      <c r="AE7" s="85">
        <v>-0.006498</v>
      </c>
      <c r="AF7" s="85">
        <v>-0.007517</v>
      </c>
      <c r="AG7" s="85">
        <v>-0.00823</v>
      </c>
      <c r="AH7" s="85">
        <v>-0.008601</v>
      </c>
      <c r="AI7" s="85">
        <v>-0.00981</v>
      </c>
      <c r="AJ7" s="85" t="s">
        <v>108</v>
      </c>
    </row>
    <row r="8">
      <c r="A8" s="85">
        <v>0.013573</v>
      </c>
      <c r="B8" s="85">
        <v>0.0132</v>
      </c>
      <c r="C8" s="85">
        <v>0.013165</v>
      </c>
      <c r="D8" s="85">
        <v>0.012396</v>
      </c>
      <c r="E8" s="85">
        <v>0.012108</v>
      </c>
      <c r="F8" s="85">
        <v>0.012296</v>
      </c>
      <c r="G8" s="85">
        <v>0.011971</v>
      </c>
      <c r="H8" s="85">
        <v>0.012053</v>
      </c>
      <c r="I8" s="85">
        <v>0.010354</v>
      </c>
      <c r="J8" s="85">
        <v>0.00993</v>
      </c>
      <c r="K8" s="85">
        <v>0.009884</v>
      </c>
      <c r="L8" s="85">
        <v>0.008874</v>
      </c>
      <c r="M8" s="85">
        <v>0.008134</v>
      </c>
      <c r="N8" s="85">
        <v>0.007652</v>
      </c>
      <c r="O8" s="85">
        <v>0.007261</v>
      </c>
      <c r="P8" s="85">
        <v>0.006536</v>
      </c>
      <c r="Q8" s="85">
        <v>0.005495</v>
      </c>
      <c r="R8" s="85">
        <v>0.004691</v>
      </c>
      <c r="S8" s="85">
        <v>0.004491</v>
      </c>
      <c r="T8" s="85">
        <v>0.004025</v>
      </c>
      <c r="U8" s="85">
        <v>0.00284</v>
      </c>
      <c r="V8" s="85">
        <v>0.001524</v>
      </c>
      <c r="W8" s="85">
        <v>0.001167</v>
      </c>
      <c r="X8" s="85">
        <v>1.71E-4</v>
      </c>
      <c r="Y8" s="85">
        <v>0.0</v>
      </c>
      <c r="Z8" s="85">
        <v>-0.001514</v>
      </c>
      <c r="AA8" s="85">
        <v>-0.002529</v>
      </c>
      <c r="AB8" s="85">
        <v>-0.003203</v>
      </c>
      <c r="AC8" s="85">
        <v>-0.004951</v>
      </c>
      <c r="AD8" s="85">
        <v>-0.004958</v>
      </c>
      <c r="AE8" s="85">
        <v>-0.005629</v>
      </c>
      <c r="AF8" s="85">
        <v>-0.006391</v>
      </c>
      <c r="AG8" s="85">
        <v>-0.007062</v>
      </c>
      <c r="AH8" s="85">
        <v>-0.007345</v>
      </c>
      <c r="AI8" s="85">
        <v>-0.007853</v>
      </c>
      <c r="AJ8" s="85" t="s">
        <v>109</v>
      </c>
    </row>
    <row r="9">
      <c r="A9" s="85">
        <v>0.010711</v>
      </c>
      <c r="B9" s="85">
        <v>0.010284</v>
      </c>
      <c r="C9" s="85">
        <v>0.01007</v>
      </c>
      <c r="D9" s="85">
        <v>0.009893</v>
      </c>
      <c r="E9" s="85">
        <v>0.009616</v>
      </c>
      <c r="F9" s="85">
        <v>0.009866</v>
      </c>
      <c r="G9" s="85">
        <v>0.009243</v>
      </c>
      <c r="H9" s="85">
        <v>0.008881</v>
      </c>
      <c r="I9" s="85">
        <v>0.008214</v>
      </c>
      <c r="J9" s="85">
        <v>0.008012</v>
      </c>
      <c r="K9" s="85">
        <v>0.007737</v>
      </c>
      <c r="L9" s="85">
        <v>0.007557</v>
      </c>
      <c r="M9" s="85">
        <v>0.006677</v>
      </c>
      <c r="N9" s="85">
        <v>0.006473</v>
      </c>
      <c r="O9" s="85">
        <v>0.005755</v>
      </c>
      <c r="P9" s="85">
        <v>0.005104</v>
      </c>
      <c r="Q9" s="85">
        <v>0.004701</v>
      </c>
      <c r="R9" s="85">
        <v>0.004237</v>
      </c>
      <c r="S9" s="85">
        <v>0.003479</v>
      </c>
      <c r="T9" s="85">
        <v>0.002923</v>
      </c>
      <c r="U9" s="85">
        <v>0.002279</v>
      </c>
      <c r="V9" s="85">
        <v>0.00153</v>
      </c>
      <c r="W9" s="85">
        <v>0.001024</v>
      </c>
      <c r="X9" s="85">
        <v>8.7E-5</v>
      </c>
      <c r="Y9" s="85">
        <v>0.0</v>
      </c>
      <c r="Z9" s="85">
        <v>-0.001017</v>
      </c>
      <c r="AA9" s="85">
        <v>-0.001946</v>
      </c>
      <c r="AB9" s="85">
        <v>-0.002462</v>
      </c>
      <c r="AC9" s="85">
        <v>-0.003601</v>
      </c>
      <c r="AD9" s="85">
        <v>-0.003807</v>
      </c>
      <c r="AE9" s="85">
        <v>-0.003938</v>
      </c>
      <c r="AF9" s="85">
        <v>-0.004358</v>
      </c>
      <c r="AG9" s="85">
        <v>-0.004891</v>
      </c>
      <c r="AH9" s="85">
        <v>-0.005103</v>
      </c>
      <c r="AI9" s="85">
        <v>-0.00544</v>
      </c>
      <c r="AJ9" s="85" t="s">
        <v>110</v>
      </c>
    </row>
    <row r="10">
      <c r="A10" s="85">
        <v>0.007339</v>
      </c>
      <c r="B10" s="85">
        <v>0.007078</v>
      </c>
      <c r="C10" s="85">
        <v>0.007178</v>
      </c>
      <c r="D10" s="85">
        <v>0.006571</v>
      </c>
      <c r="E10" s="85">
        <v>0.006419</v>
      </c>
      <c r="F10" s="85">
        <v>0.006187</v>
      </c>
      <c r="G10" s="85">
        <v>0.006164</v>
      </c>
      <c r="H10" s="85">
        <v>0.006613</v>
      </c>
      <c r="I10" s="85">
        <v>0.005795</v>
      </c>
      <c r="J10" s="85">
        <v>0.005609</v>
      </c>
      <c r="K10" s="85">
        <v>0.005656</v>
      </c>
      <c r="L10" s="85">
        <v>0.005233</v>
      </c>
      <c r="M10" s="85">
        <v>0.004475</v>
      </c>
      <c r="N10" s="85">
        <v>0.00435</v>
      </c>
      <c r="O10" s="85">
        <v>0.003912</v>
      </c>
      <c r="P10" s="85">
        <v>0.003526</v>
      </c>
      <c r="Q10" s="85">
        <v>0.003152</v>
      </c>
      <c r="R10" s="85">
        <v>0.002696</v>
      </c>
      <c r="S10" s="85">
        <v>0.002649</v>
      </c>
      <c r="T10" s="85">
        <v>0.002472</v>
      </c>
      <c r="U10" s="85">
        <v>0.001631</v>
      </c>
      <c r="V10" s="85">
        <v>0.001237</v>
      </c>
      <c r="W10" s="85">
        <v>6.8E-4</v>
      </c>
      <c r="X10" s="85">
        <v>7.4E-5</v>
      </c>
      <c r="Y10" s="85">
        <v>0.0</v>
      </c>
      <c r="Z10" s="85">
        <v>-8.24E-4</v>
      </c>
      <c r="AA10" s="85">
        <v>-0.001649</v>
      </c>
      <c r="AB10" s="85">
        <v>-0.001851</v>
      </c>
      <c r="AC10" s="85">
        <v>-0.002695</v>
      </c>
      <c r="AD10" s="85">
        <v>-0.002641</v>
      </c>
      <c r="AE10" s="85">
        <v>-0.002763</v>
      </c>
      <c r="AF10" s="85">
        <v>-0.00276</v>
      </c>
      <c r="AG10" s="85">
        <v>-0.003152</v>
      </c>
      <c r="AH10" s="85">
        <v>-0.003289</v>
      </c>
      <c r="AI10" s="85">
        <v>-0.00333</v>
      </c>
      <c r="AJ10" s="85" t="s">
        <v>111</v>
      </c>
    </row>
    <row r="11">
      <c r="A11" s="85">
        <v>0.004509</v>
      </c>
      <c r="B11" s="85">
        <v>0.004287</v>
      </c>
      <c r="C11" s="85">
        <v>0.004257</v>
      </c>
      <c r="D11" s="85">
        <v>0.003653</v>
      </c>
      <c r="E11" s="85">
        <v>0.003566</v>
      </c>
      <c r="F11" s="85">
        <v>0.003997</v>
      </c>
      <c r="G11" s="85">
        <v>0.003848</v>
      </c>
      <c r="H11" s="85">
        <v>0.004122</v>
      </c>
      <c r="I11" s="85">
        <v>0.003392</v>
      </c>
      <c r="J11" s="85">
        <v>0.003069</v>
      </c>
      <c r="K11" s="85">
        <v>0.003027</v>
      </c>
      <c r="L11" s="85">
        <v>0.002762</v>
      </c>
      <c r="M11" s="85">
        <v>0.00292</v>
      </c>
      <c r="N11" s="85">
        <v>0.002782</v>
      </c>
      <c r="O11" s="85">
        <v>0.002868</v>
      </c>
      <c r="P11" s="85">
        <v>0.002182</v>
      </c>
      <c r="Q11" s="85">
        <v>0.002025</v>
      </c>
      <c r="R11" s="85">
        <v>0.001877</v>
      </c>
      <c r="S11" s="85">
        <v>0.0019</v>
      </c>
      <c r="T11" s="85">
        <v>0.001648</v>
      </c>
      <c r="U11" s="85">
        <v>0.001078</v>
      </c>
      <c r="V11" s="85">
        <v>4.89E-4</v>
      </c>
      <c r="W11" s="85">
        <v>5.07E-4</v>
      </c>
      <c r="X11" s="85">
        <v>-1.74E-4</v>
      </c>
      <c r="Y11" s="85">
        <v>0.0</v>
      </c>
      <c r="Z11" s="85">
        <v>-7.18E-4</v>
      </c>
      <c r="AA11" s="85">
        <v>-0.001469</v>
      </c>
      <c r="AB11" s="85">
        <v>-0.001755</v>
      </c>
      <c r="AC11" s="85">
        <v>-0.002467</v>
      </c>
      <c r="AD11" s="85">
        <v>-0.00228</v>
      </c>
      <c r="AE11" s="85">
        <v>-0.002098</v>
      </c>
      <c r="AF11" s="85">
        <v>-0.00218</v>
      </c>
      <c r="AG11" s="85">
        <v>-0.002407</v>
      </c>
      <c r="AH11" s="85">
        <v>-0.002365</v>
      </c>
      <c r="AI11" s="85">
        <v>-0.002437</v>
      </c>
      <c r="AJ11" s="85" t="s">
        <v>112</v>
      </c>
    </row>
    <row r="12">
      <c r="A12" s="85">
        <v>0.003856</v>
      </c>
      <c r="B12" s="85">
        <v>0.003595</v>
      </c>
      <c r="C12" s="85">
        <v>0.003651</v>
      </c>
      <c r="D12" s="85">
        <v>0.003261</v>
      </c>
      <c r="E12" s="85">
        <v>0.003197</v>
      </c>
      <c r="F12" s="85">
        <v>0.003023</v>
      </c>
      <c r="G12" s="85">
        <v>0.002766</v>
      </c>
      <c r="H12" s="85">
        <v>0.003026</v>
      </c>
      <c r="I12" s="85">
        <v>0.002877</v>
      </c>
      <c r="J12" s="85">
        <v>0.00243</v>
      </c>
      <c r="K12" s="85">
        <v>0.002672</v>
      </c>
      <c r="L12" s="85">
        <v>0.002599</v>
      </c>
      <c r="M12" s="85">
        <v>0.002397</v>
      </c>
      <c r="N12" s="85">
        <v>0.002365</v>
      </c>
      <c r="O12" s="85">
        <v>0.002085</v>
      </c>
      <c r="P12" s="85">
        <v>0.001877</v>
      </c>
      <c r="Q12" s="85">
        <v>0.001733</v>
      </c>
      <c r="R12" s="85">
        <v>0.001664</v>
      </c>
      <c r="S12" s="85">
        <v>0.00142</v>
      </c>
      <c r="T12" s="85">
        <v>0.001461</v>
      </c>
      <c r="U12" s="85">
        <v>0.001001</v>
      </c>
      <c r="V12" s="85">
        <v>6.35E-4</v>
      </c>
      <c r="W12" s="85">
        <v>5.53E-4</v>
      </c>
      <c r="X12" s="85">
        <v>1.95E-4</v>
      </c>
      <c r="Y12" s="85">
        <v>0.0</v>
      </c>
      <c r="Z12" s="85">
        <v>-4.53E-4</v>
      </c>
      <c r="AA12" s="85">
        <v>-0.001068</v>
      </c>
      <c r="AB12" s="85">
        <v>-0.001087</v>
      </c>
      <c r="AC12" s="85">
        <v>-0.001744</v>
      </c>
      <c r="AD12" s="85">
        <v>-0.001429</v>
      </c>
      <c r="AE12" s="85">
        <v>-0.001488</v>
      </c>
      <c r="AF12" s="85">
        <v>-0.00105</v>
      </c>
      <c r="AG12" s="85">
        <v>-0.001506</v>
      </c>
      <c r="AH12" s="85">
        <v>-0.001357</v>
      </c>
      <c r="AI12" s="85">
        <v>-0.001163</v>
      </c>
      <c r="AJ12" s="85" t="s">
        <v>113</v>
      </c>
    </row>
    <row r="13">
      <c r="A13" s="85">
        <v>0.001645</v>
      </c>
      <c r="B13" s="85">
        <v>0.001489</v>
      </c>
      <c r="C13" s="85">
        <v>0.001387</v>
      </c>
      <c r="D13" s="85">
        <v>8.14E-4</v>
      </c>
      <c r="E13" s="85">
        <v>7.74E-4</v>
      </c>
      <c r="F13" s="85">
        <v>8.59E-4</v>
      </c>
      <c r="G13" s="85">
        <v>8.45E-4</v>
      </c>
      <c r="H13" s="85">
        <v>0.001386</v>
      </c>
      <c r="I13" s="85">
        <v>0.001106</v>
      </c>
      <c r="J13" s="85">
        <v>8.22E-4</v>
      </c>
      <c r="K13" s="85">
        <v>0.00109</v>
      </c>
      <c r="L13" s="85">
        <v>7.63E-4</v>
      </c>
      <c r="M13" s="85">
        <v>7.65E-4</v>
      </c>
      <c r="N13" s="85">
        <v>7.36E-4</v>
      </c>
      <c r="O13" s="85">
        <v>9.07E-4</v>
      </c>
      <c r="P13" s="85">
        <v>7.68E-4</v>
      </c>
      <c r="Q13" s="85">
        <v>7.31E-4</v>
      </c>
      <c r="R13" s="85">
        <v>7.76E-4</v>
      </c>
      <c r="S13" s="85">
        <v>8.95E-4</v>
      </c>
      <c r="T13" s="85">
        <v>8.78E-4</v>
      </c>
      <c r="U13" s="85">
        <v>5.67E-4</v>
      </c>
      <c r="V13" s="85">
        <v>1.39E-4</v>
      </c>
      <c r="W13" s="85">
        <v>2.05E-4</v>
      </c>
      <c r="X13" s="85">
        <v>-2.3E-5</v>
      </c>
      <c r="Y13" s="85">
        <v>0.0</v>
      </c>
      <c r="Z13" s="85">
        <v>-5.71E-4</v>
      </c>
      <c r="AA13" s="85">
        <v>-9.65E-4</v>
      </c>
      <c r="AB13" s="85">
        <v>-0.001013</v>
      </c>
      <c r="AC13" s="85">
        <v>-0.001329</v>
      </c>
      <c r="AD13" s="85">
        <v>-0.001015</v>
      </c>
      <c r="AE13" s="85">
        <v>-8.5E-4</v>
      </c>
      <c r="AF13" s="85">
        <v>-5.11E-4</v>
      </c>
      <c r="AG13" s="85">
        <v>-6.15E-4</v>
      </c>
      <c r="AH13" s="85">
        <v>-3.55E-4</v>
      </c>
      <c r="AI13" s="85">
        <v>-3.3E-4</v>
      </c>
      <c r="AJ13" s="85" t="s">
        <v>114</v>
      </c>
    </row>
    <row r="14">
      <c r="A14" s="85">
        <v>0.001576</v>
      </c>
      <c r="B14" s="85">
        <v>0.001173</v>
      </c>
      <c r="C14" s="85">
        <v>0.001031</v>
      </c>
      <c r="D14" s="85">
        <v>6.2E-4</v>
      </c>
      <c r="E14" s="85">
        <v>5.86E-4</v>
      </c>
      <c r="F14" s="85">
        <v>9.2E-4</v>
      </c>
      <c r="G14" s="85">
        <v>6.42E-4</v>
      </c>
      <c r="H14" s="85">
        <v>9.75E-4</v>
      </c>
      <c r="I14" s="85">
        <v>5.46E-4</v>
      </c>
      <c r="J14" s="85">
        <v>4.64E-4</v>
      </c>
      <c r="K14" s="85">
        <v>5.42E-4</v>
      </c>
      <c r="L14" s="85">
        <v>5.84E-4</v>
      </c>
      <c r="M14" s="85">
        <v>6.84E-4</v>
      </c>
      <c r="N14" s="85">
        <v>8.87E-4</v>
      </c>
      <c r="O14" s="85">
        <v>8.82E-4</v>
      </c>
      <c r="P14" s="85">
        <v>5.45E-4</v>
      </c>
      <c r="Q14" s="85">
        <v>7.42E-4</v>
      </c>
      <c r="R14" s="85">
        <v>7.3E-4</v>
      </c>
      <c r="S14" s="85">
        <v>9.47E-4</v>
      </c>
      <c r="T14" s="85">
        <v>7.74E-4</v>
      </c>
      <c r="U14" s="85">
        <v>5.62E-4</v>
      </c>
      <c r="V14" s="85">
        <v>4.02E-4</v>
      </c>
      <c r="W14" s="85">
        <v>1.7E-4</v>
      </c>
      <c r="X14" s="85">
        <v>-1.09E-4</v>
      </c>
      <c r="Y14" s="85">
        <v>0.0</v>
      </c>
      <c r="Z14" s="85">
        <v>-5.16E-4</v>
      </c>
      <c r="AA14" s="85">
        <v>-9.06E-4</v>
      </c>
      <c r="AB14" s="85">
        <v>-9.61E-4</v>
      </c>
      <c r="AC14" s="85">
        <v>-0.001191</v>
      </c>
      <c r="AD14" s="85">
        <v>-0.001086</v>
      </c>
      <c r="AE14" s="85">
        <v>-9.14E-4</v>
      </c>
      <c r="AF14" s="85">
        <v>-6.37E-4</v>
      </c>
      <c r="AG14" s="85">
        <v>-7.54E-4</v>
      </c>
      <c r="AH14" s="85">
        <v>-6.35E-4</v>
      </c>
      <c r="AI14" s="85">
        <v>-4.32E-4</v>
      </c>
      <c r="AJ14" s="85" t="s">
        <v>115</v>
      </c>
    </row>
    <row r="15">
      <c r="A15" s="85">
        <v>-8.3E-5</v>
      </c>
      <c r="B15" s="85">
        <v>-3.93E-4</v>
      </c>
      <c r="C15" s="85">
        <v>-4.32E-4</v>
      </c>
      <c r="D15" s="85">
        <v>-7.19E-4</v>
      </c>
      <c r="E15" s="85">
        <v>-8.93E-4</v>
      </c>
      <c r="F15" s="85">
        <v>-7.33E-4</v>
      </c>
      <c r="G15" s="85">
        <v>-8.13E-4</v>
      </c>
      <c r="H15" s="85">
        <v>-3.43E-4</v>
      </c>
      <c r="I15" s="85">
        <v>-3.77E-4</v>
      </c>
      <c r="J15" s="85">
        <v>-4.3E-4</v>
      </c>
      <c r="K15" s="85">
        <v>-1.0E-4</v>
      </c>
      <c r="L15" s="85">
        <v>6.9E-5</v>
      </c>
      <c r="M15" s="85">
        <v>3.3E-5</v>
      </c>
      <c r="N15" s="85">
        <v>1.67E-4</v>
      </c>
      <c r="O15" s="85">
        <v>2.32E-4</v>
      </c>
      <c r="P15" s="85">
        <v>2.01E-4</v>
      </c>
      <c r="Q15" s="85">
        <v>2.74E-4</v>
      </c>
      <c r="R15" s="85">
        <v>4.52E-4</v>
      </c>
      <c r="S15" s="85">
        <v>4.23E-4</v>
      </c>
      <c r="T15" s="85">
        <v>4.48E-4</v>
      </c>
      <c r="U15" s="85">
        <v>3.21E-4</v>
      </c>
      <c r="V15" s="85">
        <v>1.3E-4</v>
      </c>
      <c r="W15" s="85">
        <v>9.8E-5</v>
      </c>
      <c r="X15" s="85">
        <v>-1.97E-4</v>
      </c>
      <c r="Y15" s="85">
        <v>0.0</v>
      </c>
      <c r="Z15" s="85">
        <v>-4.98E-4</v>
      </c>
      <c r="AA15" s="85">
        <v>-9.51E-4</v>
      </c>
      <c r="AB15" s="85">
        <v>-8.03E-4</v>
      </c>
      <c r="AC15" s="85">
        <v>-0.001066</v>
      </c>
      <c r="AD15" s="85">
        <v>-8.43E-4</v>
      </c>
      <c r="AE15" s="85">
        <v>-6.99E-4</v>
      </c>
      <c r="AF15" s="85">
        <v>-1.84E-4</v>
      </c>
      <c r="AG15" s="85">
        <v>-2.72E-4</v>
      </c>
      <c r="AH15" s="85">
        <v>-1.17E-4</v>
      </c>
      <c r="AI15" s="85">
        <v>2.0E-5</v>
      </c>
      <c r="AJ15" s="85" t="s">
        <v>116</v>
      </c>
    </row>
    <row r="16">
      <c r="A16" s="85">
        <v>2.28E-4</v>
      </c>
      <c r="B16" s="85">
        <v>3.8E-5</v>
      </c>
      <c r="C16" s="85">
        <v>-1.9E-4</v>
      </c>
      <c r="D16" s="85">
        <v>-5.83E-4</v>
      </c>
      <c r="E16" s="85">
        <v>-6.5E-4</v>
      </c>
      <c r="F16" s="85">
        <v>-4.67E-4</v>
      </c>
      <c r="G16" s="85">
        <v>-2.24E-4</v>
      </c>
      <c r="H16" s="85">
        <v>1.15E-4</v>
      </c>
      <c r="I16" s="85">
        <v>5.0E-5</v>
      </c>
      <c r="J16" s="85">
        <v>-1.03E-4</v>
      </c>
      <c r="K16" s="85">
        <v>8.0E-6</v>
      </c>
      <c r="L16" s="85">
        <v>-1.6E-5</v>
      </c>
      <c r="M16" s="85">
        <v>1.31E-4</v>
      </c>
      <c r="N16" s="85">
        <v>2.84E-4</v>
      </c>
      <c r="O16" s="85">
        <v>4.01E-4</v>
      </c>
      <c r="P16" s="85">
        <v>3.05E-4</v>
      </c>
      <c r="Q16" s="85">
        <v>2.55E-4</v>
      </c>
      <c r="R16" s="85">
        <v>2.72E-4</v>
      </c>
      <c r="S16" s="85">
        <v>5.82E-4</v>
      </c>
      <c r="T16" s="85">
        <v>6.0E-4</v>
      </c>
      <c r="U16" s="85">
        <v>3.64E-4</v>
      </c>
      <c r="V16" s="85">
        <v>3.8E-5</v>
      </c>
      <c r="W16" s="85">
        <v>1.3E-4</v>
      </c>
      <c r="X16" s="85">
        <v>-3.9E-5</v>
      </c>
      <c r="Y16" s="85">
        <v>0.0</v>
      </c>
      <c r="Z16" s="85">
        <v>-4.82E-4</v>
      </c>
      <c r="AA16" s="85">
        <v>-9.27E-4</v>
      </c>
      <c r="AB16" s="85">
        <v>-9.02E-4</v>
      </c>
      <c r="AC16" s="85">
        <v>-0.001233</v>
      </c>
      <c r="AD16" s="85">
        <v>-7.75E-4</v>
      </c>
      <c r="AE16" s="85">
        <v>-7.72E-4</v>
      </c>
      <c r="AF16" s="85">
        <v>-3.72E-4</v>
      </c>
      <c r="AG16" s="85">
        <v>-3.55E-4</v>
      </c>
      <c r="AH16" s="85">
        <v>-3.0E-4</v>
      </c>
      <c r="AI16" s="85">
        <v>-1.87E-4</v>
      </c>
      <c r="AJ16" s="85" t="s">
        <v>117</v>
      </c>
    </row>
    <row r="17">
      <c r="A17" s="85">
        <v>7.63E-4</v>
      </c>
      <c r="B17" s="85">
        <v>3.25E-4</v>
      </c>
      <c r="C17" s="85">
        <v>7.7E-5</v>
      </c>
      <c r="D17" s="85">
        <v>-2.57E-4</v>
      </c>
      <c r="E17" s="85">
        <v>-3.81E-4</v>
      </c>
      <c r="F17" s="85">
        <v>-1.51E-4</v>
      </c>
      <c r="G17" s="85">
        <v>-1.92E-4</v>
      </c>
      <c r="H17" s="85">
        <v>1.7E-5</v>
      </c>
      <c r="I17" s="85">
        <v>-1.01E-4</v>
      </c>
      <c r="J17" s="85">
        <v>-1.82E-4</v>
      </c>
      <c r="K17" s="85">
        <v>1.14E-4</v>
      </c>
      <c r="L17" s="85">
        <v>2.41E-4</v>
      </c>
      <c r="M17" s="85">
        <v>3.96E-4</v>
      </c>
      <c r="N17" s="85">
        <v>6.34E-4</v>
      </c>
      <c r="O17" s="85">
        <v>7.1E-4</v>
      </c>
      <c r="P17" s="85">
        <v>5.22E-4</v>
      </c>
      <c r="Q17" s="85">
        <v>4.44E-4</v>
      </c>
      <c r="R17" s="85">
        <v>4.94E-4</v>
      </c>
      <c r="S17" s="85">
        <v>6.02E-4</v>
      </c>
      <c r="T17" s="85">
        <v>5.62E-4</v>
      </c>
      <c r="U17" s="85">
        <v>4.26E-4</v>
      </c>
      <c r="V17" s="85">
        <v>2.53E-4</v>
      </c>
      <c r="W17" s="85">
        <v>1.91E-4</v>
      </c>
      <c r="X17" s="85">
        <v>-1.98E-4</v>
      </c>
      <c r="Y17" s="85">
        <v>0.0</v>
      </c>
      <c r="Z17" s="85">
        <v>-2.95E-4</v>
      </c>
      <c r="AA17" s="85">
        <v>-8.39E-4</v>
      </c>
      <c r="AB17" s="85">
        <v>-8.23E-4</v>
      </c>
      <c r="AC17" s="85">
        <v>-0.001047</v>
      </c>
      <c r="AD17" s="85">
        <v>-8.48E-4</v>
      </c>
      <c r="AE17" s="85">
        <v>-7.65E-4</v>
      </c>
      <c r="AF17" s="85">
        <v>-5.46E-4</v>
      </c>
      <c r="AG17" s="85">
        <v>-6.1E-4</v>
      </c>
      <c r="AH17" s="85">
        <v>-4.59E-4</v>
      </c>
      <c r="AI17" s="85">
        <v>-4.15E-4</v>
      </c>
      <c r="AJ17" s="85" t="s">
        <v>118</v>
      </c>
    </row>
    <row r="18">
      <c r="A18" s="85">
        <v>2.94E-4</v>
      </c>
      <c r="B18" s="85">
        <v>5.6E-5</v>
      </c>
      <c r="C18" s="85">
        <v>-1.4E-4</v>
      </c>
      <c r="D18" s="85">
        <v>-2.44E-4</v>
      </c>
      <c r="E18" s="85">
        <v>-5.0E-4</v>
      </c>
      <c r="F18" s="85">
        <v>-3.68E-4</v>
      </c>
      <c r="G18" s="85">
        <v>-1.85E-4</v>
      </c>
      <c r="H18" s="85">
        <v>1.82E-4</v>
      </c>
      <c r="I18" s="85">
        <v>2.24E-4</v>
      </c>
      <c r="J18" s="85">
        <v>1.96E-4</v>
      </c>
      <c r="K18" s="85">
        <v>5.54E-4</v>
      </c>
      <c r="L18" s="85">
        <v>4.99E-4</v>
      </c>
      <c r="M18" s="85">
        <v>3.73E-4</v>
      </c>
      <c r="N18" s="85">
        <v>5.23E-4</v>
      </c>
      <c r="O18" s="85">
        <v>6.71E-4</v>
      </c>
      <c r="P18" s="85">
        <v>5.47E-4</v>
      </c>
      <c r="Q18" s="85">
        <v>5.05E-4</v>
      </c>
      <c r="R18" s="85">
        <v>5.56E-4</v>
      </c>
      <c r="S18" s="85">
        <v>5.35E-4</v>
      </c>
      <c r="T18" s="85">
        <v>4.95E-4</v>
      </c>
      <c r="U18" s="85">
        <v>4.91E-4</v>
      </c>
      <c r="V18" s="85">
        <v>1.83E-4</v>
      </c>
      <c r="W18" s="85">
        <v>5.3E-5</v>
      </c>
      <c r="X18" s="85">
        <v>-6.4E-5</v>
      </c>
      <c r="Y18" s="85">
        <v>0.0</v>
      </c>
      <c r="Z18" s="85">
        <v>-4.77E-4</v>
      </c>
      <c r="AA18" s="85">
        <v>-9.32E-4</v>
      </c>
      <c r="AB18" s="85">
        <v>-8.6E-4</v>
      </c>
      <c r="AC18" s="85">
        <v>-0.001061</v>
      </c>
      <c r="AD18" s="85">
        <v>-8.49E-4</v>
      </c>
      <c r="AE18" s="85">
        <v>-7.53E-4</v>
      </c>
      <c r="AF18" s="85">
        <v>-5.46E-4</v>
      </c>
      <c r="AG18" s="85">
        <v>-5.24E-4</v>
      </c>
      <c r="AH18" s="85">
        <v>-5.29E-4</v>
      </c>
      <c r="AI18" s="85">
        <v>-5.1E-4</v>
      </c>
      <c r="AJ18" s="85" t="s">
        <v>119</v>
      </c>
    </row>
    <row r="19">
      <c r="A19" s="85">
        <v>7.98E-4</v>
      </c>
      <c r="B19" s="85">
        <v>4.88E-4</v>
      </c>
      <c r="C19" s="85">
        <v>2.27E-4</v>
      </c>
      <c r="D19" s="85">
        <v>-1.53E-4</v>
      </c>
      <c r="E19" s="85">
        <v>-3.34E-4</v>
      </c>
      <c r="F19" s="85">
        <v>-5.1E-5</v>
      </c>
      <c r="G19" s="85">
        <v>1.49E-4</v>
      </c>
      <c r="H19" s="85">
        <v>2.64E-4</v>
      </c>
      <c r="I19" s="85">
        <v>1.0E-4</v>
      </c>
      <c r="J19" s="85">
        <v>3.8E-5</v>
      </c>
      <c r="K19" s="85">
        <v>2.82E-4</v>
      </c>
      <c r="L19" s="85">
        <v>2.93E-4</v>
      </c>
      <c r="M19" s="85">
        <v>5.4E-4</v>
      </c>
      <c r="N19" s="85">
        <v>5.86E-4</v>
      </c>
      <c r="O19" s="85">
        <v>6.51E-4</v>
      </c>
      <c r="P19" s="85">
        <v>6.17E-4</v>
      </c>
      <c r="Q19" s="85">
        <v>3.94E-4</v>
      </c>
      <c r="R19" s="85">
        <v>4.33E-4</v>
      </c>
      <c r="S19" s="85">
        <v>5.96E-4</v>
      </c>
      <c r="T19" s="85">
        <v>7.0E-4</v>
      </c>
      <c r="U19" s="85">
        <v>4.05E-4</v>
      </c>
      <c r="V19" s="85">
        <v>2.53E-4</v>
      </c>
      <c r="W19" s="85">
        <v>2.42E-4</v>
      </c>
      <c r="X19" s="85">
        <v>-1.3E-5</v>
      </c>
      <c r="Y19" s="85">
        <v>0.0</v>
      </c>
      <c r="Z19" s="85">
        <v>-4.57E-4</v>
      </c>
      <c r="AA19" s="85">
        <v>-9.18E-4</v>
      </c>
      <c r="AB19" s="85">
        <v>-9.63E-4</v>
      </c>
      <c r="AC19" s="85">
        <v>-0.001181</v>
      </c>
      <c r="AD19" s="85">
        <v>-9.82E-4</v>
      </c>
      <c r="AE19" s="85">
        <v>-9.97E-4</v>
      </c>
      <c r="AF19" s="85">
        <v>-8.99E-4</v>
      </c>
      <c r="AG19" s="85">
        <v>-8.13E-4</v>
      </c>
      <c r="AH19" s="85">
        <v>-7.27E-4</v>
      </c>
      <c r="AI19" s="85">
        <v>-7.24E-4</v>
      </c>
      <c r="AJ19" s="85" t="s">
        <v>120</v>
      </c>
    </row>
    <row r="20">
      <c r="A20" s="85">
        <v>5.17E-4</v>
      </c>
      <c r="B20" s="85">
        <v>1.94E-4</v>
      </c>
      <c r="C20" s="85">
        <v>-4.6E-5</v>
      </c>
      <c r="D20" s="85">
        <v>-1.1E-4</v>
      </c>
      <c r="E20" s="85">
        <v>-3.79E-4</v>
      </c>
      <c r="F20" s="85">
        <v>-1.52E-4</v>
      </c>
      <c r="G20" s="85">
        <v>-7.0E-5</v>
      </c>
      <c r="H20" s="85">
        <v>5.9E-5</v>
      </c>
      <c r="I20" s="85">
        <v>-8.7E-5</v>
      </c>
      <c r="J20" s="85">
        <v>-1.1E-5</v>
      </c>
      <c r="K20" s="85">
        <v>4.29E-4</v>
      </c>
      <c r="L20" s="85">
        <v>4.58E-4</v>
      </c>
      <c r="M20" s="85">
        <v>4.54E-4</v>
      </c>
      <c r="N20" s="85">
        <v>7.28E-4</v>
      </c>
      <c r="O20" s="85">
        <v>6.9E-4</v>
      </c>
      <c r="P20" s="85">
        <v>5.0E-4</v>
      </c>
      <c r="Q20" s="85">
        <v>4.88E-4</v>
      </c>
      <c r="R20" s="85">
        <v>5.3E-4</v>
      </c>
      <c r="S20" s="85">
        <v>6.06E-4</v>
      </c>
      <c r="T20" s="85">
        <v>4.86E-4</v>
      </c>
      <c r="U20" s="85">
        <v>4.63E-4</v>
      </c>
      <c r="V20" s="85">
        <v>3.03E-4</v>
      </c>
      <c r="W20" s="85">
        <v>1.42E-4</v>
      </c>
      <c r="X20" s="85">
        <v>-7.2E-5</v>
      </c>
      <c r="Y20" s="85">
        <v>0.0</v>
      </c>
      <c r="Z20" s="85">
        <v>-3.89E-4</v>
      </c>
      <c r="AA20" s="85">
        <v>-8.41E-4</v>
      </c>
      <c r="AB20" s="85">
        <v>-7.54E-4</v>
      </c>
      <c r="AC20" s="85">
        <v>-9.58E-4</v>
      </c>
      <c r="AD20" s="85">
        <v>-7.27E-4</v>
      </c>
      <c r="AE20" s="85">
        <v>-7.38E-4</v>
      </c>
      <c r="AF20" s="85">
        <v>-7.45E-4</v>
      </c>
      <c r="AG20" s="85">
        <v>-6.5E-4</v>
      </c>
      <c r="AH20" s="85">
        <v>-7.06E-4</v>
      </c>
      <c r="AI20" s="85">
        <v>-7.72E-4</v>
      </c>
      <c r="AJ20" s="85" t="s">
        <v>121</v>
      </c>
    </row>
    <row r="21">
      <c r="A21" s="85">
        <v>2.52E-4</v>
      </c>
      <c r="B21" s="85">
        <v>-4.2E-5</v>
      </c>
      <c r="C21" s="85">
        <v>-2.23E-4</v>
      </c>
      <c r="D21" s="85">
        <v>-4.75E-4</v>
      </c>
      <c r="E21" s="85">
        <v>-8.0E-4</v>
      </c>
      <c r="F21" s="85">
        <v>-5.86E-4</v>
      </c>
      <c r="G21" s="85">
        <v>-3.72E-4</v>
      </c>
      <c r="H21" s="85">
        <v>3.1E-5</v>
      </c>
      <c r="I21" s="85">
        <v>-5.6E-5</v>
      </c>
      <c r="J21" s="85">
        <v>-1.59E-4</v>
      </c>
      <c r="K21" s="85">
        <v>1.75E-4</v>
      </c>
      <c r="L21" s="85">
        <v>3.17E-4</v>
      </c>
      <c r="M21" s="85">
        <v>1.32E-4</v>
      </c>
      <c r="N21" s="85">
        <v>2.59E-4</v>
      </c>
      <c r="O21" s="85">
        <v>3.18E-4</v>
      </c>
      <c r="P21" s="85">
        <v>2.91E-4</v>
      </c>
      <c r="Q21" s="85">
        <v>2.59E-4</v>
      </c>
      <c r="R21" s="85">
        <v>2.66E-4</v>
      </c>
      <c r="S21" s="85">
        <v>3.46E-4</v>
      </c>
      <c r="T21" s="85">
        <v>4.05E-4</v>
      </c>
      <c r="U21" s="85">
        <v>3.06E-4</v>
      </c>
      <c r="V21" s="85">
        <v>1.61E-4</v>
      </c>
      <c r="W21" s="85">
        <v>1.7E-4</v>
      </c>
      <c r="X21" s="85">
        <v>-7.4E-5</v>
      </c>
      <c r="Y21" s="85">
        <v>0.0</v>
      </c>
      <c r="Z21" s="85">
        <v>-4.14E-4</v>
      </c>
      <c r="AA21" s="85">
        <v>-8.98E-4</v>
      </c>
      <c r="AB21" s="85">
        <v>-8.48E-4</v>
      </c>
      <c r="AC21" s="85">
        <v>-0.001043</v>
      </c>
      <c r="AD21" s="85">
        <v>-9.45E-4</v>
      </c>
      <c r="AE21" s="85">
        <v>-9.54E-4</v>
      </c>
      <c r="AF21" s="85">
        <v>-9.14E-4</v>
      </c>
      <c r="AG21" s="85">
        <v>-8.33E-4</v>
      </c>
      <c r="AH21" s="85">
        <v>-7.78E-4</v>
      </c>
      <c r="AI21" s="85">
        <v>-8.92E-4</v>
      </c>
      <c r="AJ21" s="85" t="s">
        <v>122</v>
      </c>
    </row>
    <row r="22">
      <c r="A22" s="85">
        <v>6.54E-4</v>
      </c>
      <c r="B22" s="85">
        <v>3.36E-4</v>
      </c>
      <c r="C22" s="85">
        <v>-4.0E-6</v>
      </c>
      <c r="D22" s="85">
        <v>-2.12E-4</v>
      </c>
      <c r="E22" s="85">
        <v>-4.29E-4</v>
      </c>
      <c r="F22" s="85">
        <v>-1.66E-4</v>
      </c>
      <c r="G22" s="85">
        <v>-1.8E-5</v>
      </c>
      <c r="H22" s="85">
        <v>7.9E-5</v>
      </c>
      <c r="I22" s="85">
        <v>-1.13E-4</v>
      </c>
      <c r="J22" s="85">
        <v>-1.36E-4</v>
      </c>
      <c r="K22" s="85">
        <v>2.82E-4</v>
      </c>
      <c r="L22" s="85">
        <v>2.56E-4</v>
      </c>
      <c r="M22" s="85">
        <v>3.99E-4</v>
      </c>
      <c r="N22" s="85">
        <v>6.58E-4</v>
      </c>
      <c r="O22" s="85">
        <v>6.99E-4</v>
      </c>
      <c r="P22" s="85">
        <v>5.53E-4</v>
      </c>
      <c r="Q22" s="85">
        <v>3.86E-4</v>
      </c>
      <c r="R22" s="85">
        <v>3.7E-4</v>
      </c>
      <c r="S22" s="85">
        <v>4.18E-4</v>
      </c>
      <c r="T22" s="85">
        <v>5.41E-4</v>
      </c>
      <c r="U22" s="85">
        <v>4.42E-4</v>
      </c>
      <c r="V22" s="85">
        <v>3.04E-4</v>
      </c>
      <c r="W22" s="85">
        <v>1.87E-4</v>
      </c>
      <c r="X22" s="85">
        <v>-1.7E-5</v>
      </c>
      <c r="Y22" s="85">
        <v>0.0</v>
      </c>
      <c r="Z22" s="85">
        <v>-3.93E-4</v>
      </c>
      <c r="AA22" s="85">
        <v>-8.49E-4</v>
      </c>
      <c r="AB22" s="85">
        <v>-8.52E-4</v>
      </c>
      <c r="AC22" s="85">
        <v>-0.001098</v>
      </c>
      <c r="AD22" s="85">
        <v>-9.34E-4</v>
      </c>
      <c r="AE22" s="85">
        <v>-9.31E-4</v>
      </c>
      <c r="AF22" s="85">
        <v>-0.001047</v>
      </c>
      <c r="AG22" s="85">
        <v>-8.82E-4</v>
      </c>
      <c r="AH22" s="85">
        <v>-8.99E-4</v>
      </c>
      <c r="AI22" s="85">
        <v>-0.001061</v>
      </c>
      <c r="AJ22" s="85" t="s">
        <v>123</v>
      </c>
    </row>
    <row r="23">
      <c r="A23" s="85">
        <v>8.86E-4</v>
      </c>
      <c r="B23" s="85">
        <v>5.3E-4</v>
      </c>
      <c r="C23" s="85">
        <v>3.1E-4</v>
      </c>
      <c r="D23" s="85">
        <v>1.78E-4</v>
      </c>
      <c r="E23" s="85">
        <v>-1.52E-4</v>
      </c>
      <c r="F23" s="85">
        <v>-2.7E-5</v>
      </c>
      <c r="G23" s="85">
        <v>1.05E-4</v>
      </c>
      <c r="H23" s="85">
        <v>2.33E-4</v>
      </c>
      <c r="I23" s="85">
        <v>2.44E-4</v>
      </c>
      <c r="J23" s="85">
        <v>2.51E-4</v>
      </c>
      <c r="K23" s="85">
        <v>7.18E-4</v>
      </c>
      <c r="L23" s="85">
        <v>6.86E-4</v>
      </c>
      <c r="M23" s="85">
        <v>6.6E-4</v>
      </c>
      <c r="N23" s="85">
        <v>8.62E-4</v>
      </c>
      <c r="O23" s="85">
        <v>7.66E-4</v>
      </c>
      <c r="P23" s="85">
        <v>6.8E-4</v>
      </c>
      <c r="Q23" s="85">
        <v>5.42E-4</v>
      </c>
      <c r="R23" s="85">
        <v>5.57E-4</v>
      </c>
      <c r="S23" s="85">
        <v>5.31E-4</v>
      </c>
      <c r="T23" s="85">
        <v>5.88E-4</v>
      </c>
      <c r="U23" s="85">
        <v>4.17E-4</v>
      </c>
      <c r="V23" s="85">
        <v>2.31E-4</v>
      </c>
      <c r="W23" s="85">
        <v>2.12E-4</v>
      </c>
      <c r="X23" s="85">
        <v>1.6E-5</v>
      </c>
      <c r="Y23" s="85">
        <v>0.0</v>
      </c>
      <c r="Z23" s="85">
        <v>-3.67E-4</v>
      </c>
      <c r="AA23" s="85">
        <v>-8.25E-4</v>
      </c>
      <c r="AB23" s="85">
        <v>-8.12E-4</v>
      </c>
      <c r="AC23" s="85">
        <v>-0.001037</v>
      </c>
      <c r="AD23" s="85">
        <v>-9.68E-4</v>
      </c>
      <c r="AE23" s="85">
        <v>-9.59E-4</v>
      </c>
      <c r="AF23" s="85">
        <v>-0.001104</v>
      </c>
      <c r="AG23" s="85">
        <v>-9.99E-4</v>
      </c>
      <c r="AH23" s="85">
        <v>-0.001079</v>
      </c>
      <c r="AI23" s="85">
        <v>-0.001236</v>
      </c>
      <c r="AJ23" s="85" t="s">
        <v>124</v>
      </c>
    </row>
    <row r="24">
      <c r="A24" s="85">
        <v>7.3E-4</v>
      </c>
      <c r="B24" s="85">
        <v>4.87E-4</v>
      </c>
      <c r="C24" s="85">
        <v>2.6E-4</v>
      </c>
      <c r="D24" s="85">
        <v>-1.3E-5</v>
      </c>
      <c r="E24" s="85">
        <v>-2.96E-4</v>
      </c>
      <c r="F24" s="85">
        <v>-7.8E-5</v>
      </c>
      <c r="G24" s="85">
        <v>2.18E-4</v>
      </c>
      <c r="H24" s="85">
        <v>4.55E-4</v>
      </c>
      <c r="I24" s="85">
        <v>3.55E-4</v>
      </c>
      <c r="J24" s="85">
        <v>1.89E-4</v>
      </c>
      <c r="K24" s="85">
        <v>5.36E-4</v>
      </c>
      <c r="L24" s="85">
        <v>6.16E-4</v>
      </c>
      <c r="M24" s="85">
        <v>4.58E-4</v>
      </c>
      <c r="N24" s="85">
        <v>6.1E-4</v>
      </c>
      <c r="O24" s="85">
        <v>6.98E-4</v>
      </c>
      <c r="P24" s="85">
        <v>6.51E-4</v>
      </c>
      <c r="Q24" s="85">
        <v>5.2E-4</v>
      </c>
      <c r="R24" s="85">
        <v>4.72E-4</v>
      </c>
      <c r="S24" s="85">
        <v>4.87E-4</v>
      </c>
      <c r="T24" s="85">
        <v>6.01E-4</v>
      </c>
      <c r="U24" s="85">
        <v>5.02E-4</v>
      </c>
      <c r="V24" s="85">
        <v>4.16E-4</v>
      </c>
      <c r="W24" s="85">
        <v>2.14E-4</v>
      </c>
      <c r="X24" s="85">
        <v>3.9E-5</v>
      </c>
      <c r="Y24" s="85">
        <v>0.0</v>
      </c>
      <c r="Z24" s="85">
        <v>-3.91E-4</v>
      </c>
      <c r="AA24" s="85">
        <v>-9.11E-4</v>
      </c>
      <c r="AB24" s="85">
        <v>-8.79E-4</v>
      </c>
      <c r="AC24" s="85">
        <v>-0.001132</v>
      </c>
      <c r="AD24" s="85">
        <v>-0.001065</v>
      </c>
      <c r="AE24" s="85">
        <v>-0.001079</v>
      </c>
      <c r="AF24" s="85">
        <v>-0.001305</v>
      </c>
      <c r="AG24" s="85">
        <v>-0.001099</v>
      </c>
      <c r="AH24" s="85">
        <v>-0.001238</v>
      </c>
      <c r="AI24" s="85">
        <v>-0.001435</v>
      </c>
      <c r="AJ24" s="85" t="s">
        <v>125</v>
      </c>
    </row>
    <row r="25">
      <c r="A25" s="85">
        <v>6.87E-4</v>
      </c>
      <c r="B25" s="85">
        <v>3.96E-4</v>
      </c>
      <c r="C25" s="85">
        <v>1.68E-4</v>
      </c>
      <c r="D25" s="85">
        <v>-2.0E-6</v>
      </c>
      <c r="E25" s="85">
        <v>-1.58E-4</v>
      </c>
      <c r="F25" s="85">
        <v>-6.0E-6</v>
      </c>
      <c r="G25" s="85">
        <v>1.79E-4</v>
      </c>
      <c r="H25" s="85">
        <v>2.76E-4</v>
      </c>
      <c r="I25" s="85">
        <v>1.07E-4</v>
      </c>
      <c r="J25" s="85">
        <v>1.82E-4</v>
      </c>
      <c r="K25" s="85">
        <v>5.55E-4</v>
      </c>
      <c r="L25" s="85">
        <v>5.52E-4</v>
      </c>
      <c r="M25" s="85">
        <v>5.74E-4</v>
      </c>
      <c r="N25" s="85">
        <v>8.26E-4</v>
      </c>
      <c r="O25" s="85">
        <v>8.25E-4</v>
      </c>
      <c r="P25" s="85">
        <v>6.16E-4</v>
      </c>
      <c r="Q25" s="85">
        <v>4.94E-4</v>
      </c>
      <c r="R25" s="85">
        <v>4.59E-4</v>
      </c>
      <c r="S25" s="85">
        <v>4.75E-4</v>
      </c>
      <c r="T25" s="85">
        <v>6.27E-4</v>
      </c>
      <c r="U25" s="85">
        <v>4.41E-4</v>
      </c>
      <c r="V25" s="85">
        <v>3.59E-4</v>
      </c>
      <c r="W25" s="85">
        <v>2.81E-4</v>
      </c>
      <c r="X25" s="85">
        <v>2.7E-5</v>
      </c>
      <c r="Y25" s="85">
        <v>0.0</v>
      </c>
      <c r="Z25" s="85">
        <v>-3.06E-4</v>
      </c>
      <c r="AA25" s="85">
        <v>-8.32E-4</v>
      </c>
      <c r="AB25" s="85">
        <v>-8.64E-4</v>
      </c>
      <c r="AC25" s="85">
        <v>-0.001175</v>
      </c>
      <c r="AD25" s="85">
        <v>-0.001105</v>
      </c>
      <c r="AE25" s="85">
        <v>-0.00115</v>
      </c>
      <c r="AF25" s="85">
        <v>-0.001437</v>
      </c>
      <c r="AG25" s="85">
        <v>-0.001342</v>
      </c>
      <c r="AH25" s="85">
        <v>-0.001361</v>
      </c>
      <c r="AI25" s="85">
        <v>-0.001625</v>
      </c>
      <c r="AJ25" s="85" t="s">
        <v>126</v>
      </c>
    </row>
    <row r="26">
      <c r="A26" s="85">
        <v>8.33E-4</v>
      </c>
      <c r="B26" s="85">
        <v>5.32E-4</v>
      </c>
      <c r="C26" s="85">
        <v>4.21E-4</v>
      </c>
      <c r="D26" s="85">
        <v>1.97E-4</v>
      </c>
      <c r="E26" s="85">
        <v>-4.9E-5</v>
      </c>
      <c r="F26" s="85">
        <v>2.9E-5</v>
      </c>
      <c r="G26" s="85">
        <v>1.5E-4</v>
      </c>
      <c r="H26" s="85">
        <v>3.89E-4</v>
      </c>
      <c r="I26" s="85">
        <v>4.31E-4</v>
      </c>
      <c r="J26" s="85">
        <v>3.63E-4</v>
      </c>
      <c r="K26" s="85">
        <v>7.26E-4</v>
      </c>
      <c r="L26" s="85">
        <v>8.01E-4</v>
      </c>
      <c r="M26" s="85">
        <v>7.31E-4</v>
      </c>
      <c r="N26" s="85">
        <v>8.16E-4</v>
      </c>
      <c r="O26" s="85">
        <v>8.37E-4</v>
      </c>
      <c r="P26" s="85">
        <v>6.81E-4</v>
      </c>
      <c r="Q26" s="85">
        <v>6.8E-4</v>
      </c>
      <c r="R26" s="85">
        <v>6.72E-4</v>
      </c>
      <c r="S26" s="85">
        <v>5.87E-4</v>
      </c>
      <c r="T26" s="85">
        <v>6.18E-4</v>
      </c>
      <c r="U26" s="85">
        <v>4.76E-4</v>
      </c>
      <c r="V26" s="85">
        <v>4.09E-4</v>
      </c>
      <c r="W26" s="85">
        <v>2.63E-4</v>
      </c>
      <c r="X26" s="85">
        <v>2.5E-5</v>
      </c>
      <c r="Y26" s="85">
        <v>0.0</v>
      </c>
      <c r="Z26" s="85">
        <v>-3.38E-4</v>
      </c>
      <c r="AA26" s="85">
        <v>-9.04E-4</v>
      </c>
      <c r="AB26" s="85">
        <v>-9.21E-4</v>
      </c>
      <c r="AC26" s="85">
        <v>-0.00116</v>
      </c>
      <c r="AD26" s="85">
        <v>-0.001134</v>
      </c>
      <c r="AE26" s="85">
        <v>-0.001184</v>
      </c>
      <c r="AF26" s="85">
        <v>-0.001403</v>
      </c>
      <c r="AG26" s="85">
        <v>-0.001354</v>
      </c>
      <c r="AH26" s="85">
        <v>-0.001505</v>
      </c>
      <c r="AI26" s="85">
        <v>-0.001718</v>
      </c>
      <c r="AJ26" s="85" t="s">
        <v>127</v>
      </c>
    </row>
    <row r="27">
      <c r="A27" s="85">
        <v>4.73E-4</v>
      </c>
      <c r="B27" s="85">
        <v>2.69E-4</v>
      </c>
      <c r="C27" s="85">
        <v>1.18E-4</v>
      </c>
      <c r="D27" s="85">
        <v>-2.1E-4</v>
      </c>
      <c r="E27" s="85">
        <v>-2.99E-4</v>
      </c>
      <c r="F27" s="85">
        <v>-9.1E-5</v>
      </c>
      <c r="G27" s="85">
        <v>7.6E-5</v>
      </c>
      <c r="H27" s="85">
        <v>3.21E-4</v>
      </c>
      <c r="I27" s="85">
        <v>2.67E-4</v>
      </c>
      <c r="J27" s="85">
        <v>8.7E-5</v>
      </c>
      <c r="K27" s="85">
        <v>4.52E-4</v>
      </c>
      <c r="L27" s="85">
        <v>4.33E-4</v>
      </c>
      <c r="M27" s="85">
        <v>5.03E-4</v>
      </c>
      <c r="N27" s="85">
        <v>6.69E-4</v>
      </c>
      <c r="O27" s="85">
        <v>7.97E-4</v>
      </c>
      <c r="P27" s="85">
        <v>6.74E-4</v>
      </c>
      <c r="Q27" s="85">
        <v>5.35E-4</v>
      </c>
      <c r="R27" s="85">
        <v>5.25E-4</v>
      </c>
      <c r="S27" s="85">
        <v>5.67E-4</v>
      </c>
      <c r="T27" s="85">
        <v>6.78E-4</v>
      </c>
      <c r="U27" s="85">
        <v>5.09E-4</v>
      </c>
      <c r="V27" s="85">
        <v>4.2E-4</v>
      </c>
      <c r="W27" s="85">
        <v>2.4E-4</v>
      </c>
      <c r="X27" s="85">
        <v>6.1E-5</v>
      </c>
      <c r="Y27" s="85">
        <v>0.0</v>
      </c>
      <c r="Z27" s="85">
        <v>-4.02E-4</v>
      </c>
      <c r="AA27" s="85">
        <v>-9.53E-4</v>
      </c>
      <c r="AB27" s="85">
        <v>-9.45E-4</v>
      </c>
      <c r="AC27" s="85">
        <v>-0.001212</v>
      </c>
      <c r="AD27" s="85">
        <v>-0.001187</v>
      </c>
      <c r="AE27" s="85">
        <v>-0.001285</v>
      </c>
      <c r="AF27" s="85">
        <v>-0.001593</v>
      </c>
      <c r="AG27" s="85">
        <v>-0.001441</v>
      </c>
      <c r="AH27" s="85">
        <v>-0.001627</v>
      </c>
      <c r="AI27" s="85">
        <v>-0.001883</v>
      </c>
      <c r="AJ27" s="85" t="s">
        <v>128</v>
      </c>
    </row>
    <row r="28">
      <c r="A28" s="85">
        <v>5.42E-4</v>
      </c>
      <c r="B28" s="85">
        <v>2.99E-4</v>
      </c>
      <c r="C28" s="85">
        <v>1.36E-4</v>
      </c>
      <c r="D28" s="85">
        <v>-6.9E-5</v>
      </c>
      <c r="E28" s="85">
        <v>-9.1E-5</v>
      </c>
      <c r="F28" s="85">
        <v>-7.0E-6</v>
      </c>
      <c r="G28" s="85">
        <v>5.1E-5</v>
      </c>
      <c r="H28" s="85">
        <v>1.99E-4</v>
      </c>
      <c r="I28" s="85">
        <v>2.36E-4</v>
      </c>
      <c r="J28" s="85">
        <v>2.54E-4</v>
      </c>
      <c r="K28" s="85">
        <v>5.65E-4</v>
      </c>
      <c r="L28" s="85">
        <v>6.56E-4</v>
      </c>
      <c r="M28" s="85">
        <v>7.41E-4</v>
      </c>
      <c r="N28" s="85">
        <v>9.13E-4</v>
      </c>
      <c r="O28" s="85">
        <v>9.09E-4</v>
      </c>
      <c r="P28" s="85">
        <v>7.1E-4</v>
      </c>
      <c r="Q28" s="85">
        <v>6.33E-4</v>
      </c>
      <c r="R28" s="85">
        <v>6.36E-4</v>
      </c>
      <c r="S28" s="85">
        <v>6.0E-4</v>
      </c>
      <c r="T28" s="85">
        <v>6.85E-4</v>
      </c>
      <c r="U28" s="85">
        <v>5.86E-4</v>
      </c>
      <c r="V28" s="85">
        <v>4.23E-4</v>
      </c>
      <c r="W28" s="85">
        <v>3.01E-4</v>
      </c>
      <c r="X28" s="85">
        <v>3.1E-5</v>
      </c>
      <c r="Y28" s="85">
        <v>0.0</v>
      </c>
      <c r="Z28" s="85">
        <v>-3.27E-4</v>
      </c>
      <c r="AA28" s="85">
        <v>-8.91E-4</v>
      </c>
      <c r="AB28" s="85">
        <v>-9.68E-4</v>
      </c>
      <c r="AC28" s="85">
        <v>-0.001289</v>
      </c>
      <c r="AD28" s="85">
        <v>-0.001378</v>
      </c>
      <c r="AE28" s="85">
        <v>-0.001478</v>
      </c>
      <c r="AF28" s="85">
        <v>-0.001711</v>
      </c>
      <c r="AG28" s="85">
        <v>-0.001722</v>
      </c>
      <c r="AH28" s="85">
        <v>-0.001865</v>
      </c>
      <c r="AI28" s="85">
        <v>-0.002088</v>
      </c>
      <c r="AJ28" s="85" t="s">
        <v>129</v>
      </c>
    </row>
    <row r="29">
      <c r="A29" s="85">
        <v>6.64E-4</v>
      </c>
      <c r="B29" s="85">
        <v>4.75E-4</v>
      </c>
      <c r="C29" s="85">
        <v>3.73E-4</v>
      </c>
      <c r="D29" s="85">
        <v>1.1E-4</v>
      </c>
      <c r="E29" s="85">
        <v>-8.0E-5</v>
      </c>
      <c r="F29" s="85">
        <v>-6.0E-6</v>
      </c>
      <c r="G29" s="85">
        <v>6.6E-5</v>
      </c>
      <c r="H29" s="85">
        <v>3.79E-4</v>
      </c>
      <c r="I29" s="85">
        <v>4.52E-4</v>
      </c>
      <c r="J29" s="85">
        <v>3.57E-4</v>
      </c>
      <c r="K29" s="85">
        <v>6.51E-4</v>
      </c>
      <c r="L29" s="85">
        <v>7.07E-4</v>
      </c>
      <c r="M29" s="85">
        <v>7.81E-4</v>
      </c>
      <c r="N29" s="85">
        <v>8.52E-4</v>
      </c>
      <c r="O29" s="85">
        <v>8.6E-4</v>
      </c>
      <c r="P29" s="85">
        <v>7.53E-4</v>
      </c>
      <c r="Q29" s="85">
        <v>7.04E-4</v>
      </c>
      <c r="R29" s="85">
        <v>7.19E-4</v>
      </c>
      <c r="S29" s="85">
        <v>6.56E-4</v>
      </c>
      <c r="T29" s="85">
        <v>7.14E-4</v>
      </c>
      <c r="U29" s="85">
        <v>5.84E-4</v>
      </c>
      <c r="V29" s="85">
        <v>4.64E-4</v>
      </c>
      <c r="W29" s="85">
        <v>3.09E-4</v>
      </c>
      <c r="X29" s="85">
        <v>9.6E-5</v>
      </c>
      <c r="Y29" s="85">
        <v>0.0</v>
      </c>
      <c r="Z29" s="85">
        <v>-3.75E-4</v>
      </c>
      <c r="AA29" s="85">
        <v>-9.73E-4</v>
      </c>
      <c r="AB29" s="85">
        <v>-0.001007</v>
      </c>
      <c r="AC29" s="85">
        <v>-0.001307</v>
      </c>
      <c r="AD29" s="85">
        <v>-0.001393</v>
      </c>
      <c r="AE29" s="85">
        <v>-0.001532</v>
      </c>
      <c r="AF29" s="85">
        <v>-0.001744</v>
      </c>
      <c r="AG29" s="85">
        <v>-0.001763</v>
      </c>
      <c r="AH29" s="85">
        <v>-0.001947</v>
      </c>
      <c r="AI29" s="85">
        <v>-0.002138</v>
      </c>
      <c r="AJ29" s="85" t="s">
        <v>130</v>
      </c>
    </row>
    <row r="30">
      <c r="A30" s="85">
        <v>0.001091</v>
      </c>
      <c r="B30" s="85">
        <v>8.83E-4</v>
      </c>
      <c r="C30" s="85">
        <v>6.61E-4</v>
      </c>
      <c r="D30" s="85">
        <v>3.43E-4</v>
      </c>
      <c r="E30" s="85">
        <v>2.88E-4</v>
      </c>
      <c r="F30" s="85">
        <v>4.27E-4</v>
      </c>
      <c r="G30" s="85">
        <v>5.32E-4</v>
      </c>
      <c r="H30" s="85">
        <v>7.14E-4</v>
      </c>
      <c r="I30" s="85">
        <v>6.77E-4</v>
      </c>
      <c r="J30" s="85">
        <v>5.26E-4</v>
      </c>
      <c r="K30" s="85">
        <v>7.48E-4</v>
      </c>
      <c r="L30" s="85">
        <v>7.42E-4</v>
      </c>
      <c r="M30" s="85">
        <v>8.92E-4</v>
      </c>
      <c r="N30" s="85">
        <v>0.001048</v>
      </c>
      <c r="O30" s="85">
        <v>0.00113</v>
      </c>
      <c r="P30" s="85">
        <v>9.16E-4</v>
      </c>
      <c r="Q30" s="85">
        <v>8.15E-4</v>
      </c>
      <c r="R30" s="85">
        <v>8.03E-4</v>
      </c>
      <c r="S30" s="85">
        <v>7.83E-4</v>
      </c>
      <c r="T30" s="85">
        <v>8.53E-4</v>
      </c>
      <c r="U30" s="85">
        <v>6.48E-4</v>
      </c>
      <c r="V30" s="85">
        <v>5.01E-4</v>
      </c>
      <c r="W30" s="85">
        <v>3.55E-4</v>
      </c>
      <c r="X30" s="85">
        <v>1.08E-4</v>
      </c>
      <c r="Y30" s="85">
        <v>0.0</v>
      </c>
      <c r="Z30" s="85">
        <v>-3.77E-4</v>
      </c>
      <c r="AA30" s="85">
        <v>-9.76E-4</v>
      </c>
      <c r="AB30" s="85">
        <v>-0.001115</v>
      </c>
      <c r="AC30" s="85">
        <v>-0.001432</v>
      </c>
      <c r="AD30" s="85">
        <v>-0.00156</v>
      </c>
      <c r="AE30" s="85">
        <v>-0.001786</v>
      </c>
      <c r="AF30" s="85">
        <v>-0.002005</v>
      </c>
      <c r="AG30" s="85">
        <v>-0.002062</v>
      </c>
      <c r="AH30" s="85">
        <v>-0.002306</v>
      </c>
      <c r="AI30" s="85">
        <v>-0.0025</v>
      </c>
      <c r="AJ30" s="85" t="s">
        <v>131</v>
      </c>
    </row>
    <row r="31">
      <c r="A31" s="85">
        <v>0.001469</v>
      </c>
      <c r="B31" s="85">
        <v>0.001206</v>
      </c>
      <c r="C31" s="85">
        <v>9.95E-4</v>
      </c>
      <c r="D31" s="85">
        <v>7.23E-4</v>
      </c>
      <c r="E31" s="85">
        <v>6.02E-4</v>
      </c>
      <c r="F31" s="85">
        <v>5.89E-4</v>
      </c>
      <c r="G31" s="85">
        <v>5.47E-4</v>
      </c>
      <c r="H31" s="85">
        <v>6.87E-4</v>
      </c>
      <c r="I31" s="85">
        <v>8.02E-4</v>
      </c>
      <c r="J31" s="85">
        <v>7.34E-4</v>
      </c>
      <c r="K31" s="85">
        <v>0.001019</v>
      </c>
      <c r="L31" s="85">
        <v>0.001075</v>
      </c>
      <c r="M31" s="85">
        <v>0.001183</v>
      </c>
      <c r="N31" s="85">
        <v>0.001333</v>
      </c>
      <c r="O31" s="85">
        <v>0.001299</v>
      </c>
      <c r="P31" s="85">
        <v>0.001086</v>
      </c>
      <c r="Q31" s="85">
        <v>9.82E-4</v>
      </c>
      <c r="R31" s="85">
        <v>9.62E-4</v>
      </c>
      <c r="S31" s="85">
        <v>8.68E-4</v>
      </c>
      <c r="T31" s="85">
        <v>8.96E-4</v>
      </c>
      <c r="U31" s="85">
        <v>7.52E-4</v>
      </c>
      <c r="V31" s="85">
        <v>5.09E-4</v>
      </c>
      <c r="W31" s="85">
        <v>3.73E-4</v>
      </c>
      <c r="X31" s="85">
        <v>1.06E-4</v>
      </c>
      <c r="Y31" s="85">
        <v>0.0</v>
      </c>
      <c r="Z31" s="85">
        <v>-3.86E-4</v>
      </c>
      <c r="AA31" s="85">
        <v>-9.9E-4</v>
      </c>
      <c r="AB31" s="85">
        <v>-0.001119</v>
      </c>
      <c r="AC31" s="85">
        <v>-0.001485</v>
      </c>
      <c r="AD31" s="85">
        <v>-0.001583</v>
      </c>
      <c r="AE31" s="85">
        <v>-0.001858</v>
      </c>
      <c r="AF31" s="85">
        <v>-0.002019</v>
      </c>
      <c r="AG31" s="85">
        <v>-0.002176</v>
      </c>
      <c r="AH31" s="85">
        <v>-0.002423</v>
      </c>
      <c r="AI31" s="85">
        <v>-0.002606</v>
      </c>
      <c r="AJ31" s="85" t="s">
        <v>132</v>
      </c>
    </row>
    <row r="32">
      <c r="A32" s="85">
        <v>0.00113</v>
      </c>
      <c r="B32" s="85">
        <v>9.64E-4</v>
      </c>
      <c r="C32" s="85">
        <v>8.09E-4</v>
      </c>
      <c r="D32" s="85">
        <v>5.36E-4</v>
      </c>
      <c r="E32" s="85">
        <v>3.26E-4</v>
      </c>
      <c r="F32" s="85">
        <v>4.16E-4</v>
      </c>
      <c r="G32" s="85">
        <v>4.89E-4</v>
      </c>
      <c r="H32" s="85">
        <v>7.4E-4</v>
      </c>
      <c r="I32" s="85">
        <v>8.24E-4</v>
      </c>
      <c r="J32" s="85">
        <v>6.58E-4</v>
      </c>
      <c r="K32" s="85">
        <v>8.97E-4</v>
      </c>
      <c r="L32" s="85">
        <v>8.98E-4</v>
      </c>
      <c r="M32" s="85">
        <v>0.001034</v>
      </c>
      <c r="N32" s="85">
        <v>0.001101</v>
      </c>
      <c r="O32" s="85">
        <v>0.001149</v>
      </c>
      <c r="P32" s="85">
        <v>9.89E-4</v>
      </c>
      <c r="Q32" s="85">
        <v>9.29E-4</v>
      </c>
      <c r="R32" s="85">
        <v>9.13E-4</v>
      </c>
      <c r="S32" s="85">
        <v>8.64E-4</v>
      </c>
      <c r="T32" s="85">
        <v>8.48E-4</v>
      </c>
      <c r="U32" s="85">
        <v>7.15E-4</v>
      </c>
      <c r="V32" s="85">
        <v>4.8E-4</v>
      </c>
      <c r="W32" s="85">
        <v>3.55E-4</v>
      </c>
      <c r="X32" s="85">
        <v>1.33E-4</v>
      </c>
      <c r="Y32" s="85">
        <v>0.0</v>
      </c>
      <c r="Z32" s="85">
        <v>-4.43E-4</v>
      </c>
      <c r="AA32" s="85">
        <v>-0.00111</v>
      </c>
      <c r="AB32" s="85">
        <v>-0.001249</v>
      </c>
      <c r="AC32" s="85">
        <v>-0.001596</v>
      </c>
      <c r="AD32" s="85">
        <v>-0.00178</v>
      </c>
      <c r="AE32" s="85">
        <v>-0.002096</v>
      </c>
      <c r="AF32" s="85">
        <v>-0.002256</v>
      </c>
      <c r="AG32" s="85">
        <v>-0.002392</v>
      </c>
      <c r="AH32" s="85">
        <v>-0.002675</v>
      </c>
      <c r="AI32" s="85">
        <v>-0.002851</v>
      </c>
      <c r="AJ32" s="85" t="s">
        <v>133</v>
      </c>
    </row>
    <row r="33">
      <c r="A33" s="85">
        <v>0.001548</v>
      </c>
      <c r="B33" s="85">
        <v>0.001389</v>
      </c>
      <c r="C33" s="85">
        <v>0.001134</v>
      </c>
      <c r="D33" s="85">
        <v>8.49E-4</v>
      </c>
      <c r="E33" s="85">
        <v>7.74E-4</v>
      </c>
      <c r="F33" s="85">
        <v>8.64E-4</v>
      </c>
      <c r="G33" s="85">
        <v>8.47E-4</v>
      </c>
      <c r="H33" s="85">
        <v>9.72E-4</v>
      </c>
      <c r="I33" s="85">
        <v>9.13E-4</v>
      </c>
      <c r="J33" s="85">
        <v>7.69E-4</v>
      </c>
      <c r="K33" s="85">
        <v>9.7E-4</v>
      </c>
      <c r="L33" s="85">
        <v>9.82E-4</v>
      </c>
      <c r="M33" s="85">
        <v>0.001187</v>
      </c>
      <c r="N33" s="85">
        <v>0.001374</v>
      </c>
      <c r="O33" s="85">
        <v>0.001376</v>
      </c>
      <c r="P33" s="85">
        <v>0.001153</v>
      </c>
      <c r="Q33" s="85">
        <v>9.92E-4</v>
      </c>
      <c r="R33" s="85">
        <v>9.8E-4</v>
      </c>
      <c r="S33" s="85">
        <v>9.38E-4</v>
      </c>
      <c r="T33" s="85">
        <v>9.43E-4</v>
      </c>
      <c r="U33" s="85">
        <v>8.18E-4</v>
      </c>
      <c r="V33" s="85">
        <v>5.96E-4</v>
      </c>
      <c r="W33" s="85">
        <v>4.34E-4</v>
      </c>
      <c r="X33" s="85">
        <v>1.63E-4</v>
      </c>
      <c r="Y33" s="85">
        <v>0.0</v>
      </c>
      <c r="Z33" s="85">
        <v>-3.74E-4</v>
      </c>
      <c r="AA33" s="85">
        <v>-0.001014</v>
      </c>
      <c r="AB33" s="85">
        <v>-0.001188</v>
      </c>
      <c r="AC33" s="85">
        <v>-0.001578</v>
      </c>
      <c r="AD33" s="85">
        <v>-0.001761</v>
      </c>
      <c r="AE33" s="85">
        <v>-0.002123</v>
      </c>
      <c r="AF33" s="85">
        <v>-0.002267</v>
      </c>
      <c r="AG33" s="85">
        <v>-0.002457</v>
      </c>
      <c r="AH33" s="85">
        <v>-0.002744</v>
      </c>
      <c r="AI33" s="85">
        <v>-0.00291</v>
      </c>
      <c r="AJ33" s="85" t="s">
        <v>134</v>
      </c>
    </row>
    <row r="34">
      <c r="A34" s="85">
        <v>0.002342</v>
      </c>
      <c r="B34" s="85">
        <v>0.002085</v>
      </c>
      <c r="C34" s="85">
        <v>0.001858</v>
      </c>
      <c r="D34" s="85">
        <v>0.001559</v>
      </c>
      <c r="E34" s="85">
        <v>0.001301</v>
      </c>
      <c r="F34" s="85">
        <v>0.001267</v>
      </c>
      <c r="G34" s="85">
        <v>0.001197</v>
      </c>
      <c r="H34" s="85">
        <v>0.001345</v>
      </c>
      <c r="I34" s="85">
        <v>0.001414</v>
      </c>
      <c r="J34" s="85">
        <v>0.001334</v>
      </c>
      <c r="K34" s="85">
        <v>0.001558</v>
      </c>
      <c r="L34" s="85">
        <v>0.001562</v>
      </c>
      <c r="M34" s="85">
        <v>0.001657</v>
      </c>
      <c r="N34" s="85">
        <v>0.001698</v>
      </c>
      <c r="O34" s="85">
        <v>0.001647</v>
      </c>
      <c r="P34" s="85">
        <v>0.001407</v>
      </c>
      <c r="Q34" s="85">
        <v>0.001268</v>
      </c>
      <c r="R34" s="85">
        <v>0.001184</v>
      </c>
      <c r="S34" s="85">
        <v>0.001076</v>
      </c>
      <c r="T34" s="85">
        <v>0.001018</v>
      </c>
      <c r="U34" s="85">
        <v>8.68E-4</v>
      </c>
      <c r="V34" s="85">
        <v>6.29E-4</v>
      </c>
      <c r="W34" s="85">
        <v>4.18E-4</v>
      </c>
      <c r="X34" s="85">
        <v>1.31E-4</v>
      </c>
      <c r="Y34" s="85">
        <v>0.0</v>
      </c>
      <c r="Z34" s="85">
        <v>-4.78E-4</v>
      </c>
      <c r="AA34" s="85">
        <v>-0.001122</v>
      </c>
      <c r="AB34" s="85">
        <v>-0.001296</v>
      </c>
      <c r="AC34" s="85">
        <v>-0.001671</v>
      </c>
      <c r="AD34" s="85">
        <v>-0.001875</v>
      </c>
      <c r="AE34" s="85">
        <v>-0.002246</v>
      </c>
      <c r="AF34" s="85">
        <v>-0.002387</v>
      </c>
      <c r="AG34" s="85">
        <v>-0.002625</v>
      </c>
      <c r="AH34" s="85">
        <v>-0.002923</v>
      </c>
      <c r="AI34" s="85">
        <v>-0.003091</v>
      </c>
      <c r="AJ34" s="85" t="s">
        <v>135</v>
      </c>
    </row>
    <row r="35">
      <c r="A35" s="85">
        <v>0.002303</v>
      </c>
      <c r="B35" s="85">
        <v>0.002152</v>
      </c>
      <c r="C35" s="85">
        <v>0.001905</v>
      </c>
      <c r="D35" s="85">
        <v>0.001549</v>
      </c>
      <c r="E35" s="85">
        <v>0.001338</v>
      </c>
      <c r="F35" s="85">
        <v>0.001339</v>
      </c>
      <c r="G35" s="85">
        <v>0.001409</v>
      </c>
      <c r="H35" s="85">
        <v>0.001552</v>
      </c>
      <c r="I35" s="85">
        <v>0.001564</v>
      </c>
      <c r="J35" s="85">
        <v>0.001341</v>
      </c>
      <c r="K35" s="85">
        <v>0.001537</v>
      </c>
      <c r="L35" s="85">
        <v>0.001473</v>
      </c>
      <c r="M35" s="85">
        <v>0.001632</v>
      </c>
      <c r="N35" s="85">
        <v>0.001666</v>
      </c>
      <c r="O35" s="85">
        <v>0.00168</v>
      </c>
      <c r="P35" s="85">
        <v>0.001456</v>
      </c>
      <c r="Q35" s="85">
        <v>0.001264</v>
      </c>
      <c r="R35" s="85">
        <v>0.001203</v>
      </c>
      <c r="S35" s="85">
        <v>0.001133</v>
      </c>
      <c r="T35" s="85">
        <v>0.001088</v>
      </c>
      <c r="U35" s="85">
        <v>8.86E-4</v>
      </c>
      <c r="V35" s="85">
        <v>5.97E-4</v>
      </c>
      <c r="W35" s="85">
        <v>4.26E-4</v>
      </c>
      <c r="X35" s="85">
        <v>1.45E-4</v>
      </c>
      <c r="Y35" s="85">
        <v>0.0</v>
      </c>
      <c r="Z35" s="85">
        <v>-4.84E-4</v>
      </c>
      <c r="AA35" s="85">
        <v>-0.001182</v>
      </c>
      <c r="AB35" s="85">
        <v>-0.001385</v>
      </c>
      <c r="AC35" s="85">
        <v>-0.001773</v>
      </c>
      <c r="AD35" s="85">
        <v>-0.002032</v>
      </c>
      <c r="AE35" s="85">
        <v>-0.002447</v>
      </c>
      <c r="AF35" s="85">
        <v>-0.002602</v>
      </c>
      <c r="AG35" s="85">
        <v>-0.002848</v>
      </c>
      <c r="AH35" s="85">
        <v>-0.003179</v>
      </c>
      <c r="AI35" s="85">
        <v>-0.003356</v>
      </c>
      <c r="AJ35" s="85" t="s">
        <v>136</v>
      </c>
    </row>
    <row r="36">
      <c r="A36" s="85">
        <v>0.002665</v>
      </c>
      <c r="B36" s="85">
        <v>0.002462</v>
      </c>
      <c r="C36" s="85">
        <v>0.002165</v>
      </c>
      <c r="D36" s="85">
        <v>0.001867</v>
      </c>
      <c r="E36" s="85">
        <v>0.001699</v>
      </c>
      <c r="F36" s="85">
        <v>0.001689</v>
      </c>
      <c r="G36" s="85">
        <v>0.00166</v>
      </c>
      <c r="H36" s="85">
        <v>0.001716</v>
      </c>
      <c r="I36" s="85">
        <v>0.001668</v>
      </c>
      <c r="J36" s="85">
        <v>0.001532</v>
      </c>
      <c r="K36" s="85">
        <v>0.00176</v>
      </c>
      <c r="L36" s="85">
        <v>0.001746</v>
      </c>
      <c r="M36" s="85">
        <v>0.001847</v>
      </c>
      <c r="N36" s="85">
        <v>0.001959</v>
      </c>
      <c r="O36" s="85">
        <v>0.001874</v>
      </c>
      <c r="P36" s="85">
        <v>0.001598</v>
      </c>
      <c r="Q36" s="85">
        <v>0.001352</v>
      </c>
      <c r="R36" s="85">
        <v>0.001249</v>
      </c>
      <c r="S36" s="85">
        <v>0.001131</v>
      </c>
      <c r="T36" s="85">
        <v>0.001091</v>
      </c>
      <c r="U36" s="85">
        <v>9.21E-4</v>
      </c>
      <c r="V36" s="85">
        <v>6.25E-4</v>
      </c>
      <c r="W36" s="85">
        <v>4.71E-4</v>
      </c>
      <c r="X36" s="85">
        <v>1.84E-4</v>
      </c>
      <c r="Y36" s="85">
        <v>0.0</v>
      </c>
      <c r="Z36" s="85">
        <v>-4.39E-4</v>
      </c>
      <c r="AA36" s="85">
        <v>-0.001124</v>
      </c>
      <c r="AB36" s="85">
        <v>-0.001336</v>
      </c>
      <c r="AC36" s="85">
        <v>-0.001778</v>
      </c>
      <c r="AD36" s="85">
        <v>-0.002043</v>
      </c>
      <c r="AE36" s="85">
        <v>-0.002497</v>
      </c>
      <c r="AF36" s="85">
        <v>-0.0026</v>
      </c>
      <c r="AG36" s="85">
        <v>-0.002898</v>
      </c>
      <c r="AH36" s="85">
        <v>-0.00323</v>
      </c>
      <c r="AI36" s="85">
        <v>-0.003386</v>
      </c>
      <c r="AJ36" s="85" t="s">
        <v>137</v>
      </c>
    </row>
    <row r="37">
      <c r="A37" s="85">
        <v>0.00306</v>
      </c>
      <c r="B37" s="85">
        <v>0.002762</v>
      </c>
      <c r="C37" s="85">
        <v>0.00249</v>
      </c>
      <c r="D37" s="85">
        <v>0.002152</v>
      </c>
      <c r="E37" s="85">
        <v>0.001893</v>
      </c>
      <c r="F37" s="85">
        <v>0.001837</v>
      </c>
      <c r="G37" s="85">
        <v>0.001784</v>
      </c>
      <c r="H37" s="85">
        <v>0.001941</v>
      </c>
      <c r="I37" s="85">
        <v>0.001972</v>
      </c>
      <c r="J37" s="85">
        <v>0.001798</v>
      </c>
      <c r="K37" s="85">
        <v>0.002001</v>
      </c>
      <c r="L37" s="85">
        <v>0.001995</v>
      </c>
      <c r="M37" s="85">
        <v>0.002076</v>
      </c>
      <c r="N37" s="85">
        <v>0.002085</v>
      </c>
      <c r="O37" s="85">
        <v>0.001981</v>
      </c>
      <c r="P37" s="85">
        <v>0.001761</v>
      </c>
      <c r="Q37" s="85">
        <v>0.001509</v>
      </c>
      <c r="R37" s="85">
        <v>0.0014</v>
      </c>
      <c r="S37" s="85">
        <v>0.001295</v>
      </c>
      <c r="T37" s="85">
        <v>0.001168</v>
      </c>
      <c r="U37" s="85">
        <v>0.001008</v>
      </c>
      <c r="V37" s="85">
        <v>6.86E-4</v>
      </c>
      <c r="W37" s="85">
        <v>5.05E-4</v>
      </c>
      <c r="X37" s="85">
        <v>2.1E-4</v>
      </c>
      <c r="Y37" s="85">
        <v>0.0</v>
      </c>
      <c r="Z37" s="85">
        <v>-4.47E-4</v>
      </c>
      <c r="AA37" s="85">
        <v>-0.001158</v>
      </c>
      <c r="AB37" s="85">
        <v>-0.00139</v>
      </c>
      <c r="AC37" s="85">
        <v>-0.001803</v>
      </c>
      <c r="AD37" s="85">
        <v>-0.002066</v>
      </c>
      <c r="AE37" s="85">
        <v>-0.002544</v>
      </c>
      <c r="AF37" s="85">
        <v>-0.002649</v>
      </c>
      <c r="AG37" s="85">
        <v>-0.00295</v>
      </c>
      <c r="AH37" s="85">
        <v>-0.003268</v>
      </c>
      <c r="AI37" s="85">
        <v>-0.003454</v>
      </c>
      <c r="AJ37" s="85" t="s">
        <v>138</v>
      </c>
    </row>
    <row r="38">
      <c r="A38" s="85">
        <v>0.003511</v>
      </c>
      <c r="B38" s="85">
        <v>0.003221</v>
      </c>
      <c r="C38" s="85">
        <v>0.002849</v>
      </c>
      <c r="D38" s="85">
        <v>0.002484</v>
      </c>
      <c r="E38" s="85">
        <v>0.002242</v>
      </c>
      <c r="F38" s="85">
        <v>0.002228</v>
      </c>
      <c r="G38" s="85">
        <v>0.002227</v>
      </c>
      <c r="H38" s="85">
        <v>0.002271</v>
      </c>
      <c r="I38" s="85">
        <v>0.002177</v>
      </c>
      <c r="J38" s="85">
        <v>0.001965</v>
      </c>
      <c r="K38" s="85">
        <v>0.002101</v>
      </c>
      <c r="L38" s="85">
        <v>0.002032</v>
      </c>
      <c r="M38" s="85">
        <v>0.00219</v>
      </c>
      <c r="N38" s="85">
        <v>0.002234</v>
      </c>
      <c r="O38" s="85">
        <v>0.002188</v>
      </c>
      <c r="P38" s="85">
        <v>0.001938</v>
      </c>
      <c r="Q38" s="85">
        <v>0.001597</v>
      </c>
      <c r="R38" s="85">
        <v>0.001485</v>
      </c>
      <c r="S38" s="85">
        <v>0.001361</v>
      </c>
      <c r="T38" s="85">
        <v>0.001253</v>
      </c>
      <c r="U38" s="85">
        <v>0.001041</v>
      </c>
      <c r="V38" s="85">
        <v>6.86E-4</v>
      </c>
      <c r="W38" s="85">
        <v>5.23E-4</v>
      </c>
      <c r="X38" s="85">
        <v>1.9E-4</v>
      </c>
      <c r="Y38" s="85">
        <v>0.0</v>
      </c>
      <c r="Z38" s="85">
        <v>-4.81E-4</v>
      </c>
      <c r="AA38" s="85">
        <v>-0.001197</v>
      </c>
      <c r="AB38" s="85">
        <v>-0.001442</v>
      </c>
      <c r="AC38" s="85">
        <v>-0.001879</v>
      </c>
      <c r="AD38" s="85">
        <v>-0.002152</v>
      </c>
      <c r="AE38" s="85">
        <v>-0.002632</v>
      </c>
      <c r="AF38" s="85">
        <v>-0.002769</v>
      </c>
      <c r="AG38" s="85">
        <v>-0.003051</v>
      </c>
      <c r="AH38" s="85">
        <v>-0.003402</v>
      </c>
      <c r="AI38" s="85">
        <v>-0.003558</v>
      </c>
      <c r="AJ38" s="85" t="s">
        <v>139</v>
      </c>
    </row>
    <row r="39">
      <c r="A39" s="85">
        <v>0.004116</v>
      </c>
      <c r="B39" s="85">
        <v>0.003686</v>
      </c>
      <c r="C39" s="85">
        <v>0.003222</v>
      </c>
      <c r="D39" s="85">
        <v>0.00288</v>
      </c>
      <c r="E39" s="85">
        <v>0.002545</v>
      </c>
      <c r="F39" s="85">
        <v>0.002482</v>
      </c>
      <c r="G39" s="85">
        <v>0.002442</v>
      </c>
      <c r="H39" s="85">
        <v>0.002464</v>
      </c>
      <c r="I39" s="85">
        <v>0.002367</v>
      </c>
      <c r="J39" s="85">
        <v>0.002199</v>
      </c>
      <c r="K39" s="85">
        <v>0.002425</v>
      </c>
      <c r="L39" s="85">
        <v>0.002361</v>
      </c>
      <c r="M39" s="85">
        <v>0.002321</v>
      </c>
      <c r="N39" s="85">
        <v>0.002397</v>
      </c>
      <c r="O39" s="85">
        <v>0.002265</v>
      </c>
      <c r="P39" s="85">
        <v>0.001985</v>
      </c>
      <c r="Q39" s="85">
        <v>0.001634</v>
      </c>
      <c r="R39" s="85">
        <v>0.001491</v>
      </c>
      <c r="S39" s="85">
        <v>0.001336</v>
      </c>
      <c r="T39" s="85">
        <v>0.001237</v>
      </c>
      <c r="U39" s="85">
        <v>0.001024</v>
      </c>
      <c r="V39" s="85">
        <v>7.08E-4</v>
      </c>
      <c r="W39" s="85">
        <v>5.09E-4</v>
      </c>
      <c r="X39" s="85">
        <v>2.22E-4</v>
      </c>
      <c r="Y39" s="85">
        <v>0.0</v>
      </c>
      <c r="Z39" s="85">
        <v>-4.72E-4</v>
      </c>
      <c r="AA39" s="85">
        <v>-0.001178</v>
      </c>
      <c r="AB39" s="85">
        <v>-0.001438</v>
      </c>
      <c r="AC39" s="85">
        <v>-0.001892</v>
      </c>
      <c r="AD39" s="85">
        <v>-0.002173</v>
      </c>
      <c r="AE39" s="85">
        <v>-0.002621</v>
      </c>
      <c r="AF39" s="85">
        <v>-0.002842</v>
      </c>
      <c r="AG39" s="85">
        <v>-0.003111</v>
      </c>
      <c r="AH39" s="85">
        <v>-0.003455</v>
      </c>
      <c r="AI39" s="85">
        <v>-0.003703</v>
      </c>
      <c r="AJ39" s="85" t="s">
        <v>140</v>
      </c>
    </row>
    <row r="40">
      <c r="A40" s="85">
        <v>0.005139</v>
      </c>
      <c r="B40" s="85">
        <v>0.004663</v>
      </c>
      <c r="C40" s="85">
        <v>0.004224</v>
      </c>
      <c r="D40" s="85">
        <v>0.003807</v>
      </c>
      <c r="E40" s="85">
        <v>0.003329</v>
      </c>
      <c r="F40" s="85">
        <v>0.003204</v>
      </c>
      <c r="G40" s="85">
        <v>0.003168</v>
      </c>
      <c r="H40" s="85">
        <v>0.003162</v>
      </c>
      <c r="I40" s="85">
        <v>0.003001</v>
      </c>
      <c r="J40" s="85">
        <v>0.002809</v>
      </c>
      <c r="K40" s="85">
        <v>0.003014</v>
      </c>
      <c r="L40" s="85">
        <v>0.002889</v>
      </c>
      <c r="M40" s="85">
        <v>0.002772</v>
      </c>
      <c r="N40" s="85">
        <v>0.002739</v>
      </c>
      <c r="O40" s="85">
        <v>0.002622</v>
      </c>
      <c r="P40" s="85">
        <v>0.002343</v>
      </c>
      <c r="Q40" s="85">
        <v>0.001949</v>
      </c>
      <c r="R40" s="85">
        <v>0.001704</v>
      </c>
      <c r="S40" s="85">
        <v>0.001518</v>
      </c>
      <c r="T40" s="85">
        <v>0.001399</v>
      </c>
      <c r="U40" s="85">
        <v>0.001128</v>
      </c>
      <c r="V40" s="85">
        <v>7.97E-4</v>
      </c>
      <c r="W40" s="85">
        <v>5.17E-4</v>
      </c>
      <c r="X40" s="85">
        <v>1.98E-4</v>
      </c>
      <c r="Y40" s="85">
        <v>0.0</v>
      </c>
      <c r="Z40" s="85">
        <v>-4.91E-4</v>
      </c>
      <c r="AA40" s="85">
        <v>-0.001211</v>
      </c>
      <c r="AB40" s="85">
        <v>-0.001448</v>
      </c>
      <c r="AC40" s="85">
        <v>-0.001888</v>
      </c>
      <c r="AD40" s="85">
        <v>-0.00216</v>
      </c>
      <c r="AE40" s="85">
        <v>-0.002567</v>
      </c>
      <c r="AF40" s="85">
        <v>-0.002867</v>
      </c>
      <c r="AG40" s="85">
        <v>-0.00305</v>
      </c>
      <c r="AH40" s="85">
        <v>-0.003389</v>
      </c>
      <c r="AI40" s="85">
        <v>-0.003697</v>
      </c>
      <c r="AJ40" s="85" t="s">
        <v>141</v>
      </c>
    </row>
    <row r="41">
      <c r="A41" s="85">
        <v>0.005333</v>
      </c>
      <c r="B41" s="85">
        <v>0.00487</v>
      </c>
      <c r="C41" s="85">
        <v>0.004327</v>
      </c>
      <c r="D41" s="85">
        <v>0.003916</v>
      </c>
      <c r="E41" s="85">
        <v>0.00348</v>
      </c>
      <c r="F41" s="85">
        <v>0.00343</v>
      </c>
      <c r="G41" s="85">
        <v>0.003411</v>
      </c>
      <c r="H41" s="85">
        <v>0.003343</v>
      </c>
      <c r="I41" s="85">
        <v>0.003123</v>
      </c>
      <c r="J41" s="85">
        <v>0.002892</v>
      </c>
      <c r="K41" s="85">
        <v>0.003114</v>
      </c>
      <c r="L41" s="85">
        <v>0.00298</v>
      </c>
      <c r="M41" s="85">
        <v>0.002849</v>
      </c>
      <c r="N41" s="85">
        <v>0.002885</v>
      </c>
      <c r="O41" s="85">
        <v>0.002749</v>
      </c>
      <c r="P41" s="85">
        <v>0.002454</v>
      </c>
      <c r="Q41" s="85">
        <v>0.002065</v>
      </c>
      <c r="R41" s="85">
        <v>0.001822</v>
      </c>
      <c r="S41" s="85">
        <v>0.001603</v>
      </c>
      <c r="T41" s="85">
        <v>0.001504</v>
      </c>
      <c r="U41" s="85">
        <v>0.001222</v>
      </c>
      <c r="V41" s="85">
        <v>8.63E-4</v>
      </c>
      <c r="W41" s="85">
        <v>5.86E-4</v>
      </c>
      <c r="X41" s="85">
        <v>2.33E-4</v>
      </c>
      <c r="Y41" s="85">
        <v>0.0</v>
      </c>
      <c r="Z41" s="85">
        <v>-5.17E-4</v>
      </c>
      <c r="AA41" s="85">
        <v>-0.00129</v>
      </c>
      <c r="AB41" s="85">
        <v>-0.001601</v>
      </c>
      <c r="AC41" s="85">
        <v>-0.002118</v>
      </c>
      <c r="AD41" s="85">
        <v>-0.002442</v>
      </c>
      <c r="AE41" s="85">
        <v>-0.002787</v>
      </c>
      <c r="AF41" s="85">
        <v>-0.003236</v>
      </c>
      <c r="AG41" s="85">
        <v>-0.0034</v>
      </c>
      <c r="AH41" s="85">
        <v>-0.003757</v>
      </c>
      <c r="AI41" s="85">
        <v>-0.004153</v>
      </c>
      <c r="AJ41" s="85" t="s">
        <v>142</v>
      </c>
    </row>
    <row r="42">
      <c r="A42" s="85">
        <v>0.005742</v>
      </c>
      <c r="B42" s="85">
        <v>0.005281</v>
      </c>
      <c r="C42" s="85">
        <v>0.004783</v>
      </c>
      <c r="D42" s="85">
        <v>0.004339</v>
      </c>
      <c r="E42" s="85">
        <v>0.003867</v>
      </c>
      <c r="F42" s="85">
        <v>0.003703</v>
      </c>
      <c r="G42" s="85">
        <v>0.003604</v>
      </c>
      <c r="H42" s="85">
        <v>0.003557</v>
      </c>
      <c r="I42" s="85">
        <v>0.003395</v>
      </c>
      <c r="J42" s="85">
        <v>0.003142</v>
      </c>
      <c r="K42" s="85">
        <v>0.003378</v>
      </c>
      <c r="L42" s="85">
        <v>0.003235</v>
      </c>
      <c r="M42" s="85">
        <v>0.003026</v>
      </c>
      <c r="N42" s="85">
        <v>0.002986</v>
      </c>
      <c r="O42" s="85">
        <v>0.002794</v>
      </c>
      <c r="P42" s="85">
        <v>0.002505</v>
      </c>
      <c r="Q42" s="85">
        <v>0.002099</v>
      </c>
      <c r="R42" s="85">
        <v>0.001852</v>
      </c>
      <c r="S42" s="85">
        <v>0.001571</v>
      </c>
      <c r="T42" s="85">
        <v>0.001464</v>
      </c>
      <c r="U42" s="85">
        <v>0.001178</v>
      </c>
      <c r="V42" s="85">
        <v>8.59E-4</v>
      </c>
      <c r="W42" s="85">
        <v>5.58E-4</v>
      </c>
      <c r="X42" s="85">
        <v>2.01E-4</v>
      </c>
      <c r="Y42" s="85">
        <v>0.0</v>
      </c>
      <c r="Z42" s="85">
        <v>-5.1E-4</v>
      </c>
      <c r="AA42" s="85">
        <v>-0.001224</v>
      </c>
      <c r="AB42" s="85">
        <v>-0.001491</v>
      </c>
      <c r="AC42" s="85">
        <v>-0.001995</v>
      </c>
      <c r="AD42" s="85">
        <v>-0.002316</v>
      </c>
      <c r="AE42" s="85">
        <v>-0.002647</v>
      </c>
      <c r="AF42" s="85">
        <v>-0.003135</v>
      </c>
      <c r="AG42" s="85">
        <v>-0.003294</v>
      </c>
      <c r="AH42" s="85">
        <v>-0.003641</v>
      </c>
      <c r="AI42" s="85">
        <v>-0.004056</v>
      </c>
      <c r="AJ42" s="85" t="s">
        <v>143</v>
      </c>
    </row>
    <row r="43">
      <c r="A43" s="85">
        <v>0.006505</v>
      </c>
      <c r="B43" s="85">
        <v>0.006062</v>
      </c>
      <c r="C43" s="85">
        <v>0.005539</v>
      </c>
      <c r="D43" s="85">
        <v>0.004947</v>
      </c>
      <c r="E43" s="85">
        <v>0.004548</v>
      </c>
      <c r="F43" s="85">
        <v>0.004281</v>
      </c>
      <c r="G43" s="85">
        <v>0.004161</v>
      </c>
      <c r="H43" s="85">
        <v>0.004145</v>
      </c>
      <c r="I43" s="85">
        <v>0.003935</v>
      </c>
      <c r="J43" s="85">
        <v>0.003527</v>
      </c>
      <c r="K43" s="85">
        <v>0.003587</v>
      </c>
      <c r="L43" s="85">
        <v>0.003429</v>
      </c>
      <c r="M43" s="85">
        <v>0.003356</v>
      </c>
      <c r="N43" s="85">
        <v>0.00324</v>
      </c>
      <c r="O43" s="85">
        <v>0.003018</v>
      </c>
      <c r="P43" s="85">
        <v>0.002644</v>
      </c>
      <c r="Q43" s="85">
        <v>0.002253</v>
      </c>
      <c r="R43" s="85">
        <v>0.001987</v>
      </c>
      <c r="S43" s="85">
        <v>0.001704</v>
      </c>
      <c r="T43" s="85">
        <v>0.001584</v>
      </c>
      <c r="U43" s="85">
        <v>0.001263</v>
      </c>
      <c r="V43" s="85">
        <v>8.66E-4</v>
      </c>
      <c r="W43" s="85">
        <v>6.07E-4</v>
      </c>
      <c r="X43" s="85">
        <v>2.33E-4</v>
      </c>
      <c r="Y43" s="85">
        <v>0.0</v>
      </c>
      <c r="Z43" s="85">
        <v>-5.66E-4</v>
      </c>
      <c r="AA43" s="85">
        <v>-0.001328</v>
      </c>
      <c r="AB43" s="85">
        <v>-0.001618</v>
      </c>
      <c r="AC43" s="85">
        <v>-0.002129</v>
      </c>
      <c r="AD43" s="85">
        <v>-0.002557</v>
      </c>
      <c r="AE43" s="85">
        <v>-0.003079</v>
      </c>
      <c r="AF43" s="85">
        <v>-0.003559</v>
      </c>
      <c r="AG43" s="85">
        <v>-0.003987</v>
      </c>
      <c r="AH43" s="85">
        <v>-0.004478</v>
      </c>
      <c r="AI43" s="85">
        <v>-0.004825</v>
      </c>
      <c r="AJ43" s="85" t="s">
        <v>144</v>
      </c>
    </row>
    <row r="44">
      <c r="A44" s="85">
        <v>0.006927</v>
      </c>
      <c r="B44" s="85">
        <v>0.00641</v>
      </c>
      <c r="C44" s="85">
        <v>0.005809</v>
      </c>
      <c r="D44" s="85">
        <v>0.005236</v>
      </c>
      <c r="E44" s="85">
        <v>0.004803</v>
      </c>
      <c r="F44" s="85">
        <v>0.004482</v>
      </c>
      <c r="G44" s="85">
        <v>0.004279</v>
      </c>
      <c r="H44" s="85">
        <v>0.004211</v>
      </c>
      <c r="I44" s="85">
        <v>0.003993</v>
      </c>
      <c r="J44" s="85">
        <v>0.003651</v>
      </c>
      <c r="K44" s="85">
        <v>0.003737</v>
      </c>
      <c r="L44" s="85">
        <v>0.003557</v>
      </c>
      <c r="M44" s="85">
        <v>0.003473</v>
      </c>
      <c r="N44" s="85">
        <v>0.003375</v>
      </c>
      <c r="O44" s="85">
        <v>0.00311</v>
      </c>
      <c r="P44" s="85">
        <v>0.002704</v>
      </c>
      <c r="Q44" s="85">
        <v>0.00229</v>
      </c>
      <c r="R44" s="85">
        <v>0.002032</v>
      </c>
      <c r="S44" s="85">
        <v>0.001768</v>
      </c>
      <c r="T44" s="85">
        <v>0.0016</v>
      </c>
      <c r="U44" s="85">
        <v>0.001297</v>
      </c>
      <c r="V44" s="85">
        <v>9.32E-4</v>
      </c>
      <c r="W44" s="85">
        <v>6.11E-4</v>
      </c>
      <c r="X44" s="85">
        <v>2.27E-4</v>
      </c>
      <c r="Y44" s="85">
        <v>0.0</v>
      </c>
      <c r="Z44" s="85">
        <v>-5.28E-4</v>
      </c>
      <c r="AA44" s="85">
        <v>-0.001267</v>
      </c>
      <c r="AB44" s="85">
        <v>-0.001592</v>
      </c>
      <c r="AC44" s="85">
        <v>-0.002109</v>
      </c>
      <c r="AD44" s="85">
        <v>-0.002551</v>
      </c>
      <c r="AE44" s="85">
        <v>-0.003124</v>
      </c>
      <c r="AF44" s="85">
        <v>-0.003632</v>
      </c>
      <c r="AG44" s="85">
        <v>-0.004092</v>
      </c>
      <c r="AH44" s="85">
        <v>-0.004594</v>
      </c>
      <c r="AI44" s="85">
        <v>-0.004957</v>
      </c>
      <c r="AJ44" s="85" t="s">
        <v>145</v>
      </c>
    </row>
    <row r="45">
      <c r="A45" s="85">
        <v>0.007291</v>
      </c>
      <c r="B45" s="85">
        <v>0.00678</v>
      </c>
      <c r="C45" s="85">
        <v>0.00619</v>
      </c>
      <c r="D45" s="85">
        <v>0.005603</v>
      </c>
      <c r="E45" s="85">
        <v>0.005124</v>
      </c>
      <c r="F45" s="85">
        <v>0.004785</v>
      </c>
      <c r="G45" s="85">
        <v>0.00455</v>
      </c>
      <c r="H45" s="85">
        <v>0.004539</v>
      </c>
      <c r="I45" s="85">
        <v>0.004372</v>
      </c>
      <c r="J45" s="85">
        <v>0.003967</v>
      </c>
      <c r="K45" s="85">
        <v>0.004004</v>
      </c>
      <c r="L45" s="85">
        <v>0.003822</v>
      </c>
      <c r="M45" s="85">
        <v>0.003745</v>
      </c>
      <c r="N45" s="85">
        <v>0.003539</v>
      </c>
      <c r="O45" s="85">
        <v>0.003294</v>
      </c>
      <c r="P45" s="85">
        <v>0.002869</v>
      </c>
      <c r="Q45" s="85">
        <v>0.002496</v>
      </c>
      <c r="R45" s="85">
        <v>0.0022</v>
      </c>
      <c r="S45" s="85">
        <v>0.001873</v>
      </c>
      <c r="T45" s="85">
        <v>0.001658</v>
      </c>
      <c r="U45" s="85">
        <v>0.001326</v>
      </c>
      <c r="V45" s="85">
        <v>9.1E-4</v>
      </c>
      <c r="W45" s="85">
        <v>6.09E-4</v>
      </c>
      <c r="X45" s="85">
        <v>2.39E-4</v>
      </c>
      <c r="Y45" s="85">
        <v>0.0</v>
      </c>
      <c r="Z45" s="85">
        <v>-5.39E-4</v>
      </c>
      <c r="AA45" s="85">
        <v>-0.001325</v>
      </c>
      <c r="AB45" s="85">
        <v>-0.001653</v>
      </c>
      <c r="AC45" s="85">
        <v>-0.002205</v>
      </c>
      <c r="AD45" s="85">
        <v>-0.002685</v>
      </c>
      <c r="AE45" s="85">
        <v>-0.003253</v>
      </c>
      <c r="AF45" s="85">
        <v>-0.003741</v>
      </c>
      <c r="AG45" s="85">
        <v>-0.00425</v>
      </c>
      <c r="AH45" s="85">
        <v>-0.004775</v>
      </c>
      <c r="AI45" s="85">
        <v>-0.005155</v>
      </c>
      <c r="AJ45" s="85" t="s">
        <v>146</v>
      </c>
    </row>
    <row r="46">
      <c r="A46" s="85">
        <v>0.007614</v>
      </c>
      <c r="B46" s="85">
        <v>0.007102</v>
      </c>
      <c r="C46" s="85">
        <v>0.006478</v>
      </c>
      <c r="D46" s="85">
        <v>0.005829</v>
      </c>
      <c r="E46" s="85">
        <v>0.00535</v>
      </c>
      <c r="F46" s="85">
        <v>0.005008</v>
      </c>
      <c r="G46" s="85">
        <v>0.004814</v>
      </c>
      <c r="H46" s="85">
        <v>0.004709</v>
      </c>
      <c r="I46" s="85">
        <v>0.004442</v>
      </c>
      <c r="J46" s="85">
        <v>0.004035</v>
      </c>
      <c r="K46" s="85">
        <v>0.004067</v>
      </c>
      <c r="L46" s="85">
        <v>0.003844</v>
      </c>
      <c r="M46" s="85">
        <v>0.003746</v>
      </c>
      <c r="N46" s="85">
        <v>0.003624</v>
      </c>
      <c r="O46" s="85">
        <v>0.003347</v>
      </c>
      <c r="P46" s="85">
        <v>0.00298</v>
      </c>
      <c r="Q46" s="85">
        <v>0.002554</v>
      </c>
      <c r="R46" s="85">
        <v>0.00225</v>
      </c>
      <c r="S46" s="85">
        <v>0.001952</v>
      </c>
      <c r="T46" s="85">
        <v>0.001787</v>
      </c>
      <c r="U46" s="85">
        <v>0.001427</v>
      </c>
      <c r="V46" s="85">
        <v>0.001016</v>
      </c>
      <c r="W46" s="85">
        <v>7.08E-4</v>
      </c>
      <c r="X46" s="85">
        <v>2.71E-4</v>
      </c>
      <c r="Y46" s="85">
        <v>0.0</v>
      </c>
      <c r="Z46" s="85">
        <v>-5.71E-4</v>
      </c>
      <c r="AA46" s="85">
        <v>-0.001341</v>
      </c>
      <c r="AB46" s="85">
        <v>-0.001676</v>
      </c>
      <c r="AC46" s="85">
        <v>-0.002231</v>
      </c>
      <c r="AD46" s="85">
        <v>-0.002729</v>
      </c>
      <c r="AE46" s="85">
        <v>-0.003339</v>
      </c>
      <c r="AF46" s="85">
        <v>-0.003916</v>
      </c>
      <c r="AG46" s="85">
        <v>-0.004402</v>
      </c>
      <c r="AH46" s="85">
        <v>-0.004951</v>
      </c>
      <c r="AI46" s="85">
        <v>-0.005339</v>
      </c>
      <c r="AJ46" s="85" t="s">
        <v>147</v>
      </c>
    </row>
    <row r="47">
      <c r="A47" s="85">
        <v>0.007828</v>
      </c>
      <c r="B47" s="85">
        <v>0.00725</v>
      </c>
      <c r="C47" s="85">
        <v>0.006604</v>
      </c>
      <c r="D47" s="85">
        <v>0.005981</v>
      </c>
      <c r="E47" s="85">
        <v>0.00548</v>
      </c>
      <c r="F47" s="85">
        <v>0.005116</v>
      </c>
      <c r="G47" s="85">
        <v>0.00485</v>
      </c>
      <c r="H47" s="85">
        <v>0.004777</v>
      </c>
      <c r="I47" s="85">
        <v>0.004587</v>
      </c>
      <c r="J47" s="85">
        <v>0.004216</v>
      </c>
      <c r="K47" s="85">
        <v>0.004269</v>
      </c>
      <c r="L47" s="85">
        <v>0.004063</v>
      </c>
      <c r="M47" s="85">
        <v>0.003906</v>
      </c>
      <c r="N47" s="85">
        <v>0.003733</v>
      </c>
      <c r="O47" s="85">
        <v>0.003432</v>
      </c>
      <c r="P47" s="85">
        <v>0.002971</v>
      </c>
      <c r="Q47" s="85">
        <v>0.002554</v>
      </c>
      <c r="R47" s="85">
        <v>0.00223</v>
      </c>
      <c r="S47" s="85">
        <v>0.001884</v>
      </c>
      <c r="T47" s="85">
        <v>0.001678</v>
      </c>
      <c r="U47" s="85">
        <v>0.001376</v>
      </c>
      <c r="V47" s="85">
        <v>9.63E-4</v>
      </c>
      <c r="W47" s="85">
        <v>6.3E-4</v>
      </c>
      <c r="X47" s="85">
        <v>2.39E-4</v>
      </c>
      <c r="Y47" s="85">
        <v>0.0</v>
      </c>
      <c r="Z47" s="85">
        <v>-5.6E-4</v>
      </c>
      <c r="AA47" s="85">
        <v>-0.001322</v>
      </c>
      <c r="AB47" s="85">
        <v>-0.001642</v>
      </c>
      <c r="AC47" s="85">
        <v>-0.00223</v>
      </c>
      <c r="AD47" s="85">
        <v>-0.002708</v>
      </c>
      <c r="AE47" s="85">
        <v>-0.003299</v>
      </c>
      <c r="AF47" s="85">
        <v>-0.00384</v>
      </c>
      <c r="AG47" s="85">
        <v>-0.00434</v>
      </c>
      <c r="AH47" s="85">
        <v>-0.004874</v>
      </c>
      <c r="AI47" s="85">
        <v>-0.00528</v>
      </c>
      <c r="AJ47" s="85" t="s">
        <v>148</v>
      </c>
    </row>
    <row r="48">
      <c r="A48" s="85">
        <v>0.008629</v>
      </c>
      <c r="B48" s="85">
        <v>0.008048</v>
      </c>
      <c r="C48" s="85">
        <v>0.007322</v>
      </c>
      <c r="D48" s="85">
        <v>0.006653</v>
      </c>
      <c r="E48" s="85">
        <v>0.006103</v>
      </c>
      <c r="F48" s="85">
        <v>0.00568</v>
      </c>
      <c r="G48" s="85">
        <v>0.005411</v>
      </c>
      <c r="H48" s="85">
        <v>0.005304</v>
      </c>
      <c r="I48" s="85">
        <v>0.005023</v>
      </c>
      <c r="J48" s="85">
        <v>0.004532</v>
      </c>
      <c r="K48" s="85">
        <v>0.004522</v>
      </c>
      <c r="L48" s="85">
        <v>0.004298</v>
      </c>
      <c r="M48" s="85">
        <v>0.004175</v>
      </c>
      <c r="N48" s="85">
        <v>0.003942</v>
      </c>
      <c r="O48" s="85">
        <v>0.003615</v>
      </c>
      <c r="P48" s="85">
        <v>0.003176</v>
      </c>
      <c r="Q48" s="85">
        <v>0.00278</v>
      </c>
      <c r="R48" s="85">
        <v>0.002425</v>
      </c>
      <c r="S48" s="85">
        <v>0.00205</v>
      </c>
      <c r="T48" s="85">
        <v>0.001828</v>
      </c>
      <c r="U48" s="85">
        <v>0.001428</v>
      </c>
      <c r="V48" s="85">
        <v>0.001014</v>
      </c>
      <c r="W48" s="85">
        <v>6.85E-4</v>
      </c>
      <c r="X48" s="85">
        <v>2.72E-4</v>
      </c>
      <c r="Y48" s="85">
        <v>0.0</v>
      </c>
      <c r="Z48" s="85">
        <v>-5.61E-4</v>
      </c>
      <c r="AA48" s="85">
        <v>-0.001372</v>
      </c>
      <c r="AB48" s="85">
        <v>-0.001744</v>
      </c>
      <c r="AC48" s="85">
        <v>-0.00233</v>
      </c>
      <c r="AD48" s="85">
        <v>-0.002828</v>
      </c>
      <c r="AE48" s="85">
        <v>-0.003482</v>
      </c>
      <c r="AF48" s="85">
        <v>-0.004034</v>
      </c>
      <c r="AG48" s="85">
        <v>-0.004603</v>
      </c>
      <c r="AH48" s="85">
        <v>-0.005158</v>
      </c>
      <c r="AI48" s="85">
        <v>-0.005616</v>
      </c>
      <c r="AJ48" s="85" t="s">
        <v>149</v>
      </c>
    </row>
    <row r="49">
      <c r="A49" s="85">
        <v>0.008533</v>
      </c>
      <c r="B49" s="85">
        <v>0.007941</v>
      </c>
      <c r="C49" s="85">
        <v>0.007246</v>
      </c>
      <c r="D49" s="85">
        <v>0.006535</v>
      </c>
      <c r="E49" s="85">
        <v>0.006012</v>
      </c>
      <c r="F49" s="85">
        <v>0.005573</v>
      </c>
      <c r="G49" s="85">
        <v>0.005262</v>
      </c>
      <c r="H49" s="85">
        <v>0.005089</v>
      </c>
      <c r="I49" s="85">
        <v>0.004847</v>
      </c>
      <c r="J49" s="85">
        <v>0.004463</v>
      </c>
      <c r="K49" s="85">
        <v>0.00449</v>
      </c>
      <c r="L49" s="85">
        <v>0.004249</v>
      </c>
      <c r="M49" s="85">
        <v>0.004101</v>
      </c>
      <c r="N49" s="85">
        <v>0.003918</v>
      </c>
      <c r="O49" s="85">
        <v>0.003606</v>
      </c>
      <c r="P49" s="85">
        <v>0.003167</v>
      </c>
      <c r="Q49" s="85">
        <v>0.002721</v>
      </c>
      <c r="R49" s="85">
        <v>0.002367</v>
      </c>
      <c r="S49" s="85">
        <v>0.00206</v>
      </c>
      <c r="T49" s="85">
        <v>0.001868</v>
      </c>
      <c r="U49" s="85">
        <v>0.001506</v>
      </c>
      <c r="V49" s="85">
        <v>0.001083</v>
      </c>
      <c r="W49" s="85">
        <v>7.21E-4</v>
      </c>
      <c r="X49" s="85">
        <v>2.8E-4</v>
      </c>
      <c r="Y49" s="85">
        <v>0.0</v>
      </c>
      <c r="Z49" s="85">
        <v>-5.53E-4</v>
      </c>
      <c r="AA49" s="85">
        <v>-0.00133</v>
      </c>
      <c r="AB49" s="85">
        <v>-0.0017</v>
      </c>
      <c r="AC49" s="85">
        <v>-0.002295</v>
      </c>
      <c r="AD49" s="85">
        <v>-0.002838</v>
      </c>
      <c r="AE49" s="85">
        <v>-0.003479</v>
      </c>
      <c r="AF49" s="85">
        <v>-0.004041</v>
      </c>
      <c r="AG49" s="85">
        <v>-0.004525</v>
      </c>
      <c r="AH49" s="85">
        <v>-0.00512</v>
      </c>
      <c r="AI49" s="85">
        <v>-0.005522</v>
      </c>
      <c r="AJ49" s="85" t="s">
        <v>150</v>
      </c>
    </row>
    <row r="50">
      <c r="A50" s="85">
        <v>0.008941</v>
      </c>
      <c r="B50" s="85">
        <v>0.008334</v>
      </c>
      <c r="C50" s="85">
        <v>0.007628</v>
      </c>
      <c r="D50" s="85">
        <v>0.006944</v>
      </c>
      <c r="E50" s="85">
        <v>0.006383</v>
      </c>
      <c r="F50" s="85">
        <v>0.006002</v>
      </c>
      <c r="G50" s="85">
        <v>0.005689</v>
      </c>
      <c r="H50" s="85">
        <v>0.005546</v>
      </c>
      <c r="I50" s="85">
        <v>0.005211</v>
      </c>
      <c r="J50" s="85">
        <v>0.004696</v>
      </c>
      <c r="K50" s="85">
        <v>0.004595</v>
      </c>
      <c r="L50" s="85">
        <v>0.004305</v>
      </c>
      <c r="M50" s="85">
        <v>0.00407</v>
      </c>
      <c r="N50" s="85">
        <v>0.003841</v>
      </c>
      <c r="O50" s="85">
        <v>0.003591</v>
      </c>
      <c r="P50" s="85">
        <v>0.003165</v>
      </c>
      <c r="Q50" s="85">
        <v>0.002727</v>
      </c>
      <c r="R50" s="85">
        <v>0.002349</v>
      </c>
      <c r="S50" s="85">
        <v>0.002004</v>
      </c>
      <c r="T50" s="85">
        <v>0.001839</v>
      </c>
      <c r="U50" s="85">
        <v>0.001466</v>
      </c>
      <c r="V50" s="85">
        <v>0.001044</v>
      </c>
      <c r="W50" s="85">
        <v>6.9E-4</v>
      </c>
      <c r="X50" s="85">
        <v>2.66E-4</v>
      </c>
      <c r="Y50" s="85">
        <v>0.0</v>
      </c>
      <c r="Z50" s="85">
        <v>-5.74E-4</v>
      </c>
      <c r="AA50" s="85">
        <v>-0.001312</v>
      </c>
      <c r="AB50" s="85">
        <v>-0.001644</v>
      </c>
      <c r="AC50" s="85">
        <v>-0.002221</v>
      </c>
      <c r="AD50" s="85">
        <v>-0.002722</v>
      </c>
      <c r="AE50" s="85">
        <v>-0.003384</v>
      </c>
      <c r="AF50" s="85">
        <v>-0.003976</v>
      </c>
      <c r="AG50" s="85">
        <v>-0.004516</v>
      </c>
      <c r="AH50" s="85">
        <v>-0.005096</v>
      </c>
      <c r="AI50" s="85">
        <v>-0.005537</v>
      </c>
      <c r="AJ50" s="85" t="s">
        <v>151</v>
      </c>
    </row>
    <row r="51">
      <c r="A51" s="85">
        <v>0.009052</v>
      </c>
      <c r="B51" s="85">
        <v>0.008494</v>
      </c>
      <c r="C51" s="85">
        <v>0.007749</v>
      </c>
      <c r="D51" s="85">
        <v>0.007073</v>
      </c>
      <c r="E51" s="85">
        <v>0.006529</v>
      </c>
      <c r="F51" s="85">
        <v>0.006063</v>
      </c>
      <c r="G51" s="85">
        <v>0.00575</v>
      </c>
      <c r="H51" s="85">
        <v>0.005646</v>
      </c>
      <c r="I51" s="85">
        <v>0.005361</v>
      </c>
      <c r="J51" s="85">
        <v>0.004887</v>
      </c>
      <c r="K51" s="85">
        <v>0.004856</v>
      </c>
      <c r="L51" s="85">
        <v>0.004618</v>
      </c>
      <c r="M51" s="85">
        <v>0.004474</v>
      </c>
      <c r="N51" s="85">
        <v>0.004195</v>
      </c>
      <c r="O51" s="85">
        <v>0.003738</v>
      </c>
      <c r="P51" s="85">
        <v>0.003115</v>
      </c>
      <c r="Q51" s="85">
        <v>0.002617</v>
      </c>
      <c r="R51" s="85">
        <v>0.002351</v>
      </c>
      <c r="S51" s="85">
        <v>0.002037</v>
      </c>
      <c r="T51" s="85">
        <v>0.001849</v>
      </c>
      <c r="U51" s="85">
        <v>0.001453</v>
      </c>
      <c r="V51" s="85">
        <v>0.001019</v>
      </c>
      <c r="W51" s="85">
        <v>6.52E-4</v>
      </c>
      <c r="X51" s="85">
        <v>2.65E-4</v>
      </c>
      <c r="Y51" s="85">
        <v>0.0</v>
      </c>
      <c r="Z51" s="85">
        <v>-5.49E-4</v>
      </c>
      <c r="AA51" s="85">
        <v>-0.001335</v>
      </c>
      <c r="AB51" s="85">
        <v>-0.001747</v>
      </c>
      <c r="AC51" s="85">
        <v>-0.002341</v>
      </c>
      <c r="AD51" s="85">
        <v>-0.002798</v>
      </c>
      <c r="AE51" s="85">
        <v>-0.003414</v>
      </c>
      <c r="AF51" s="85">
        <v>-0.003968</v>
      </c>
      <c r="AG51" s="85">
        <v>-0.004506</v>
      </c>
      <c r="AH51" s="85">
        <v>-0.005091</v>
      </c>
      <c r="AI51" s="85">
        <v>-0.005488</v>
      </c>
      <c r="AJ51" s="85" t="s">
        <v>152</v>
      </c>
    </row>
    <row r="52">
      <c r="A52" s="85">
        <v>0.009371</v>
      </c>
      <c r="B52" s="85">
        <v>0.008679</v>
      </c>
      <c r="C52" s="85">
        <v>0.007938</v>
      </c>
      <c r="D52" s="85">
        <v>0.007249</v>
      </c>
      <c r="E52" s="85">
        <v>0.006669</v>
      </c>
      <c r="F52" s="85">
        <v>0.006209</v>
      </c>
      <c r="G52" s="85">
        <v>0.005898</v>
      </c>
      <c r="H52" s="85">
        <v>0.005731</v>
      </c>
      <c r="I52" s="85">
        <v>0.005455</v>
      </c>
      <c r="J52" s="85">
        <v>0.005006</v>
      </c>
      <c r="K52" s="85">
        <v>0.004981</v>
      </c>
      <c r="L52" s="85">
        <v>0.004735</v>
      </c>
      <c r="M52" s="85">
        <v>0.004527</v>
      </c>
      <c r="N52" s="85">
        <v>0.00433</v>
      </c>
      <c r="O52" s="85">
        <v>0.003976</v>
      </c>
      <c r="P52" s="85">
        <v>0.003519</v>
      </c>
      <c r="Q52" s="85">
        <v>0.003021</v>
      </c>
      <c r="R52" s="85">
        <v>0.002415</v>
      </c>
      <c r="S52" s="85">
        <v>0.002052</v>
      </c>
      <c r="T52" s="85">
        <v>0.001842</v>
      </c>
      <c r="U52" s="85">
        <v>0.001454</v>
      </c>
      <c r="V52" s="85">
        <v>0.001053</v>
      </c>
      <c r="W52" s="85">
        <v>7.0E-4</v>
      </c>
      <c r="X52" s="85">
        <v>2.57E-4</v>
      </c>
      <c r="Y52" s="85">
        <v>0.0</v>
      </c>
      <c r="Z52" s="85">
        <v>-5.42E-4</v>
      </c>
      <c r="AA52" s="85">
        <v>-0.001286</v>
      </c>
      <c r="AB52" s="85">
        <v>-0.001645</v>
      </c>
      <c r="AC52" s="85">
        <v>-0.002195</v>
      </c>
      <c r="AD52" s="85">
        <v>-0.002703</v>
      </c>
      <c r="AE52" s="85">
        <v>-0.003354</v>
      </c>
      <c r="AF52" s="85">
        <v>-0.00389</v>
      </c>
      <c r="AG52" s="85">
        <v>-0.004388</v>
      </c>
      <c r="AH52" s="85">
        <v>-0.004948</v>
      </c>
      <c r="AI52" s="85">
        <v>-0.005377</v>
      </c>
      <c r="AJ52" s="85" t="s">
        <v>153</v>
      </c>
    </row>
    <row r="53">
      <c r="A53" s="85">
        <v>0.009487</v>
      </c>
      <c r="B53" s="85">
        <v>0.008853</v>
      </c>
      <c r="C53" s="85">
        <v>0.0081</v>
      </c>
      <c r="D53" s="85">
        <v>0.007359</v>
      </c>
      <c r="E53" s="85">
        <v>0.006813</v>
      </c>
      <c r="F53" s="85">
        <v>0.006378</v>
      </c>
      <c r="G53" s="85">
        <v>0.006043</v>
      </c>
      <c r="H53" s="85">
        <v>0.005857</v>
      </c>
      <c r="I53" s="85">
        <v>0.005594</v>
      </c>
      <c r="J53" s="85">
        <v>0.005147</v>
      </c>
      <c r="K53" s="85">
        <v>0.005119</v>
      </c>
      <c r="L53" s="85">
        <v>0.004827</v>
      </c>
      <c r="M53" s="85">
        <v>0.004696</v>
      </c>
      <c r="N53" s="85">
        <v>0.004504</v>
      </c>
      <c r="O53" s="85">
        <v>0.004227</v>
      </c>
      <c r="P53" s="85">
        <v>0.003713</v>
      </c>
      <c r="Q53" s="85">
        <v>0.003006</v>
      </c>
      <c r="R53" s="85">
        <v>0.002459</v>
      </c>
      <c r="S53" s="85">
        <v>0.002082</v>
      </c>
      <c r="T53" s="85">
        <v>0.001872</v>
      </c>
      <c r="U53" s="85">
        <v>0.001504</v>
      </c>
      <c r="V53" s="85">
        <v>0.001071</v>
      </c>
      <c r="W53" s="85">
        <v>7.08E-4</v>
      </c>
      <c r="X53" s="85">
        <v>2.51E-4</v>
      </c>
      <c r="Y53" s="85">
        <v>0.0</v>
      </c>
      <c r="Z53" s="85">
        <v>-5.16E-4</v>
      </c>
      <c r="AA53" s="85">
        <v>-0.00124</v>
      </c>
      <c r="AB53" s="85">
        <v>-0.001543</v>
      </c>
      <c r="AC53" s="85">
        <v>-0.002095</v>
      </c>
      <c r="AD53" s="85">
        <v>-0.002661</v>
      </c>
      <c r="AE53" s="85">
        <v>-0.003299</v>
      </c>
      <c r="AF53" s="85">
        <v>-0.003804</v>
      </c>
      <c r="AG53" s="85">
        <v>-0.004266</v>
      </c>
      <c r="AH53" s="85">
        <v>-0.004816</v>
      </c>
      <c r="AI53" s="85">
        <v>-0.005233</v>
      </c>
      <c r="AJ53" s="85" t="s">
        <v>154</v>
      </c>
    </row>
    <row r="54">
      <c r="A54" s="85">
        <v>0.00957</v>
      </c>
      <c r="B54" s="85">
        <v>0.008956</v>
      </c>
      <c r="C54" s="85">
        <v>0.008208</v>
      </c>
      <c r="D54" s="85">
        <v>0.007511</v>
      </c>
      <c r="E54" s="85">
        <v>0.006922</v>
      </c>
      <c r="F54" s="85">
        <v>0.006441</v>
      </c>
      <c r="G54" s="85">
        <v>0.006106</v>
      </c>
      <c r="H54" s="85">
        <v>0.005948</v>
      </c>
      <c r="I54" s="85">
        <v>0.005677</v>
      </c>
      <c r="J54" s="85">
        <v>0.005269</v>
      </c>
      <c r="K54" s="85">
        <v>0.005197</v>
      </c>
      <c r="L54" s="85">
        <v>0.00489</v>
      </c>
      <c r="M54" s="85">
        <v>0.004628</v>
      </c>
      <c r="N54" s="85">
        <v>0.004283</v>
      </c>
      <c r="O54" s="85">
        <v>0.003797</v>
      </c>
      <c r="P54" s="85">
        <v>0.003298</v>
      </c>
      <c r="Q54" s="85">
        <v>0.002775</v>
      </c>
      <c r="R54" s="85">
        <v>0.002376</v>
      </c>
      <c r="S54" s="85">
        <v>0.002004</v>
      </c>
      <c r="T54" s="85">
        <v>0.001808</v>
      </c>
      <c r="U54" s="85">
        <v>0.001435</v>
      </c>
      <c r="V54" s="85">
        <v>0.001031</v>
      </c>
      <c r="W54" s="85">
        <v>6.62E-4</v>
      </c>
      <c r="X54" s="85">
        <v>2.51E-4</v>
      </c>
      <c r="Y54" s="85">
        <v>0.0</v>
      </c>
      <c r="Z54" s="85">
        <v>-5.39E-4</v>
      </c>
      <c r="AA54" s="85">
        <v>-0.001265</v>
      </c>
      <c r="AB54" s="85">
        <v>-0.001622</v>
      </c>
      <c r="AC54" s="85">
        <v>-0.002145</v>
      </c>
      <c r="AD54" s="85">
        <v>-0.002604</v>
      </c>
      <c r="AE54" s="85">
        <v>-0.003209</v>
      </c>
      <c r="AF54" s="85">
        <v>-0.003708</v>
      </c>
      <c r="AG54" s="85">
        <v>-0.004182</v>
      </c>
      <c r="AH54" s="85">
        <v>-0.004728</v>
      </c>
      <c r="AI54" s="85">
        <v>-0.00512</v>
      </c>
      <c r="AJ54" s="85" t="s">
        <v>155</v>
      </c>
    </row>
    <row r="55">
      <c r="A55" s="85">
        <v>0.009852</v>
      </c>
      <c r="B55" s="85">
        <v>0.009191</v>
      </c>
      <c r="C55" s="85">
        <v>0.008421</v>
      </c>
      <c r="D55" s="85">
        <v>0.007714</v>
      </c>
      <c r="E55" s="85">
        <v>0.007082</v>
      </c>
      <c r="F55" s="85">
        <v>0.006567</v>
      </c>
      <c r="G55" s="85">
        <v>0.006184</v>
      </c>
      <c r="H55" s="85">
        <v>0.005939</v>
      </c>
      <c r="I55" s="85">
        <v>0.005577</v>
      </c>
      <c r="J55" s="85">
        <v>0.005012</v>
      </c>
      <c r="K55" s="85">
        <v>0.004951</v>
      </c>
      <c r="L55" s="85">
        <v>0.004677</v>
      </c>
      <c r="M55" s="85">
        <v>0.004495</v>
      </c>
      <c r="N55" s="85">
        <v>0.004223</v>
      </c>
      <c r="O55" s="85">
        <v>0.003857</v>
      </c>
      <c r="P55" s="85">
        <v>0.003358</v>
      </c>
      <c r="Q55" s="85">
        <v>0.002842</v>
      </c>
      <c r="R55" s="85">
        <v>0.002447</v>
      </c>
      <c r="S55" s="85">
        <v>0.002056</v>
      </c>
      <c r="T55" s="85">
        <v>0.001793</v>
      </c>
      <c r="U55" s="85">
        <v>0.001395</v>
      </c>
      <c r="V55" s="85">
        <v>9.77E-4</v>
      </c>
      <c r="W55" s="85">
        <v>6.29E-4</v>
      </c>
      <c r="X55" s="85">
        <v>2.59E-4</v>
      </c>
      <c r="Y55" s="85">
        <v>0.0</v>
      </c>
      <c r="Z55" s="85">
        <v>-5.11E-4</v>
      </c>
      <c r="AA55" s="85">
        <v>-0.001243</v>
      </c>
      <c r="AB55" s="85">
        <v>-0.001566</v>
      </c>
      <c r="AC55" s="85">
        <v>-0.002078</v>
      </c>
      <c r="AD55" s="85">
        <v>-0.002525</v>
      </c>
      <c r="AE55" s="85">
        <v>-0.003136</v>
      </c>
      <c r="AF55" s="85">
        <v>-0.003618</v>
      </c>
      <c r="AG55" s="85">
        <v>-0.004109</v>
      </c>
      <c r="AH55" s="85">
        <v>-0.004645</v>
      </c>
      <c r="AI55" s="85">
        <v>-0.005073</v>
      </c>
      <c r="AJ55" s="85" t="s">
        <v>156</v>
      </c>
    </row>
    <row r="56">
      <c r="A56" s="85">
        <v>0.010064</v>
      </c>
      <c r="B56" s="85">
        <v>0.009401</v>
      </c>
      <c r="C56" s="85">
        <v>0.00853</v>
      </c>
      <c r="D56" s="85">
        <v>0.007717</v>
      </c>
      <c r="E56" s="85">
        <v>0.007123</v>
      </c>
      <c r="F56" s="85">
        <v>0.006645</v>
      </c>
      <c r="G56" s="85">
        <v>0.00629</v>
      </c>
      <c r="H56" s="85">
        <v>0.006051</v>
      </c>
      <c r="I56" s="85">
        <v>0.005736</v>
      </c>
      <c r="J56" s="85">
        <v>0.005242</v>
      </c>
      <c r="K56" s="85">
        <v>0.00516</v>
      </c>
      <c r="L56" s="85">
        <v>0.004878</v>
      </c>
      <c r="M56" s="85">
        <v>0.004687</v>
      </c>
      <c r="N56" s="85">
        <v>0.004402</v>
      </c>
      <c r="O56" s="85">
        <v>0.004016</v>
      </c>
      <c r="P56" s="85">
        <v>0.003505</v>
      </c>
      <c r="Q56" s="85">
        <v>0.002976</v>
      </c>
      <c r="R56" s="85">
        <v>0.002562</v>
      </c>
      <c r="S56" s="85">
        <v>0.002164</v>
      </c>
      <c r="T56" s="85">
        <v>0.001935</v>
      </c>
      <c r="U56" s="85">
        <v>0.001533</v>
      </c>
      <c r="V56" s="85">
        <v>0.001068</v>
      </c>
      <c r="W56" s="85">
        <v>7.06E-4</v>
      </c>
      <c r="X56" s="85">
        <v>2.81E-4</v>
      </c>
      <c r="Y56" s="85">
        <v>0.0</v>
      </c>
      <c r="Z56" s="85">
        <v>-5.23E-4</v>
      </c>
      <c r="AA56" s="85">
        <v>-0.00119</v>
      </c>
      <c r="AB56" s="85">
        <v>-0.001487</v>
      </c>
      <c r="AC56" s="85">
        <v>-0.001954</v>
      </c>
      <c r="AD56" s="85">
        <v>-0.002385</v>
      </c>
      <c r="AE56" s="85">
        <v>-0.002966</v>
      </c>
      <c r="AF56" s="85">
        <v>-0.00342</v>
      </c>
      <c r="AG56" s="85">
        <v>-0.003896</v>
      </c>
      <c r="AH56" s="85">
        <v>-0.0044</v>
      </c>
      <c r="AI56" s="85">
        <v>-0.00477</v>
      </c>
      <c r="AJ56" s="85" t="s">
        <v>157</v>
      </c>
    </row>
    <row r="57">
      <c r="A57" s="85">
        <v>0.010035</v>
      </c>
      <c r="B57" s="85">
        <v>0.009359</v>
      </c>
      <c r="C57" s="85">
        <v>0.008551</v>
      </c>
      <c r="D57" s="85">
        <v>0.007818</v>
      </c>
      <c r="E57" s="85">
        <v>0.007181</v>
      </c>
      <c r="F57" s="85">
        <v>0.006663</v>
      </c>
      <c r="G57" s="85">
        <v>0.006295</v>
      </c>
      <c r="H57" s="85">
        <v>0.006084</v>
      </c>
      <c r="I57" s="85">
        <v>0.005742</v>
      </c>
      <c r="J57" s="85">
        <v>0.005286</v>
      </c>
      <c r="K57" s="85">
        <v>0.005209</v>
      </c>
      <c r="L57" s="85">
        <v>0.004908</v>
      </c>
      <c r="M57" s="85">
        <v>0.004618</v>
      </c>
      <c r="N57" s="85">
        <v>0.004358</v>
      </c>
      <c r="O57" s="85">
        <v>0.003938</v>
      </c>
      <c r="P57" s="85">
        <v>0.003466</v>
      </c>
      <c r="Q57" s="85">
        <v>0.002927</v>
      </c>
      <c r="R57" s="85">
        <v>0.00252</v>
      </c>
      <c r="S57" s="85">
        <v>0.00211</v>
      </c>
      <c r="T57" s="85">
        <v>0.001847</v>
      </c>
      <c r="U57" s="85">
        <v>0.001479</v>
      </c>
      <c r="V57" s="85">
        <v>0.001062</v>
      </c>
      <c r="W57" s="85">
        <v>6.91E-4</v>
      </c>
      <c r="X57" s="85">
        <v>2.66E-4</v>
      </c>
      <c r="Y57" s="85">
        <v>0.0</v>
      </c>
      <c r="Z57" s="85">
        <v>-5.0E-4</v>
      </c>
      <c r="AA57" s="85">
        <v>-0.001186</v>
      </c>
      <c r="AB57" s="85">
        <v>-0.001456</v>
      </c>
      <c r="AC57" s="85">
        <v>-0.0019</v>
      </c>
      <c r="AD57" s="85">
        <v>-0.002313</v>
      </c>
      <c r="AE57" s="85">
        <v>-0.002848</v>
      </c>
      <c r="AF57" s="85">
        <v>-0.003289</v>
      </c>
      <c r="AG57" s="85">
        <v>-0.003734</v>
      </c>
      <c r="AH57" s="85">
        <v>-0.004248</v>
      </c>
      <c r="AI57" s="85">
        <v>-0.004641</v>
      </c>
      <c r="AJ57" s="85" t="s">
        <v>158</v>
      </c>
    </row>
    <row r="58">
      <c r="A58" s="85">
        <v>0.010463</v>
      </c>
      <c r="B58" s="85">
        <v>0.009798</v>
      </c>
      <c r="C58" s="85">
        <v>0.008945</v>
      </c>
      <c r="D58" s="85">
        <v>0.008166</v>
      </c>
      <c r="E58" s="85">
        <v>0.007553</v>
      </c>
      <c r="F58" s="85">
        <v>0.00704</v>
      </c>
      <c r="G58" s="85">
        <v>0.006676</v>
      </c>
      <c r="H58" s="85">
        <v>0.006442</v>
      </c>
      <c r="I58" s="85">
        <v>0.006094</v>
      </c>
      <c r="J58" s="85">
        <v>0.005558</v>
      </c>
      <c r="K58" s="85">
        <v>0.005432</v>
      </c>
      <c r="L58" s="85">
        <v>0.005086</v>
      </c>
      <c r="M58" s="85">
        <v>0.004894</v>
      </c>
      <c r="N58" s="85">
        <v>0.00456</v>
      </c>
      <c r="O58" s="85">
        <v>0.004197</v>
      </c>
      <c r="P58" s="85">
        <v>0.003633</v>
      </c>
      <c r="Q58" s="85">
        <v>0.003064</v>
      </c>
      <c r="R58" s="85">
        <v>0.002634</v>
      </c>
      <c r="S58" s="85">
        <v>0.002219</v>
      </c>
      <c r="T58" s="85">
        <v>0.001934</v>
      </c>
      <c r="U58" s="85">
        <v>0.001485</v>
      </c>
      <c r="V58" s="85">
        <v>0.001026</v>
      </c>
      <c r="W58" s="85">
        <v>6.54E-4</v>
      </c>
      <c r="X58" s="85">
        <v>2.71E-4</v>
      </c>
      <c r="Y58" s="85">
        <v>0.0</v>
      </c>
      <c r="Z58" s="85">
        <v>-5.01E-4</v>
      </c>
      <c r="AA58" s="85">
        <v>-0.001151</v>
      </c>
      <c r="AB58" s="85">
        <v>-0.001381</v>
      </c>
      <c r="AC58" s="85">
        <v>-0.001836</v>
      </c>
      <c r="AD58" s="85">
        <v>-0.002201</v>
      </c>
      <c r="AE58" s="85">
        <v>-0.002711</v>
      </c>
      <c r="AF58" s="85">
        <v>-0.003122</v>
      </c>
      <c r="AG58" s="85">
        <v>-0.003542</v>
      </c>
      <c r="AH58" s="85">
        <v>-0.004004</v>
      </c>
      <c r="AI58" s="85">
        <v>-0.004362</v>
      </c>
      <c r="AJ58" s="85" t="s">
        <v>159</v>
      </c>
    </row>
    <row r="59">
      <c r="A59" s="85">
        <v>0.010634</v>
      </c>
      <c r="B59" s="85">
        <v>0.009936</v>
      </c>
      <c r="C59" s="85">
        <v>0.009068</v>
      </c>
      <c r="D59" s="85">
        <v>0.008291</v>
      </c>
      <c r="E59" s="85">
        <v>0.007679</v>
      </c>
      <c r="F59" s="85">
        <v>0.007123</v>
      </c>
      <c r="G59" s="85">
        <v>0.006717</v>
      </c>
      <c r="H59" s="85">
        <v>0.006435</v>
      </c>
      <c r="I59" s="85">
        <v>0.006073</v>
      </c>
      <c r="J59" s="85">
        <v>0.005582</v>
      </c>
      <c r="K59" s="85">
        <v>0.005464</v>
      </c>
      <c r="L59" s="85">
        <v>0.005159</v>
      </c>
      <c r="M59" s="85">
        <v>0.004908</v>
      </c>
      <c r="N59" s="85">
        <v>0.004606</v>
      </c>
      <c r="O59" s="85">
        <v>0.004179</v>
      </c>
      <c r="P59" s="85">
        <v>0.0037</v>
      </c>
      <c r="Q59" s="85">
        <v>0.003096</v>
      </c>
      <c r="R59" s="85">
        <v>0.002639</v>
      </c>
      <c r="S59" s="85">
        <v>0.002219</v>
      </c>
      <c r="T59" s="85">
        <v>0.001951</v>
      </c>
      <c r="U59" s="85">
        <v>0.001588</v>
      </c>
      <c r="V59" s="85">
        <v>0.001094</v>
      </c>
      <c r="W59" s="85">
        <v>7.21E-4</v>
      </c>
      <c r="X59" s="85">
        <v>2.86E-4</v>
      </c>
      <c r="Y59" s="85">
        <v>0.0</v>
      </c>
      <c r="Z59" s="85">
        <v>-4.82E-4</v>
      </c>
      <c r="AA59" s="85">
        <v>-0.001112</v>
      </c>
      <c r="AB59" s="85">
        <v>-0.001339</v>
      </c>
      <c r="AC59" s="85">
        <v>-0.001737</v>
      </c>
      <c r="AD59" s="85">
        <v>-0.002118</v>
      </c>
      <c r="AE59" s="85">
        <v>-0.002618</v>
      </c>
      <c r="AF59" s="85">
        <v>-0.003042</v>
      </c>
      <c r="AG59" s="85">
        <v>-0.003456</v>
      </c>
      <c r="AH59" s="85">
        <v>-0.003936</v>
      </c>
      <c r="AI59" s="85">
        <v>-0.00426</v>
      </c>
      <c r="AJ59" s="85" t="s">
        <v>160</v>
      </c>
    </row>
    <row r="60">
      <c r="A60" s="85">
        <v>0.010955</v>
      </c>
      <c r="B60" s="85">
        <v>0.010257</v>
      </c>
      <c r="C60" s="85">
        <v>0.009418</v>
      </c>
      <c r="D60" s="85">
        <v>0.008632</v>
      </c>
      <c r="E60" s="85">
        <v>0.007943</v>
      </c>
      <c r="F60" s="85">
        <v>0.007377</v>
      </c>
      <c r="G60" s="85">
        <v>0.006987</v>
      </c>
      <c r="H60" s="85">
        <v>0.006715</v>
      </c>
      <c r="I60" s="85">
        <v>0.006406</v>
      </c>
      <c r="J60" s="85">
        <v>0.005878</v>
      </c>
      <c r="K60" s="85">
        <v>0.005753</v>
      </c>
      <c r="L60" s="85">
        <v>0.00543</v>
      </c>
      <c r="M60" s="85">
        <v>0.005112</v>
      </c>
      <c r="N60" s="85">
        <v>0.004749</v>
      </c>
      <c r="O60" s="85">
        <v>0.004338</v>
      </c>
      <c r="P60" s="85">
        <v>0.003793</v>
      </c>
      <c r="Q60" s="85">
        <v>0.003235</v>
      </c>
      <c r="R60" s="85">
        <v>0.002753</v>
      </c>
      <c r="S60" s="85">
        <v>0.002302</v>
      </c>
      <c r="T60" s="85">
        <v>0.001987</v>
      </c>
      <c r="U60" s="85">
        <v>0.001568</v>
      </c>
      <c r="V60" s="85">
        <v>0.001109</v>
      </c>
      <c r="W60" s="85">
        <v>6.96E-4</v>
      </c>
      <c r="X60" s="85">
        <v>2.82E-4</v>
      </c>
      <c r="Y60" s="85">
        <v>0.0</v>
      </c>
      <c r="Z60" s="85">
        <v>-4.66E-4</v>
      </c>
      <c r="AA60" s="85">
        <v>-0.001084</v>
      </c>
      <c r="AB60" s="85">
        <v>-0.001329</v>
      </c>
      <c r="AC60" s="85">
        <v>-0.001745</v>
      </c>
      <c r="AD60" s="85">
        <v>-0.002089</v>
      </c>
      <c r="AE60" s="85">
        <v>-0.002587</v>
      </c>
      <c r="AF60" s="85">
        <v>-0.00296</v>
      </c>
      <c r="AG60" s="85">
        <v>-0.003384</v>
      </c>
      <c r="AH60" s="85">
        <v>-0.003826</v>
      </c>
      <c r="AI60" s="85">
        <v>-0.004179</v>
      </c>
      <c r="AJ60" s="85" t="s">
        <v>161</v>
      </c>
    </row>
    <row r="61">
      <c r="A61" s="85">
        <v>0.011345</v>
      </c>
      <c r="B61" s="85">
        <v>0.01064</v>
      </c>
      <c r="C61" s="85">
        <v>0.009728</v>
      </c>
      <c r="D61" s="85">
        <v>0.008873</v>
      </c>
      <c r="E61" s="85">
        <v>0.008252</v>
      </c>
      <c r="F61" s="85">
        <v>0.007673</v>
      </c>
      <c r="G61" s="85">
        <v>0.007217</v>
      </c>
      <c r="H61" s="85">
        <v>0.006885</v>
      </c>
      <c r="I61" s="85">
        <v>0.006484</v>
      </c>
      <c r="J61" s="85">
        <v>0.005846</v>
      </c>
      <c r="K61" s="85">
        <v>0.005648</v>
      </c>
      <c r="L61" s="85">
        <v>0.005276</v>
      </c>
      <c r="M61" s="85">
        <v>0.005078</v>
      </c>
      <c r="N61" s="85">
        <v>0.004693</v>
      </c>
      <c r="O61" s="85">
        <v>0.004316</v>
      </c>
      <c r="P61" s="85">
        <v>0.003754</v>
      </c>
      <c r="Q61" s="85">
        <v>0.00317</v>
      </c>
      <c r="R61" s="85">
        <v>0.002723</v>
      </c>
      <c r="S61" s="85">
        <v>0.002271</v>
      </c>
      <c r="T61" s="85">
        <v>0.001986</v>
      </c>
      <c r="U61" s="85">
        <v>0.00151</v>
      </c>
      <c r="V61" s="85">
        <v>0.001026</v>
      </c>
      <c r="W61" s="85">
        <v>6.64E-4</v>
      </c>
      <c r="X61" s="85">
        <v>2.75E-4</v>
      </c>
      <c r="Y61" s="85">
        <v>0.0</v>
      </c>
      <c r="Z61" s="85">
        <v>-4.67E-4</v>
      </c>
      <c r="AA61" s="85">
        <v>-0.001067</v>
      </c>
      <c r="AB61" s="85">
        <v>-0.001253</v>
      </c>
      <c r="AC61" s="85">
        <v>-0.00162</v>
      </c>
      <c r="AD61" s="85">
        <v>-0.001926</v>
      </c>
      <c r="AE61" s="85">
        <v>-0.0024</v>
      </c>
      <c r="AF61" s="85">
        <v>-0.002719</v>
      </c>
      <c r="AG61" s="85">
        <v>-0.003131</v>
      </c>
      <c r="AH61" s="85">
        <v>-0.003562</v>
      </c>
      <c r="AI61" s="85">
        <v>-0.003878</v>
      </c>
      <c r="AJ61" s="85" t="s">
        <v>162</v>
      </c>
    </row>
    <row r="62">
      <c r="A62" s="85">
        <v>0.010295</v>
      </c>
      <c r="B62" s="85">
        <v>0.009524</v>
      </c>
      <c r="C62" s="85">
        <v>0.008631</v>
      </c>
      <c r="D62" s="85">
        <v>0.007851</v>
      </c>
      <c r="E62" s="85">
        <v>0.007191</v>
      </c>
      <c r="F62" s="85">
        <v>0.006648</v>
      </c>
      <c r="G62" s="85">
        <v>0.006288</v>
      </c>
      <c r="H62" s="85">
        <v>0.005984</v>
      </c>
      <c r="I62" s="85">
        <v>0.005615</v>
      </c>
      <c r="J62" s="85">
        <v>0.005175</v>
      </c>
      <c r="K62" s="85">
        <v>0.005094</v>
      </c>
      <c r="L62" s="85">
        <v>0.004819</v>
      </c>
      <c r="M62" s="85">
        <v>0.004527</v>
      </c>
      <c r="N62" s="85">
        <v>0.004239</v>
      </c>
      <c r="O62" s="85">
        <v>0.003817</v>
      </c>
      <c r="P62" s="85">
        <v>0.003308</v>
      </c>
      <c r="Q62" s="85">
        <v>0.002773</v>
      </c>
      <c r="R62" s="85">
        <v>0.002331</v>
      </c>
      <c r="S62" s="85">
        <v>0.001952</v>
      </c>
      <c r="T62" s="85">
        <v>0.001698</v>
      </c>
      <c r="U62" s="85">
        <v>0.001305</v>
      </c>
      <c r="V62" s="85">
        <v>8.84E-4</v>
      </c>
      <c r="W62" s="85">
        <v>5.9E-4</v>
      </c>
      <c r="X62" s="85">
        <v>2.08E-4</v>
      </c>
      <c r="Y62" s="85">
        <v>0.0</v>
      </c>
      <c r="Z62" s="85">
        <v>-4.09E-4</v>
      </c>
      <c r="AA62" s="85">
        <v>-8.98E-4</v>
      </c>
      <c r="AB62" s="85">
        <v>-0.001023</v>
      </c>
      <c r="AC62" s="85">
        <v>-0.001293</v>
      </c>
      <c r="AD62" s="85">
        <v>-0.001524</v>
      </c>
      <c r="AE62" s="85">
        <v>-0.001863</v>
      </c>
      <c r="AF62" s="85">
        <v>-0.002173</v>
      </c>
      <c r="AG62" s="85">
        <v>-0.002433</v>
      </c>
      <c r="AH62" s="85">
        <v>-0.002754</v>
      </c>
      <c r="AI62" s="85">
        <v>-0.003041</v>
      </c>
      <c r="AJ62" s="85" t="s">
        <v>163</v>
      </c>
    </row>
    <row r="63">
      <c r="A63" s="85">
        <v>0.011551</v>
      </c>
      <c r="B63" s="85">
        <v>0.010831</v>
      </c>
      <c r="C63" s="85">
        <v>0.009962</v>
      </c>
      <c r="D63" s="85">
        <v>0.009113</v>
      </c>
      <c r="E63" s="85">
        <v>0.008353</v>
      </c>
      <c r="F63" s="85">
        <v>0.007725</v>
      </c>
      <c r="G63" s="85">
        <v>0.007287</v>
      </c>
      <c r="H63" s="85">
        <v>0.007011</v>
      </c>
      <c r="I63" s="85">
        <v>0.006627</v>
      </c>
      <c r="J63" s="85">
        <v>0.006058</v>
      </c>
      <c r="K63" s="85">
        <v>0.005854</v>
      </c>
      <c r="L63" s="85">
        <v>0.005454</v>
      </c>
      <c r="M63" s="85">
        <v>0.005119</v>
      </c>
      <c r="N63" s="85">
        <v>0.004736</v>
      </c>
      <c r="O63" s="85">
        <v>0.004365</v>
      </c>
      <c r="P63" s="85">
        <v>0.003841</v>
      </c>
      <c r="Q63" s="85">
        <v>0.003298</v>
      </c>
      <c r="R63" s="85">
        <v>0.002813</v>
      </c>
      <c r="S63" s="85">
        <v>0.002371</v>
      </c>
      <c r="T63" s="85">
        <v>0.001971</v>
      </c>
      <c r="U63" s="85">
        <v>0.00157</v>
      </c>
      <c r="V63" s="85">
        <v>0.001098</v>
      </c>
      <c r="W63" s="85">
        <v>6.53E-4</v>
      </c>
      <c r="X63" s="85">
        <v>2.73E-4</v>
      </c>
      <c r="Y63" s="85">
        <v>0.0</v>
      </c>
      <c r="Z63" s="85">
        <v>-4.27E-4</v>
      </c>
      <c r="AA63" s="85">
        <v>-9.25E-4</v>
      </c>
      <c r="AB63" s="85">
        <v>-0.001108</v>
      </c>
      <c r="AC63" s="85">
        <v>-0.001366</v>
      </c>
      <c r="AD63" s="85">
        <v>-0.001644</v>
      </c>
      <c r="AE63" s="85">
        <v>-0.002049</v>
      </c>
      <c r="AF63" s="85">
        <v>-0.002385</v>
      </c>
      <c r="AG63" s="85">
        <v>-0.002762</v>
      </c>
      <c r="AH63" s="85">
        <v>-0.003156</v>
      </c>
      <c r="AI63" s="85">
        <v>-0.00346</v>
      </c>
      <c r="AJ63" s="85" t="s">
        <v>164</v>
      </c>
    </row>
    <row r="64">
      <c r="A64" s="85">
        <v>0.011719</v>
      </c>
      <c r="B64" s="85">
        <v>0.011056</v>
      </c>
      <c r="C64" s="85">
        <v>0.010188</v>
      </c>
      <c r="D64" s="85">
        <v>0.009352</v>
      </c>
      <c r="E64" s="85">
        <v>0.008757</v>
      </c>
      <c r="F64" s="85">
        <v>0.008181</v>
      </c>
      <c r="G64" s="85">
        <v>0.007759</v>
      </c>
      <c r="H64" s="85">
        <v>0.007395</v>
      </c>
      <c r="I64" s="85">
        <v>0.006959</v>
      </c>
      <c r="J64" s="85">
        <v>0.006336</v>
      </c>
      <c r="K64" s="85">
        <v>0.006126</v>
      </c>
      <c r="L64" s="85">
        <v>0.005748</v>
      </c>
      <c r="M64" s="85">
        <v>0.005589</v>
      </c>
      <c r="N64" s="85">
        <v>0.00512</v>
      </c>
      <c r="O64" s="85">
        <v>0.004741</v>
      </c>
      <c r="P64" s="85">
        <v>0.004103</v>
      </c>
      <c r="Q64" s="85">
        <v>0.003547</v>
      </c>
      <c r="R64" s="85">
        <v>0.003022</v>
      </c>
      <c r="S64" s="85">
        <v>0.002532</v>
      </c>
      <c r="T64" s="85">
        <v>0.002212</v>
      </c>
      <c r="U64" s="85">
        <v>0.001669</v>
      </c>
      <c r="V64" s="85">
        <v>0.001145</v>
      </c>
      <c r="W64" s="85">
        <v>7.62E-4</v>
      </c>
      <c r="X64" s="85">
        <v>3.03E-4</v>
      </c>
      <c r="Y64" s="85">
        <v>0.0</v>
      </c>
      <c r="Z64" s="85">
        <v>-4.53E-4</v>
      </c>
      <c r="AA64" s="85">
        <v>-0.001009</v>
      </c>
      <c r="AB64" s="85">
        <v>-0.001175</v>
      </c>
      <c r="AC64" s="85">
        <v>-0.001502</v>
      </c>
      <c r="AD64" s="85">
        <v>-0.001786</v>
      </c>
      <c r="AE64" s="85">
        <v>-0.002204</v>
      </c>
      <c r="AF64" s="85">
        <v>-0.00251</v>
      </c>
      <c r="AG64" s="85">
        <v>-0.002914</v>
      </c>
      <c r="AH64" s="85">
        <v>-0.003267</v>
      </c>
      <c r="AI64" s="85">
        <v>-0.003612</v>
      </c>
      <c r="AJ64" s="85" t="s">
        <v>165</v>
      </c>
    </row>
    <row r="65">
      <c r="A65" s="85">
        <v>0.012155</v>
      </c>
      <c r="B65" s="85">
        <v>0.01142</v>
      </c>
      <c r="C65" s="85">
        <v>0.010561</v>
      </c>
      <c r="D65" s="85">
        <v>0.009753</v>
      </c>
      <c r="E65" s="85">
        <v>0.009052</v>
      </c>
      <c r="F65" s="85">
        <v>0.00835</v>
      </c>
      <c r="G65" s="85">
        <v>0.007891</v>
      </c>
      <c r="H65" s="85">
        <v>0.007542</v>
      </c>
      <c r="I65" s="85">
        <v>0.007123</v>
      </c>
      <c r="J65" s="85">
        <v>0.006559</v>
      </c>
      <c r="K65" s="85">
        <v>0.00638</v>
      </c>
      <c r="L65" s="85">
        <v>0.006047</v>
      </c>
      <c r="M65" s="85">
        <v>0.005601</v>
      </c>
      <c r="N65" s="85">
        <v>0.005161</v>
      </c>
      <c r="O65" s="85">
        <v>0.004644</v>
      </c>
      <c r="P65" s="85">
        <v>0.004114</v>
      </c>
      <c r="Q65" s="85">
        <v>0.003573</v>
      </c>
      <c r="R65" s="85">
        <v>0.003023</v>
      </c>
      <c r="S65" s="85">
        <v>0.002526</v>
      </c>
      <c r="T65" s="85">
        <v>0.002131</v>
      </c>
      <c r="U65" s="85">
        <v>0.001649</v>
      </c>
      <c r="V65" s="85">
        <v>0.00117</v>
      </c>
      <c r="W65" s="85">
        <v>7.46E-4</v>
      </c>
      <c r="X65" s="85">
        <v>3.11E-4</v>
      </c>
      <c r="Y65" s="85">
        <v>0.0</v>
      </c>
      <c r="Z65" s="85">
        <v>-4.21E-4</v>
      </c>
      <c r="AA65" s="85">
        <v>-9.75E-4</v>
      </c>
      <c r="AB65" s="85">
        <v>-0.001136</v>
      </c>
      <c r="AC65" s="85">
        <v>-0.001445</v>
      </c>
      <c r="AD65" s="85">
        <v>-0.001746</v>
      </c>
      <c r="AE65" s="85">
        <v>-0.002148</v>
      </c>
      <c r="AF65" s="85">
        <v>-0.002495</v>
      </c>
      <c r="AG65" s="85">
        <v>-0.002856</v>
      </c>
      <c r="AH65" s="85">
        <v>-0.003231</v>
      </c>
      <c r="AI65" s="85">
        <v>-0.00358</v>
      </c>
      <c r="AJ65" s="85" t="s">
        <v>165</v>
      </c>
    </row>
    <row r="66">
      <c r="A66" s="85">
        <v>0.01267</v>
      </c>
      <c r="B66" s="85">
        <v>0.011902</v>
      </c>
      <c r="C66" s="85">
        <v>0.010961</v>
      </c>
      <c r="D66" s="85">
        <v>0.010059</v>
      </c>
      <c r="E66" s="85">
        <v>0.00926</v>
      </c>
      <c r="F66" s="85">
        <v>0.008647</v>
      </c>
      <c r="G66" s="85">
        <v>0.0082</v>
      </c>
      <c r="H66" s="85">
        <v>0.007876</v>
      </c>
      <c r="I66" s="85">
        <v>0.00741</v>
      </c>
      <c r="J66" s="85">
        <v>0.006809</v>
      </c>
      <c r="K66" s="85">
        <v>0.006507</v>
      </c>
      <c r="L66" s="85">
        <v>0.006026</v>
      </c>
      <c r="M66" s="85">
        <v>0.005725</v>
      </c>
      <c r="N66" s="85">
        <v>0.00528</v>
      </c>
      <c r="O66" s="85">
        <v>0.004895</v>
      </c>
      <c r="P66" s="85">
        <v>0.004278</v>
      </c>
      <c r="Q66" s="85">
        <v>0.003707</v>
      </c>
      <c r="R66" s="85">
        <v>0.003189</v>
      </c>
      <c r="S66" s="85">
        <v>0.002684</v>
      </c>
      <c r="T66" s="85">
        <v>0.002269</v>
      </c>
      <c r="U66" s="85">
        <v>0.001766</v>
      </c>
      <c r="V66" s="85">
        <v>0.001232</v>
      </c>
      <c r="W66" s="85">
        <v>7.57E-4</v>
      </c>
      <c r="X66" s="85">
        <v>2.87E-4</v>
      </c>
      <c r="Y66" s="85">
        <v>0.0</v>
      </c>
      <c r="Z66" s="85">
        <v>-4.64E-4</v>
      </c>
      <c r="AA66" s="85">
        <v>-9.97E-4</v>
      </c>
      <c r="AB66" s="85">
        <v>-0.001235</v>
      </c>
      <c r="AC66" s="85">
        <v>-0.001565</v>
      </c>
      <c r="AD66" s="85">
        <v>-0.001879</v>
      </c>
      <c r="AE66" s="85">
        <v>-0.002294</v>
      </c>
      <c r="AF66" s="85">
        <v>-0.002663</v>
      </c>
      <c r="AG66" s="85">
        <v>-0.00302</v>
      </c>
      <c r="AH66" s="85">
        <v>-0.003417</v>
      </c>
      <c r="AI66" s="85">
        <v>-0.003766</v>
      </c>
      <c r="AJ66" s="85" t="s">
        <v>166</v>
      </c>
    </row>
    <row r="67">
      <c r="A67" s="85">
        <v>0.013243</v>
      </c>
      <c r="B67" s="85">
        <v>0.012493</v>
      </c>
      <c r="C67" s="85">
        <v>0.011536</v>
      </c>
      <c r="D67" s="85">
        <v>0.010664</v>
      </c>
      <c r="E67" s="85">
        <v>0.010001</v>
      </c>
      <c r="F67" s="85">
        <v>0.009347</v>
      </c>
      <c r="G67" s="85">
        <v>0.008781</v>
      </c>
      <c r="H67" s="85">
        <v>0.008304</v>
      </c>
      <c r="I67" s="85">
        <v>0.007798</v>
      </c>
      <c r="J67" s="85">
        <v>0.007126</v>
      </c>
      <c r="K67" s="85">
        <v>0.006904</v>
      </c>
      <c r="L67" s="85">
        <v>0.00649</v>
      </c>
      <c r="M67" s="85">
        <v>0.006189</v>
      </c>
      <c r="N67" s="85">
        <v>0.005656</v>
      </c>
      <c r="O67" s="85">
        <v>0.005213</v>
      </c>
      <c r="P67" s="85">
        <v>0.004595</v>
      </c>
      <c r="Q67" s="85">
        <v>0.00404</v>
      </c>
      <c r="R67" s="85">
        <v>0.003414</v>
      </c>
      <c r="S67" s="85">
        <v>0.002848</v>
      </c>
      <c r="T67" s="85">
        <v>0.002421</v>
      </c>
      <c r="U67" s="85">
        <v>0.001838</v>
      </c>
      <c r="V67" s="85">
        <v>0.001307</v>
      </c>
      <c r="W67" s="85">
        <v>8.55E-4</v>
      </c>
      <c r="X67" s="85">
        <v>3.54E-4</v>
      </c>
      <c r="Y67" s="85">
        <v>0.0</v>
      </c>
      <c r="Z67" s="85">
        <v>-4.52E-4</v>
      </c>
      <c r="AA67" s="85">
        <v>-9.78E-4</v>
      </c>
      <c r="AB67" s="85">
        <v>-0.001259</v>
      </c>
      <c r="AC67" s="85">
        <v>-0.00162</v>
      </c>
      <c r="AD67" s="85">
        <v>-0.002043</v>
      </c>
      <c r="AE67" s="85">
        <v>-0.002504</v>
      </c>
      <c r="AF67" s="85">
        <v>-0.002837</v>
      </c>
      <c r="AG67" s="85">
        <v>-0.003279</v>
      </c>
      <c r="AH67" s="85">
        <v>-0.003708</v>
      </c>
      <c r="AI67" s="85">
        <v>-0.004079</v>
      </c>
      <c r="AJ67" s="85" t="s">
        <v>167</v>
      </c>
    </row>
    <row r="68">
      <c r="A68" s="85">
        <v>0.013279</v>
      </c>
      <c r="B68" s="85">
        <v>0.012485</v>
      </c>
      <c r="C68" s="85">
        <v>0.011569</v>
      </c>
      <c r="D68" s="85">
        <v>0.010698</v>
      </c>
      <c r="E68" s="85">
        <v>0.009869</v>
      </c>
      <c r="F68" s="85">
        <v>0.009153</v>
      </c>
      <c r="G68" s="85">
        <v>0.00867</v>
      </c>
      <c r="H68" s="85">
        <v>0.008279</v>
      </c>
      <c r="I68" s="85">
        <v>0.00785</v>
      </c>
      <c r="J68" s="85">
        <v>0.007283</v>
      </c>
      <c r="K68" s="85">
        <v>0.006991</v>
      </c>
      <c r="L68" s="85">
        <v>0.006595</v>
      </c>
      <c r="M68" s="85">
        <v>0.006067</v>
      </c>
      <c r="N68" s="85">
        <v>0.005596</v>
      </c>
      <c r="O68" s="85">
        <v>0.005047</v>
      </c>
      <c r="P68" s="85">
        <v>0.004486</v>
      </c>
      <c r="Q68" s="85">
        <v>0.00393</v>
      </c>
      <c r="R68" s="85">
        <v>0.003355</v>
      </c>
      <c r="S68" s="85">
        <v>0.002785</v>
      </c>
      <c r="T68" s="85">
        <v>0.002343</v>
      </c>
      <c r="U68" s="85">
        <v>0.001839</v>
      </c>
      <c r="V68" s="85">
        <v>0.001309</v>
      </c>
      <c r="W68" s="85">
        <v>8.32E-4</v>
      </c>
      <c r="X68" s="85">
        <v>3.58E-4</v>
      </c>
      <c r="Y68" s="85">
        <v>0.0</v>
      </c>
      <c r="Z68" s="85">
        <v>-4.98E-4</v>
      </c>
      <c r="AA68" s="85">
        <v>-0.001108</v>
      </c>
      <c r="AB68" s="85">
        <v>-0.00139</v>
      </c>
      <c r="AC68" s="85">
        <v>-0.001813</v>
      </c>
      <c r="AD68" s="85">
        <v>-0.002172</v>
      </c>
      <c r="AE68" s="85">
        <v>-0.00268</v>
      </c>
      <c r="AF68" s="85">
        <v>-0.003135</v>
      </c>
      <c r="AG68" s="85">
        <v>-0.003495</v>
      </c>
      <c r="AH68" s="85">
        <v>-0.003968</v>
      </c>
      <c r="AI68" s="85">
        <v>-0.004376</v>
      </c>
      <c r="AJ68" s="85" t="s">
        <v>168</v>
      </c>
    </row>
    <row r="69">
      <c r="A69" s="85">
        <v>0.013868</v>
      </c>
      <c r="B69" s="85">
        <v>0.013092</v>
      </c>
      <c r="C69" s="85">
        <v>0.012079</v>
      </c>
      <c r="D69" s="85">
        <v>0.011135</v>
      </c>
      <c r="E69" s="85">
        <v>0.010365</v>
      </c>
      <c r="F69" s="85">
        <v>0.009711</v>
      </c>
      <c r="G69" s="85">
        <v>0.009247</v>
      </c>
      <c r="H69" s="85">
        <v>0.008814</v>
      </c>
      <c r="I69" s="85">
        <v>0.008235</v>
      </c>
      <c r="J69" s="85">
        <v>0.00763</v>
      </c>
      <c r="K69" s="85">
        <v>0.007251</v>
      </c>
      <c r="L69" s="85">
        <v>0.006674</v>
      </c>
      <c r="M69" s="85">
        <v>0.006344</v>
      </c>
      <c r="N69" s="85">
        <v>0.005891</v>
      </c>
      <c r="O69" s="85">
        <v>0.005461</v>
      </c>
      <c r="P69" s="85">
        <v>0.004781</v>
      </c>
      <c r="Q69" s="85">
        <v>0.004149</v>
      </c>
      <c r="R69" s="85">
        <v>0.003587</v>
      </c>
      <c r="S69" s="85">
        <v>0.002999</v>
      </c>
      <c r="T69" s="85">
        <v>0.002555</v>
      </c>
      <c r="U69" s="85">
        <v>0.001964</v>
      </c>
      <c r="V69" s="85">
        <v>0.001434</v>
      </c>
      <c r="W69" s="85">
        <v>8.71E-4</v>
      </c>
      <c r="X69" s="85">
        <v>3.54E-4</v>
      </c>
      <c r="Y69" s="85">
        <v>0.0</v>
      </c>
      <c r="Z69" s="85">
        <v>-5.51E-4</v>
      </c>
      <c r="AA69" s="85">
        <v>-0.001158</v>
      </c>
      <c r="AB69" s="85">
        <v>-0.001583</v>
      </c>
      <c r="AC69" s="85">
        <v>-0.002076</v>
      </c>
      <c r="AD69" s="85">
        <v>-0.002543</v>
      </c>
      <c r="AE69" s="85">
        <v>-0.003038</v>
      </c>
      <c r="AF69" s="85">
        <v>-0.003575</v>
      </c>
      <c r="AG69" s="85">
        <v>-0.00398</v>
      </c>
      <c r="AH69" s="85">
        <v>-0.004439</v>
      </c>
      <c r="AI69" s="85">
        <v>-0.004798</v>
      </c>
      <c r="AJ69" s="85" t="s">
        <v>169</v>
      </c>
    </row>
    <row r="70">
      <c r="A70" s="85">
        <v>0.014029</v>
      </c>
      <c r="B70" s="85">
        <v>0.013197</v>
      </c>
      <c r="C70" s="85">
        <v>0.012213</v>
      </c>
      <c r="D70" s="85">
        <v>0.011315</v>
      </c>
      <c r="E70" s="85">
        <v>0.010611</v>
      </c>
      <c r="F70" s="85">
        <v>0.009867</v>
      </c>
      <c r="G70" s="85">
        <v>0.009198</v>
      </c>
      <c r="H70" s="85">
        <v>0.008671</v>
      </c>
      <c r="I70" s="85">
        <v>0.008161</v>
      </c>
      <c r="J70" s="85">
        <v>0.007545</v>
      </c>
      <c r="K70" s="85">
        <v>0.007251</v>
      </c>
      <c r="L70" s="85">
        <v>0.006865</v>
      </c>
      <c r="M70" s="85">
        <v>0.006432</v>
      </c>
      <c r="N70" s="85">
        <v>0.00592</v>
      </c>
      <c r="O70" s="85">
        <v>0.005417</v>
      </c>
      <c r="P70" s="85">
        <v>0.004864</v>
      </c>
      <c r="Q70" s="85">
        <v>0.004302</v>
      </c>
      <c r="R70" s="85">
        <v>0.003664</v>
      </c>
      <c r="S70" s="85">
        <v>0.003031</v>
      </c>
      <c r="T70" s="85">
        <v>0.002526</v>
      </c>
      <c r="U70" s="85">
        <v>0.00202</v>
      </c>
      <c r="V70" s="85">
        <v>0.001378</v>
      </c>
      <c r="W70" s="85">
        <v>8.93E-4</v>
      </c>
      <c r="X70" s="85">
        <v>3.67E-4</v>
      </c>
      <c r="Y70" s="85">
        <v>0.0</v>
      </c>
      <c r="Z70" s="85">
        <v>-5.51E-4</v>
      </c>
      <c r="AA70" s="85">
        <v>-0.001176</v>
      </c>
      <c r="AB70" s="85">
        <v>-0.001657</v>
      </c>
      <c r="AC70" s="85">
        <v>-0.002266</v>
      </c>
      <c r="AD70" s="85">
        <v>-0.00282</v>
      </c>
      <c r="AE70" s="85">
        <v>-0.003393</v>
      </c>
      <c r="AF70" s="85">
        <v>-0.003912</v>
      </c>
      <c r="AG70" s="85">
        <v>-0.004442</v>
      </c>
      <c r="AH70" s="85">
        <v>-0.00492</v>
      </c>
      <c r="AI70" s="85">
        <v>-0.005384</v>
      </c>
      <c r="AJ70" s="85" t="s">
        <v>170</v>
      </c>
    </row>
    <row r="71">
      <c r="A71" s="85">
        <v>0.013614</v>
      </c>
      <c r="B71" s="85">
        <v>0.012852</v>
      </c>
      <c r="C71" s="85">
        <v>0.011954</v>
      </c>
      <c r="D71" s="85">
        <v>0.011044</v>
      </c>
      <c r="E71" s="85">
        <v>0.010189</v>
      </c>
      <c r="F71" s="85">
        <v>0.009516</v>
      </c>
      <c r="G71" s="85">
        <v>0.009134</v>
      </c>
      <c r="H71" s="85">
        <v>0.008758</v>
      </c>
      <c r="I71" s="85">
        <v>0.00829</v>
      </c>
      <c r="J71" s="85">
        <v>0.007704</v>
      </c>
      <c r="K71" s="85">
        <v>0.007408</v>
      </c>
      <c r="L71" s="85">
        <v>0.006911</v>
      </c>
      <c r="M71" s="85">
        <v>0.006353</v>
      </c>
      <c r="N71" s="85">
        <v>0.005878</v>
      </c>
      <c r="O71" s="85">
        <v>0.005405</v>
      </c>
      <c r="P71" s="85">
        <v>0.004876</v>
      </c>
      <c r="Q71" s="85">
        <v>0.004273</v>
      </c>
      <c r="R71" s="85">
        <v>0.003692</v>
      </c>
      <c r="S71" s="85">
        <v>0.003069</v>
      </c>
      <c r="T71" s="85">
        <v>0.002633</v>
      </c>
      <c r="U71" s="85">
        <v>0.002116</v>
      </c>
      <c r="V71" s="85">
        <v>0.001551</v>
      </c>
      <c r="W71" s="85">
        <v>0.001027</v>
      </c>
      <c r="X71" s="85">
        <v>4.77E-4</v>
      </c>
      <c r="Y71" s="85">
        <v>0.0</v>
      </c>
      <c r="Z71" s="85">
        <v>-5.3E-4</v>
      </c>
      <c r="AA71" s="85">
        <v>-0.001267</v>
      </c>
      <c r="AB71" s="85">
        <v>-0.001786</v>
      </c>
      <c r="AC71" s="85">
        <v>-0.002445</v>
      </c>
      <c r="AD71" s="85">
        <v>-0.002994</v>
      </c>
      <c r="AE71" s="85">
        <v>-0.003664</v>
      </c>
      <c r="AF71" s="85">
        <v>-0.004262</v>
      </c>
      <c r="AG71" s="85">
        <v>-0.004716</v>
      </c>
      <c r="AH71" s="85">
        <v>-0.005298</v>
      </c>
      <c r="AI71" s="85">
        <v>-0.005708</v>
      </c>
      <c r="AJ71" s="85" t="s">
        <v>171</v>
      </c>
    </row>
    <row r="72">
      <c r="A72" s="85">
        <v>0.013942</v>
      </c>
      <c r="B72" s="85">
        <v>0.013179</v>
      </c>
      <c r="C72" s="85">
        <v>0.012137</v>
      </c>
      <c r="D72" s="85">
        <v>0.011295</v>
      </c>
      <c r="E72" s="85">
        <v>0.010509</v>
      </c>
      <c r="F72" s="85">
        <v>0.009944</v>
      </c>
      <c r="G72" s="85">
        <v>0.009394</v>
      </c>
      <c r="H72" s="85">
        <v>0.00886</v>
      </c>
      <c r="I72" s="85">
        <v>0.008317</v>
      </c>
      <c r="J72" s="85">
        <v>0.007681</v>
      </c>
      <c r="K72" s="85">
        <v>0.007306</v>
      </c>
      <c r="L72" s="85">
        <v>0.006754</v>
      </c>
      <c r="M72" s="85">
        <v>0.006405</v>
      </c>
      <c r="N72" s="85">
        <v>0.005984</v>
      </c>
      <c r="O72" s="85">
        <v>0.005491</v>
      </c>
      <c r="P72" s="85">
        <v>0.004845</v>
      </c>
      <c r="Q72" s="85">
        <v>0.004181</v>
      </c>
      <c r="R72" s="85">
        <v>0.003579</v>
      </c>
      <c r="S72" s="85">
        <v>0.003083</v>
      </c>
      <c r="T72" s="85">
        <v>0.002558</v>
      </c>
      <c r="U72" s="85">
        <v>0.002029</v>
      </c>
      <c r="V72" s="85">
        <v>0.001483</v>
      </c>
      <c r="W72" s="85">
        <v>8.83E-4</v>
      </c>
      <c r="X72" s="85">
        <v>4.18E-4</v>
      </c>
      <c r="Y72" s="85">
        <v>0.0</v>
      </c>
      <c r="Z72" s="85">
        <v>-6.14E-4</v>
      </c>
      <c r="AA72" s="85">
        <v>-0.001331</v>
      </c>
      <c r="AB72" s="85">
        <v>-0.001928</v>
      </c>
      <c r="AC72" s="85">
        <v>-0.002631</v>
      </c>
      <c r="AD72" s="85">
        <v>-0.003204</v>
      </c>
      <c r="AE72" s="85">
        <v>-0.003866</v>
      </c>
      <c r="AF72" s="85">
        <v>-0.004514</v>
      </c>
      <c r="AG72" s="85">
        <v>-0.004994</v>
      </c>
      <c r="AH72" s="85">
        <v>-0.005501</v>
      </c>
      <c r="AI72" s="85">
        <v>-0.005962</v>
      </c>
      <c r="AJ72" s="85" t="s">
        <v>172</v>
      </c>
    </row>
    <row r="73">
      <c r="A73" s="85">
        <v>0.013676</v>
      </c>
      <c r="B73" s="85">
        <v>0.012881</v>
      </c>
      <c r="C73" s="85">
        <v>0.011975</v>
      </c>
      <c r="D73" s="85">
        <v>0.011064</v>
      </c>
      <c r="E73" s="85">
        <v>0.010372</v>
      </c>
      <c r="F73" s="85">
        <v>0.009655</v>
      </c>
      <c r="G73" s="85">
        <v>0.009045</v>
      </c>
      <c r="H73" s="85">
        <v>0.008596</v>
      </c>
      <c r="I73" s="85">
        <v>0.008113</v>
      </c>
      <c r="J73" s="85">
        <v>0.007548</v>
      </c>
      <c r="K73" s="85">
        <v>0.007237</v>
      </c>
      <c r="L73" s="85">
        <v>0.00684</v>
      </c>
      <c r="M73" s="85">
        <v>0.006391</v>
      </c>
      <c r="N73" s="85">
        <v>0.005855</v>
      </c>
      <c r="O73" s="85">
        <v>0.005302</v>
      </c>
      <c r="P73" s="85">
        <v>0.004727</v>
      </c>
      <c r="Q73" s="85">
        <v>0.004169</v>
      </c>
      <c r="R73" s="85">
        <v>0.00362</v>
      </c>
      <c r="S73" s="85">
        <v>0.002945</v>
      </c>
      <c r="T73" s="85">
        <v>0.002548</v>
      </c>
      <c r="U73" s="85">
        <v>0.001989</v>
      </c>
      <c r="V73" s="85">
        <v>0.00144</v>
      </c>
      <c r="W73" s="85">
        <v>9.66E-4</v>
      </c>
      <c r="X73" s="85">
        <v>3.95E-4</v>
      </c>
      <c r="Y73" s="85">
        <v>0.0</v>
      </c>
      <c r="Z73" s="85">
        <v>-6.45E-4</v>
      </c>
      <c r="AA73" s="85">
        <v>-0.001401</v>
      </c>
      <c r="AB73" s="85">
        <v>-0.001994</v>
      </c>
      <c r="AC73" s="85">
        <v>-0.002682</v>
      </c>
      <c r="AD73" s="85">
        <v>-0.003357</v>
      </c>
      <c r="AE73" s="85">
        <v>-0.004023</v>
      </c>
      <c r="AF73" s="85">
        <v>-0.004587</v>
      </c>
      <c r="AG73" s="85">
        <v>-0.005076</v>
      </c>
      <c r="AH73" s="85">
        <v>-0.005637</v>
      </c>
      <c r="AI73" s="85">
        <v>-0.006091</v>
      </c>
      <c r="AJ73" s="85" t="s">
        <v>173</v>
      </c>
    </row>
    <row r="74">
      <c r="A74" s="85">
        <v>0.013243</v>
      </c>
      <c r="B74" s="85">
        <v>0.012466</v>
      </c>
      <c r="C74" s="85">
        <v>0.011558</v>
      </c>
      <c r="D74" s="85">
        <v>0.01069</v>
      </c>
      <c r="E74" s="85">
        <v>0.009883</v>
      </c>
      <c r="F74" s="85">
        <v>0.009261</v>
      </c>
      <c r="G74" s="85">
        <v>0.008877</v>
      </c>
      <c r="H74" s="85">
        <v>0.008485</v>
      </c>
      <c r="I74" s="85">
        <v>0.007989</v>
      </c>
      <c r="J74" s="85">
        <v>0.007398</v>
      </c>
      <c r="K74" s="85">
        <v>0.007055</v>
      </c>
      <c r="L74" s="85">
        <v>0.006558</v>
      </c>
      <c r="M74" s="85">
        <v>0.005986</v>
      </c>
      <c r="N74" s="85">
        <v>0.005626</v>
      </c>
      <c r="O74" s="85">
        <v>0.005169</v>
      </c>
      <c r="P74" s="85">
        <v>0.004708</v>
      </c>
      <c r="Q74" s="85">
        <v>0.004083</v>
      </c>
      <c r="R74" s="85">
        <v>0.00352</v>
      </c>
      <c r="S74" s="85">
        <v>0.003012</v>
      </c>
      <c r="T74" s="85">
        <v>0.002499</v>
      </c>
      <c r="U74" s="85">
        <v>0.002015</v>
      </c>
      <c r="V74" s="85">
        <v>0.001434</v>
      </c>
      <c r="W74" s="85">
        <v>9.23E-4</v>
      </c>
      <c r="X74" s="85">
        <v>4.4E-4</v>
      </c>
      <c r="Y74" s="85">
        <v>0.0</v>
      </c>
      <c r="Z74" s="85">
        <v>-6.05E-4</v>
      </c>
      <c r="AA74" s="85">
        <v>-0.001321</v>
      </c>
      <c r="AB74" s="85">
        <v>-0.002012</v>
      </c>
      <c r="AC74" s="85">
        <v>-0.002667</v>
      </c>
      <c r="AD74" s="85">
        <v>-0.003233</v>
      </c>
      <c r="AE74" s="85">
        <v>-0.003918</v>
      </c>
      <c r="AF74" s="85">
        <v>-0.004546</v>
      </c>
      <c r="AG74" s="85">
        <v>-0.005051</v>
      </c>
      <c r="AH74" s="85">
        <v>-0.005589</v>
      </c>
      <c r="AI74" s="85">
        <v>-0.00595</v>
      </c>
      <c r="AJ74" s="85" t="s">
        <v>174</v>
      </c>
    </row>
    <row r="75">
      <c r="A75" s="85">
        <v>0.01324</v>
      </c>
      <c r="B75" s="85">
        <v>0.012483</v>
      </c>
      <c r="C75" s="85">
        <v>0.011494</v>
      </c>
      <c r="D75" s="85">
        <v>0.010706</v>
      </c>
      <c r="E75" s="85">
        <v>0.010072</v>
      </c>
      <c r="F75" s="85">
        <v>0.009475</v>
      </c>
      <c r="G75" s="85">
        <v>0.008915</v>
      </c>
      <c r="H75" s="85">
        <v>0.008414</v>
      </c>
      <c r="I75" s="85">
        <v>0.007867</v>
      </c>
      <c r="J75" s="85">
        <v>0.007355</v>
      </c>
      <c r="K75" s="85">
        <v>0.006986</v>
      </c>
      <c r="L75" s="85">
        <v>0.006491</v>
      </c>
      <c r="M75" s="85">
        <v>0.006265</v>
      </c>
      <c r="N75" s="85">
        <v>0.005843</v>
      </c>
      <c r="O75" s="85">
        <v>0.005373</v>
      </c>
      <c r="P75" s="85">
        <v>0.004831</v>
      </c>
      <c r="Q75" s="85">
        <v>0.004238</v>
      </c>
      <c r="R75" s="85">
        <v>0.003656</v>
      </c>
      <c r="S75" s="85">
        <v>0.003061</v>
      </c>
      <c r="T75" s="85">
        <v>0.002594</v>
      </c>
      <c r="U75" s="85">
        <v>0.002067</v>
      </c>
      <c r="V75" s="85">
        <v>0.00161</v>
      </c>
      <c r="W75" s="85">
        <v>9.38E-4</v>
      </c>
      <c r="X75" s="85">
        <v>4.46E-4</v>
      </c>
      <c r="Y75" s="85">
        <v>0.0</v>
      </c>
      <c r="Z75" s="85">
        <v>-5.27E-4</v>
      </c>
      <c r="AA75" s="85">
        <v>-0.0012</v>
      </c>
      <c r="AB75" s="85">
        <v>-0.001817</v>
      </c>
      <c r="AC75" s="85">
        <v>-0.002538</v>
      </c>
      <c r="AD75" s="85">
        <v>-0.003156</v>
      </c>
      <c r="AE75" s="85">
        <v>-0.003806</v>
      </c>
      <c r="AF75" s="85">
        <v>-0.004442</v>
      </c>
      <c r="AG75" s="85">
        <v>-0.004849</v>
      </c>
      <c r="AH75" s="85">
        <v>-0.005431</v>
      </c>
      <c r="AI75" s="85">
        <v>-0.005836</v>
      </c>
      <c r="AJ75" s="85" t="s">
        <v>175</v>
      </c>
    </row>
    <row r="76">
      <c r="A76" s="85">
        <v>0.012917</v>
      </c>
      <c r="B76" s="85">
        <v>0.012196</v>
      </c>
      <c r="C76" s="85">
        <v>0.011385</v>
      </c>
      <c r="D76" s="85">
        <v>0.010532</v>
      </c>
      <c r="E76" s="85">
        <v>0.009771</v>
      </c>
      <c r="F76" s="85">
        <v>0.009106</v>
      </c>
      <c r="G76" s="85">
        <v>0.008568</v>
      </c>
      <c r="H76" s="85">
        <v>0.008153</v>
      </c>
      <c r="I76" s="85">
        <v>0.00774</v>
      </c>
      <c r="J76" s="85">
        <v>0.007193</v>
      </c>
      <c r="K76" s="85">
        <v>0.006913</v>
      </c>
      <c r="L76" s="85">
        <v>0.006559</v>
      </c>
      <c r="M76" s="85">
        <v>0.005961</v>
      </c>
      <c r="N76" s="85">
        <v>0.0054</v>
      </c>
      <c r="O76" s="85">
        <v>0.005046</v>
      </c>
      <c r="P76" s="85">
        <v>0.004529</v>
      </c>
      <c r="Q76" s="85">
        <v>0.003977</v>
      </c>
      <c r="R76" s="85">
        <v>0.003392</v>
      </c>
      <c r="S76" s="85">
        <v>0.002819</v>
      </c>
      <c r="T76" s="85">
        <v>0.002299</v>
      </c>
      <c r="U76" s="85">
        <v>0.001898</v>
      </c>
      <c r="V76" s="85">
        <v>0.001323</v>
      </c>
      <c r="W76" s="85">
        <v>8.96E-4</v>
      </c>
      <c r="X76" s="85">
        <v>3.74E-4</v>
      </c>
      <c r="Y76" s="85">
        <v>0.0</v>
      </c>
      <c r="Z76" s="85">
        <v>-5.66E-4</v>
      </c>
      <c r="AA76" s="85">
        <v>-0.001325</v>
      </c>
      <c r="AB76" s="85">
        <v>-0.001842</v>
      </c>
      <c r="AC76" s="85">
        <v>-0.002495</v>
      </c>
      <c r="AD76" s="85">
        <v>-0.003042</v>
      </c>
      <c r="AE76" s="85">
        <v>-0.00368</v>
      </c>
      <c r="AF76" s="85">
        <v>-0.004146</v>
      </c>
      <c r="AG76" s="85">
        <v>-0.004671</v>
      </c>
      <c r="AH76" s="85">
        <v>-0.005158</v>
      </c>
      <c r="AI76" s="85">
        <v>-0.005577</v>
      </c>
      <c r="AJ76" s="85" t="s">
        <v>176</v>
      </c>
    </row>
    <row r="77">
      <c r="A77" s="85">
        <v>0.010728</v>
      </c>
      <c r="B77" s="85">
        <v>0.010216</v>
      </c>
      <c r="C77" s="85">
        <v>0.009536</v>
      </c>
      <c r="D77" s="85">
        <v>0.00893</v>
      </c>
      <c r="E77" s="85">
        <v>0.008328</v>
      </c>
      <c r="F77" s="85">
        <v>0.008034</v>
      </c>
      <c r="G77" s="85">
        <v>0.007815</v>
      </c>
      <c r="H77" s="85">
        <v>0.007474</v>
      </c>
      <c r="I77" s="85">
        <v>0.006915</v>
      </c>
      <c r="J77" s="85">
        <v>0.00654</v>
      </c>
      <c r="K77" s="85">
        <v>0.006177</v>
      </c>
      <c r="L77" s="85">
        <v>0.005644</v>
      </c>
      <c r="M77" s="85">
        <v>0.00515</v>
      </c>
      <c r="N77" s="85">
        <v>0.004996</v>
      </c>
      <c r="O77" s="85">
        <v>0.004541</v>
      </c>
      <c r="P77" s="85">
        <v>0.004146</v>
      </c>
      <c r="Q77" s="85">
        <v>0.003551</v>
      </c>
      <c r="R77" s="85">
        <v>0.003079</v>
      </c>
      <c r="S77" s="85">
        <v>0.002676</v>
      </c>
      <c r="T77" s="85">
        <v>0.002231</v>
      </c>
      <c r="U77" s="85">
        <v>0.001909</v>
      </c>
      <c r="V77" s="85">
        <v>0.001414</v>
      </c>
      <c r="W77" s="85">
        <v>8.46E-4</v>
      </c>
      <c r="X77" s="85">
        <v>3.78E-4</v>
      </c>
      <c r="Y77" s="85">
        <v>0.0</v>
      </c>
      <c r="Z77" s="85">
        <v>-4.96E-4</v>
      </c>
      <c r="AA77" s="85">
        <v>-0.001041</v>
      </c>
      <c r="AB77" s="85">
        <v>-0.001544</v>
      </c>
      <c r="AC77" s="85">
        <v>-0.002086</v>
      </c>
      <c r="AD77" s="85">
        <v>-0.002547</v>
      </c>
      <c r="AE77" s="85">
        <v>-0.003024</v>
      </c>
      <c r="AF77" s="85">
        <v>-0.003746</v>
      </c>
      <c r="AG77" s="85">
        <v>-0.004064</v>
      </c>
      <c r="AH77" s="85">
        <v>-0.004622</v>
      </c>
      <c r="AI77" s="85">
        <v>-0.005023</v>
      </c>
      <c r="AJ77" s="85" t="s">
        <v>177</v>
      </c>
    </row>
    <row r="78">
      <c r="A78" s="86"/>
    </row>
    <row r="79">
      <c r="A79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85">
        <v>-0.037426</v>
      </c>
      <c r="B1" s="85">
        <v>-0.038263</v>
      </c>
      <c r="C1" s="85">
        <v>-0.03882</v>
      </c>
      <c r="D1" s="85">
        <v>-0.038998</v>
      </c>
      <c r="E1" s="85">
        <v>-0.038162</v>
      </c>
      <c r="F1" s="85">
        <v>-0.037422</v>
      </c>
      <c r="G1" s="85">
        <v>-0.036223</v>
      </c>
      <c r="H1" s="85">
        <v>-0.035169</v>
      </c>
      <c r="I1" s="85">
        <v>-0.033654</v>
      </c>
      <c r="J1" s="85">
        <v>-0.031459</v>
      </c>
      <c r="K1" s="85">
        <v>-0.029218</v>
      </c>
      <c r="L1" s="85">
        <v>-0.02724</v>
      </c>
      <c r="M1" s="85">
        <v>-0.025775</v>
      </c>
      <c r="N1" s="85">
        <v>-0.022167</v>
      </c>
      <c r="O1" s="85">
        <v>-0.019824</v>
      </c>
      <c r="P1" s="85">
        <v>-0.017565</v>
      </c>
      <c r="Q1" s="85">
        <v>-0.015137</v>
      </c>
      <c r="R1" s="85">
        <v>-0.014029</v>
      </c>
      <c r="S1" s="85">
        <v>-0.011822</v>
      </c>
      <c r="T1" s="85">
        <v>-0.009658</v>
      </c>
      <c r="U1" s="85">
        <v>-0.0083</v>
      </c>
      <c r="V1" s="85">
        <v>-0.006622</v>
      </c>
      <c r="W1" s="85">
        <v>-0.00409</v>
      </c>
      <c r="X1" s="85">
        <v>-0.001967</v>
      </c>
      <c r="Y1" s="85">
        <v>0.0</v>
      </c>
      <c r="Z1" s="85">
        <v>0.00161</v>
      </c>
      <c r="AA1" s="85">
        <v>0.002814</v>
      </c>
      <c r="AB1" s="85">
        <v>0.00463</v>
      </c>
      <c r="AC1" s="85">
        <v>0.006179</v>
      </c>
      <c r="AD1" s="85">
        <v>0.007714</v>
      </c>
      <c r="AE1" s="85">
        <v>0.010121</v>
      </c>
      <c r="AF1" s="85">
        <v>0.011432</v>
      </c>
      <c r="AG1" s="85">
        <v>0.0139</v>
      </c>
      <c r="AH1" s="85">
        <v>0.016399</v>
      </c>
      <c r="AI1" s="85">
        <v>0.018861</v>
      </c>
      <c r="AJ1" s="85" t="s">
        <v>178</v>
      </c>
    </row>
    <row r="2">
      <c r="A2" s="85">
        <v>-0.028855</v>
      </c>
      <c r="B2" s="85">
        <v>-0.029747</v>
      </c>
      <c r="C2" s="85">
        <v>-0.029882</v>
      </c>
      <c r="D2" s="85">
        <v>-0.029986</v>
      </c>
      <c r="E2" s="85">
        <v>-0.029626</v>
      </c>
      <c r="F2" s="85">
        <v>-0.029395</v>
      </c>
      <c r="G2" s="85">
        <v>-0.029074</v>
      </c>
      <c r="H2" s="85">
        <v>-0.028344</v>
      </c>
      <c r="I2" s="85">
        <v>-0.027395</v>
      </c>
      <c r="J2" s="85">
        <v>-0.026124</v>
      </c>
      <c r="K2" s="85">
        <v>-0.024415</v>
      </c>
      <c r="L2" s="85">
        <v>-0.022215</v>
      </c>
      <c r="M2" s="85">
        <v>-0.021114</v>
      </c>
      <c r="N2" s="85">
        <v>-0.01849</v>
      </c>
      <c r="O2" s="85">
        <v>-0.016846</v>
      </c>
      <c r="P2" s="85">
        <v>-0.015033</v>
      </c>
      <c r="Q2" s="85">
        <v>-0.012729</v>
      </c>
      <c r="R2" s="85">
        <v>-0.011703</v>
      </c>
      <c r="S2" s="85">
        <v>-0.010235</v>
      </c>
      <c r="T2" s="85">
        <v>-0.008074</v>
      </c>
      <c r="U2" s="85">
        <v>-0.006618</v>
      </c>
      <c r="V2" s="85">
        <v>-0.005286</v>
      </c>
      <c r="W2" s="85">
        <v>-0.00317</v>
      </c>
      <c r="X2" s="85">
        <v>-0.001612</v>
      </c>
      <c r="Y2" s="85">
        <v>0.0</v>
      </c>
      <c r="Z2" s="85">
        <v>0.00152</v>
      </c>
      <c r="AA2" s="85">
        <v>0.002821</v>
      </c>
      <c r="AB2" s="85">
        <v>0.004365</v>
      </c>
      <c r="AC2" s="85">
        <v>0.005792</v>
      </c>
      <c r="AD2" s="85">
        <v>0.007231</v>
      </c>
      <c r="AE2" s="85">
        <v>0.009307</v>
      </c>
      <c r="AF2" s="85">
        <v>0.010092</v>
      </c>
      <c r="AG2" s="85">
        <v>0.012159</v>
      </c>
      <c r="AH2" s="85">
        <v>0.01402</v>
      </c>
      <c r="AI2" s="85">
        <v>0.016182</v>
      </c>
      <c r="AJ2" s="85" t="s">
        <v>179</v>
      </c>
    </row>
    <row r="3">
      <c r="A3" s="85">
        <v>-0.016777</v>
      </c>
      <c r="B3" s="85">
        <v>-0.017114</v>
      </c>
      <c r="C3" s="85">
        <v>-0.017022</v>
      </c>
      <c r="D3" s="85">
        <v>-0.016805</v>
      </c>
      <c r="E3" s="85">
        <v>-0.016948</v>
      </c>
      <c r="F3" s="85">
        <v>-0.01735</v>
      </c>
      <c r="G3" s="85">
        <v>-0.017447</v>
      </c>
      <c r="H3" s="85">
        <v>-0.017385</v>
      </c>
      <c r="I3" s="85">
        <v>-0.016775</v>
      </c>
      <c r="J3" s="85">
        <v>-0.016072</v>
      </c>
      <c r="K3" s="85">
        <v>-0.015163</v>
      </c>
      <c r="L3" s="85">
        <v>-0.014047</v>
      </c>
      <c r="M3" s="85">
        <v>-0.013434</v>
      </c>
      <c r="N3" s="85">
        <v>-0.011712</v>
      </c>
      <c r="O3" s="85">
        <v>-0.010771</v>
      </c>
      <c r="P3" s="85">
        <v>-0.009682</v>
      </c>
      <c r="Q3" s="85">
        <v>-0.008243</v>
      </c>
      <c r="R3" s="85">
        <v>-0.007841</v>
      </c>
      <c r="S3" s="85">
        <v>-0.006552</v>
      </c>
      <c r="T3" s="85">
        <v>-0.005147</v>
      </c>
      <c r="U3" s="85">
        <v>-0.004185</v>
      </c>
      <c r="V3" s="85">
        <v>-0.003225</v>
      </c>
      <c r="W3" s="85">
        <v>-0.00213</v>
      </c>
      <c r="X3" s="85">
        <v>-9.34E-4</v>
      </c>
      <c r="Y3" s="85">
        <v>0.0</v>
      </c>
      <c r="Z3" s="85">
        <v>0.00131</v>
      </c>
      <c r="AA3" s="85">
        <v>0.002199</v>
      </c>
      <c r="AB3" s="85">
        <v>0.002997</v>
      </c>
      <c r="AC3" s="85">
        <v>0.004253</v>
      </c>
      <c r="AD3" s="85">
        <v>0.005414</v>
      </c>
      <c r="AE3" s="85">
        <v>0.006726</v>
      </c>
      <c r="AF3" s="85">
        <v>0.007605</v>
      </c>
      <c r="AG3" s="85">
        <v>0.008789</v>
      </c>
      <c r="AH3" s="85">
        <v>0.010502</v>
      </c>
      <c r="AI3" s="85">
        <v>0.011869</v>
      </c>
      <c r="AJ3" s="85" t="s">
        <v>180</v>
      </c>
    </row>
    <row r="4">
      <c r="A4" s="85">
        <v>-0.013432</v>
      </c>
      <c r="B4" s="85">
        <v>-0.013651</v>
      </c>
      <c r="C4" s="85">
        <v>-0.013705</v>
      </c>
      <c r="D4" s="85">
        <v>-0.013891</v>
      </c>
      <c r="E4" s="85">
        <v>-0.0137</v>
      </c>
      <c r="F4" s="85">
        <v>-0.013604</v>
      </c>
      <c r="G4" s="85">
        <v>-0.013675</v>
      </c>
      <c r="H4" s="85">
        <v>-0.013537</v>
      </c>
      <c r="I4" s="85">
        <v>-0.013213</v>
      </c>
      <c r="J4" s="85">
        <v>-0.012507</v>
      </c>
      <c r="K4" s="85">
        <v>-0.011772</v>
      </c>
      <c r="L4" s="85">
        <v>-0.010833</v>
      </c>
      <c r="M4" s="85">
        <v>-0.010493</v>
      </c>
      <c r="N4" s="85">
        <v>-0.009032</v>
      </c>
      <c r="O4" s="85">
        <v>-0.00819</v>
      </c>
      <c r="P4" s="85">
        <v>-0.007483</v>
      </c>
      <c r="Q4" s="85">
        <v>-0.00634</v>
      </c>
      <c r="R4" s="85">
        <v>-0.00584</v>
      </c>
      <c r="S4" s="85">
        <v>-0.005061</v>
      </c>
      <c r="T4" s="85">
        <v>-0.00379</v>
      </c>
      <c r="U4" s="85">
        <v>-0.003421</v>
      </c>
      <c r="V4" s="85">
        <v>-0.002591</v>
      </c>
      <c r="W4" s="85">
        <v>-0.001501</v>
      </c>
      <c r="X4" s="85">
        <v>-9.31E-4</v>
      </c>
      <c r="Y4" s="85">
        <v>0.0</v>
      </c>
      <c r="Z4" s="85">
        <v>7.49E-4</v>
      </c>
      <c r="AA4" s="85">
        <v>0.001313</v>
      </c>
      <c r="AB4" s="85">
        <v>0.002129</v>
      </c>
      <c r="AC4" s="85">
        <v>0.003039</v>
      </c>
      <c r="AD4" s="85">
        <v>0.003844</v>
      </c>
      <c r="AE4" s="85">
        <v>0.004812</v>
      </c>
      <c r="AF4" s="85">
        <v>0.005144</v>
      </c>
      <c r="AG4" s="85">
        <v>0.006126</v>
      </c>
      <c r="AH4" s="85">
        <v>0.007265</v>
      </c>
      <c r="AI4" s="85">
        <v>0.00816</v>
      </c>
      <c r="AJ4" s="85" t="s">
        <v>181</v>
      </c>
    </row>
    <row r="5">
      <c r="A5" s="85">
        <v>-0.009086</v>
      </c>
      <c r="B5" s="85">
        <v>-0.009091</v>
      </c>
      <c r="C5" s="85">
        <v>-0.008823</v>
      </c>
      <c r="D5" s="85">
        <v>-0.008786</v>
      </c>
      <c r="E5" s="85">
        <v>-0.008634</v>
      </c>
      <c r="F5" s="85">
        <v>-0.008789</v>
      </c>
      <c r="G5" s="85">
        <v>-0.008831</v>
      </c>
      <c r="H5" s="85">
        <v>-0.008905</v>
      </c>
      <c r="I5" s="85">
        <v>-0.008504</v>
      </c>
      <c r="J5" s="85">
        <v>-0.008016</v>
      </c>
      <c r="K5" s="85">
        <v>-0.007681</v>
      </c>
      <c r="L5" s="85">
        <v>-0.006822</v>
      </c>
      <c r="M5" s="85">
        <v>-0.006781</v>
      </c>
      <c r="N5" s="85">
        <v>-0.005821</v>
      </c>
      <c r="O5" s="85">
        <v>-0.005277</v>
      </c>
      <c r="P5" s="85">
        <v>-0.004754</v>
      </c>
      <c r="Q5" s="85">
        <v>-0.004115</v>
      </c>
      <c r="R5" s="85">
        <v>-0.003861</v>
      </c>
      <c r="S5" s="85">
        <v>-0.0034</v>
      </c>
      <c r="T5" s="85">
        <v>-0.00241</v>
      </c>
      <c r="U5" s="85">
        <v>-0.002096</v>
      </c>
      <c r="V5" s="85">
        <v>-0.001789</v>
      </c>
      <c r="W5" s="85">
        <v>-0.001068</v>
      </c>
      <c r="X5" s="85">
        <v>-5.43E-4</v>
      </c>
      <c r="Y5" s="85">
        <v>0.0</v>
      </c>
      <c r="Z5" s="85">
        <v>4.93E-4</v>
      </c>
      <c r="AA5" s="85">
        <v>9.11E-4</v>
      </c>
      <c r="AB5" s="85">
        <v>0.001303</v>
      </c>
      <c r="AC5" s="85">
        <v>0.002088</v>
      </c>
      <c r="AD5" s="85">
        <v>0.002285</v>
      </c>
      <c r="AE5" s="85">
        <v>0.002962</v>
      </c>
      <c r="AF5" s="85">
        <v>0.003186</v>
      </c>
      <c r="AG5" s="85">
        <v>0.003674</v>
      </c>
      <c r="AH5" s="85">
        <v>0.004074</v>
      </c>
      <c r="AI5" s="85">
        <v>0.004645</v>
      </c>
      <c r="AJ5" s="85" t="s">
        <v>182</v>
      </c>
    </row>
    <row r="6">
      <c r="A6" s="85">
        <v>-0.003037</v>
      </c>
      <c r="B6" s="85">
        <v>-0.003277</v>
      </c>
      <c r="C6" s="85">
        <v>-0.003326</v>
      </c>
      <c r="D6" s="85">
        <v>-0.003582</v>
      </c>
      <c r="E6" s="85">
        <v>-0.003725</v>
      </c>
      <c r="F6" s="85">
        <v>-0.004029</v>
      </c>
      <c r="G6" s="85">
        <v>-0.004258</v>
      </c>
      <c r="H6" s="85">
        <v>-0.004354</v>
      </c>
      <c r="I6" s="85">
        <v>-0.00418</v>
      </c>
      <c r="J6" s="85">
        <v>-0.004133</v>
      </c>
      <c r="K6" s="85">
        <v>-0.003949</v>
      </c>
      <c r="L6" s="85">
        <v>-0.00356</v>
      </c>
      <c r="M6" s="85">
        <v>-0.003486</v>
      </c>
      <c r="N6" s="85">
        <v>-0.002742</v>
      </c>
      <c r="O6" s="85">
        <v>-0.002584</v>
      </c>
      <c r="P6" s="85">
        <v>-0.002332</v>
      </c>
      <c r="Q6" s="85">
        <v>-0.001906</v>
      </c>
      <c r="R6" s="85">
        <v>-0.001783</v>
      </c>
      <c r="S6" s="85">
        <v>-0.001593</v>
      </c>
      <c r="T6" s="85">
        <v>-0.001143</v>
      </c>
      <c r="U6" s="85">
        <v>-9.88E-4</v>
      </c>
      <c r="V6" s="85">
        <v>-7.15E-4</v>
      </c>
      <c r="W6" s="85">
        <v>-4.01E-4</v>
      </c>
      <c r="X6" s="85">
        <v>-1.35E-4</v>
      </c>
      <c r="Y6" s="85">
        <v>0.0</v>
      </c>
      <c r="Z6" s="85">
        <v>3.28E-4</v>
      </c>
      <c r="AA6" s="85">
        <v>4.48E-4</v>
      </c>
      <c r="AB6" s="85">
        <v>6.49E-4</v>
      </c>
      <c r="AC6" s="85">
        <v>8.78E-4</v>
      </c>
      <c r="AD6" s="85">
        <v>0.001022</v>
      </c>
      <c r="AE6" s="85">
        <v>0.00133</v>
      </c>
      <c r="AF6" s="85">
        <v>0.001301</v>
      </c>
      <c r="AG6" s="85">
        <v>0.001571</v>
      </c>
      <c r="AH6" s="85">
        <v>0.001776</v>
      </c>
      <c r="AI6" s="85">
        <v>0.002057</v>
      </c>
      <c r="AJ6" s="85" t="s">
        <v>183</v>
      </c>
    </row>
    <row r="7">
      <c r="A7" s="85">
        <v>-8.6E-5</v>
      </c>
      <c r="B7" s="85">
        <v>-3.76E-4</v>
      </c>
      <c r="C7" s="85">
        <v>-6.2E-4</v>
      </c>
      <c r="D7" s="85">
        <v>-0.001043</v>
      </c>
      <c r="E7" s="85">
        <v>-0.001332</v>
      </c>
      <c r="F7" s="85">
        <v>-0.00162</v>
      </c>
      <c r="G7" s="85">
        <v>-0.001932</v>
      </c>
      <c r="H7" s="85">
        <v>-0.002246</v>
      </c>
      <c r="I7" s="85">
        <v>-0.00215</v>
      </c>
      <c r="J7" s="85">
        <v>-0.002183</v>
      </c>
      <c r="K7" s="85">
        <v>-0.002092</v>
      </c>
      <c r="L7" s="85">
        <v>-0.001986</v>
      </c>
      <c r="M7" s="85">
        <v>-0.001943</v>
      </c>
      <c r="N7" s="85">
        <v>-0.001379</v>
      </c>
      <c r="O7" s="85">
        <v>-0.001377</v>
      </c>
      <c r="P7" s="85">
        <v>-0.001283</v>
      </c>
      <c r="Q7" s="85">
        <v>-0.001147</v>
      </c>
      <c r="R7" s="85">
        <v>-0.001134</v>
      </c>
      <c r="S7" s="85">
        <v>-8.49E-4</v>
      </c>
      <c r="T7" s="85">
        <v>-4.36E-4</v>
      </c>
      <c r="U7" s="85">
        <v>-6.46E-4</v>
      </c>
      <c r="V7" s="85">
        <v>-5.65E-4</v>
      </c>
      <c r="W7" s="85">
        <v>-1.96E-4</v>
      </c>
      <c r="X7" s="85">
        <v>-1.25E-4</v>
      </c>
      <c r="Y7" s="85">
        <v>0.0</v>
      </c>
      <c r="Z7" s="85">
        <v>-2.6E-5</v>
      </c>
      <c r="AA7" s="85">
        <v>4.3E-5</v>
      </c>
      <c r="AB7" s="85">
        <v>1.27E-4</v>
      </c>
      <c r="AC7" s="85">
        <v>3.45E-4</v>
      </c>
      <c r="AD7" s="85">
        <v>3.1E-4</v>
      </c>
      <c r="AE7" s="85">
        <v>5.36E-4</v>
      </c>
      <c r="AF7" s="85">
        <v>1.29E-4</v>
      </c>
      <c r="AG7" s="85">
        <v>1.12E-4</v>
      </c>
      <c r="AH7" s="85">
        <v>3.07E-4</v>
      </c>
      <c r="AI7" s="85">
        <v>2.02E-4</v>
      </c>
      <c r="AJ7" s="85" t="s">
        <v>184</v>
      </c>
    </row>
    <row r="8">
      <c r="A8" s="85">
        <v>7.17E-4</v>
      </c>
      <c r="B8" s="85">
        <v>3.57E-4</v>
      </c>
      <c r="C8" s="85">
        <v>-5.1E-5</v>
      </c>
      <c r="D8" s="85">
        <v>-4.36E-4</v>
      </c>
      <c r="E8" s="85">
        <v>-7.42E-4</v>
      </c>
      <c r="F8" s="85">
        <v>-0.001006</v>
      </c>
      <c r="G8" s="85">
        <v>-0.001251</v>
      </c>
      <c r="H8" s="85">
        <v>-0.001529</v>
      </c>
      <c r="I8" s="85">
        <v>-0.001462</v>
      </c>
      <c r="J8" s="85">
        <v>-0.00137</v>
      </c>
      <c r="K8" s="85">
        <v>-0.001325</v>
      </c>
      <c r="L8" s="85">
        <v>-0.0012</v>
      </c>
      <c r="M8" s="85">
        <v>-0.001343</v>
      </c>
      <c r="N8" s="85">
        <v>-8.35E-4</v>
      </c>
      <c r="O8" s="85">
        <v>-8.0E-4</v>
      </c>
      <c r="P8" s="85">
        <v>-8.0E-4</v>
      </c>
      <c r="Q8" s="85">
        <v>-5.43E-4</v>
      </c>
      <c r="R8" s="85">
        <v>-7.0E-4</v>
      </c>
      <c r="S8" s="85">
        <v>-5.84E-4</v>
      </c>
      <c r="T8" s="85">
        <v>-2.87E-4</v>
      </c>
      <c r="U8" s="85">
        <v>-2.91E-4</v>
      </c>
      <c r="V8" s="85">
        <v>-2.79E-4</v>
      </c>
      <c r="W8" s="85">
        <v>-1.9E-5</v>
      </c>
      <c r="X8" s="85">
        <v>-2.0E-5</v>
      </c>
      <c r="Y8" s="85">
        <v>0.0</v>
      </c>
      <c r="Z8" s="85">
        <v>-5.7E-5</v>
      </c>
      <c r="AA8" s="85">
        <v>-1.3E-4</v>
      </c>
      <c r="AB8" s="85">
        <v>-2.0E-5</v>
      </c>
      <c r="AC8" s="85">
        <v>-2.3E-5</v>
      </c>
      <c r="AD8" s="85">
        <v>-8.8E-5</v>
      </c>
      <c r="AE8" s="85">
        <v>6.8E-5</v>
      </c>
      <c r="AF8" s="85">
        <v>-2.73E-4</v>
      </c>
      <c r="AG8" s="85">
        <v>-3.59E-4</v>
      </c>
      <c r="AH8" s="85">
        <v>-4.37E-4</v>
      </c>
      <c r="AI8" s="85">
        <v>-5.52E-4</v>
      </c>
      <c r="AJ8" s="85" t="s">
        <v>185</v>
      </c>
    </row>
    <row r="9">
      <c r="A9" s="85">
        <v>0.001942</v>
      </c>
      <c r="B9" s="85">
        <v>0.001415</v>
      </c>
      <c r="C9" s="85">
        <v>9.06E-4</v>
      </c>
      <c r="D9" s="85">
        <v>3.64E-4</v>
      </c>
      <c r="E9" s="85">
        <v>4.5E-5</v>
      </c>
      <c r="F9" s="85">
        <v>-2.94E-4</v>
      </c>
      <c r="G9" s="85">
        <v>-6.53E-4</v>
      </c>
      <c r="H9" s="85">
        <v>-9.1E-4</v>
      </c>
      <c r="I9" s="85">
        <v>-9.96E-4</v>
      </c>
      <c r="J9" s="85">
        <v>-0.001023</v>
      </c>
      <c r="K9" s="85">
        <v>-9.99E-4</v>
      </c>
      <c r="L9" s="85">
        <v>-9.82E-4</v>
      </c>
      <c r="M9" s="85">
        <v>-0.001006</v>
      </c>
      <c r="N9" s="85">
        <v>-5.66E-4</v>
      </c>
      <c r="O9" s="85">
        <v>-5.69E-4</v>
      </c>
      <c r="P9" s="85">
        <v>-6.0E-4</v>
      </c>
      <c r="Q9" s="85">
        <v>-3.99E-4</v>
      </c>
      <c r="R9" s="85">
        <v>-4.35E-4</v>
      </c>
      <c r="S9" s="85">
        <v>-4.56E-4</v>
      </c>
      <c r="T9" s="85">
        <v>-1.4E-4</v>
      </c>
      <c r="U9" s="85">
        <v>-1.94E-4</v>
      </c>
      <c r="V9" s="85">
        <v>-1.85E-4</v>
      </c>
      <c r="W9" s="85">
        <v>8.5E-5</v>
      </c>
      <c r="X9" s="85">
        <v>6.2E-5</v>
      </c>
      <c r="Y9" s="85">
        <v>0.0</v>
      </c>
      <c r="Z9" s="85">
        <v>3.6E-5</v>
      </c>
      <c r="AA9" s="85">
        <v>2.8E-5</v>
      </c>
      <c r="AB9" s="85">
        <v>4.9E-5</v>
      </c>
      <c r="AC9" s="85">
        <v>2.17E-4</v>
      </c>
      <c r="AD9" s="85">
        <v>1.62E-4</v>
      </c>
      <c r="AE9" s="85">
        <v>3.22E-4</v>
      </c>
      <c r="AF9" s="85">
        <v>1.0E-4</v>
      </c>
      <c r="AG9" s="85">
        <v>-7.3E-5</v>
      </c>
      <c r="AH9" s="85">
        <v>-6.5E-5</v>
      </c>
      <c r="AI9" s="85">
        <v>-2.39E-4</v>
      </c>
      <c r="AJ9" s="85" t="s">
        <v>186</v>
      </c>
    </row>
    <row r="10">
      <c r="A10" s="85">
        <v>0.002241</v>
      </c>
      <c r="B10" s="85">
        <v>0.001736</v>
      </c>
      <c r="C10" s="85">
        <v>0.001205</v>
      </c>
      <c r="D10" s="85">
        <v>7.11E-4</v>
      </c>
      <c r="E10" s="85">
        <v>4.33E-4</v>
      </c>
      <c r="F10" s="85">
        <v>5.4E-5</v>
      </c>
      <c r="G10" s="85">
        <v>-3.22E-4</v>
      </c>
      <c r="H10" s="85">
        <v>-5.63E-4</v>
      </c>
      <c r="I10" s="85">
        <v>-6.68E-4</v>
      </c>
      <c r="J10" s="85">
        <v>-6.84E-4</v>
      </c>
      <c r="K10" s="85">
        <v>-7.59E-4</v>
      </c>
      <c r="L10" s="85">
        <v>-6.27E-4</v>
      </c>
      <c r="M10" s="85">
        <v>-7.85E-4</v>
      </c>
      <c r="N10" s="85">
        <v>-4.04E-4</v>
      </c>
      <c r="O10" s="85">
        <v>-4.49E-4</v>
      </c>
      <c r="P10" s="85">
        <v>-6.39E-4</v>
      </c>
      <c r="Q10" s="85">
        <v>-4.01E-4</v>
      </c>
      <c r="R10" s="85">
        <v>-4.45E-4</v>
      </c>
      <c r="S10" s="85">
        <v>-4.27E-4</v>
      </c>
      <c r="T10" s="85">
        <v>-2.27E-4</v>
      </c>
      <c r="U10" s="85">
        <v>-2.17E-4</v>
      </c>
      <c r="V10" s="85">
        <v>-2.94E-4</v>
      </c>
      <c r="W10" s="85">
        <v>-6.3E-5</v>
      </c>
      <c r="X10" s="85">
        <v>-7.1E-5</v>
      </c>
      <c r="Y10" s="85">
        <v>0.0</v>
      </c>
      <c r="Z10" s="85">
        <v>-1.33E-4</v>
      </c>
      <c r="AA10" s="85">
        <v>-1.24E-4</v>
      </c>
      <c r="AB10" s="85">
        <v>-1.25E-4</v>
      </c>
      <c r="AC10" s="85">
        <v>-5.5E-5</v>
      </c>
      <c r="AD10" s="85">
        <v>-2.4E-5</v>
      </c>
      <c r="AE10" s="85">
        <v>1.54E-4</v>
      </c>
      <c r="AF10" s="85">
        <v>-1.2E-4</v>
      </c>
      <c r="AG10" s="85">
        <v>-2.21E-4</v>
      </c>
      <c r="AH10" s="85">
        <v>-2.2E-4</v>
      </c>
      <c r="AI10" s="85">
        <v>-3.86E-4</v>
      </c>
      <c r="AJ10" s="85" t="s">
        <v>187</v>
      </c>
    </row>
    <row r="11">
      <c r="A11" s="85">
        <v>0.001736</v>
      </c>
      <c r="B11" s="85">
        <v>0.001283</v>
      </c>
      <c r="C11" s="85">
        <v>8.02E-4</v>
      </c>
      <c r="D11" s="85">
        <v>4.58E-4</v>
      </c>
      <c r="E11" s="85">
        <v>1.32E-4</v>
      </c>
      <c r="F11" s="85">
        <v>-2.55E-4</v>
      </c>
      <c r="G11" s="85">
        <v>-4.8E-4</v>
      </c>
      <c r="H11" s="85">
        <v>-7.14E-4</v>
      </c>
      <c r="I11" s="85">
        <v>-7.46E-4</v>
      </c>
      <c r="J11" s="85">
        <v>-7.82E-4</v>
      </c>
      <c r="K11" s="85">
        <v>-8.08E-4</v>
      </c>
      <c r="L11" s="85">
        <v>-6.51E-4</v>
      </c>
      <c r="M11" s="85">
        <v>-8.34E-4</v>
      </c>
      <c r="N11" s="85">
        <v>-5.19E-4</v>
      </c>
      <c r="O11" s="85">
        <v>-5.12E-4</v>
      </c>
      <c r="P11" s="85">
        <v>-6.35E-4</v>
      </c>
      <c r="Q11" s="85">
        <v>-4.85E-4</v>
      </c>
      <c r="R11" s="85">
        <v>-4.86E-4</v>
      </c>
      <c r="S11" s="85">
        <v>-3.38E-4</v>
      </c>
      <c r="T11" s="85">
        <v>-2.37E-4</v>
      </c>
      <c r="U11" s="85">
        <v>-2.95E-4</v>
      </c>
      <c r="V11" s="85">
        <v>-2.26E-4</v>
      </c>
      <c r="W11" s="85">
        <v>-3.6E-5</v>
      </c>
      <c r="X11" s="85">
        <v>-6.2E-5</v>
      </c>
      <c r="Y11" s="85">
        <v>0.0</v>
      </c>
      <c r="Z11" s="85">
        <v>-1.4E-5</v>
      </c>
      <c r="AA11" s="85">
        <v>2.8E-5</v>
      </c>
      <c r="AB11" s="85">
        <v>4.5E-5</v>
      </c>
      <c r="AC11" s="85">
        <v>8.2E-5</v>
      </c>
      <c r="AD11" s="85">
        <v>1.33E-4</v>
      </c>
      <c r="AE11" s="85">
        <v>3.81E-4</v>
      </c>
      <c r="AF11" s="85">
        <v>2.29E-4</v>
      </c>
      <c r="AG11" s="85">
        <v>1.07E-4</v>
      </c>
      <c r="AH11" s="85">
        <v>7.2E-5</v>
      </c>
      <c r="AI11" s="85">
        <v>1.7E-5</v>
      </c>
      <c r="AJ11" s="85" t="s">
        <v>188</v>
      </c>
    </row>
    <row r="12">
      <c r="A12" s="85">
        <v>0.002747</v>
      </c>
      <c r="B12" s="85">
        <v>0.002229</v>
      </c>
      <c r="C12" s="85">
        <v>0.001678</v>
      </c>
      <c r="D12" s="85">
        <v>0.001247</v>
      </c>
      <c r="E12" s="85">
        <v>9.27E-4</v>
      </c>
      <c r="F12" s="85">
        <v>5.52E-4</v>
      </c>
      <c r="G12" s="85">
        <v>2.3E-4</v>
      </c>
      <c r="H12" s="85">
        <v>-9.2E-5</v>
      </c>
      <c r="I12" s="85">
        <v>-2.03E-4</v>
      </c>
      <c r="J12" s="85">
        <v>-2.72E-4</v>
      </c>
      <c r="K12" s="85">
        <v>-3.15E-4</v>
      </c>
      <c r="L12" s="85">
        <v>-3.53E-4</v>
      </c>
      <c r="M12" s="85">
        <v>-4.53E-4</v>
      </c>
      <c r="N12" s="85">
        <v>-3.04E-4</v>
      </c>
      <c r="O12" s="85">
        <v>-1.63E-4</v>
      </c>
      <c r="P12" s="85">
        <v>-3.46E-4</v>
      </c>
      <c r="Q12" s="85">
        <v>-2.86E-4</v>
      </c>
      <c r="R12" s="85">
        <v>-3.46E-4</v>
      </c>
      <c r="S12" s="85">
        <v>-3.16E-4</v>
      </c>
      <c r="T12" s="85">
        <v>-1.83E-4</v>
      </c>
      <c r="U12" s="85">
        <v>-1.64E-4</v>
      </c>
      <c r="V12" s="85">
        <v>-2.03E-4</v>
      </c>
      <c r="W12" s="85">
        <v>3.0E-6</v>
      </c>
      <c r="X12" s="85">
        <v>-5.0E-6</v>
      </c>
      <c r="Y12" s="85">
        <v>0.0</v>
      </c>
      <c r="Z12" s="85">
        <v>-5.9E-5</v>
      </c>
      <c r="AA12" s="85">
        <v>-2.6E-5</v>
      </c>
      <c r="AB12" s="85">
        <v>9.0E-6</v>
      </c>
      <c r="AC12" s="85">
        <v>1.01E-4</v>
      </c>
      <c r="AD12" s="85">
        <v>2.66E-4</v>
      </c>
      <c r="AE12" s="85">
        <v>5.33E-4</v>
      </c>
      <c r="AF12" s="85">
        <v>4.18E-4</v>
      </c>
      <c r="AG12" s="85">
        <v>3.66E-4</v>
      </c>
      <c r="AH12" s="85">
        <v>4.32E-4</v>
      </c>
      <c r="AI12" s="85">
        <v>4.46E-4</v>
      </c>
      <c r="AJ12" s="85" t="s">
        <v>189</v>
      </c>
    </row>
    <row r="13">
      <c r="A13" s="85">
        <v>0.003029</v>
      </c>
      <c r="B13" s="85">
        <v>0.002519</v>
      </c>
      <c r="C13" s="85">
        <v>0.001989</v>
      </c>
      <c r="D13" s="85">
        <v>0.001548</v>
      </c>
      <c r="E13" s="85">
        <v>0.001232</v>
      </c>
      <c r="F13" s="85">
        <v>8.4E-4</v>
      </c>
      <c r="G13" s="85">
        <v>4.38E-4</v>
      </c>
      <c r="H13" s="85">
        <v>2.01E-4</v>
      </c>
      <c r="I13" s="85">
        <v>1.44E-4</v>
      </c>
      <c r="J13" s="85">
        <v>1.7E-5</v>
      </c>
      <c r="K13" s="85">
        <v>-4.1E-5</v>
      </c>
      <c r="L13" s="85">
        <v>-5.3E-5</v>
      </c>
      <c r="M13" s="85">
        <v>-1.45E-4</v>
      </c>
      <c r="N13" s="85">
        <v>1.5E-5</v>
      </c>
      <c r="O13" s="85">
        <v>-6.0E-5</v>
      </c>
      <c r="P13" s="85">
        <v>-1.72E-4</v>
      </c>
      <c r="Q13" s="85">
        <v>-1.55E-4</v>
      </c>
      <c r="R13" s="85">
        <v>-2.66E-4</v>
      </c>
      <c r="S13" s="85">
        <v>-2.84E-4</v>
      </c>
      <c r="T13" s="85">
        <v>-1.26E-4</v>
      </c>
      <c r="U13" s="85">
        <v>-1.71E-4</v>
      </c>
      <c r="V13" s="85">
        <v>-1.29E-4</v>
      </c>
      <c r="W13" s="85">
        <v>-2.0E-5</v>
      </c>
      <c r="X13" s="85">
        <v>-5.0E-6</v>
      </c>
      <c r="Y13" s="85">
        <v>0.0</v>
      </c>
      <c r="Z13" s="85">
        <v>-5.5E-5</v>
      </c>
      <c r="AA13" s="85">
        <v>-5.1E-5</v>
      </c>
      <c r="AB13" s="85">
        <v>-2.2E-5</v>
      </c>
      <c r="AC13" s="85">
        <v>4.3E-5</v>
      </c>
      <c r="AD13" s="85">
        <v>2.31E-4</v>
      </c>
      <c r="AE13" s="85">
        <v>4.35E-4</v>
      </c>
      <c r="AF13" s="85">
        <v>4.12E-4</v>
      </c>
      <c r="AG13" s="85">
        <v>4.37E-4</v>
      </c>
      <c r="AH13" s="85">
        <v>4.72E-4</v>
      </c>
      <c r="AI13" s="85">
        <v>4.55E-4</v>
      </c>
      <c r="AJ13" s="85" t="s">
        <v>190</v>
      </c>
    </row>
    <row r="14">
      <c r="A14" s="85">
        <v>0.002816</v>
      </c>
      <c r="B14" s="85">
        <v>0.002344</v>
      </c>
      <c r="C14" s="85">
        <v>0.00184</v>
      </c>
      <c r="D14" s="85">
        <v>0.001442</v>
      </c>
      <c r="E14" s="85">
        <v>0.001152</v>
      </c>
      <c r="F14" s="85">
        <v>7.77E-4</v>
      </c>
      <c r="G14" s="85">
        <v>4.15E-4</v>
      </c>
      <c r="H14" s="85">
        <v>1.83E-4</v>
      </c>
      <c r="I14" s="85">
        <v>7.4E-5</v>
      </c>
      <c r="J14" s="85">
        <v>7.7E-5</v>
      </c>
      <c r="K14" s="85">
        <v>-7.3E-5</v>
      </c>
      <c r="L14" s="85">
        <v>-1.57E-4</v>
      </c>
      <c r="M14" s="85">
        <v>-2.1E-4</v>
      </c>
      <c r="N14" s="85">
        <v>-1.38E-4</v>
      </c>
      <c r="O14" s="85">
        <v>-1.42E-4</v>
      </c>
      <c r="P14" s="85">
        <v>-2.59E-4</v>
      </c>
      <c r="Q14" s="85">
        <v>-2.35E-4</v>
      </c>
      <c r="R14" s="85">
        <v>-3.21E-4</v>
      </c>
      <c r="S14" s="85">
        <v>-2.88E-4</v>
      </c>
      <c r="T14" s="85">
        <v>-1.52E-4</v>
      </c>
      <c r="U14" s="85">
        <v>-1.12E-4</v>
      </c>
      <c r="V14" s="85">
        <v>-1.18E-4</v>
      </c>
      <c r="W14" s="85">
        <v>-7.0E-6</v>
      </c>
      <c r="X14" s="85">
        <v>1.4E-5</v>
      </c>
      <c r="Y14" s="85">
        <v>0.0</v>
      </c>
      <c r="Z14" s="85">
        <v>-1.9E-5</v>
      </c>
      <c r="AA14" s="85">
        <v>2.3E-5</v>
      </c>
      <c r="AB14" s="85">
        <v>1.1E-5</v>
      </c>
      <c r="AC14" s="85">
        <v>1.43E-4</v>
      </c>
      <c r="AD14" s="85">
        <v>3.21E-4</v>
      </c>
      <c r="AE14" s="85">
        <v>6.16E-4</v>
      </c>
      <c r="AF14" s="85">
        <v>6.14E-4</v>
      </c>
      <c r="AG14" s="85">
        <v>7.03E-4</v>
      </c>
      <c r="AH14" s="85">
        <v>7.5E-4</v>
      </c>
      <c r="AI14" s="85">
        <v>7.79E-4</v>
      </c>
      <c r="AJ14" s="85" t="s">
        <v>191</v>
      </c>
    </row>
    <row r="15">
      <c r="A15" s="85">
        <v>0.003109</v>
      </c>
      <c r="B15" s="85">
        <v>0.002654</v>
      </c>
      <c r="C15" s="85">
        <v>0.002139</v>
      </c>
      <c r="D15" s="85">
        <v>0.001752</v>
      </c>
      <c r="E15" s="85">
        <v>0.0014</v>
      </c>
      <c r="F15" s="85">
        <v>0.001022</v>
      </c>
      <c r="G15" s="85">
        <v>6.8E-4</v>
      </c>
      <c r="H15" s="85">
        <v>3.53E-4</v>
      </c>
      <c r="I15" s="85">
        <v>3.01E-4</v>
      </c>
      <c r="J15" s="85">
        <v>1.96E-4</v>
      </c>
      <c r="K15" s="85">
        <v>5.8E-5</v>
      </c>
      <c r="L15" s="85">
        <v>-3.6E-5</v>
      </c>
      <c r="M15" s="85">
        <v>-1.9E-5</v>
      </c>
      <c r="N15" s="85">
        <v>4.9E-5</v>
      </c>
      <c r="O15" s="85">
        <v>1.01E-4</v>
      </c>
      <c r="P15" s="85">
        <v>-1.07E-4</v>
      </c>
      <c r="Q15" s="85">
        <v>-9.0E-5</v>
      </c>
      <c r="R15" s="85">
        <v>-2.31E-4</v>
      </c>
      <c r="S15" s="85">
        <v>-2.23E-4</v>
      </c>
      <c r="T15" s="85">
        <v>-1.34E-4</v>
      </c>
      <c r="U15" s="85">
        <v>-1.57E-4</v>
      </c>
      <c r="V15" s="85">
        <v>-9.8E-5</v>
      </c>
      <c r="W15" s="85">
        <v>-2.8E-5</v>
      </c>
      <c r="X15" s="85">
        <v>-3.0E-6</v>
      </c>
      <c r="Y15" s="85">
        <v>0.0</v>
      </c>
      <c r="Z15" s="85">
        <v>-1.9E-5</v>
      </c>
      <c r="AA15" s="85">
        <v>3.1E-5</v>
      </c>
      <c r="AB15" s="85">
        <v>2.2E-5</v>
      </c>
      <c r="AC15" s="85">
        <v>2.17E-4</v>
      </c>
      <c r="AD15" s="85">
        <v>2.82E-4</v>
      </c>
      <c r="AE15" s="85">
        <v>6.34E-4</v>
      </c>
      <c r="AF15" s="85">
        <v>6.14E-4</v>
      </c>
      <c r="AG15" s="85">
        <v>8.06E-4</v>
      </c>
      <c r="AH15" s="85">
        <v>8.82E-4</v>
      </c>
      <c r="AI15" s="85">
        <v>9.04E-4</v>
      </c>
      <c r="AJ15" s="85" t="s">
        <v>192</v>
      </c>
    </row>
    <row r="16">
      <c r="A16" s="85">
        <v>0.002449</v>
      </c>
      <c r="B16" s="85">
        <v>0.001985</v>
      </c>
      <c r="C16" s="85">
        <v>0.001506</v>
      </c>
      <c r="D16" s="85">
        <v>0.00114</v>
      </c>
      <c r="E16" s="85">
        <v>8.73E-4</v>
      </c>
      <c r="F16" s="85">
        <v>5.16E-4</v>
      </c>
      <c r="G16" s="85">
        <v>1.87E-4</v>
      </c>
      <c r="H16" s="85">
        <v>-5.3E-5</v>
      </c>
      <c r="I16" s="85">
        <v>-1.42E-4</v>
      </c>
      <c r="J16" s="85">
        <v>-2.14E-4</v>
      </c>
      <c r="K16" s="85">
        <v>-2.99E-4</v>
      </c>
      <c r="L16" s="85">
        <v>-3.7E-4</v>
      </c>
      <c r="M16" s="85">
        <v>-4.26E-4</v>
      </c>
      <c r="N16" s="85">
        <v>-2.85E-4</v>
      </c>
      <c r="O16" s="85">
        <v>-3.27E-4</v>
      </c>
      <c r="P16" s="85">
        <v>-3.84E-4</v>
      </c>
      <c r="Q16" s="85">
        <v>-3.02E-4</v>
      </c>
      <c r="R16" s="85">
        <v>-3.66E-4</v>
      </c>
      <c r="S16" s="85">
        <v>-4.12E-4</v>
      </c>
      <c r="T16" s="85">
        <v>-3.19E-4</v>
      </c>
      <c r="U16" s="85">
        <v>-2.73E-4</v>
      </c>
      <c r="V16" s="85">
        <v>-2.0E-4</v>
      </c>
      <c r="W16" s="85">
        <v>-6.3E-5</v>
      </c>
      <c r="X16" s="85">
        <v>-1.02E-4</v>
      </c>
      <c r="Y16" s="85">
        <v>0.0</v>
      </c>
      <c r="Z16" s="85">
        <v>5.0E-5</v>
      </c>
      <c r="AA16" s="85">
        <v>2.8E-5</v>
      </c>
      <c r="AB16" s="85">
        <v>4.7E-5</v>
      </c>
      <c r="AC16" s="85">
        <v>1.84E-4</v>
      </c>
      <c r="AD16" s="85">
        <v>3.22E-4</v>
      </c>
      <c r="AE16" s="85">
        <v>5.93E-4</v>
      </c>
      <c r="AF16" s="85">
        <v>6.91E-4</v>
      </c>
      <c r="AG16" s="85">
        <v>7.84E-4</v>
      </c>
      <c r="AH16" s="85">
        <v>9.56E-4</v>
      </c>
      <c r="AI16" s="85">
        <v>0.001013</v>
      </c>
      <c r="AJ16" s="85" t="s">
        <v>193</v>
      </c>
    </row>
    <row r="17">
      <c r="A17" s="85">
        <v>0.003416</v>
      </c>
      <c r="B17" s="85">
        <v>0.002927</v>
      </c>
      <c r="C17" s="85">
        <v>0.002405</v>
      </c>
      <c r="D17" s="85">
        <v>0.002005</v>
      </c>
      <c r="E17" s="85">
        <v>0.001665</v>
      </c>
      <c r="F17" s="85">
        <v>0.001255</v>
      </c>
      <c r="G17" s="85">
        <v>9.54E-4</v>
      </c>
      <c r="H17" s="85">
        <v>6.29E-4</v>
      </c>
      <c r="I17" s="85">
        <v>5.33E-4</v>
      </c>
      <c r="J17" s="85">
        <v>3.63E-4</v>
      </c>
      <c r="K17" s="85">
        <v>2.49E-4</v>
      </c>
      <c r="L17" s="85">
        <v>1.28E-4</v>
      </c>
      <c r="M17" s="85">
        <v>3.0E-5</v>
      </c>
      <c r="N17" s="85">
        <v>1.81E-4</v>
      </c>
      <c r="O17" s="85">
        <v>9.6E-5</v>
      </c>
      <c r="P17" s="85">
        <v>-1.3E-5</v>
      </c>
      <c r="Q17" s="85">
        <v>-3.2E-5</v>
      </c>
      <c r="R17" s="85">
        <v>-1.11E-4</v>
      </c>
      <c r="S17" s="85">
        <v>-1.67E-4</v>
      </c>
      <c r="T17" s="85">
        <v>2.0E-6</v>
      </c>
      <c r="U17" s="85">
        <v>-3.7E-5</v>
      </c>
      <c r="V17" s="85">
        <v>-5.9E-5</v>
      </c>
      <c r="W17" s="85">
        <v>6.0E-6</v>
      </c>
      <c r="X17" s="85">
        <v>-3.7E-5</v>
      </c>
      <c r="Y17" s="85">
        <v>0.0</v>
      </c>
      <c r="Z17" s="85">
        <v>2.4E-5</v>
      </c>
      <c r="AA17" s="85">
        <v>1.7E-5</v>
      </c>
      <c r="AB17" s="85">
        <v>-2.3E-5</v>
      </c>
      <c r="AC17" s="85">
        <v>5.8E-5</v>
      </c>
      <c r="AD17" s="85">
        <v>1.56E-4</v>
      </c>
      <c r="AE17" s="85">
        <v>4.35E-4</v>
      </c>
      <c r="AF17" s="85">
        <v>4.95E-4</v>
      </c>
      <c r="AG17" s="85">
        <v>5.74E-4</v>
      </c>
      <c r="AH17" s="85">
        <v>6.95E-4</v>
      </c>
      <c r="AI17" s="85">
        <v>8.16E-4</v>
      </c>
      <c r="AJ17" s="85" t="s">
        <v>194</v>
      </c>
    </row>
    <row r="18">
      <c r="A18" s="85">
        <v>0.003346</v>
      </c>
      <c r="B18" s="85">
        <v>0.002901</v>
      </c>
      <c r="C18" s="85">
        <v>0.002394</v>
      </c>
      <c r="D18" s="85">
        <v>0.001991</v>
      </c>
      <c r="E18" s="85">
        <v>0.001649</v>
      </c>
      <c r="F18" s="85">
        <v>0.00122</v>
      </c>
      <c r="G18" s="85">
        <v>8.56E-4</v>
      </c>
      <c r="H18" s="85">
        <v>5.42E-4</v>
      </c>
      <c r="I18" s="85">
        <v>4.45E-4</v>
      </c>
      <c r="J18" s="85">
        <v>3.17E-4</v>
      </c>
      <c r="K18" s="85">
        <v>1.99E-4</v>
      </c>
      <c r="L18" s="85">
        <v>9.3E-5</v>
      </c>
      <c r="M18" s="85">
        <v>3.8E-5</v>
      </c>
      <c r="N18" s="85">
        <v>1.28E-4</v>
      </c>
      <c r="O18" s="85">
        <v>9.1E-5</v>
      </c>
      <c r="P18" s="85">
        <v>-5.8E-5</v>
      </c>
      <c r="Q18" s="85">
        <v>-7.1E-5</v>
      </c>
      <c r="R18" s="85">
        <v>-1.53E-4</v>
      </c>
      <c r="S18" s="85">
        <v>-1.51E-4</v>
      </c>
      <c r="T18" s="85">
        <v>-7.0E-5</v>
      </c>
      <c r="U18" s="85">
        <v>-9.6E-5</v>
      </c>
      <c r="V18" s="85">
        <v>-7.5E-5</v>
      </c>
      <c r="W18" s="85">
        <v>-1.1E-5</v>
      </c>
      <c r="X18" s="85">
        <v>-3.0E-5</v>
      </c>
      <c r="Y18" s="85">
        <v>0.0</v>
      </c>
      <c r="Z18" s="85">
        <v>6.0E-6</v>
      </c>
      <c r="AA18" s="85">
        <v>1.6E-5</v>
      </c>
      <c r="AB18" s="85">
        <v>-3.3E-5</v>
      </c>
      <c r="AC18" s="85">
        <v>8.9E-5</v>
      </c>
      <c r="AD18" s="85">
        <v>1.48E-4</v>
      </c>
      <c r="AE18" s="85">
        <v>4.29E-4</v>
      </c>
      <c r="AF18" s="85">
        <v>5.34E-4</v>
      </c>
      <c r="AG18" s="85">
        <v>5.84E-4</v>
      </c>
      <c r="AH18" s="85">
        <v>7.41E-4</v>
      </c>
      <c r="AI18" s="85">
        <v>8.47E-4</v>
      </c>
      <c r="AJ18" s="85" t="s">
        <v>195</v>
      </c>
    </row>
    <row r="19">
      <c r="A19" s="85">
        <v>0.002971</v>
      </c>
      <c r="B19" s="85">
        <v>0.002504</v>
      </c>
      <c r="C19" s="85">
        <v>0.002015</v>
      </c>
      <c r="D19" s="85">
        <v>0.001605</v>
      </c>
      <c r="E19" s="85">
        <v>0.00131</v>
      </c>
      <c r="F19" s="85">
        <v>9.04E-4</v>
      </c>
      <c r="G19" s="85">
        <v>5.75E-4</v>
      </c>
      <c r="H19" s="85">
        <v>3.38E-4</v>
      </c>
      <c r="I19" s="85">
        <v>2.89E-4</v>
      </c>
      <c r="J19" s="85">
        <v>1.65E-4</v>
      </c>
      <c r="K19" s="85">
        <v>3.7E-5</v>
      </c>
      <c r="L19" s="85">
        <v>-2.9E-5</v>
      </c>
      <c r="M19" s="85">
        <v>-7.4E-5</v>
      </c>
      <c r="N19" s="85">
        <v>-3.4E-5</v>
      </c>
      <c r="O19" s="85">
        <v>-3.0E-5</v>
      </c>
      <c r="P19" s="85">
        <v>-1.35E-4</v>
      </c>
      <c r="Q19" s="85">
        <v>-8.2E-5</v>
      </c>
      <c r="R19" s="85">
        <v>-1.57E-4</v>
      </c>
      <c r="S19" s="85">
        <v>-2.09E-4</v>
      </c>
      <c r="T19" s="85">
        <v>-7.2E-5</v>
      </c>
      <c r="U19" s="85">
        <v>-9.4E-5</v>
      </c>
      <c r="V19" s="85">
        <v>-1.0E-4</v>
      </c>
      <c r="W19" s="85">
        <v>-1.9E-5</v>
      </c>
      <c r="X19" s="85">
        <v>-4.5E-5</v>
      </c>
      <c r="Y19" s="85">
        <v>0.0</v>
      </c>
      <c r="Z19" s="85">
        <v>8.0E-6</v>
      </c>
      <c r="AA19" s="85">
        <v>8.0E-6</v>
      </c>
      <c r="AB19" s="85">
        <v>-7.9E-5</v>
      </c>
      <c r="AC19" s="85">
        <v>1.9E-5</v>
      </c>
      <c r="AD19" s="85">
        <v>5.4E-5</v>
      </c>
      <c r="AE19" s="85">
        <v>3.46E-4</v>
      </c>
      <c r="AF19" s="85">
        <v>4.35E-4</v>
      </c>
      <c r="AG19" s="85">
        <v>5.06E-4</v>
      </c>
      <c r="AH19" s="85">
        <v>6.3E-4</v>
      </c>
      <c r="AI19" s="85">
        <v>7.32E-4</v>
      </c>
      <c r="AJ19" s="85" t="s">
        <v>196</v>
      </c>
    </row>
    <row r="20">
      <c r="A20" s="85">
        <v>0.003604</v>
      </c>
      <c r="B20" s="85">
        <v>0.003108</v>
      </c>
      <c r="C20" s="85">
        <v>0.002574</v>
      </c>
      <c r="D20" s="85">
        <v>0.002138</v>
      </c>
      <c r="E20" s="85">
        <v>0.00182</v>
      </c>
      <c r="F20" s="85">
        <v>0.001389</v>
      </c>
      <c r="G20" s="85">
        <v>0.001029</v>
      </c>
      <c r="H20" s="85">
        <v>7.17E-4</v>
      </c>
      <c r="I20" s="85">
        <v>6.19E-4</v>
      </c>
      <c r="J20" s="85">
        <v>4.62E-4</v>
      </c>
      <c r="K20" s="85">
        <v>3.25E-4</v>
      </c>
      <c r="L20" s="85">
        <v>1.83E-4</v>
      </c>
      <c r="M20" s="85">
        <v>1.16E-4</v>
      </c>
      <c r="N20" s="85">
        <v>1.91E-4</v>
      </c>
      <c r="O20" s="85">
        <v>1.47E-4</v>
      </c>
      <c r="P20" s="85">
        <v>4.4E-5</v>
      </c>
      <c r="Q20" s="85">
        <v>-2.8E-5</v>
      </c>
      <c r="R20" s="85">
        <v>-1.37E-4</v>
      </c>
      <c r="S20" s="85">
        <v>-1.92E-4</v>
      </c>
      <c r="T20" s="85">
        <v>-1.11E-4</v>
      </c>
      <c r="U20" s="85">
        <v>-8.0E-5</v>
      </c>
      <c r="V20" s="85">
        <v>-8.7E-5</v>
      </c>
      <c r="W20" s="85">
        <v>2.6E-5</v>
      </c>
      <c r="X20" s="85">
        <v>-2.2E-5</v>
      </c>
      <c r="Y20" s="85">
        <v>0.0</v>
      </c>
      <c r="Z20" s="85">
        <v>5.4E-5</v>
      </c>
      <c r="AA20" s="85">
        <v>2.4E-5</v>
      </c>
      <c r="AB20" s="85">
        <v>-5.4E-5</v>
      </c>
      <c r="AC20" s="85">
        <v>2.4E-5</v>
      </c>
      <c r="AD20" s="85">
        <v>8.9E-5</v>
      </c>
      <c r="AE20" s="85">
        <v>3.16E-4</v>
      </c>
      <c r="AF20" s="85">
        <v>3.79E-4</v>
      </c>
      <c r="AG20" s="85">
        <v>4.31E-4</v>
      </c>
      <c r="AH20" s="85">
        <v>5.72E-4</v>
      </c>
      <c r="AI20" s="85">
        <v>6.64E-4</v>
      </c>
      <c r="AJ20" s="85" t="s">
        <v>197</v>
      </c>
    </row>
    <row r="21">
      <c r="A21" s="85">
        <v>0.003397</v>
      </c>
      <c r="B21" s="85">
        <v>0.002913</v>
      </c>
      <c r="C21" s="85">
        <v>0.002396</v>
      </c>
      <c r="D21" s="85">
        <v>0.002012</v>
      </c>
      <c r="E21" s="85">
        <v>0.001694</v>
      </c>
      <c r="F21" s="85">
        <v>0.001265</v>
      </c>
      <c r="G21" s="85">
        <v>8.84E-4</v>
      </c>
      <c r="H21" s="85">
        <v>6.06E-4</v>
      </c>
      <c r="I21" s="85">
        <v>4.6E-4</v>
      </c>
      <c r="J21" s="85">
        <v>3.56E-4</v>
      </c>
      <c r="K21" s="85">
        <v>2.29E-4</v>
      </c>
      <c r="L21" s="85">
        <v>1.15E-4</v>
      </c>
      <c r="M21" s="85">
        <v>8.5E-5</v>
      </c>
      <c r="N21" s="85">
        <v>1.39E-4</v>
      </c>
      <c r="O21" s="85">
        <v>1.09E-4</v>
      </c>
      <c r="P21" s="85">
        <v>-2.4E-5</v>
      </c>
      <c r="Q21" s="85">
        <v>-2.0E-5</v>
      </c>
      <c r="R21" s="85">
        <v>-1.24E-4</v>
      </c>
      <c r="S21" s="85">
        <v>-1.47E-4</v>
      </c>
      <c r="T21" s="85">
        <v>-8.8E-5</v>
      </c>
      <c r="U21" s="85">
        <v>-8.1E-5</v>
      </c>
      <c r="V21" s="85">
        <v>-5.9E-5</v>
      </c>
      <c r="W21" s="85">
        <v>-1.9E-5</v>
      </c>
      <c r="X21" s="85">
        <v>5.0E-6</v>
      </c>
      <c r="Y21" s="85">
        <v>0.0</v>
      </c>
      <c r="Z21" s="85">
        <v>6.0E-5</v>
      </c>
      <c r="AA21" s="85">
        <v>3.8E-5</v>
      </c>
      <c r="AB21" s="85">
        <v>-2.3E-5</v>
      </c>
      <c r="AC21" s="85">
        <v>4.7E-5</v>
      </c>
      <c r="AD21" s="85">
        <v>6.6E-5</v>
      </c>
      <c r="AE21" s="85">
        <v>3.06E-4</v>
      </c>
      <c r="AF21" s="85">
        <v>3.65E-4</v>
      </c>
      <c r="AG21" s="85">
        <v>4.25E-4</v>
      </c>
      <c r="AH21" s="85">
        <v>5.37E-4</v>
      </c>
      <c r="AI21" s="85">
        <v>6.33E-4</v>
      </c>
      <c r="AJ21" s="85" t="s">
        <v>198</v>
      </c>
    </row>
    <row r="22">
      <c r="A22" s="85">
        <v>0.002772</v>
      </c>
      <c r="B22" s="85">
        <v>0.00236</v>
      </c>
      <c r="C22" s="85">
        <v>0.001883</v>
      </c>
      <c r="D22" s="85">
        <v>0.001524</v>
      </c>
      <c r="E22" s="85">
        <v>0.001234</v>
      </c>
      <c r="F22" s="85">
        <v>8.47E-4</v>
      </c>
      <c r="G22" s="85">
        <v>5.54E-4</v>
      </c>
      <c r="H22" s="85">
        <v>2.7E-4</v>
      </c>
      <c r="I22" s="85">
        <v>2.19E-4</v>
      </c>
      <c r="J22" s="85">
        <v>8.0E-5</v>
      </c>
      <c r="K22" s="85">
        <v>7.0E-6</v>
      </c>
      <c r="L22" s="85">
        <v>-1.0E-4</v>
      </c>
      <c r="M22" s="85">
        <v>-1.31E-4</v>
      </c>
      <c r="N22" s="85">
        <v>-5.2E-5</v>
      </c>
      <c r="O22" s="85">
        <v>-4.2E-5</v>
      </c>
      <c r="P22" s="85">
        <v>-1.52E-4</v>
      </c>
      <c r="Q22" s="85">
        <v>-1.15E-4</v>
      </c>
      <c r="R22" s="85">
        <v>-1.95E-4</v>
      </c>
      <c r="S22" s="85">
        <v>-2.15E-4</v>
      </c>
      <c r="T22" s="85">
        <v>-1.27E-4</v>
      </c>
      <c r="U22" s="85">
        <v>-1.24E-4</v>
      </c>
      <c r="V22" s="85">
        <v>-1.05E-4</v>
      </c>
      <c r="W22" s="85">
        <v>-2.2E-5</v>
      </c>
      <c r="X22" s="85">
        <v>-6.6E-5</v>
      </c>
      <c r="Y22" s="85">
        <v>0.0</v>
      </c>
      <c r="Z22" s="85">
        <v>4.6E-5</v>
      </c>
      <c r="AA22" s="85">
        <v>1.5E-5</v>
      </c>
      <c r="AB22" s="85">
        <v>-8.2E-5</v>
      </c>
      <c r="AC22" s="85">
        <v>-3.4E-5</v>
      </c>
      <c r="AD22" s="85">
        <v>0.0</v>
      </c>
      <c r="AE22" s="85">
        <v>1.69E-4</v>
      </c>
      <c r="AF22" s="85">
        <v>2.64E-4</v>
      </c>
      <c r="AG22" s="85">
        <v>2.99E-4</v>
      </c>
      <c r="AH22" s="85">
        <v>4.14E-4</v>
      </c>
      <c r="AI22" s="85">
        <v>4.99E-4</v>
      </c>
      <c r="AJ22" s="85" t="s">
        <v>199</v>
      </c>
    </row>
    <row r="23">
      <c r="A23" s="85">
        <v>0.00293</v>
      </c>
      <c r="B23" s="85">
        <v>0.002509</v>
      </c>
      <c r="C23" s="85">
        <v>0.002019</v>
      </c>
      <c r="D23" s="85">
        <v>0.001715</v>
      </c>
      <c r="E23" s="85">
        <v>0.001427</v>
      </c>
      <c r="F23" s="85">
        <v>0.001039</v>
      </c>
      <c r="G23" s="85">
        <v>7.34E-4</v>
      </c>
      <c r="H23" s="85">
        <v>4.54E-4</v>
      </c>
      <c r="I23" s="85">
        <v>3.75E-4</v>
      </c>
      <c r="J23" s="85">
        <v>2.63E-4</v>
      </c>
      <c r="K23" s="85">
        <v>1.6E-4</v>
      </c>
      <c r="L23" s="85">
        <v>3.6E-5</v>
      </c>
      <c r="M23" s="85">
        <v>1.2E-5</v>
      </c>
      <c r="N23" s="85">
        <v>6.5E-5</v>
      </c>
      <c r="O23" s="85">
        <v>8.5E-5</v>
      </c>
      <c r="P23" s="85">
        <v>-3.9E-5</v>
      </c>
      <c r="Q23" s="85">
        <v>-6.0E-6</v>
      </c>
      <c r="R23" s="85">
        <v>-1.32E-4</v>
      </c>
      <c r="S23" s="85">
        <v>-1.72E-4</v>
      </c>
      <c r="T23" s="85">
        <v>-1.06E-4</v>
      </c>
      <c r="U23" s="85">
        <v>-6.1E-5</v>
      </c>
      <c r="V23" s="85">
        <v>-8.2E-5</v>
      </c>
      <c r="W23" s="85">
        <v>-1.0E-6</v>
      </c>
      <c r="X23" s="85">
        <v>-3.0E-5</v>
      </c>
      <c r="Y23" s="85">
        <v>0.0</v>
      </c>
      <c r="Z23" s="85">
        <v>2.7E-5</v>
      </c>
      <c r="AA23" s="85">
        <v>3.5E-5</v>
      </c>
      <c r="AB23" s="85">
        <v>-5.2E-5</v>
      </c>
      <c r="AC23" s="85">
        <v>-2.7E-5</v>
      </c>
      <c r="AD23" s="85">
        <v>-1.0E-6</v>
      </c>
      <c r="AE23" s="85">
        <v>1.94E-4</v>
      </c>
      <c r="AF23" s="85">
        <v>2.46E-4</v>
      </c>
      <c r="AG23" s="85">
        <v>2.94E-4</v>
      </c>
      <c r="AH23" s="85">
        <v>3.88E-4</v>
      </c>
      <c r="AI23" s="85">
        <v>5.04E-4</v>
      </c>
      <c r="AJ23" s="85" t="s">
        <v>200</v>
      </c>
    </row>
    <row r="24">
      <c r="A24" s="85">
        <v>0.002784</v>
      </c>
      <c r="B24" s="85">
        <v>0.002375</v>
      </c>
      <c r="C24" s="85">
        <v>0.001908</v>
      </c>
      <c r="D24" s="85">
        <v>0.001605</v>
      </c>
      <c r="E24" s="85">
        <v>0.001307</v>
      </c>
      <c r="F24" s="85">
        <v>9.07E-4</v>
      </c>
      <c r="G24" s="85">
        <v>5.76E-4</v>
      </c>
      <c r="H24" s="85">
        <v>2.93E-4</v>
      </c>
      <c r="I24" s="85">
        <v>2.37E-4</v>
      </c>
      <c r="J24" s="85">
        <v>1.1E-4</v>
      </c>
      <c r="K24" s="85">
        <v>1.7E-5</v>
      </c>
      <c r="L24" s="85">
        <v>-1.12E-4</v>
      </c>
      <c r="M24" s="85">
        <v>-1.28E-4</v>
      </c>
      <c r="N24" s="85">
        <v>-6.8E-5</v>
      </c>
      <c r="O24" s="85">
        <v>-4.8E-5</v>
      </c>
      <c r="P24" s="85">
        <v>-1.39E-4</v>
      </c>
      <c r="Q24" s="85">
        <v>-8.4E-5</v>
      </c>
      <c r="R24" s="85">
        <v>-2.16E-4</v>
      </c>
      <c r="S24" s="85">
        <v>-2.35E-4</v>
      </c>
      <c r="T24" s="85">
        <v>-1.56E-4</v>
      </c>
      <c r="U24" s="85">
        <v>-1.25E-4</v>
      </c>
      <c r="V24" s="85">
        <v>-1.15E-4</v>
      </c>
      <c r="W24" s="85">
        <v>-4.6E-5</v>
      </c>
      <c r="X24" s="85">
        <v>-4.2E-5</v>
      </c>
      <c r="Y24" s="85">
        <v>0.0</v>
      </c>
      <c r="Z24" s="85">
        <v>6.6E-5</v>
      </c>
      <c r="AA24" s="85">
        <v>3.8E-5</v>
      </c>
      <c r="AB24" s="85">
        <v>-2.2E-5</v>
      </c>
      <c r="AC24" s="85">
        <v>5.0E-6</v>
      </c>
      <c r="AD24" s="85">
        <v>1.2E-5</v>
      </c>
      <c r="AE24" s="85">
        <v>1.64E-4</v>
      </c>
      <c r="AF24" s="85">
        <v>2.24E-4</v>
      </c>
      <c r="AG24" s="85">
        <v>2.61E-4</v>
      </c>
      <c r="AH24" s="85">
        <v>3.63E-4</v>
      </c>
      <c r="AI24" s="85">
        <v>4.21E-4</v>
      </c>
      <c r="AJ24" s="85" t="s">
        <v>201</v>
      </c>
    </row>
    <row r="25">
      <c r="A25" s="85">
        <v>0.002549</v>
      </c>
      <c r="B25" s="85">
        <v>0.002153</v>
      </c>
      <c r="C25" s="85">
        <v>0.001712</v>
      </c>
      <c r="D25" s="85">
        <v>0.001355</v>
      </c>
      <c r="E25" s="85">
        <v>0.001036</v>
      </c>
      <c r="F25" s="85">
        <v>7.13E-4</v>
      </c>
      <c r="G25" s="85">
        <v>4.46E-4</v>
      </c>
      <c r="H25" s="85">
        <v>2.15E-4</v>
      </c>
      <c r="I25" s="85">
        <v>1.2E-4</v>
      </c>
      <c r="J25" s="85">
        <v>3.0E-5</v>
      </c>
      <c r="K25" s="85">
        <v>-6.4E-5</v>
      </c>
      <c r="L25" s="85">
        <v>-2.03E-4</v>
      </c>
      <c r="M25" s="85">
        <v>-2.16E-4</v>
      </c>
      <c r="N25" s="85">
        <v>-1.32E-4</v>
      </c>
      <c r="O25" s="85">
        <v>-9.3E-5</v>
      </c>
      <c r="P25" s="85">
        <v>-1.4E-4</v>
      </c>
      <c r="Q25" s="85">
        <v>-1.38E-4</v>
      </c>
      <c r="R25" s="85">
        <v>-2.33E-4</v>
      </c>
      <c r="S25" s="85">
        <v>-2.73E-4</v>
      </c>
      <c r="T25" s="85">
        <v>-1.5E-4</v>
      </c>
      <c r="U25" s="85">
        <v>-1.28E-4</v>
      </c>
      <c r="V25" s="85">
        <v>-1.32E-4</v>
      </c>
      <c r="W25" s="85">
        <v>-5.7E-5</v>
      </c>
      <c r="X25" s="85">
        <v>-5.2E-5</v>
      </c>
      <c r="Y25" s="85">
        <v>0.0</v>
      </c>
      <c r="Z25" s="85">
        <v>6.2E-5</v>
      </c>
      <c r="AA25" s="85">
        <v>3.1E-5</v>
      </c>
      <c r="AB25" s="85">
        <v>-2.8E-5</v>
      </c>
      <c r="AC25" s="85">
        <v>-2.9E-5</v>
      </c>
      <c r="AD25" s="85">
        <v>-4.7E-5</v>
      </c>
      <c r="AE25" s="85">
        <v>9.6E-5</v>
      </c>
      <c r="AF25" s="85">
        <v>1.6E-4</v>
      </c>
      <c r="AG25" s="85">
        <v>2.24E-4</v>
      </c>
      <c r="AH25" s="85">
        <v>2.94E-4</v>
      </c>
      <c r="AI25" s="85">
        <v>3.68E-4</v>
      </c>
      <c r="AJ25" s="85" t="s">
        <v>202</v>
      </c>
    </row>
    <row r="26">
      <c r="A26" s="85">
        <v>0.003072</v>
      </c>
      <c r="B26" s="85">
        <v>0.002629</v>
      </c>
      <c r="C26" s="85">
        <v>0.002124</v>
      </c>
      <c r="D26" s="85">
        <v>0.001793</v>
      </c>
      <c r="E26" s="85">
        <v>0.001471</v>
      </c>
      <c r="F26" s="85">
        <v>0.001116</v>
      </c>
      <c r="G26" s="85">
        <v>7.75E-4</v>
      </c>
      <c r="H26" s="85">
        <v>5.0E-4</v>
      </c>
      <c r="I26" s="85">
        <v>3.82E-4</v>
      </c>
      <c r="J26" s="85">
        <v>3.01E-4</v>
      </c>
      <c r="K26" s="85">
        <v>2.19E-4</v>
      </c>
      <c r="L26" s="85">
        <v>6.3E-5</v>
      </c>
      <c r="M26" s="85">
        <v>3.0E-5</v>
      </c>
      <c r="N26" s="85">
        <v>1.0E-4</v>
      </c>
      <c r="O26" s="85">
        <v>9.8E-5</v>
      </c>
      <c r="P26" s="85">
        <v>3.9E-5</v>
      </c>
      <c r="Q26" s="85">
        <v>2.0E-6</v>
      </c>
      <c r="R26" s="85">
        <v>-1.09E-4</v>
      </c>
      <c r="S26" s="85">
        <v>-1.45E-4</v>
      </c>
      <c r="T26" s="85">
        <v>-7.5E-5</v>
      </c>
      <c r="U26" s="85">
        <v>-7.1E-5</v>
      </c>
      <c r="V26" s="85">
        <v>-3.6E-5</v>
      </c>
      <c r="W26" s="85">
        <v>-2.8E-5</v>
      </c>
      <c r="X26" s="85">
        <v>-4.7E-5</v>
      </c>
      <c r="Y26" s="85">
        <v>0.0</v>
      </c>
      <c r="Z26" s="85">
        <v>9.0E-5</v>
      </c>
      <c r="AA26" s="85">
        <v>3.5E-5</v>
      </c>
      <c r="AB26" s="85">
        <v>-6.8E-5</v>
      </c>
      <c r="AC26" s="85">
        <v>-9.6E-5</v>
      </c>
      <c r="AD26" s="85">
        <v>-1.3E-4</v>
      </c>
      <c r="AE26" s="85">
        <v>-1.5E-5</v>
      </c>
      <c r="AF26" s="85">
        <v>-1.0E-5</v>
      </c>
      <c r="AG26" s="85">
        <v>5.5E-5</v>
      </c>
      <c r="AH26" s="85">
        <v>1.15E-4</v>
      </c>
      <c r="AI26" s="85">
        <v>1.68E-4</v>
      </c>
      <c r="AJ26" s="85" t="s">
        <v>203</v>
      </c>
    </row>
    <row r="27">
      <c r="A27" s="85">
        <v>0.003015</v>
      </c>
      <c r="B27" s="85">
        <v>0.002582</v>
      </c>
      <c r="C27" s="85">
        <v>0.002107</v>
      </c>
      <c r="D27" s="85">
        <v>0.001777</v>
      </c>
      <c r="E27" s="85">
        <v>0.001434</v>
      </c>
      <c r="F27" s="85">
        <v>0.001117</v>
      </c>
      <c r="G27" s="85">
        <v>7.65E-4</v>
      </c>
      <c r="H27" s="85">
        <v>4.97E-4</v>
      </c>
      <c r="I27" s="85">
        <v>4.01E-4</v>
      </c>
      <c r="J27" s="85">
        <v>3.41E-4</v>
      </c>
      <c r="K27" s="85">
        <v>2.45E-4</v>
      </c>
      <c r="L27" s="85">
        <v>7.4E-5</v>
      </c>
      <c r="M27" s="85">
        <v>6.5E-5</v>
      </c>
      <c r="N27" s="85">
        <v>1.3E-4</v>
      </c>
      <c r="O27" s="85">
        <v>1.14E-4</v>
      </c>
      <c r="P27" s="85">
        <v>7.8E-5</v>
      </c>
      <c r="Q27" s="85">
        <v>3.5E-5</v>
      </c>
      <c r="R27" s="85">
        <v>-6.7E-5</v>
      </c>
      <c r="S27" s="85">
        <v>-1.39E-4</v>
      </c>
      <c r="T27" s="85">
        <v>-8.1E-5</v>
      </c>
      <c r="U27" s="85">
        <v>-3.6E-5</v>
      </c>
      <c r="V27" s="85">
        <v>-4.9E-5</v>
      </c>
      <c r="W27" s="85">
        <v>-3.8E-5</v>
      </c>
      <c r="X27" s="85">
        <v>-3.4E-5</v>
      </c>
      <c r="Y27" s="85">
        <v>0.0</v>
      </c>
      <c r="Z27" s="85">
        <v>7.2E-5</v>
      </c>
      <c r="AA27" s="85">
        <v>4.6E-5</v>
      </c>
      <c r="AB27" s="85">
        <v>-7.9E-5</v>
      </c>
      <c r="AC27" s="85">
        <v>-1.42E-4</v>
      </c>
      <c r="AD27" s="85">
        <v>-1.76E-4</v>
      </c>
      <c r="AE27" s="85">
        <v>-8.0E-5</v>
      </c>
      <c r="AF27" s="85">
        <v>-5.8E-5</v>
      </c>
      <c r="AG27" s="85">
        <v>-3.7E-5</v>
      </c>
      <c r="AH27" s="85">
        <v>4.1E-5</v>
      </c>
      <c r="AI27" s="85">
        <v>8.0E-5</v>
      </c>
      <c r="AJ27" s="85" t="s">
        <v>204</v>
      </c>
    </row>
    <row r="28">
      <c r="A28" s="85">
        <v>0.002458</v>
      </c>
      <c r="B28" s="85">
        <v>0.002043</v>
      </c>
      <c r="C28" s="85">
        <v>0.001603</v>
      </c>
      <c r="D28" s="85">
        <v>0.001262</v>
      </c>
      <c r="E28" s="85">
        <v>9.55E-4</v>
      </c>
      <c r="F28" s="85">
        <v>6.51E-4</v>
      </c>
      <c r="G28" s="85">
        <v>4.0E-4</v>
      </c>
      <c r="H28" s="85">
        <v>1.09E-4</v>
      </c>
      <c r="I28" s="85">
        <v>-1.2E-5</v>
      </c>
      <c r="J28" s="85">
        <v>-4.5E-5</v>
      </c>
      <c r="K28" s="85">
        <v>-1.67E-4</v>
      </c>
      <c r="L28" s="85">
        <v>-2.68E-4</v>
      </c>
      <c r="M28" s="85">
        <v>-2.95E-4</v>
      </c>
      <c r="N28" s="85">
        <v>-1.86E-4</v>
      </c>
      <c r="O28" s="85">
        <v>-1.8E-4</v>
      </c>
      <c r="P28" s="85">
        <v>-1.88E-4</v>
      </c>
      <c r="Q28" s="85">
        <v>-1.8E-4</v>
      </c>
      <c r="R28" s="85">
        <v>-2.57E-4</v>
      </c>
      <c r="S28" s="85">
        <v>-2.95E-4</v>
      </c>
      <c r="T28" s="85">
        <v>-2.45E-4</v>
      </c>
      <c r="U28" s="85">
        <v>-1.38E-4</v>
      </c>
      <c r="V28" s="85">
        <v>-1.51E-4</v>
      </c>
      <c r="W28" s="85">
        <v>-6.4E-5</v>
      </c>
      <c r="X28" s="85">
        <v>-7.7E-5</v>
      </c>
      <c r="Y28" s="85">
        <v>0.0</v>
      </c>
      <c r="Z28" s="85">
        <v>7.8E-5</v>
      </c>
      <c r="AA28" s="85">
        <v>8.9E-5</v>
      </c>
      <c r="AB28" s="85">
        <v>-1.5E-5</v>
      </c>
      <c r="AC28" s="85">
        <v>-5.6E-5</v>
      </c>
      <c r="AD28" s="85">
        <v>-7.5E-5</v>
      </c>
      <c r="AE28" s="85">
        <v>3.2E-5</v>
      </c>
      <c r="AF28" s="85">
        <v>6.3E-5</v>
      </c>
      <c r="AG28" s="85">
        <v>1.13E-4</v>
      </c>
      <c r="AH28" s="85">
        <v>1.79E-4</v>
      </c>
      <c r="AI28" s="85">
        <v>2.29E-4</v>
      </c>
      <c r="AJ28" s="85" t="s">
        <v>205</v>
      </c>
    </row>
    <row r="29">
      <c r="A29" s="85">
        <v>0.002875</v>
      </c>
      <c r="B29" s="85">
        <v>0.00244</v>
      </c>
      <c r="C29" s="85">
        <v>0.001965</v>
      </c>
      <c r="D29" s="85">
        <v>0.001664</v>
      </c>
      <c r="E29" s="85">
        <v>0.00133</v>
      </c>
      <c r="F29" s="85">
        <v>0.00101</v>
      </c>
      <c r="G29" s="85">
        <v>6.74E-4</v>
      </c>
      <c r="H29" s="85">
        <v>3.87E-4</v>
      </c>
      <c r="I29" s="85">
        <v>2.87E-4</v>
      </c>
      <c r="J29" s="85">
        <v>2.28E-4</v>
      </c>
      <c r="K29" s="85">
        <v>1.22E-4</v>
      </c>
      <c r="L29" s="85">
        <v>-7.0E-6</v>
      </c>
      <c r="M29" s="85">
        <v>-4.3E-5</v>
      </c>
      <c r="N29" s="85">
        <v>4.9E-5</v>
      </c>
      <c r="O29" s="85">
        <v>1.8E-5</v>
      </c>
      <c r="P29" s="85">
        <v>-1.4E-5</v>
      </c>
      <c r="Q29" s="85">
        <v>-4.5E-5</v>
      </c>
      <c r="R29" s="85">
        <v>-1.18E-4</v>
      </c>
      <c r="S29" s="85">
        <v>-1.71E-4</v>
      </c>
      <c r="T29" s="85">
        <v>-1.61E-4</v>
      </c>
      <c r="U29" s="85">
        <v>-6.3E-5</v>
      </c>
      <c r="V29" s="85">
        <v>-8.7E-5</v>
      </c>
      <c r="W29" s="85">
        <v>-3.8E-5</v>
      </c>
      <c r="X29" s="85">
        <v>-7.0E-5</v>
      </c>
      <c r="Y29" s="85">
        <v>0.0</v>
      </c>
      <c r="Z29" s="85">
        <v>8.7E-5</v>
      </c>
      <c r="AA29" s="85">
        <v>6.6E-5</v>
      </c>
      <c r="AB29" s="85">
        <v>-6.6E-5</v>
      </c>
      <c r="AC29" s="85">
        <v>-1.22E-4</v>
      </c>
      <c r="AD29" s="85">
        <v>-1.59E-4</v>
      </c>
      <c r="AE29" s="85">
        <v>-1.0E-4</v>
      </c>
      <c r="AF29" s="85">
        <v>-1.31E-4</v>
      </c>
      <c r="AG29" s="85">
        <v>-7.1E-5</v>
      </c>
      <c r="AH29" s="85">
        <v>0.0</v>
      </c>
      <c r="AI29" s="85">
        <v>1.4E-5</v>
      </c>
      <c r="AJ29" s="85" t="s">
        <v>206</v>
      </c>
    </row>
    <row r="30">
      <c r="A30" s="85">
        <v>0.002769</v>
      </c>
      <c r="B30" s="85">
        <v>0.002362</v>
      </c>
      <c r="C30" s="85">
        <v>0.001906</v>
      </c>
      <c r="D30" s="85">
        <v>0.001585</v>
      </c>
      <c r="E30" s="85">
        <v>0.001248</v>
      </c>
      <c r="F30" s="85">
        <v>9.55E-4</v>
      </c>
      <c r="G30" s="85">
        <v>6.53E-4</v>
      </c>
      <c r="H30" s="85">
        <v>3.7E-4</v>
      </c>
      <c r="I30" s="85">
        <v>2.84E-4</v>
      </c>
      <c r="J30" s="85">
        <v>2.27E-4</v>
      </c>
      <c r="K30" s="85">
        <v>1.24E-4</v>
      </c>
      <c r="L30" s="85">
        <v>-7.0E-6</v>
      </c>
      <c r="M30" s="85">
        <v>-5.8E-5</v>
      </c>
      <c r="N30" s="85">
        <v>3.2E-5</v>
      </c>
      <c r="O30" s="85">
        <v>1.8E-5</v>
      </c>
      <c r="P30" s="85">
        <v>7.0E-6</v>
      </c>
      <c r="Q30" s="85">
        <v>-3.0E-5</v>
      </c>
      <c r="R30" s="85">
        <v>-1.12E-4</v>
      </c>
      <c r="S30" s="85">
        <v>-1.73E-4</v>
      </c>
      <c r="T30" s="85">
        <v>-1.2E-4</v>
      </c>
      <c r="U30" s="85">
        <v>-4.9E-5</v>
      </c>
      <c r="V30" s="85">
        <v>-7.6E-5</v>
      </c>
      <c r="W30" s="85">
        <v>-2.1E-5</v>
      </c>
      <c r="X30" s="85">
        <v>-4.7E-5</v>
      </c>
      <c r="Y30" s="85">
        <v>0.0</v>
      </c>
      <c r="Z30" s="85">
        <v>7.5E-5</v>
      </c>
      <c r="AA30" s="85">
        <v>5.2E-5</v>
      </c>
      <c r="AB30" s="85">
        <v>-7.1E-5</v>
      </c>
      <c r="AC30" s="85">
        <v>-1.58E-4</v>
      </c>
      <c r="AD30" s="85">
        <v>-2.19E-4</v>
      </c>
      <c r="AE30" s="85">
        <v>-1.62E-4</v>
      </c>
      <c r="AF30" s="85">
        <v>-1.8E-4</v>
      </c>
      <c r="AG30" s="85">
        <v>-1.4E-4</v>
      </c>
      <c r="AH30" s="85">
        <v>-9.1E-5</v>
      </c>
      <c r="AI30" s="85">
        <v>-4.6E-5</v>
      </c>
      <c r="AJ30" s="85" t="s">
        <v>207</v>
      </c>
    </row>
    <row r="31">
      <c r="A31" s="85">
        <v>0.002993</v>
      </c>
      <c r="B31" s="85">
        <v>0.002595</v>
      </c>
      <c r="C31" s="85">
        <v>0.002119</v>
      </c>
      <c r="D31" s="85">
        <v>0.001803</v>
      </c>
      <c r="E31" s="85">
        <v>0.001496</v>
      </c>
      <c r="F31" s="85">
        <v>0.001192</v>
      </c>
      <c r="G31" s="85">
        <v>8.79E-4</v>
      </c>
      <c r="H31" s="85">
        <v>6.02E-4</v>
      </c>
      <c r="I31" s="85">
        <v>4.76E-4</v>
      </c>
      <c r="J31" s="85">
        <v>4.27E-4</v>
      </c>
      <c r="K31" s="85">
        <v>3.12E-4</v>
      </c>
      <c r="L31" s="85">
        <v>1.48E-4</v>
      </c>
      <c r="M31" s="85">
        <v>9.7E-5</v>
      </c>
      <c r="N31" s="85">
        <v>2.03E-4</v>
      </c>
      <c r="O31" s="85">
        <v>1.63E-4</v>
      </c>
      <c r="P31" s="85">
        <v>1.23E-4</v>
      </c>
      <c r="Q31" s="85">
        <v>8.6E-5</v>
      </c>
      <c r="R31" s="85">
        <v>-3.5E-5</v>
      </c>
      <c r="S31" s="85">
        <v>-1.1E-4</v>
      </c>
      <c r="T31" s="85">
        <v>-6.6E-5</v>
      </c>
      <c r="U31" s="85">
        <v>-2.2E-5</v>
      </c>
      <c r="V31" s="85">
        <v>-3.5E-5</v>
      </c>
      <c r="W31" s="85">
        <v>-1.5E-5</v>
      </c>
      <c r="X31" s="85">
        <v>-3.4E-5</v>
      </c>
      <c r="Y31" s="85">
        <v>0.0</v>
      </c>
      <c r="Z31" s="85">
        <v>5.0E-5</v>
      </c>
      <c r="AA31" s="85">
        <v>6.7E-5</v>
      </c>
      <c r="AB31" s="85">
        <v>-7.5E-5</v>
      </c>
      <c r="AC31" s="85">
        <v>-1.52E-4</v>
      </c>
      <c r="AD31" s="85">
        <v>-2.1E-4</v>
      </c>
      <c r="AE31" s="85">
        <v>-1.82E-4</v>
      </c>
      <c r="AF31" s="85">
        <v>-1.88E-4</v>
      </c>
      <c r="AG31" s="85">
        <v>-1.31E-4</v>
      </c>
      <c r="AH31" s="85">
        <v>-1.26E-4</v>
      </c>
      <c r="AI31" s="85">
        <v>-9.7E-5</v>
      </c>
      <c r="AJ31" s="85" t="s">
        <v>208</v>
      </c>
    </row>
    <row r="32">
      <c r="A32" s="85">
        <v>0.002613</v>
      </c>
      <c r="B32" s="85">
        <v>0.002221</v>
      </c>
      <c r="C32" s="85">
        <v>0.001793</v>
      </c>
      <c r="D32" s="85">
        <v>0.001525</v>
      </c>
      <c r="E32" s="85">
        <v>0.001201</v>
      </c>
      <c r="F32" s="85">
        <v>9.22E-4</v>
      </c>
      <c r="G32" s="85">
        <v>6.12E-4</v>
      </c>
      <c r="H32" s="85">
        <v>3.58E-4</v>
      </c>
      <c r="I32" s="85">
        <v>2.7E-4</v>
      </c>
      <c r="J32" s="85">
        <v>2.42E-4</v>
      </c>
      <c r="K32" s="85">
        <v>1.58E-4</v>
      </c>
      <c r="L32" s="85">
        <v>1.8E-5</v>
      </c>
      <c r="M32" s="85">
        <v>-1.7E-5</v>
      </c>
      <c r="N32" s="85">
        <v>8.7E-5</v>
      </c>
      <c r="O32" s="85">
        <v>7.7E-5</v>
      </c>
      <c r="P32" s="85">
        <v>5.7E-5</v>
      </c>
      <c r="Q32" s="85">
        <v>1.9E-5</v>
      </c>
      <c r="R32" s="85">
        <v>-6.9E-5</v>
      </c>
      <c r="S32" s="85">
        <v>-1.49E-4</v>
      </c>
      <c r="T32" s="85">
        <v>-1.08E-4</v>
      </c>
      <c r="U32" s="85">
        <v>-6.1E-5</v>
      </c>
      <c r="V32" s="85">
        <v>-4.8E-5</v>
      </c>
      <c r="W32" s="85">
        <v>-2.3E-5</v>
      </c>
      <c r="X32" s="85">
        <v>-4.7E-5</v>
      </c>
      <c r="Y32" s="85">
        <v>0.0</v>
      </c>
      <c r="Z32" s="85">
        <v>8.0E-5</v>
      </c>
      <c r="AA32" s="85">
        <v>6.1E-5</v>
      </c>
      <c r="AB32" s="85">
        <v>-6.3E-5</v>
      </c>
      <c r="AC32" s="85">
        <v>-1.75E-4</v>
      </c>
      <c r="AD32" s="85">
        <v>-2.51E-4</v>
      </c>
      <c r="AE32" s="85">
        <v>-2.23E-4</v>
      </c>
      <c r="AF32" s="85">
        <v>-2.44E-4</v>
      </c>
      <c r="AG32" s="85">
        <v>-1.66E-4</v>
      </c>
      <c r="AH32" s="85">
        <v>-1.5E-4</v>
      </c>
      <c r="AI32" s="85">
        <v>-1.26E-4</v>
      </c>
      <c r="AJ32" s="85" t="s">
        <v>209</v>
      </c>
    </row>
    <row r="33">
      <c r="A33" s="85">
        <v>0.002722</v>
      </c>
      <c r="B33" s="85">
        <v>0.002333</v>
      </c>
      <c r="C33" s="85">
        <v>0.001882</v>
      </c>
      <c r="D33" s="85">
        <v>0.001573</v>
      </c>
      <c r="E33" s="85">
        <v>0.001249</v>
      </c>
      <c r="F33" s="85">
        <v>9.68E-4</v>
      </c>
      <c r="G33" s="85">
        <v>6.81E-4</v>
      </c>
      <c r="H33" s="85">
        <v>4.23E-4</v>
      </c>
      <c r="I33" s="85">
        <v>3.11E-4</v>
      </c>
      <c r="J33" s="85">
        <v>2.91E-4</v>
      </c>
      <c r="K33" s="85">
        <v>1.76E-4</v>
      </c>
      <c r="L33" s="85">
        <v>2.4E-5</v>
      </c>
      <c r="M33" s="85">
        <v>-1.1E-5</v>
      </c>
      <c r="N33" s="85">
        <v>8.4E-5</v>
      </c>
      <c r="O33" s="85">
        <v>6.7E-5</v>
      </c>
      <c r="P33" s="85">
        <v>3.3E-5</v>
      </c>
      <c r="Q33" s="85">
        <v>-1.0E-6</v>
      </c>
      <c r="R33" s="85">
        <v>-9.8E-5</v>
      </c>
      <c r="S33" s="85">
        <v>-1.54E-4</v>
      </c>
      <c r="T33" s="85">
        <v>-1.33E-4</v>
      </c>
      <c r="U33" s="85">
        <v>-5.3E-5</v>
      </c>
      <c r="V33" s="85">
        <v>-6.3E-5</v>
      </c>
      <c r="W33" s="85">
        <v>-4.6E-5</v>
      </c>
      <c r="X33" s="85">
        <v>-2.1E-5</v>
      </c>
      <c r="Y33" s="85">
        <v>0.0</v>
      </c>
      <c r="Z33" s="85">
        <v>6.9E-5</v>
      </c>
      <c r="AA33" s="85">
        <v>8.4E-5</v>
      </c>
      <c r="AB33" s="85">
        <v>-6.6E-5</v>
      </c>
      <c r="AC33" s="85">
        <v>-1.59E-4</v>
      </c>
      <c r="AD33" s="85">
        <v>-2.29E-4</v>
      </c>
      <c r="AE33" s="85">
        <v>-2.09E-4</v>
      </c>
      <c r="AF33" s="85">
        <v>-1.91E-4</v>
      </c>
      <c r="AG33" s="85">
        <v>-1.17E-4</v>
      </c>
      <c r="AH33" s="85">
        <v>-8.9E-5</v>
      </c>
      <c r="AI33" s="85">
        <v>-7.5E-5</v>
      </c>
      <c r="AJ33" s="85" t="s">
        <v>210</v>
      </c>
    </row>
    <row r="34">
      <c r="A34" s="85">
        <v>0.002944</v>
      </c>
      <c r="B34" s="85">
        <v>0.002551</v>
      </c>
      <c r="C34" s="85">
        <v>0.002101</v>
      </c>
      <c r="D34" s="85">
        <v>0.001782</v>
      </c>
      <c r="E34" s="85">
        <v>0.001468</v>
      </c>
      <c r="F34" s="85">
        <v>0.001172</v>
      </c>
      <c r="G34" s="85">
        <v>8.67E-4</v>
      </c>
      <c r="H34" s="85">
        <v>5.79E-4</v>
      </c>
      <c r="I34" s="85">
        <v>4.68E-4</v>
      </c>
      <c r="J34" s="85">
        <v>4.31E-4</v>
      </c>
      <c r="K34" s="85">
        <v>3.17E-4</v>
      </c>
      <c r="L34" s="85">
        <v>1.94E-4</v>
      </c>
      <c r="M34" s="85">
        <v>1.36E-4</v>
      </c>
      <c r="N34" s="85">
        <v>2.32E-4</v>
      </c>
      <c r="O34" s="85">
        <v>1.84E-4</v>
      </c>
      <c r="P34" s="85">
        <v>1.62E-4</v>
      </c>
      <c r="Q34" s="85">
        <v>1.07E-4</v>
      </c>
      <c r="R34" s="85">
        <v>1.0E-6</v>
      </c>
      <c r="S34" s="85">
        <v>-9.0E-5</v>
      </c>
      <c r="T34" s="85">
        <v>-6.9E-5</v>
      </c>
      <c r="U34" s="85">
        <v>-1.2E-5</v>
      </c>
      <c r="V34" s="85">
        <v>-1.6E-5</v>
      </c>
      <c r="W34" s="85">
        <v>-3.6E-5</v>
      </c>
      <c r="X34" s="85">
        <v>-4.9E-5</v>
      </c>
      <c r="Y34" s="85">
        <v>0.0</v>
      </c>
      <c r="Z34" s="85">
        <v>7.0E-5</v>
      </c>
      <c r="AA34" s="85">
        <v>4.1E-5</v>
      </c>
      <c r="AB34" s="85">
        <v>-1.04E-4</v>
      </c>
      <c r="AC34" s="85">
        <v>-2.26E-4</v>
      </c>
      <c r="AD34" s="85">
        <v>-3.11E-4</v>
      </c>
      <c r="AE34" s="85">
        <v>-2.99E-4</v>
      </c>
      <c r="AF34" s="85">
        <v>-3.12E-4</v>
      </c>
      <c r="AG34" s="85">
        <v>-2.32E-4</v>
      </c>
      <c r="AH34" s="85">
        <v>-2.3E-4</v>
      </c>
      <c r="AI34" s="85">
        <v>-1.96E-4</v>
      </c>
      <c r="AJ34" s="85" t="s">
        <v>211</v>
      </c>
    </row>
    <row r="35">
      <c r="A35" s="85">
        <v>0.003147</v>
      </c>
      <c r="B35" s="85">
        <v>0.002713</v>
      </c>
      <c r="C35" s="85">
        <v>0.002218</v>
      </c>
      <c r="D35" s="85">
        <v>0.001914</v>
      </c>
      <c r="E35" s="85">
        <v>0.001551</v>
      </c>
      <c r="F35" s="85">
        <v>0.001242</v>
      </c>
      <c r="G35" s="85">
        <v>9.16E-4</v>
      </c>
      <c r="H35" s="85">
        <v>6.29E-4</v>
      </c>
      <c r="I35" s="85">
        <v>5.05E-4</v>
      </c>
      <c r="J35" s="85">
        <v>4.74E-4</v>
      </c>
      <c r="K35" s="85">
        <v>3.69E-4</v>
      </c>
      <c r="L35" s="85">
        <v>2.16E-4</v>
      </c>
      <c r="M35" s="85">
        <v>1.43E-4</v>
      </c>
      <c r="N35" s="85">
        <v>2.24E-4</v>
      </c>
      <c r="O35" s="85">
        <v>1.73E-4</v>
      </c>
      <c r="P35" s="85">
        <v>1.34E-4</v>
      </c>
      <c r="Q35" s="85">
        <v>9.8E-5</v>
      </c>
      <c r="R35" s="85">
        <v>-4.0E-6</v>
      </c>
      <c r="S35" s="85">
        <v>-1.08E-4</v>
      </c>
      <c r="T35" s="85">
        <v>-8.2E-5</v>
      </c>
      <c r="U35" s="85">
        <v>-1.0E-6</v>
      </c>
      <c r="V35" s="85">
        <v>-4.8E-5</v>
      </c>
      <c r="W35" s="85">
        <v>-4.3E-5</v>
      </c>
      <c r="X35" s="85">
        <v>-6.4E-5</v>
      </c>
      <c r="Y35" s="85">
        <v>0.0</v>
      </c>
      <c r="Z35" s="85">
        <v>6.7E-5</v>
      </c>
      <c r="AA35" s="85">
        <v>4.9E-5</v>
      </c>
      <c r="AB35" s="85">
        <v>-1.15E-4</v>
      </c>
      <c r="AC35" s="85">
        <v>-2.3E-4</v>
      </c>
      <c r="AD35" s="85">
        <v>-3.19E-4</v>
      </c>
      <c r="AE35" s="85">
        <v>-3.39E-4</v>
      </c>
      <c r="AF35" s="85">
        <v>-3.48E-4</v>
      </c>
      <c r="AG35" s="85">
        <v>-2.51E-4</v>
      </c>
      <c r="AH35" s="85">
        <v>-2.41E-4</v>
      </c>
      <c r="AI35" s="85">
        <v>-2.41E-4</v>
      </c>
      <c r="AJ35" s="85" t="s">
        <v>212</v>
      </c>
    </row>
    <row r="36">
      <c r="A36" s="85">
        <v>0.003322</v>
      </c>
      <c r="B36" s="85">
        <v>0.002923</v>
      </c>
      <c r="C36" s="85">
        <v>0.002434</v>
      </c>
      <c r="D36" s="85">
        <v>0.002112</v>
      </c>
      <c r="E36" s="85">
        <v>0.001768</v>
      </c>
      <c r="F36" s="85">
        <v>0.001482</v>
      </c>
      <c r="G36" s="85">
        <v>0.001175</v>
      </c>
      <c r="H36" s="85">
        <v>8.73E-4</v>
      </c>
      <c r="I36" s="85">
        <v>7.53E-4</v>
      </c>
      <c r="J36" s="85">
        <v>7.15E-4</v>
      </c>
      <c r="K36" s="85">
        <v>5.83E-4</v>
      </c>
      <c r="L36" s="85">
        <v>4.17E-4</v>
      </c>
      <c r="M36" s="85">
        <v>3.6E-4</v>
      </c>
      <c r="N36" s="85">
        <v>4.36E-4</v>
      </c>
      <c r="O36" s="85">
        <v>3.78E-4</v>
      </c>
      <c r="P36" s="85">
        <v>3.19E-4</v>
      </c>
      <c r="Q36" s="85">
        <v>2.57E-4</v>
      </c>
      <c r="R36" s="85">
        <v>1.24E-4</v>
      </c>
      <c r="S36" s="85">
        <v>2.7E-5</v>
      </c>
      <c r="T36" s="85">
        <v>2.1E-5</v>
      </c>
      <c r="U36" s="85">
        <v>7.7E-5</v>
      </c>
      <c r="V36" s="85">
        <v>6.0E-6</v>
      </c>
      <c r="W36" s="85">
        <v>1.1E-5</v>
      </c>
      <c r="X36" s="85">
        <v>-3.3E-5</v>
      </c>
      <c r="Y36" s="85">
        <v>0.0</v>
      </c>
      <c r="Z36" s="85">
        <v>7.0E-5</v>
      </c>
      <c r="AA36" s="85">
        <v>2.2E-5</v>
      </c>
      <c r="AB36" s="85">
        <v>-1.51E-4</v>
      </c>
      <c r="AC36" s="85">
        <v>-3.09E-4</v>
      </c>
      <c r="AD36" s="85">
        <v>-4.12E-4</v>
      </c>
      <c r="AE36" s="85">
        <v>-4.62E-4</v>
      </c>
      <c r="AF36" s="85">
        <v>-4.64E-4</v>
      </c>
      <c r="AG36" s="85">
        <v>-3.8E-4</v>
      </c>
      <c r="AH36" s="85">
        <v>-3.57E-4</v>
      </c>
      <c r="AI36" s="85">
        <v>-3.45E-4</v>
      </c>
      <c r="AJ36" s="85" t="s">
        <v>213</v>
      </c>
    </row>
    <row r="37">
      <c r="A37" s="85">
        <v>0.003172</v>
      </c>
      <c r="B37" s="85">
        <v>0.002761</v>
      </c>
      <c r="C37" s="85">
        <v>0.002269</v>
      </c>
      <c r="D37" s="85">
        <v>0.001979</v>
      </c>
      <c r="E37" s="85">
        <v>0.001648</v>
      </c>
      <c r="F37" s="85">
        <v>0.001334</v>
      </c>
      <c r="G37" s="85">
        <v>0.001018</v>
      </c>
      <c r="H37" s="85">
        <v>7.17E-4</v>
      </c>
      <c r="I37" s="85">
        <v>6.03E-4</v>
      </c>
      <c r="J37" s="85">
        <v>5.98E-4</v>
      </c>
      <c r="K37" s="85">
        <v>4.7E-4</v>
      </c>
      <c r="L37" s="85">
        <v>3.01E-4</v>
      </c>
      <c r="M37" s="85">
        <v>2.31E-4</v>
      </c>
      <c r="N37" s="85">
        <v>3.13E-4</v>
      </c>
      <c r="O37" s="85">
        <v>2.56E-4</v>
      </c>
      <c r="P37" s="85">
        <v>2.22E-4</v>
      </c>
      <c r="Q37" s="85">
        <v>1.9E-4</v>
      </c>
      <c r="R37" s="85">
        <v>7.4E-5</v>
      </c>
      <c r="S37" s="85">
        <v>-3.4E-5</v>
      </c>
      <c r="T37" s="85">
        <v>-3.3E-5</v>
      </c>
      <c r="U37" s="85">
        <v>4.5E-5</v>
      </c>
      <c r="V37" s="85">
        <v>-6.0E-6</v>
      </c>
      <c r="W37" s="85">
        <v>-4.0E-6</v>
      </c>
      <c r="X37" s="85">
        <v>-4.4E-5</v>
      </c>
      <c r="Y37" s="85">
        <v>0.0</v>
      </c>
      <c r="Z37" s="85">
        <v>4.8E-5</v>
      </c>
      <c r="AA37" s="85">
        <v>3.2E-5</v>
      </c>
      <c r="AB37" s="85">
        <v>-1.32E-4</v>
      </c>
      <c r="AC37" s="85">
        <v>-2.72E-4</v>
      </c>
      <c r="AD37" s="85">
        <v>-3.82E-4</v>
      </c>
      <c r="AE37" s="85">
        <v>-4.19E-4</v>
      </c>
      <c r="AF37" s="85">
        <v>-4.09E-4</v>
      </c>
      <c r="AG37" s="85">
        <v>-3.15E-4</v>
      </c>
      <c r="AH37" s="85">
        <v>-3.09E-4</v>
      </c>
      <c r="AI37" s="85">
        <v>-2.98E-4</v>
      </c>
      <c r="AJ37" s="85" t="s">
        <v>214</v>
      </c>
    </row>
    <row r="38">
      <c r="A38" s="85">
        <v>0.002927</v>
      </c>
      <c r="B38" s="85">
        <v>0.00253</v>
      </c>
      <c r="C38" s="85">
        <v>0.002075</v>
      </c>
      <c r="D38" s="85">
        <v>0.001782</v>
      </c>
      <c r="E38" s="85">
        <v>0.001445</v>
      </c>
      <c r="F38" s="85">
        <v>0.001164</v>
      </c>
      <c r="G38" s="85">
        <v>8.57E-4</v>
      </c>
      <c r="H38" s="85">
        <v>6.0E-4</v>
      </c>
      <c r="I38" s="85">
        <v>4.75E-4</v>
      </c>
      <c r="J38" s="85">
        <v>4.51E-4</v>
      </c>
      <c r="K38" s="85">
        <v>3.33E-4</v>
      </c>
      <c r="L38" s="85">
        <v>1.88E-4</v>
      </c>
      <c r="M38" s="85">
        <v>1.19E-4</v>
      </c>
      <c r="N38" s="85">
        <v>2.35E-4</v>
      </c>
      <c r="O38" s="85">
        <v>1.96E-4</v>
      </c>
      <c r="P38" s="85">
        <v>1.62E-4</v>
      </c>
      <c r="Q38" s="85">
        <v>1.07E-4</v>
      </c>
      <c r="R38" s="85">
        <v>1.0E-6</v>
      </c>
      <c r="S38" s="85">
        <v>-8.7E-5</v>
      </c>
      <c r="T38" s="85">
        <v>-8.3E-5</v>
      </c>
      <c r="U38" s="85">
        <v>8.0E-6</v>
      </c>
      <c r="V38" s="85">
        <v>-3.9E-5</v>
      </c>
      <c r="W38" s="85">
        <v>-3.2E-5</v>
      </c>
      <c r="X38" s="85">
        <v>-5.1E-5</v>
      </c>
      <c r="Y38" s="85">
        <v>0.0</v>
      </c>
      <c r="Z38" s="85">
        <v>6.0E-5</v>
      </c>
      <c r="AA38" s="85">
        <v>3.4E-5</v>
      </c>
      <c r="AB38" s="85">
        <v>-1.28E-4</v>
      </c>
      <c r="AC38" s="85">
        <v>-2.8E-4</v>
      </c>
      <c r="AD38" s="85">
        <v>-3.73E-4</v>
      </c>
      <c r="AE38" s="85">
        <v>-4.18E-4</v>
      </c>
      <c r="AF38" s="85">
        <v>-4.22E-4</v>
      </c>
      <c r="AG38" s="85">
        <v>-3.26E-4</v>
      </c>
      <c r="AH38" s="85">
        <v>-3.05E-4</v>
      </c>
      <c r="AI38" s="85">
        <v>-2.97E-4</v>
      </c>
      <c r="AJ38" s="85" t="s">
        <v>215</v>
      </c>
    </row>
    <row r="39">
      <c r="A39" s="85">
        <v>0.002847</v>
      </c>
      <c r="B39" s="85">
        <v>0.002445</v>
      </c>
      <c r="C39" s="85">
        <v>0.001962</v>
      </c>
      <c r="D39" s="85">
        <v>0.001656</v>
      </c>
      <c r="E39" s="85">
        <v>0.00135</v>
      </c>
      <c r="F39" s="85">
        <v>0.001049</v>
      </c>
      <c r="G39" s="85">
        <v>7.44E-4</v>
      </c>
      <c r="H39" s="85">
        <v>4.84E-4</v>
      </c>
      <c r="I39" s="85">
        <v>3.67E-4</v>
      </c>
      <c r="J39" s="85">
        <v>3.45E-4</v>
      </c>
      <c r="K39" s="85">
        <v>2.16E-4</v>
      </c>
      <c r="L39" s="85">
        <v>7.8E-5</v>
      </c>
      <c r="M39" s="85">
        <v>5.9E-5</v>
      </c>
      <c r="N39" s="85">
        <v>1.57E-4</v>
      </c>
      <c r="O39" s="85">
        <v>1.32E-4</v>
      </c>
      <c r="P39" s="85">
        <v>9.3E-5</v>
      </c>
      <c r="Q39" s="85">
        <v>6.0E-5</v>
      </c>
      <c r="R39" s="85">
        <v>-3.2E-5</v>
      </c>
      <c r="S39" s="85">
        <v>-1.19E-4</v>
      </c>
      <c r="T39" s="85">
        <v>-9.5E-5</v>
      </c>
      <c r="U39" s="85">
        <v>-1.9E-5</v>
      </c>
      <c r="V39" s="85">
        <v>-7.5E-5</v>
      </c>
      <c r="W39" s="85">
        <v>-4.4E-5</v>
      </c>
      <c r="X39" s="85">
        <v>-5.9E-5</v>
      </c>
      <c r="Y39" s="85">
        <v>0.0</v>
      </c>
      <c r="Z39" s="85">
        <v>4.9E-5</v>
      </c>
      <c r="AA39" s="85">
        <v>4.4E-5</v>
      </c>
      <c r="AB39" s="85">
        <v>-1.29E-4</v>
      </c>
      <c r="AC39" s="85">
        <v>-2.85E-4</v>
      </c>
      <c r="AD39" s="85">
        <v>-3.95E-4</v>
      </c>
      <c r="AE39" s="85">
        <v>-4.46E-4</v>
      </c>
      <c r="AF39" s="85">
        <v>-4.59E-4</v>
      </c>
      <c r="AG39" s="85">
        <v>-3.49E-4</v>
      </c>
      <c r="AH39" s="85">
        <v>-3.41E-4</v>
      </c>
      <c r="AI39" s="85">
        <v>-3.43E-4</v>
      </c>
      <c r="AJ39" s="85" t="s">
        <v>216</v>
      </c>
    </row>
    <row r="40">
      <c r="A40" s="85">
        <v>0.002949</v>
      </c>
      <c r="B40" s="85">
        <v>0.002539</v>
      </c>
      <c r="C40" s="85">
        <v>0.00207</v>
      </c>
      <c r="D40" s="85">
        <v>0.001774</v>
      </c>
      <c r="E40" s="85">
        <v>0.001453</v>
      </c>
      <c r="F40" s="85">
        <v>0.001149</v>
      </c>
      <c r="G40" s="85">
        <v>8.34E-4</v>
      </c>
      <c r="H40" s="85">
        <v>5.81E-4</v>
      </c>
      <c r="I40" s="85">
        <v>4.77E-4</v>
      </c>
      <c r="J40" s="85">
        <v>4.61E-4</v>
      </c>
      <c r="K40" s="85">
        <v>3.41E-4</v>
      </c>
      <c r="L40" s="85">
        <v>1.95E-4</v>
      </c>
      <c r="M40" s="85">
        <v>1.56E-4</v>
      </c>
      <c r="N40" s="85">
        <v>2.45E-4</v>
      </c>
      <c r="O40" s="85">
        <v>1.94E-4</v>
      </c>
      <c r="P40" s="85">
        <v>1.62E-4</v>
      </c>
      <c r="Q40" s="85">
        <v>1.16E-4</v>
      </c>
      <c r="R40" s="85">
        <v>1.4E-5</v>
      </c>
      <c r="S40" s="85">
        <v>-7.7E-5</v>
      </c>
      <c r="T40" s="85">
        <v>-7.5E-5</v>
      </c>
      <c r="U40" s="85">
        <v>5.0E-6</v>
      </c>
      <c r="V40" s="85">
        <v>-3.9E-5</v>
      </c>
      <c r="W40" s="85">
        <v>-2.1E-5</v>
      </c>
      <c r="X40" s="85">
        <v>-4.9E-5</v>
      </c>
      <c r="Y40" s="85">
        <v>0.0</v>
      </c>
      <c r="Z40" s="85">
        <v>7.4E-5</v>
      </c>
      <c r="AA40" s="85">
        <v>4.8E-5</v>
      </c>
      <c r="AB40" s="85">
        <v>-1.18E-4</v>
      </c>
      <c r="AC40" s="85">
        <v>-2.49E-4</v>
      </c>
      <c r="AD40" s="85">
        <v>-3.58E-4</v>
      </c>
      <c r="AE40" s="85">
        <v>-4.17E-4</v>
      </c>
      <c r="AF40" s="85">
        <v>-4.07E-4</v>
      </c>
      <c r="AG40" s="85">
        <v>-3.33E-4</v>
      </c>
      <c r="AH40" s="85">
        <v>-3.28E-4</v>
      </c>
      <c r="AI40" s="85">
        <v>-3.39E-4</v>
      </c>
      <c r="AJ40" s="85" t="s">
        <v>216</v>
      </c>
    </row>
    <row r="41">
      <c r="A41" s="85">
        <v>0.00268</v>
      </c>
      <c r="B41" s="85">
        <v>0.002289</v>
      </c>
      <c r="C41" s="85">
        <v>0.001858</v>
      </c>
      <c r="D41" s="85">
        <v>0.001555</v>
      </c>
      <c r="E41" s="85">
        <v>0.001257</v>
      </c>
      <c r="F41" s="85">
        <v>9.69E-4</v>
      </c>
      <c r="G41" s="85">
        <v>7.06E-4</v>
      </c>
      <c r="H41" s="85">
        <v>4.79E-4</v>
      </c>
      <c r="I41" s="85">
        <v>3.77E-4</v>
      </c>
      <c r="J41" s="85">
        <v>3.46E-4</v>
      </c>
      <c r="K41" s="85">
        <v>2.44E-4</v>
      </c>
      <c r="L41" s="85">
        <v>1.14E-4</v>
      </c>
      <c r="M41" s="85">
        <v>7.4E-5</v>
      </c>
      <c r="N41" s="85">
        <v>1.8E-4</v>
      </c>
      <c r="O41" s="85">
        <v>1.6E-4</v>
      </c>
      <c r="P41" s="85">
        <v>1.12E-4</v>
      </c>
      <c r="Q41" s="85">
        <v>7.8E-5</v>
      </c>
      <c r="R41" s="85">
        <v>-3.2E-5</v>
      </c>
      <c r="S41" s="85">
        <v>-1.13E-4</v>
      </c>
      <c r="T41" s="85">
        <v>-1.14E-4</v>
      </c>
      <c r="U41" s="85">
        <v>-3.2E-5</v>
      </c>
      <c r="V41" s="85">
        <v>-5.2E-5</v>
      </c>
      <c r="W41" s="85">
        <v>-4.3E-5</v>
      </c>
      <c r="X41" s="85">
        <v>-7.4E-5</v>
      </c>
      <c r="Y41" s="85">
        <v>0.0</v>
      </c>
      <c r="Z41" s="85">
        <v>5.4E-5</v>
      </c>
      <c r="AA41" s="85">
        <v>3.8E-5</v>
      </c>
      <c r="AB41" s="85">
        <v>-1.38E-4</v>
      </c>
      <c r="AC41" s="85">
        <v>-2.69E-4</v>
      </c>
      <c r="AD41" s="85">
        <v>-3.91E-4</v>
      </c>
      <c r="AE41" s="85">
        <v>-4.52E-4</v>
      </c>
      <c r="AF41" s="85">
        <v>-4.69E-4</v>
      </c>
      <c r="AG41" s="85">
        <v>-4.1E-4</v>
      </c>
      <c r="AH41" s="85">
        <v>-4.26E-4</v>
      </c>
      <c r="AI41" s="85">
        <v>-4.46E-4</v>
      </c>
      <c r="AJ41" s="85" t="s">
        <v>217</v>
      </c>
    </row>
    <row r="42">
      <c r="A42" s="85">
        <v>0.002602</v>
      </c>
      <c r="B42" s="85">
        <v>0.002223</v>
      </c>
      <c r="C42" s="85">
        <v>0.001769</v>
      </c>
      <c r="D42" s="85">
        <v>0.001469</v>
      </c>
      <c r="E42" s="85">
        <v>0.001199</v>
      </c>
      <c r="F42" s="85">
        <v>8.97E-4</v>
      </c>
      <c r="G42" s="85">
        <v>6.1E-4</v>
      </c>
      <c r="H42" s="85">
        <v>3.44E-4</v>
      </c>
      <c r="I42" s="85">
        <v>2.31E-4</v>
      </c>
      <c r="J42" s="85">
        <v>1.93E-4</v>
      </c>
      <c r="K42" s="85">
        <v>7.4E-5</v>
      </c>
      <c r="L42" s="85">
        <v>-5.8E-5</v>
      </c>
      <c r="M42" s="85">
        <v>-5.5E-5</v>
      </c>
      <c r="N42" s="85">
        <v>2.8E-5</v>
      </c>
      <c r="O42" s="85">
        <v>2.8E-5</v>
      </c>
      <c r="P42" s="85">
        <v>1.2E-5</v>
      </c>
      <c r="Q42" s="85">
        <v>-1.9E-5</v>
      </c>
      <c r="R42" s="85">
        <v>-1.17E-4</v>
      </c>
      <c r="S42" s="85">
        <v>-1.68E-4</v>
      </c>
      <c r="T42" s="85">
        <v>-1.58E-4</v>
      </c>
      <c r="U42" s="85">
        <v>-6.5E-5</v>
      </c>
      <c r="V42" s="85">
        <v>-7.6E-5</v>
      </c>
      <c r="W42" s="85">
        <v>-5.0E-5</v>
      </c>
      <c r="X42" s="85">
        <v>-5.0E-5</v>
      </c>
      <c r="Y42" s="85">
        <v>0.0</v>
      </c>
      <c r="Z42" s="85">
        <v>9.0E-5</v>
      </c>
      <c r="AA42" s="85">
        <v>8.7E-5</v>
      </c>
      <c r="AB42" s="85">
        <v>-7.3E-5</v>
      </c>
      <c r="AC42" s="85">
        <v>-2.08E-4</v>
      </c>
      <c r="AD42" s="85">
        <v>-3.29E-4</v>
      </c>
      <c r="AE42" s="85">
        <v>-4.02E-4</v>
      </c>
      <c r="AF42" s="85">
        <v>-4.23E-4</v>
      </c>
      <c r="AG42" s="85">
        <v>-4.01E-4</v>
      </c>
      <c r="AH42" s="85">
        <v>-4.37E-4</v>
      </c>
      <c r="AI42" s="85">
        <v>-4.65E-4</v>
      </c>
      <c r="AJ42" s="85" t="s">
        <v>218</v>
      </c>
    </row>
    <row r="43">
      <c r="A43" s="85">
        <v>0.001975</v>
      </c>
      <c r="B43" s="85">
        <v>0.00159</v>
      </c>
      <c r="C43" s="85">
        <v>0.00115</v>
      </c>
      <c r="D43" s="85">
        <v>8.72E-4</v>
      </c>
      <c r="E43" s="85">
        <v>6.17E-4</v>
      </c>
      <c r="F43" s="85">
        <v>2.72E-4</v>
      </c>
      <c r="G43" s="85">
        <v>-7.0E-6</v>
      </c>
      <c r="H43" s="85">
        <v>-2.19E-4</v>
      </c>
      <c r="I43" s="85">
        <v>-3.0E-4</v>
      </c>
      <c r="J43" s="85">
        <v>-3.74E-4</v>
      </c>
      <c r="K43" s="85">
        <v>-4.66E-4</v>
      </c>
      <c r="L43" s="85">
        <v>-5.28E-4</v>
      </c>
      <c r="M43" s="85">
        <v>-4.91E-4</v>
      </c>
      <c r="N43" s="85">
        <v>-4.09E-4</v>
      </c>
      <c r="O43" s="85">
        <v>-4.17E-4</v>
      </c>
      <c r="P43" s="85">
        <v>-4.02E-4</v>
      </c>
      <c r="Q43" s="85">
        <v>-3.79E-4</v>
      </c>
      <c r="R43" s="85">
        <v>-4.49E-4</v>
      </c>
      <c r="S43" s="85">
        <v>-4.72E-4</v>
      </c>
      <c r="T43" s="85">
        <v>-4.0E-4</v>
      </c>
      <c r="U43" s="85">
        <v>-2.56E-4</v>
      </c>
      <c r="V43" s="85">
        <v>-2.3E-4</v>
      </c>
      <c r="W43" s="85">
        <v>-1.52E-4</v>
      </c>
      <c r="X43" s="85">
        <v>-1.08E-4</v>
      </c>
      <c r="Y43" s="85">
        <v>0.0</v>
      </c>
      <c r="Z43" s="85">
        <v>1.62E-4</v>
      </c>
      <c r="AA43" s="85">
        <v>2.3E-4</v>
      </c>
      <c r="AB43" s="85">
        <v>1.83E-4</v>
      </c>
      <c r="AC43" s="85">
        <v>1.13E-4</v>
      </c>
      <c r="AD43" s="85">
        <v>6.3E-5</v>
      </c>
      <c r="AE43" s="85">
        <v>1.4E-5</v>
      </c>
      <c r="AF43" s="85">
        <v>-5.0E-5</v>
      </c>
      <c r="AG43" s="85">
        <v>-1.39E-4</v>
      </c>
      <c r="AH43" s="85">
        <v>-1.88E-4</v>
      </c>
      <c r="AI43" s="85">
        <v>-1.77E-4</v>
      </c>
      <c r="AJ43" s="85" t="s">
        <v>219</v>
      </c>
    </row>
    <row r="44">
      <c r="A44" s="85">
        <v>0.002024</v>
      </c>
      <c r="B44" s="85">
        <v>0.001632</v>
      </c>
      <c r="C44" s="85">
        <v>0.001189</v>
      </c>
      <c r="D44" s="85">
        <v>8.81E-4</v>
      </c>
      <c r="E44" s="85">
        <v>6.12E-4</v>
      </c>
      <c r="F44" s="85">
        <v>2.67E-4</v>
      </c>
      <c r="G44" s="85">
        <v>1.6E-5</v>
      </c>
      <c r="H44" s="85">
        <v>-1.62E-4</v>
      </c>
      <c r="I44" s="85">
        <v>-2.11E-4</v>
      </c>
      <c r="J44" s="85">
        <v>-2.83E-4</v>
      </c>
      <c r="K44" s="85">
        <v>-3.53E-4</v>
      </c>
      <c r="L44" s="85">
        <v>-4.44E-4</v>
      </c>
      <c r="M44" s="85">
        <v>-4.24E-4</v>
      </c>
      <c r="N44" s="85">
        <v>-3.54E-4</v>
      </c>
      <c r="O44" s="85">
        <v>-3.52E-4</v>
      </c>
      <c r="P44" s="85">
        <v>-3.45E-4</v>
      </c>
      <c r="Q44" s="85">
        <v>-3.29E-4</v>
      </c>
      <c r="R44" s="85">
        <v>-4.02E-4</v>
      </c>
      <c r="S44" s="85">
        <v>-4.38E-4</v>
      </c>
      <c r="T44" s="85">
        <v>-3.68E-4</v>
      </c>
      <c r="U44" s="85">
        <v>-2.61E-4</v>
      </c>
      <c r="V44" s="85">
        <v>-2.11E-4</v>
      </c>
      <c r="W44" s="85">
        <v>-1.48E-4</v>
      </c>
      <c r="X44" s="85">
        <v>-9.5E-5</v>
      </c>
      <c r="Y44" s="85">
        <v>0.0</v>
      </c>
      <c r="Z44" s="85">
        <v>1.44E-4</v>
      </c>
      <c r="AA44" s="85">
        <v>2.15E-4</v>
      </c>
      <c r="AB44" s="85">
        <v>1.75E-4</v>
      </c>
      <c r="AC44" s="85">
        <v>1.05E-4</v>
      </c>
      <c r="AD44" s="85">
        <v>6.5E-5</v>
      </c>
      <c r="AE44" s="85">
        <v>3.4E-5</v>
      </c>
      <c r="AF44" s="85">
        <v>-4.1E-5</v>
      </c>
      <c r="AG44" s="85">
        <v>-1.18E-4</v>
      </c>
      <c r="AH44" s="85">
        <v>-1.72E-4</v>
      </c>
      <c r="AI44" s="85">
        <v>-1.64E-4</v>
      </c>
      <c r="AJ44" s="85" t="s">
        <v>220</v>
      </c>
    </row>
    <row r="45">
      <c r="A45" s="85">
        <v>0.001821</v>
      </c>
      <c r="B45" s="85">
        <v>0.001462</v>
      </c>
      <c r="C45" s="85">
        <v>0.001059</v>
      </c>
      <c r="D45" s="85">
        <v>7.74E-4</v>
      </c>
      <c r="E45" s="85">
        <v>5.41E-4</v>
      </c>
      <c r="F45" s="85">
        <v>2.33E-4</v>
      </c>
      <c r="G45" s="85">
        <v>-7.0E-6</v>
      </c>
      <c r="H45" s="85">
        <v>-2.14E-4</v>
      </c>
      <c r="I45" s="85">
        <v>-2.96E-4</v>
      </c>
      <c r="J45" s="85">
        <v>-3.52E-4</v>
      </c>
      <c r="K45" s="85">
        <v>-4.51E-4</v>
      </c>
      <c r="L45" s="85">
        <v>-5.42E-4</v>
      </c>
      <c r="M45" s="85">
        <v>-5.04E-4</v>
      </c>
      <c r="N45" s="85">
        <v>-4.26E-4</v>
      </c>
      <c r="O45" s="85">
        <v>-4.29E-4</v>
      </c>
      <c r="P45" s="85">
        <v>-4.32E-4</v>
      </c>
      <c r="Q45" s="85">
        <v>-3.97E-4</v>
      </c>
      <c r="R45" s="85">
        <v>-4.8E-4</v>
      </c>
      <c r="S45" s="85">
        <v>-4.85E-4</v>
      </c>
      <c r="T45" s="85">
        <v>-3.9E-4</v>
      </c>
      <c r="U45" s="85">
        <v>-2.9E-4</v>
      </c>
      <c r="V45" s="85">
        <v>-2.4E-4</v>
      </c>
      <c r="W45" s="85">
        <v>-1.74E-4</v>
      </c>
      <c r="X45" s="85">
        <v>-1.12E-4</v>
      </c>
      <c r="Y45" s="85">
        <v>0.0</v>
      </c>
      <c r="Z45" s="85">
        <v>1.65E-4</v>
      </c>
      <c r="AA45" s="85">
        <v>2.1E-4</v>
      </c>
      <c r="AB45" s="85">
        <v>1.61E-4</v>
      </c>
      <c r="AC45" s="85">
        <v>1.01E-4</v>
      </c>
      <c r="AD45" s="85">
        <v>1.1E-5</v>
      </c>
      <c r="AE45" s="85">
        <v>-3.2E-5</v>
      </c>
      <c r="AF45" s="85">
        <v>-1.15E-4</v>
      </c>
      <c r="AG45" s="85">
        <v>-1.93E-4</v>
      </c>
      <c r="AH45" s="85">
        <v>-2.56E-4</v>
      </c>
      <c r="AI45" s="85">
        <v>-2.5E-4</v>
      </c>
      <c r="AJ45" s="85" t="s">
        <v>221</v>
      </c>
    </row>
    <row r="46">
      <c r="A46" s="85">
        <v>0.001737</v>
      </c>
      <c r="B46" s="85">
        <v>0.001346</v>
      </c>
      <c r="C46" s="85">
        <v>9.02E-4</v>
      </c>
      <c r="D46" s="85">
        <v>6.03E-4</v>
      </c>
      <c r="E46" s="85">
        <v>3.56E-4</v>
      </c>
      <c r="F46" s="85">
        <v>2.4E-5</v>
      </c>
      <c r="G46" s="85">
        <v>-2.51E-4</v>
      </c>
      <c r="H46" s="85">
        <v>-4.2E-4</v>
      </c>
      <c r="I46" s="85">
        <v>-4.66E-4</v>
      </c>
      <c r="J46" s="85">
        <v>-4.99E-4</v>
      </c>
      <c r="K46" s="85">
        <v>-5.51E-4</v>
      </c>
      <c r="L46" s="85">
        <v>-6.17E-4</v>
      </c>
      <c r="M46" s="85">
        <v>-5.56E-4</v>
      </c>
      <c r="N46" s="85">
        <v>-4.87E-4</v>
      </c>
      <c r="O46" s="85">
        <v>-4.53E-4</v>
      </c>
      <c r="P46" s="85">
        <v>-4.3E-4</v>
      </c>
      <c r="Q46" s="85">
        <v>-3.96E-4</v>
      </c>
      <c r="R46" s="85">
        <v>-4.6E-4</v>
      </c>
      <c r="S46" s="85">
        <v>-4.62E-4</v>
      </c>
      <c r="T46" s="85">
        <v>-3.96E-4</v>
      </c>
      <c r="U46" s="85">
        <v>-2.76E-4</v>
      </c>
      <c r="V46" s="85">
        <v>-2.27E-4</v>
      </c>
      <c r="W46" s="85">
        <v>-1.59E-4</v>
      </c>
      <c r="X46" s="85">
        <v>-1.23E-4</v>
      </c>
      <c r="Y46" s="85">
        <v>0.0</v>
      </c>
      <c r="Z46" s="85">
        <v>1.35E-4</v>
      </c>
      <c r="AA46" s="85">
        <v>1.99E-4</v>
      </c>
      <c r="AB46" s="85">
        <v>1.37E-4</v>
      </c>
      <c r="AC46" s="85">
        <v>4.3E-5</v>
      </c>
      <c r="AD46" s="85">
        <v>-4.8E-5</v>
      </c>
      <c r="AE46" s="85">
        <v>-1.14E-4</v>
      </c>
      <c r="AF46" s="85">
        <v>-1.86E-4</v>
      </c>
      <c r="AG46" s="85">
        <v>-2.58E-4</v>
      </c>
      <c r="AH46" s="85">
        <v>-3.16E-4</v>
      </c>
      <c r="AI46" s="85">
        <v>-3.41E-4</v>
      </c>
      <c r="AJ46" s="85" t="s">
        <v>222</v>
      </c>
    </row>
    <row r="47">
      <c r="A47" s="85">
        <v>0.001682</v>
      </c>
      <c r="B47" s="85">
        <v>0.001311</v>
      </c>
      <c r="C47" s="85">
        <v>8.93E-4</v>
      </c>
      <c r="D47" s="85">
        <v>5.83E-4</v>
      </c>
      <c r="E47" s="85">
        <v>3.23E-4</v>
      </c>
      <c r="F47" s="85">
        <v>-1.7E-5</v>
      </c>
      <c r="G47" s="85">
        <v>-2.66E-4</v>
      </c>
      <c r="H47" s="85">
        <v>-4.46E-4</v>
      </c>
      <c r="I47" s="85">
        <v>-5.06E-4</v>
      </c>
      <c r="J47" s="85">
        <v>-5.78E-4</v>
      </c>
      <c r="K47" s="85">
        <v>-6.63E-4</v>
      </c>
      <c r="L47" s="85">
        <v>-7.54E-4</v>
      </c>
      <c r="M47" s="85">
        <v>-7.01E-4</v>
      </c>
      <c r="N47" s="85">
        <v>-6.34E-4</v>
      </c>
      <c r="O47" s="85">
        <v>-6.23E-4</v>
      </c>
      <c r="P47" s="85">
        <v>-6.05E-4</v>
      </c>
      <c r="Q47" s="85">
        <v>-5.67E-4</v>
      </c>
      <c r="R47" s="85">
        <v>-5.96E-4</v>
      </c>
      <c r="S47" s="85">
        <v>-5.96E-4</v>
      </c>
      <c r="T47" s="85">
        <v>-4.93E-4</v>
      </c>
      <c r="U47" s="85">
        <v>-3.54E-4</v>
      </c>
      <c r="V47" s="85">
        <v>-2.92E-4</v>
      </c>
      <c r="W47" s="85">
        <v>-1.94E-4</v>
      </c>
      <c r="X47" s="85">
        <v>-1.29E-4</v>
      </c>
      <c r="Y47" s="85">
        <v>0.0</v>
      </c>
      <c r="Z47" s="85">
        <v>1.62E-4</v>
      </c>
      <c r="AA47" s="85">
        <v>2.36E-4</v>
      </c>
      <c r="AB47" s="85">
        <v>1.82E-4</v>
      </c>
      <c r="AC47" s="85">
        <v>9.2E-5</v>
      </c>
      <c r="AD47" s="85">
        <v>-1.3E-5</v>
      </c>
      <c r="AE47" s="85">
        <v>-8.5E-5</v>
      </c>
      <c r="AF47" s="85">
        <v>-1.56E-4</v>
      </c>
      <c r="AG47" s="85">
        <v>-2.43E-4</v>
      </c>
      <c r="AH47" s="85">
        <v>-3.13E-4</v>
      </c>
      <c r="AI47" s="85">
        <v>-3.3E-4</v>
      </c>
      <c r="AJ47" s="85" t="s">
        <v>222</v>
      </c>
    </row>
    <row r="48">
      <c r="A48" s="85">
        <v>0.001556</v>
      </c>
      <c r="B48" s="85">
        <v>0.00119</v>
      </c>
      <c r="C48" s="85">
        <v>7.84E-4</v>
      </c>
      <c r="D48" s="85">
        <v>4.96E-4</v>
      </c>
      <c r="E48" s="85">
        <v>2.69E-4</v>
      </c>
      <c r="F48" s="85">
        <v>-5.5E-5</v>
      </c>
      <c r="G48" s="85">
        <v>-3.01E-4</v>
      </c>
      <c r="H48" s="85">
        <v>-4.55E-4</v>
      </c>
      <c r="I48" s="85">
        <v>-5.26E-4</v>
      </c>
      <c r="J48" s="85">
        <v>-5.67E-4</v>
      </c>
      <c r="K48" s="85">
        <v>-6.3E-4</v>
      </c>
      <c r="L48" s="85">
        <v>-6.97E-4</v>
      </c>
      <c r="M48" s="85">
        <v>-6.27E-4</v>
      </c>
      <c r="N48" s="85">
        <v>-5.22E-4</v>
      </c>
      <c r="O48" s="85">
        <v>-5.01E-4</v>
      </c>
      <c r="P48" s="85">
        <v>-4.93E-4</v>
      </c>
      <c r="Q48" s="85">
        <v>-4.57E-4</v>
      </c>
      <c r="R48" s="85">
        <v>-5.09E-4</v>
      </c>
      <c r="S48" s="85">
        <v>-4.94E-4</v>
      </c>
      <c r="T48" s="85">
        <v>-4.28E-4</v>
      </c>
      <c r="U48" s="85">
        <v>-2.75E-4</v>
      </c>
      <c r="V48" s="85">
        <v>-2.4E-4</v>
      </c>
      <c r="W48" s="85">
        <v>-1.68E-4</v>
      </c>
      <c r="X48" s="85">
        <v>-1.06E-4</v>
      </c>
      <c r="Y48" s="85">
        <v>0.0</v>
      </c>
      <c r="Z48" s="85">
        <v>1.65E-4</v>
      </c>
      <c r="AA48" s="85">
        <v>2.48E-4</v>
      </c>
      <c r="AB48" s="85">
        <v>2.14E-4</v>
      </c>
      <c r="AC48" s="85">
        <v>1.6E-4</v>
      </c>
      <c r="AD48" s="85">
        <v>1.6E-4</v>
      </c>
      <c r="AE48" s="85">
        <v>9.5E-5</v>
      </c>
      <c r="AF48" s="85">
        <v>1.7E-5</v>
      </c>
      <c r="AG48" s="85">
        <v>-6.5E-5</v>
      </c>
      <c r="AH48" s="85">
        <v>-1.34E-4</v>
      </c>
      <c r="AI48" s="85">
        <v>-1.3E-4</v>
      </c>
      <c r="AJ48" s="85" t="s">
        <v>223</v>
      </c>
    </row>
    <row r="49">
      <c r="A49" s="85">
        <v>0.001815</v>
      </c>
      <c r="B49" s="85">
        <v>0.001396</v>
      </c>
      <c r="C49" s="85">
        <v>9.48E-4</v>
      </c>
      <c r="D49" s="85">
        <v>6.56E-4</v>
      </c>
      <c r="E49" s="85">
        <v>3.74E-4</v>
      </c>
      <c r="F49" s="85">
        <v>6.5E-5</v>
      </c>
      <c r="G49" s="85">
        <v>-2.1E-4</v>
      </c>
      <c r="H49" s="85">
        <v>-4.09E-4</v>
      </c>
      <c r="I49" s="85">
        <v>-4.79E-4</v>
      </c>
      <c r="J49" s="85">
        <v>-5.21E-4</v>
      </c>
      <c r="K49" s="85">
        <v>-6.06E-4</v>
      </c>
      <c r="L49" s="85">
        <v>-6.67E-4</v>
      </c>
      <c r="M49" s="85">
        <v>-6.39E-4</v>
      </c>
      <c r="N49" s="85">
        <v>-5.44E-4</v>
      </c>
      <c r="O49" s="85">
        <v>-5.27E-4</v>
      </c>
      <c r="P49" s="85">
        <v>-5.19E-4</v>
      </c>
      <c r="Q49" s="85">
        <v>-4.84E-4</v>
      </c>
      <c r="R49" s="85">
        <v>-5.09E-4</v>
      </c>
      <c r="S49" s="85">
        <v>-5.29E-4</v>
      </c>
      <c r="T49" s="85">
        <v>-4.53E-4</v>
      </c>
      <c r="U49" s="85">
        <v>-3.01E-4</v>
      </c>
      <c r="V49" s="85">
        <v>-2.45E-4</v>
      </c>
      <c r="W49" s="85">
        <v>-1.63E-4</v>
      </c>
      <c r="X49" s="85">
        <v>-1.01E-4</v>
      </c>
      <c r="Y49" s="85">
        <v>0.0</v>
      </c>
      <c r="Z49" s="85">
        <v>1.44E-4</v>
      </c>
      <c r="AA49" s="85">
        <v>1.98E-4</v>
      </c>
      <c r="AB49" s="85">
        <v>1.77E-4</v>
      </c>
      <c r="AC49" s="85">
        <v>9.4E-5</v>
      </c>
      <c r="AD49" s="85">
        <v>-3.0E-6</v>
      </c>
      <c r="AE49" s="85">
        <v>-9.3E-5</v>
      </c>
      <c r="AF49" s="85">
        <v>-1.64E-4</v>
      </c>
      <c r="AG49" s="85">
        <v>-2.22E-4</v>
      </c>
      <c r="AH49" s="85">
        <v>-2.77E-4</v>
      </c>
      <c r="AI49" s="85">
        <v>-2.94E-4</v>
      </c>
      <c r="AJ49" s="85" t="s">
        <v>224</v>
      </c>
    </row>
    <row r="50">
      <c r="A50" s="85">
        <v>0.001925</v>
      </c>
      <c r="B50" s="85">
        <v>0.001548</v>
      </c>
      <c r="C50" s="85">
        <v>0.001116</v>
      </c>
      <c r="D50" s="85">
        <v>7.84E-4</v>
      </c>
      <c r="E50" s="85">
        <v>5.26E-4</v>
      </c>
      <c r="F50" s="85">
        <v>1.78E-4</v>
      </c>
      <c r="G50" s="85">
        <v>-7.0E-5</v>
      </c>
      <c r="H50" s="85">
        <v>-2.73E-4</v>
      </c>
      <c r="I50" s="85">
        <v>-3.34E-4</v>
      </c>
      <c r="J50" s="85">
        <v>-4.08E-4</v>
      </c>
      <c r="K50" s="85">
        <v>-4.97E-4</v>
      </c>
      <c r="L50" s="85">
        <v>-5.74E-4</v>
      </c>
      <c r="M50" s="85">
        <v>-5.14E-4</v>
      </c>
      <c r="N50" s="85">
        <v>-4.41E-4</v>
      </c>
      <c r="O50" s="85">
        <v>-4.11E-4</v>
      </c>
      <c r="P50" s="85">
        <v>-3.97E-4</v>
      </c>
      <c r="Q50" s="85">
        <v>-3.78E-4</v>
      </c>
      <c r="R50" s="85">
        <v>-4.3E-4</v>
      </c>
      <c r="S50" s="85">
        <v>-4.38E-4</v>
      </c>
      <c r="T50" s="85">
        <v>-3.79E-4</v>
      </c>
      <c r="U50" s="85">
        <v>-2.34E-4</v>
      </c>
      <c r="V50" s="85">
        <v>-2.11E-4</v>
      </c>
      <c r="W50" s="85">
        <v>-1.28E-4</v>
      </c>
      <c r="X50" s="85">
        <v>-1.05E-4</v>
      </c>
      <c r="Y50" s="85">
        <v>0.0</v>
      </c>
      <c r="Z50" s="85">
        <v>1.36E-4</v>
      </c>
      <c r="AA50" s="85">
        <v>1.68E-4</v>
      </c>
      <c r="AB50" s="85">
        <v>6.8E-5</v>
      </c>
      <c r="AC50" s="85">
        <v>-7.0E-5</v>
      </c>
      <c r="AD50" s="85">
        <v>-1.83E-4</v>
      </c>
      <c r="AE50" s="85">
        <v>-2.95E-4</v>
      </c>
      <c r="AF50" s="85">
        <v>-3.94E-4</v>
      </c>
      <c r="AG50" s="85">
        <v>-4.79E-4</v>
      </c>
      <c r="AH50" s="85">
        <v>-5.66E-4</v>
      </c>
      <c r="AI50" s="85">
        <v>-5.96E-4</v>
      </c>
      <c r="AJ50" s="85" t="s">
        <v>225</v>
      </c>
    </row>
    <row r="51">
      <c r="A51" s="85">
        <v>0.0015</v>
      </c>
      <c r="B51" s="85">
        <v>0.001231</v>
      </c>
      <c r="C51" s="85">
        <v>8.58E-4</v>
      </c>
      <c r="D51" s="85">
        <v>5.83E-4</v>
      </c>
      <c r="E51" s="85">
        <v>3.46E-4</v>
      </c>
      <c r="F51" s="85">
        <v>2.1E-5</v>
      </c>
      <c r="G51" s="85">
        <v>-2.29E-4</v>
      </c>
      <c r="H51" s="85">
        <v>-4.26E-4</v>
      </c>
      <c r="I51" s="85">
        <v>-4.73E-4</v>
      </c>
      <c r="J51" s="85">
        <v>-5.33E-4</v>
      </c>
      <c r="K51" s="85">
        <v>-6.24E-4</v>
      </c>
      <c r="L51" s="85">
        <v>-6.89E-4</v>
      </c>
      <c r="M51" s="85">
        <v>-6.27E-4</v>
      </c>
      <c r="N51" s="85">
        <v>-5.45E-4</v>
      </c>
      <c r="O51" s="85">
        <v>-5.44E-4</v>
      </c>
      <c r="P51" s="85">
        <v>-5.32E-4</v>
      </c>
      <c r="Q51" s="85">
        <v>-4.79E-4</v>
      </c>
      <c r="R51" s="85">
        <v>-5.0E-4</v>
      </c>
      <c r="S51" s="85">
        <v>-5.04E-4</v>
      </c>
      <c r="T51" s="85">
        <v>-4.3E-4</v>
      </c>
      <c r="U51" s="85">
        <v>-2.79E-4</v>
      </c>
      <c r="V51" s="85">
        <v>-2.36E-4</v>
      </c>
      <c r="W51" s="85">
        <v>-1.54E-4</v>
      </c>
      <c r="X51" s="85">
        <v>-1.09E-4</v>
      </c>
      <c r="Y51" s="85">
        <v>0.0</v>
      </c>
      <c r="Z51" s="85">
        <v>1.46E-4</v>
      </c>
      <c r="AA51" s="85">
        <v>2.2E-4</v>
      </c>
      <c r="AB51" s="85">
        <v>1.23E-4</v>
      </c>
      <c r="AC51" s="85">
        <v>-1.8E-5</v>
      </c>
      <c r="AD51" s="85">
        <v>-1.37E-4</v>
      </c>
      <c r="AE51" s="85">
        <v>-2.52E-4</v>
      </c>
      <c r="AF51" s="85">
        <v>-3.41E-4</v>
      </c>
      <c r="AG51" s="85">
        <v>-4.53E-4</v>
      </c>
      <c r="AH51" s="85">
        <v>-5.25E-4</v>
      </c>
      <c r="AI51" s="85">
        <v>-5.59E-4</v>
      </c>
      <c r="AJ51" s="85" t="s">
        <v>226</v>
      </c>
    </row>
    <row r="52">
      <c r="A52" s="85">
        <v>0.001487</v>
      </c>
      <c r="B52" s="85">
        <v>0.001125</v>
      </c>
      <c r="C52" s="85">
        <v>7.28E-4</v>
      </c>
      <c r="D52" s="85">
        <v>4.78E-4</v>
      </c>
      <c r="E52" s="85">
        <v>2.82E-4</v>
      </c>
      <c r="F52" s="85">
        <v>-4.0E-5</v>
      </c>
      <c r="G52" s="85">
        <v>-2.97E-4</v>
      </c>
      <c r="H52" s="85">
        <v>-4.6E-4</v>
      </c>
      <c r="I52" s="85">
        <v>-5.02E-4</v>
      </c>
      <c r="J52" s="85">
        <v>-5.62E-4</v>
      </c>
      <c r="K52" s="85">
        <v>-6.31E-4</v>
      </c>
      <c r="L52" s="85">
        <v>-6.97E-4</v>
      </c>
      <c r="M52" s="85">
        <v>-6.41E-4</v>
      </c>
      <c r="N52" s="85">
        <v>-5.76E-4</v>
      </c>
      <c r="O52" s="85">
        <v>-5.45E-4</v>
      </c>
      <c r="P52" s="85">
        <v>-5.22E-4</v>
      </c>
      <c r="Q52" s="85">
        <v>-4.54E-4</v>
      </c>
      <c r="R52" s="85">
        <v>-4.98E-4</v>
      </c>
      <c r="S52" s="85">
        <v>-5.35E-4</v>
      </c>
      <c r="T52" s="85">
        <v>-4.64E-4</v>
      </c>
      <c r="U52" s="85">
        <v>-3.02E-4</v>
      </c>
      <c r="V52" s="85">
        <v>-2.59E-4</v>
      </c>
      <c r="W52" s="85">
        <v>-1.63E-4</v>
      </c>
      <c r="X52" s="85">
        <v>-1.28E-4</v>
      </c>
      <c r="Y52" s="85">
        <v>0.0</v>
      </c>
      <c r="Z52" s="85">
        <v>1.47E-4</v>
      </c>
      <c r="AA52" s="85">
        <v>2.04E-4</v>
      </c>
      <c r="AB52" s="85">
        <v>1.16E-4</v>
      </c>
      <c r="AC52" s="85">
        <v>-2.0E-6</v>
      </c>
      <c r="AD52" s="85">
        <v>-1.3E-4</v>
      </c>
      <c r="AE52" s="85">
        <v>-2.49E-4</v>
      </c>
      <c r="AF52" s="85">
        <v>-3.24E-4</v>
      </c>
      <c r="AG52" s="85">
        <v>-4.13E-4</v>
      </c>
      <c r="AH52" s="85">
        <v>-4.74E-4</v>
      </c>
      <c r="AI52" s="85">
        <v>-5.0E-4</v>
      </c>
      <c r="AJ52" s="85" t="s">
        <v>227</v>
      </c>
    </row>
    <row r="53">
      <c r="A53" s="85">
        <v>0.001437</v>
      </c>
      <c r="B53" s="85">
        <v>0.001068</v>
      </c>
      <c r="C53" s="85">
        <v>6.62E-4</v>
      </c>
      <c r="D53" s="85">
        <v>3.56E-4</v>
      </c>
      <c r="E53" s="85">
        <v>1.25E-4</v>
      </c>
      <c r="F53" s="85">
        <v>-1.17E-4</v>
      </c>
      <c r="G53" s="85">
        <v>-3.1E-4</v>
      </c>
      <c r="H53" s="85">
        <v>-4.72E-4</v>
      </c>
      <c r="I53" s="85">
        <v>-5.51E-4</v>
      </c>
      <c r="J53" s="85">
        <v>-5.98E-4</v>
      </c>
      <c r="K53" s="85">
        <v>-6.79E-4</v>
      </c>
      <c r="L53" s="85">
        <v>-7.4E-4</v>
      </c>
      <c r="M53" s="85">
        <v>-6.65E-4</v>
      </c>
      <c r="N53" s="85">
        <v>-5.91E-4</v>
      </c>
      <c r="O53" s="85">
        <v>-5.49E-4</v>
      </c>
      <c r="P53" s="85">
        <v>-5.16E-4</v>
      </c>
      <c r="Q53" s="85">
        <v>-4.68E-4</v>
      </c>
      <c r="R53" s="85">
        <v>-5.05E-4</v>
      </c>
      <c r="S53" s="85">
        <v>-4.89E-4</v>
      </c>
      <c r="T53" s="85">
        <v>-4.0E-4</v>
      </c>
      <c r="U53" s="85">
        <v>-2.61E-4</v>
      </c>
      <c r="V53" s="85">
        <v>-2.5E-4</v>
      </c>
      <c r="W53" s="85">
        <v>-1.8E-4</v>
      </c>
      <c r="X53" s="85">
        <v>-1.25E-4</v>
      </c>
      <c r="Y53" s="85">
        <v>0.0</v>
      </c>
      <c r="Z53" s="85">
        <v>1.49E-4</v>
      </c>
      <c r="AA53" s="85">
        <v>2.06E-4</v>
      </c>
      <c r="AB53" s="85">
        <v>1.04E-4</v>
      </c>
      <c r="AC53" s="85">
        <v>-1.8E-5</v>
      </c>
      <c r="AD53" s="85">
        <v>-1.51E-4</v>
      </c>
      <c r="AE53" s="85">
        <v>-2.58E-4</v>
      </c>
      <c r="AF53" s="85">
        <v>-3.33E-4</v>
      </c>
      <c r="AG53" s="85">
        <v>-4.01E-4</v>
      </c>
      <c r="AH53" s="85">
        <v>-4.71E-4</v>
      </c>
      <c r="AI53" s="85">
        <v>-4.92E-4</v>
      </c>
      <c r="AJ53" s="85" t="s">
        <v>228</v>
      </c>
    </row>
    <row r="54">
      <c r="A54" s="85">
        <v>0.001403</v>
      </c>
      <c r="B54" s="85">
        <v>0.001028</v>
      </c>
      <c r="C54" s="85">
        <v>6.2E-4</v>
      </c>
      <c r="D54" s="85">
        <v>3.42E-4</v>
      </c>
      <c r="E54" s="85">
        <v>9.8E-5</v>
      </c>
      <c r="F54" s="85">
        <v>-1.7E-4</v>
      </c>
      <c r="G54" s="85">
        <v>-3.62E-4</v>
      </c>
      <c r="H54" s="85">
        <v>-5.22E-4</v>
      </c>
      <c r="I54" s="85">
        <v>-5.78E-4</v>
      </c>
      <c r="J54" s="85">
        <v>-6.15E-4</v>
      </c>
      <c r="K54" s="85">
        <v>-6.79E-4</v>
      </c>
      <c r="L54" s="85">
        <v>-7.3E-4</v>
      </c>
      <c r="M54" s="85">
        <v>-6.73E-4</v>
      </c>
      <c r="N54" s="85">
        <v>-5.86E-4</v>
      </c>
      <c r="O54" s="85">
        <v>-5.66E-4</v>
      </c>
      <c r="P54" s="85">
        <v>-5.29E-4</v>
      </c>
      <c r="Q54" s="85">
        <v>-4.84E-4</v>
      </c>
      <c r="R54" s="85">
        <v>-5.15E-4</v>
      </c>
      <c r="S54" s="85">
        <v>-5.05E-4</v>
      </c>
      <c r="T54" s="85">
        <v>-4.09E-4</v>
      </c>
      <c r="U54" s="85">
        <v>-2.62E-4</v>
      </c>
      <c r="V54" s="85">
        <v>-2.32E-4</v>
      </c>
      <c r="W54" s="85">
        <v>-1.93E-4</v>
      </c>
      <c r="X54" s="85">
        <v>-1.25E-4</v>
      </c>
      <c r="Y54" s="85">
        <v>0.0</v>
      </c>
      <c r="Z54" s="85">
        <v>1.6E-4</v>
      </c>
      <c r="AA54" s="85">
        <v>2.26E-4</v>
      </c>
      <c r="AB54" s="85">
        <v>1.31E-4</v>
      </c>
      <c r="AC54" s="85">
        <v>9.0E-6</v>
      </c>
      <c r="AD54" s="85">
        <v>-9.8E-5</v>
      </c>
      <c r="AE54" s="85">
        <v>-1.84E-4</v>
      </c>
      <c r="AF54" s="85">
        <v>-2.27E-4</v>
      </c>
      <c r="AG54" s="85">
        <v>-2.79E-4</v>
      </c>
      <c r="AH54" s="85">
        <v>-3.43E-4</v>
      </c>
      <c r="AI54" s="85">
        <v>-3.59E-4</v>
      </c>
      <c r="AJ54" s="85" t="s">
        <v>229</v>
      </c>
    </row>
    <row r="55">
      <c r="A55" s="85">
        <v>0.001295</v>
      </c>
      <c r="B55" s="85">
        <v>9.33E-4</v>
      </c>
      <c r="C55" s="85">
        <v>5.25E-4</v>
      </c>
      <c r="D55" s="85">
        <v>2.4E-4</v>
      </c>
      <c r="E55" s="85">
        <v>5.3E-5</v>
      </c>
      <c r="F55" s="85">
        <v>-1.99E-4</v>
      </c>
      <c r="G55" s="85">
        <v>-4.49E-4</v>
      </c>
      <c r="H55" s="85">
        <v>-6.0E-4</v>
      </c>
      <c r="I55" s="85">
        <v>-6.53E-4</v>
      </c>
      <c r="J55" s="85">
        <v>-7.08E-4</v>
      </c>
      <c r="K55" s="85">
        <v>-7.65E-4</v>
      </c>
      <c r="L55" s="85">
        <v>-8.4E-4</v>
      </c>
      <c r="M55" s="85">
        <v>-7.95E-4</v>
      </c>
      <c r="N55" s="85">
        <v>-7.21E-4</v>
      </c>
      <c r="O55" s="85">
        <v>-6.76E-4</v>
      </c>
      <c r="P55" s="85">
        <v>-6.41E-4</v>
      </c>
      <c r="Q55" s="85">
        <v>-5.93E-4</v>
      </c>
      <c r="R55" s="85">
        <v>-6.09E-4</v>
      </c>
      <c r="S55" s="85">
        <v>-6.25E-4</v>
      </c>
      <c r="T55" s="85">
        <v>-5.17E-4</v>
      </c>
      <c r="U55" s="85">
        <v>-3.69E-4</v>
      </c>
      <c r="V55" s="85">
        <v>-3.17E-4</v>
      </c>
      <c r="W55" s="85">
        <v>-2.07E-4</v>
      </c>
      <c r="X55" s="85">
        <v>-1.36E-4</v>
      </c>
      <c r="Y55" s="85">
        <v>0.0</v>
      </c>
      <c r="Z55" s="85">
        <v>1.75E-4</v>
      </c>
      <c r="AA55" s="85">
        <v>2.6E-4</v>
      </c>
      <c r="AB55" s="85">
        <v>1.97E-4</v>
      </c>
      <c r="AC55" s="85">
        <v>9.1E-5</v>
      </c>
      <c r="AD55" s="85">
        <v>-3.2E-5</v>
      </c>
      <c r="AE55" s="85">
        <v>-1.41E-4</v>
      </c>
      <c r="AF55" s="85">
        <v>-1.85E-4</v>
      </c>
      <c r="AG55" s="85">
        <v>-2.39E-4</v>
      </c>
      <c r="AH55" s="85">
        <v>-3.08E-4</v>
      </c>
      <c r="AI55" s="85">
        <v>-3.27E-4</v>
      </c>
      <c r="AJ55" s="85" t="s">
        <v>230</v>
      </c>
    </row>
    <row r="56">
      <c r="A56" s="85">
        <v>0.001159</v>
      </c>
      <c r="B56" s="85">
        <v>8.09E-4</v>
      </c>
      <c r="C56" s="85">
        <v>4.53E-4</v>
      </c>
      <c r="D56" s="85">
        <v>2.15E-4</v>
      </c>
      <c r="E56" s="85">
        <v>5.0E-6</v>
      </c>
      <c r="F56" s="85">
        <v>-3.08E-4</v>
      </c>
      <c r="G56" s="85">
        <v>-5.47E-4</v>
      </c>
      <c r="H56" s="85">
        <v>-7.15E-4</v>
      </c>
      <c r="I56" s="85">
        <v>-7.8E-4</v>
      </c>
      <c r="J56" s="85">
        <v>-8.19E-4</v>
      </c>
      <c r="K56" s="85">
        <v>-8.57E-4</v>
      </c>
      <c r="L56" s="85">
        <v>-9.13E-4</v>
      </c>
      <c r="M56" s="85">
        <v>-8.36E-4</v>
      </c>
      <c r="N56" s="85">
        <v>-7.19E-4</v>
      </c>
      <c r="O56" s="85">
        <v>-6.8E-4</v>
      </c>
      <c r="P56" s="85">
        <v>-6.23E-4</v>
      </c>
      <c r="Q56" s="85">
        <v>-5.91E-4</v>
      </c>
      <c r="R56" s="85">
        <v>-6.1E-4</v>
      </c>
      <c r="S56" s="85">
        <v>-5.92E-4</v>
      </c>
      <c r="T56" s="85">
        <v>-4.95E-4</v>
      </c>
      <c r="U56" s="85">
        <v>-3.34E-4</v>
      </c>
      <c r="V56" s="85">
        <v>-2.75E-4</v>
      </c>
      <c r="W56" s="85">
        <v>-1.83E-4</v>
      </c>
      <c r="X56" s="85">
        <v>-1.33E-4</v>
      </c>
      <c r="Y56" s="85">
        <v>0.0</v>
      </c>
      <c r="Z56" s="85">
        <v>1.71E-4</v>
      </c>
      <c r="AA56" s="85">
        <v>2.32E-4</v>
      </c>
      <c r="AB56" s="85">
        <v>1.39E-4</v>
      </c>
      <c r="AC56" s="85">
        <v>2.0E-5</v>
      </c>
      <c r="AD56" s="85">
        <v>-1.05E-4</v>
      </c>
      <c r="AE56" s="85">
        <v>-1.87E-4</v>
      </c>
      <c r="AF56" s="85">
        <v>-2.36E-4</v>
      </c>
      <c r="AG56" s="85">
        <v>-2.69E-4</v>
      </c>
      <c r="AH56" s="85">
        <v>-3.38E-4</v>
      </c>
      <c r="AI56" s="85">
        <v>-3.52E-4</v>
      </c>
      <c r="AJ56" s="85" t="s">
        <v>231</v>
      </c>
    </row>
    <row r="57">
      <c r="A57" s="85">
        <v>0.001164</v>
      </c>
      <c r="B57" s="85">
        <v>8.37E-4</v>
      </c>
      <c r="C57" s="85">
        <v>4.68E-4</v>
      </c>
      <c r="D57" s="85">
        <v>2.21E-4</v>
      </c>
      <c r="E57" s="85">
        <v>7.0E-6</v>
      </c>
      <c r="F57" s="85">
        <v>-2.82E-4</v>
      </c>
      <c r="G57" s="85">
        <v>-5.13E-4</v>
      </c>
      <c r="H57" s="85">
        <v>-6.67E-4</v>
      </c>
      <c r="I57" s="85">
        <v>-6.95E-4</v>
      </c>
      <c r="J57" s="85">
        <v>-7.37E-4</v>
      </c>
      <c r="K57" s="85">
        <v>-8.05E-4</v>
      </c>
      <c r="L57" s="85">
        <v>-8.58E-4</v>
      </c>
      <c r="M57" s="85">
        <v>-8.01E-4</v>
      </c>
      <c r="N57" s="85">
        <v>-7.26E-4</v>
      </c>
      <c r="O57" s="85">
        <v>-7.1E-4</v>
      </c>
      <c r="P57" s="85">
        <v>-6.91E-4</v>
      </c>
      <c r="Q57" s="85">
        <v>-6.15E-4</v>
      </c>
      <c r="R57" s="85">
        <v>-6.44E-4</v>
      </c>
      <c r="S57" s="85">
        <v>-6.3E-4</v>
      </c>
      <c r="T57" s="85">
        <v>-5.37E-4</v>
      </c>
      <c r="U57" s="85">
        <v>-3.69E-4</v>
      </c>
      <c r="V57" s="85">
        <v>-3.18E-4</v>
      </c>
      <c r="W57" s="85">
        <v>-2.05E-4</v>
      </c>
      <c r="X57" s="85">
        <v>-1.29E-4</v>
      </c>
      <c r="Y57" s="85">
        <v>0.0</v>
      </c>
      <c r="Z57" s="85">
        <v>1.7E-4</v>
      </c>
      <c r="AA57" s="85">
        <v>2.63E-4</v>
      </c>
      <c r="AB57" s="85">
        <v>1.82E-4</v>
      </c>
      <c r="AC57" s="85">
        <v>7.2E-5</v>
      </c>
      <c r="AD57" s="85">
        <v>-3.1E-5</v>
      </c>
      <c r="AE57" s="85">
        <v>-1.14E-4</v>
      </c>
      <c r="AF57" s="85">
        <v>-1.43E-4</v>
      </c>
      <c r="AG57" s="85">
        <v>-1.56E-4</v>
      </c>
      <c r="AH57" s="85">
        <v>-2.22E-4</v>
      </c>
      <c r="AI57" s="85">
        <v>-2.29E-4</v>
      </c>
      <c r="AJ57" s="85" t="s">
        <v>232</v>
      </c>
    </row>
    <row r="58">
      <c r="A58" s="85">
        <v>0.001244</v>
      </c>
      <c r="B58" s="85">
        <v>9.08E-4</v>
      </c>
      <c r="C58" s="85">
        <v>5.02E-4</v>
      </c>
      <c r="D58" s="85">
        <v>2.16E-4</v>
      </c>
      <c r="E58" s="85">
        <v>-2.9E-5</v>
      </c>
      <c r="F58" s="85">
        <v>-3.47E-4</v>
      </c>
      <c r="G58" s="85">
        <v>-5.95E-4</v>
      </c>
      <c r="H58" s="85">
        <v>-7.48E-4</v>
      </c>
      <c r="I58" s="85">
        <v>-7.87E-4</v>
      </c>
      <c r="J58" s="85">
        <v>-8.25E-4</v>
      </c>
      <c r="K58" s="85">
        <v>-8.72E-4</v>
      </c>
      <c r="L58" s="85">
        <v>-9.32E-4</v>
      </c>
      <c r="M58" s="85">
        <v>-8.51E-4</v>
      </c>
      <c r="N58" s="85">
        <v>-7.64E-4</v>
      </c>
      <c r="O58" s="85">
        <v>-7.01E-4</v>
      </c>
      <c r="P58" s="85">
        <v>-6.63E-4</v>
      </c>
      <c r="Q58" s="85">
        <v>-5.88E-4</v>
      </c>
      <c r="R58" s="85">
        <v>-6.01E-4</v>
      </c>
      <c r="S58" s="85">
        <v>-5.87E-4</v>
      </c>
      <c r="T58" s="85">
        <v>-4.79E-4</v>
      </c>
      <c r="U58" s="85">
        <v>-3.21E-4</v>
      </c>
      <c r="V58" s="85">
        <v>-2.78E-4</v>
      </c>
      <c r="W58" s="85">
        <v>-1.82E-4</v>
      </c>
      <c r="X58" s="85">
        <v>-1.15E-4</v>
      </c>
      <c r="Y58" s="85">
        <v>0.0</v>
      </c>
      <c r="Z58" s="85">
        <v>1.7E-4</v>
      </c>
      <c r="AA58" s="85">
        <v>2.37E-4</v>
      </c>
      <c r="AB58" s="85">
        <v>1.58E-4</v>
      </c>
      <c r="AC58" s="85">
        <v>7.0E-5</v>
      </c>
      <c r="AD58" s="85">
        <v>-3.0E-5</v>
      </c>
      <c r="AE58" s="85">
        <v>-9.5E-5</v>
      </c>
      <c r="AF58" s="85">
        <v>-1.13E-4</v>
      </c>
      <c r="AG58" s="85">
        <v>-1.12E-4</v>
      </c>
      <c r="AH58" s="85">
        <v>-1.55E-4</v>
      </c>
      <c r="AI58" s="85">
        <v>-1.52E-4</v>
      </c>
      <c r="AJ58" s="85" t="s">
        <v>233</v>
      </c>
    </row>
    <row r="59">
      <c r="A59" s="85">
        <v>0.001096</v>
      </c>
      <c r="B59" s="85">
        <v>7.46E-4</v>
      </c>
      <c r="C59" s="85">
        <v>3.7E-4</v>
      </c>
      <c r="D59" s="85">
        <v>1.16E-4</v>
      </c>
      <c r="E59" s="85">
        <v>-8.5E-5</v>
      </c>
      <c r="F59" s="85">
        <v>-3.74E-4</v>
      </c>
      <c r="G59" s="85">
        <v>-6.01E-4</v>
      </c>
      <c r="H59" s="85">
        <v>-7.81E-4</v>
      </c>
      <c r="I59" s="85">
        <v>-8.35E-4</v>
      </c>
      <c r="J59" s="85">
        <v>-8.68E-4</v>
      </c>
      <c r="K59" s="85">
        <v>-9.25E-4</v>
      </c>
      <c r="L59" s="85">
        <v>-9.95E-4</v>
      </c>
      <c r="M59" s="85">
        <v>-9.15E-4</v>
      </c>
      <c r="N59" s="85">
        <v>-8.28E-4</v>
      </c>
      <c r="O59" s="85">
        <v>-7.89E-4</v>
      </c>
      <c r="P59" s="85">
        <v>-7.68E-4</v>
      </c>
      <c r="Q59" s="85">
        <v>-6.93E-4</v>
      </c>
      <c r="R59" s="85">
        <v>-6.85E-4</v>
      </c>
      <c r="S59" s="85">
        <v>-6.69E-4</v>
      </c>
      <c r="T59" s="85">
        <v>-5.72E-4</v>
      </c>
      <c r="U59" s="85">
        <v>-3.86E-4</v>
      </c>
      <c r="V59" s="85">
        <v>-3.1E-4</v>
      </c>
      <c r="W59" s="85">
        <v>-2.07E-4</v>
      </c>
      <c r="X59" s="85">
        <v>-1.29E-4</v>
      </c>
      <c r="Y59" s="85">
        <v>0.0</v>
      </c>
      <c r="Z59" s="85">
        <v>1.84E-4</v>
      </c>
      <c r="AA59" s="85">
        <v>2.75E-4</v>
      </c>
      <c r="AB59" s="85">
        <v>2.19E-4</v>
      </c>
      <c r="AC59" s="85">
        <v>1.38E-4</v>
      </c>
      <c r="AD59" s="85">
        <v>5.3E-5</v>
      </c>
      <c r="AE59" s="85">
        <v>8.0E-6</v>
      </c>
      <c r="AF59" s="85">
        <v>1.8E-5</v>
      </c>
      <c r="AG59" s="85">
        <v>2.6E-5</v>
      </c>
      <c r="AH59" s="85">
        <v>1.4E-5</v>
      </c>
      <c r="AI59" s="85">
        <v>2.9E-5</v>
      </c>
      <c r="AJ59" s="85" t="s">
        <v>234</v>
      </c>
    </row>
    <row r="60">
      <c r="A60" s="85">
        <v>0.001114</v>
      </c>
      <c r="B60" s="85">
        <v>7.5E-4</v>
      </c>
      <c r="C60" s="85">
        <v>3.71E-4</v>
      </c>
      <c r="D60" s="85">
        <v>1.29E-4</v>
      </c>
      <c r="E60" s="85">
        <v>-1.02E-4</v>
      </c>
      <c r="F60" s="85">
        <v>-3.9E-4</v>
      </c>
      <c r="G60" s="85">
        <v>-6.24E-4</v>
      </c>
      <c r="H60" s="85">
        <v>-7.78E-4</v>
      </c>
      <c r="I60" s="85">
        <v>-7.99E-4</v>
      </c>
      <c r="J60" s="85">
        <v>-8.05E-4</v>
      </c>
      <c r="K60" s="85">
        <v>-8.57E-4</v>
      </c>
      <c r="L60" s="85">
        <v>-9.03E-4</v>
      </c>
      <c r="M60" s="85">
        <v>-8.26E-4</v>
      </c>
      <c r="N60" s="85">
        <v>-7.23E-4</v>
      </c>
      <c r="O60" s="85">
        <v>-6.97E-4</v>
      </c>
      <c r="P60" s="85">
        <v>-6.48E-4</v>
      </c>
      <c r="Q60" s="85">
        <v>-5.91E-4</v>
      </c>
      <c r="R60" s="85">
        <v>-6.32E-4</v>
      </c>
      <c r="S60" s="85">
        <v>-6.2E-4</v>
      </c>
      <c r="T60" s="85">
        <v>-5.15E-4</v>
      </c>
      <c r="U60" s="85">
        <v>-3.33E-4</v>
      </c>
      <c r="V60" s="85">
        <v>-3.04E-4</v>
      </c>
      <c r="W60" s="85">
        <v>-2.03E-4</v>
      </c>
      <c r="X60" s="85">
        <v>-1.32E-4</v>
      </c>
      <c r="Y60" s="85">
        <v>0.0</v>
      </c>
      <c r="Z60" s="85">
        <v>1.76E-4</v>
      </c>
      <c r="AA60" s="85">
        <v>2.68E-4</v>
      </c>
      <c r="AB60" s="85">
        <v>2.15E-4</v>
      </c>
      <c r="AC60" s="85">
        <v>1.58E-4</v>
      </c>
      <c r="AD60" s="85">
        <v>9.3E-5</v>
      </c>
      <c r="AE60" s="85">
        <v>4.7E-5</v>
      </c>
      <c r="AF60" s="85">
        <v>7.9E-5</v>
      </c>
      <c r="AG60" s="85">
        <v>1.14E-4</v>
      </c>
      <c r="AH60" s="85">
        <v>1.12E-4</v>
      </c>
      <c r="AI60" s="85">
        <v>9.4E-5</v>
      </c>
      <c r="AJ60" s="85" t="s">
        <v>235</v>
      </c>
    </row>
    <row r="61">
      <c r="A61" s="85">
        <v>0.001222</v>
      </c>
      <c r="B61" s="85">
        <v>8.77E-4</v>
      </c>
      <c r="C61" s="85">
        <v>4.92E-4</v>
      </c>
      <c r="D61" s="85">
        <v>2.11E-4</v>
      </c>
      <c r="E61" s="85">
        <v>-1.8E-5</v>
      </c>
      <c r="F61" s="85">
        <v>-3.22E-4</v>
      </c>
      <c r="G61" s="85">
        <v>-5.53E-4</v>
      </c>
      <c r="H61" s="85">
        <v>-7.2E-4</v>
      </c>
      <c r="I61" s="85">
        <v>-7.65E-4</v>
      </c>
      <c r="J61" s="85">
        <v>-8.25E-4</v>
      </c>
      <c r="K61" s="85">
        <v>-8.84E-4</v>
      </c>
      <c r="L61" s="85">
        <v>-9.48E-4</v>
      </c>
      <c r="M61" s="85">
        <v>-8.76E-4</v>
      </c>
      <c r="N61" s="85">
        <v>-7.91E-4</v>
      </c>
      <c r="O61" s="85">
        <v>-7.32E-4</v>
      </c>
      <c r="P61" s="85">
        <v>-6.85E-4</v>
      </c>
      <c r="Q61" s="85">
        <v>-6.33E-4</v>
      </c>
      <c r="R61" s="85">
        <v>-6.58E-4</v>
      </c>
      <c r="S61" s="85">
        <v>-6.52E-4</v>
      </c>
      <c r="T61" s="85">
        <v>-5.41E-4</v>
      </c>
      <c r="U61" s="85">
        <v>-3.56E-4</v>
      </c>
      <c r="V61" s="85">
        <v>-3.17E-4</v>
      </c>
      <c r="W61" s="85">
        <v>-1.97E-4</v>
      </c>
      <c r="X61" s="85">
        <v>-1.37E-4</v>
      </c>
      <c r="Y61" s="85">
        <v>0.0</v>
      </c>
      <c r="Z61" s="85">
        <v>1.83E-4</v>
      </c>
      <c r="AA61" s="85">
        <v>2.77E-4</v>
      </c>
      <c r="AB61" s="85">
        <v>2.38E-4</v>
      </c>
      <c r="AC61" s="85">
        <v>1.92E-4</v>
      </c>
      <c r="AD61" s="85">
        <v>1.29E-4</v>
      </c>
      <c r="AE61" s="85">
        <v>1.14E-4</v>
      </c>
      <c r="AF61" s="85">
        <v>1.46E-4</v>
      </c>
      <c r="AG61" s="85">
        <v>2.2E-4</v>
      </c>
      <c r="AH61" s="85">
        <v>2.13E-4</v>
      </c>
      <c r="AI61" s="85">
        <v>2.18E-4</v>
      </c>
      <c r="AJ61" s="85" t="s">
        <v>236</v>
      </c>
    </row>
    <row r="62">
      <c r="A62" s="85">
        <v>0.001099</v>
      </c>
      <c r="B62" s="85">
        <v>7.46E-4</v>
      </c>
      <c r="C62" s="85">
        <v>3.63E-4</v>
      </c>
      <c r="D62" s="85">
        <v>1.16E-4</v>
      </c>
      <c r="E62" s="85">
        <v>-1.0E-4</v>
      </c>
      <c r="F62" s="85">
        <v>-3.99E-4</v>
      </c>
      <c r="G62" s="85">
        <v>-6.53E-4</v>
      </c>
      <c r="H62" s="85">
        <v>-8.22E-4</v>
      </c>
      <c r="I62" s="85">
        <v>-8.55E-4</v>
      </c>
      <c r="J62" s="85">
        <v>-8.79E-4</v>
      </c>
      <c r="K62" s="85">
        <v>-9.4E-4</v>
      </c>
      <c r="L62" s="85">
        <v>-9.79E-4</v>
      </c>
      <c r="M62" s="85">
        <v>-8.99E-4</v>
      </c>
      <c r="N62" s="85">
        <v>-7.95E-4</v>
      </c>
      <c r="O62" s="85">
        <v>-7.56E-4</v>
      </c>
      <c r="P62" s="85">
        <v>-7.21E-4</v>
      </c>
      <c r="Q62" s="85">
        <v>-6.51E-4</v>
      </c>
      <c r="R62" s="85">
        <v>-6.66E-4</v>
      </c>
      <c r="S62" s="85">
        <v>-6.55E-4</v>
      </c>
      <c r="T62" s="85">
        <v>-5.6E-4</v>
      </c>
      <c r="U62" s="85">
        <v>-3.85E-4</v>
      </c>
      <c r="V62" s="85">
        <v>-3.21E-4</v>
      </c>
      <c r="W62" s="85">
        <v>-2.1E-4</v>
      </c>
      <c r="X62" s="85">
        <v>-1.5E-4</v>
      </c>
      <c r="Y62" s="85">
        <v>0.0</v>
      </c>
      <c r="Z62" s="85">
        <v>2.04E-4</v>
      </c>
      <c r="AA62" s="85">
        <v>3.04E-4</v>
      </c>
      <c r="AB62" s="85">
        <v>2.7E-4</v>
      </c>
      <c r="AC62" s="85">
        <v>2.48E-4</v>
      </c>
      <c r="AD62" s="85">
        <v>2.07E-4</v>
      </c>
      <c r="AE62" s="85">
        <v>2.12E-4</v>
      </c>
      <c r="AF62" s="85">
        <v>2.8E-4</v>
      </c>
      <c r="AG62" s="85">
        <v>3.53E-4</v>
      </c>
      <c r="AH62" s="85">
        <v>3.77E-4</v>
      </c>
      <c r="AI62" s="85">
        <v>3.91E-4</v>
      </c>
      <c r="AJ62" s="85" t="s">
        <v>237</v>
      </c>
    </row>
    <row r="63">
      <c r="A63" s="85">
        <v>0.001067</v>
      </c>
      <c r="B63" s="85">
        <v>7.16E-4</v>
      </c>
      <c r="C63" s="85">
        <v>3.53E-4</v>
      </c>
      <c r="D63" s="85">
        <v>1.14E-4</v>
      </c>
      <c r="E63" s="85">
        <v>-1.04E-4</v>
      </c>
      <c r="F63" s="85">
        <v>-3.92E-4</v>
      </c>
      <c r="G63" s="85">
        <v>-6.32E-4</v>
      </c>
      <c r="H63" s="85">
        <v>-7.72E-4</v>
      </c>
      <c r="I63" s="85">
        <v>-7.94E-4</v>
      </c>
      <c r="J63" s="85">
        <v>-8.35E-4</v>
      </c>
      <c r="K63" s="85">
        <v>-9.01E-4</v>
      </c>
      <c r="L63" s="85">
        <v>-9.44E-4</v>
      </c>
      <c r="M63" s="85">
        <v>-8.97E-4</v>
      </c>
      <c r="N63" s="85">
        <v>-8.13E-4</v>
      </c>
      <c r="O63" s="85">
        <v>-7.62E-4</v>
      </c>
      <c r="P63" s="85">
        <v>-7.18E-4</v>
      </c>
      <c r="Q63" s="85">
        <v>-6.69E-4</v>
      </c>
      <c r="R63" s="85">
        <v>-6.74E-4</v>
      </c>
      <c r="S63" s="85">
        <v>-6.75E-4</v>
      </c>
      <c r="T63" s="85">
        <v>-5.72E-4</v>
      </c>
      <c r="U63" s="85">
        <v>-3.97E-4</v>
      </c>
      <c r="V63" s="85">
        <v>-3.28E-4</v>
      </c>
      <c r="W63" s="85">
        <v>-2.18E-4</v>
      </c>
      <c r="X63" s="85">
        <v>-1.64E-4</v>
      </c>
      <c r="Y63" s="85">
        <v>0.0</v>
      </c>
      <c r="Z63" s="85">
        <v>1.99E-4</v>
      </c>
      <c r="AA63" s="85">
        <v>3.17E-4</v>
      </c>
      <c r="AB63" s="85">
        <v>3.24E-4</v>
      </c>
      <c r="AC63" s="85">
        <v>3.29E-4</v>
      </c>
      <c r="AD63" s="85">
        <v>3.28E-4</v>
      </c>
      <c r="AE63" s="85">
        <v>3.65E-4</v>
      </c>
      <c r="AF63" s="85">
        <v>4.58E-4</v>
      </c>
      <c r="AG63" s="85">
        <v>5.8E-4</v>
      </c>
      <c r="AH63" s="85">
        <v>6.31E-4</v>
      </c>
      <c r="AI63" s="85">
        <v>6.52E-4</v>
      </c>
      <c r="AJ63" s="85" t="s">
        <v>238</v>
      </c>
    </row>
    <row r="64">
      <c r="A64" s="85">
        <v>0.001164</v>
      </c>
      <c r="B64" s="85">
        <v>8.2E-4</v>
      </c>
      <c r="C64" s="85">
        <v>4.38E-4</v>
      </c>
      <c r="D64" s="85">
        <v>1.91E-4</v>
      </c>
      <c r="E64" s="85">
        <v>-2.4E-5</v>
      </c>
      <c r="F64" s="85">
        <v>-3.06E-4</v>
      </c>
      <c r="G64" s="85">
        <v>-5.42E-4</v>
      </c>
      <c r="H64" s="85">
        <v>-6.9E-4</v>
      </c>
      <c r="I64" s="85">
        <v>-7.58E-4</v>
      </c>
      <c r="J64" s="85">
        <v>-7.92E-4</v>
      </c>
      <c r="K64" s="85">
        <v>-8.51E-4</v>
      </c>
      <c r="L64" s="85">
        <v>-9.1E-4</v>
      </c>
      <c r="M64" s="85">
        <v>-8.61E-4</v>
      </c>
      <c r="N64" s="85">
        <v>-7.7E-4</v>
      </c>
      <c r="O64" s="85">
        <v>-7.28E-4</v>
      </c>
      <c r="P64" s="85">
        <v>-7.03E-4</v>
      </c>
      <c r="Q64" s="85">
        <v>-6.4E-4</v>
      </c>
      <c r="R64" s="85">
        <v>-6.68E-4</v>
      </c>
      <c r="S64" s="85">
        <v>-6.46E-4</v>
      </c>
      <c r="T64" s="85">
        <v>-5.39E-4</v>
      </c>
      <c r="U64" s="85">
        <v>-3.67E-4</v>
      </c>
      <c r="V64" s="85">
        <v>-3.12E-4</v>
      </c>
      <c r="W64" s="85">
        <v>-2.22E-4</v>
      </c>
      <c r="X64" s="85">
        <v>-1.38E-4</v>
      </c>
      <c r="Y64" s="85">
        <v>0.0</v>
      </c>
      <c r="Z64" s="85">
        <v>2.19E-4</v>
      </c>
      <c r="AA64" s="85">
        <v>3.51E-4</v>
      </c>
      <c r="AB64" s="85">
        <v>3.88E-4</v>
      </c>
      <c r="AC64" s="85">
        <v>4.15E-4</v>
      </c>
      <c r="AD64" s="85">
        <v>4.25E-4</v>
      </c>
      <c r="AE64" s="85">
        <v>4.71E-4</v>
      </c>
      <c r="AF64" s="85">
        <v>6.06E-4</v>
      </c>
      <c r="AG64" s="85">
        <v>7.49E-4</v>
      </c>
      <c r="AH64" s="85">
        <v>7.99E-4</v>
      </c>
      <c r="AI64" s="85">
        <v>8.48E-4</v>
      </c>
      <c r="AJ64" s="85" t="s">
        <v>239</v>
      </c>
    </row>
    <row r="65">
      <c r="A65" s="85">
        <v>0.001043</v>
      </c>
      <c r="B65" s="85">
        <v>7.17E-4</v>
      </c>
      <c r="C65" s="85">
        <v>3.59E-4</v>
      </c>
      <c r="D65" s="85">
        <v>1.32E-4</v>
      </c>
      <c r="E65" s="85">
        <v>-7.0E-5</v>
      </c>
      <c r="F65" s="85">
        <v>-3.47E-4</v>
      </c>
      <c r="G65" s="85">
        <v>-5.88E-4</v>
      </c>
      <c r="H65" s="85">
        <v>-7.39E-4</v>
      </c>
      <c r="I65" s="85">
        <v>-7.69E-4</v>
      </c>
      <c r="J65" s="85">
        <v>-7.75E-4</v>
      </c>
      <c r="K65" s="85">
        <v>-8.41E-4</v>
      </c>
      <c r="L65" s="85">
        <v>-8.68E-4</v>
      </c>
      <c r="M65" s="85">
        <v>-8.21E-4</v>
      </c>
      <c r="N65" s="85">
        <v>-7.2E-4</v>
      </c>
      <c r="O65" s="85">
        <v>-6.78E-4</v>
      </c>
      <c r="P65" s="85">
        <v>-6.66E-4</v>
      </c>
      <c r="Q65" s="85">
        <v>-6.17E-4</v>
      </c>
      <c r="R65" s="85">
        <v>-6.33E-4</v>
      </c>
      <c r="S65" s="85">
        <v>-6.26E-4</v>
      </c>
      <c r="T65" s="85">
        <v>-5.26E-4</v>
      </c>
      <c r="U65" s="85">
        <v>-3.5E-4</v>
      </c>
      <c r="V65" s="85">
        <v>-3.11E-4</v>
      </c>
      <c r="W65" s="85">
        <v>-2.22E-4</v>
      </c>
      <c r="X65" s="85">
        <v>-1.47E-4</v>
      </c>
      <c r="Y65" s="85">
        <v>0.0</v>
      </c>
      <c r="Z65" s="85">
        <v>2.17E-4</v>
      </c>
      <c r="AA65" s="85">
        <v>3.49E-4</v>
      </c>
      <c r="AB65" s="85">
        <v>3.85E-4</v>
      </c>
      <c r="AC65" s="85">
        <v>4.29E-4</v>
      </c>
      <c r="AD65" s="85">
        <v>4.43E-4</v>
      </c>
      <c r="AE65" s="85">
        <v>5.21E-4</v>
      </c>
      <c r="AF65" s="85">
        <v>6.48E-4</v>
      </c>
      <c r="AG65" s="85">
        <v>8.09E-4</v>
      </c>
      <c r="AH65" s="85">
        <v>8.56E-4</v>
      </c>
      <c r="AI65" s="85">
        <v>8.94E-4</v>
      </c>
      <c r="AJ65" s="85" t="s">
        <v>240</v>
      </c>
    </row>
    <row r="66">
      <c r="A66" s="85">
        <v>0.001053</v>
      </c>
      <c r="B66" s="85">
        <v>7.28E-4</v>
      </c>
      <c r="C66" s="85">
        <v>3.73E-4</v>
      </c>
      <c r="D66" s="85">
        <v>1.37E-4</v>
      </c>
      <c r="E66" s="85">
        <v>-8.8E-5</v>
      </c>
      <c r="F66" s="85">
        <v>-3.63E-4</v>
      </c>
      <c r="G66" s="85">
        <v>-6.0E-4</v>
      </c>
      <c r="H66" s="85">
        <v>-7.44E-4</v>
      </c>
      <c r="I66" s="85">
        <v>-8.0E-4</v>
      </c>
      <c r="J66" s="85">
        <v>-8.06E-4</v>
      </c>
      <c r="K66" s="85">
        <v>-8.75E-4</v>
      </c>
      <c r="L66" s="85">
        <v>-9.21E-4</v>
      </c>
      <c r="M66" s="85">
        <v>-8.8E-4</v>
      </c>
      <c r="N66" s="85">
        <v>-7.97E-4</v>
      </c>
      <c r="O66" s="85">
        <v>-7.39E-4</v>
      </c>
      <c r="P66" s="85">
        <v>-7.09E-4</v>
      </c>
      <c r="Q66" s="85">
        <v>-6.49E-4</v>
      </c>
      <c r="R66" s="85">
        <v>-6.54E-4</v>
      </c>
      <c r="S66" s="85">
        <v>-6.28E-4</v>
      </c>
      <c r="T66" s="85">
        <v>-5.44E-4</v>
      </c>
      <c r="U66" s="85">
        <v>-3.67E-4</v>
      </c>
      <c r="V66" s="85">
        <v>-3.17E-4</v>
      </c>
      <c r="W66" s="85">
        <v>-2.23E-4</v>
      </c>
      <c r="X66" s="85">
        <v>-1.48E-4</v>
      </c>
      <c r="Y66" s="85">
        <v>0.0</v>
      </c>
      <c r="Z66" s="85">
        <v>2.06E-4</v>
      </c>
      <c r="AA66" s="85">
        <v>3.58E-4</v>
      </c>
      <c r="AB66" s="85">
        <v>4.16E-4</v>
      </c>
      <c r="AC66" s="85">
        <v>4.84E-4</v>
      </c>
      <c r="AD66" s="85">
        <v>5.23E-4</v>
      </c>
      <c r="AE66" s="85">
        <v>5.99E-4</v>
      </c>
      <c r="AF66" s="85">
        <v>7.54E-4</v>
      </c>
      <c r="AG66" s="85">
        <v>9.41E-4</v>
      </c>
      <c r="AH66" s="85">
        <v>9.85E-4</v>
      </c>
      <c r="AI66" s="85">
        <v>0.001031</v>
      </c>
      <c r="AJ66" s="85" t="s">
        <v>241</v>
      </c>
    </row>
    <row r="67">
      <c r="A67" s="85">
        <v>9.36E-4</v>
      </c>
      <c r="B67" s="85">
        <v>6.13E-4</v>
      </c>
      <c r="C67" s="85">
        <v>2.88E-4</v>
      </c>
      <c r="D67" s="85">
        <v>7.3E-5</v>
      </c>
      <c r="E67" s="85">
        <v>-1.38E-4</v>
      </c>
      <c r="F67" s="85">
        <v>-3.8E-4</v>
      </c>
      <c r="G67" s="85">
        <v>-6.09E-4</v>
      </c>
      <c r="H67" s="85">
        <v>-7.73E-4</v>
      </c>
      <c r="I67" s="85">
        <v>-7.84E-4</v>
      </c>
      <c r="J67" s="85">
        <v>-8.05E-4</v>
      </c>
      <c r="K67" s="85">
        <v>-8.64E-4</v>
      </c>
      <c r="L67" s="85">
        <v>-8.98E-4</v>
      </c>
      <c r="M67" s="85">
        <v>-8.6E-4</v>
      </c>
      <c r="N67" s="85">
        <v>-7.5E-4</v>
      </c>
      <c r="O67" s="85">
        <v>-7.02E-4</v>
      </c>
      <c r="P67" s="85">
        <v>-6.69E-4</v>
      </c>
      <c r="Q67" s="85">
        <v>-6.27E-4</v>
      </c>
      <c r="R67" s="85">
        <v>-6.16E-4</v>
      </c>
      <c r="S67" s="85">
        <v>-6.22E-4</v>
      </c>
      <c r="T67" s="85">
        <v>-5.34E-4</v>
      </c>
      <c r="U67" s="85">
        <v>-3.63E-4</v>
      </c>
      <c r="V67" s="85">
        <v>-3.07E-4</v>
      </c>
      <c r="W67" s="85">
        <v>-2.23E-4</v>
      </c>
      <c r="X67" s="85">
        <v>-1.56E-4</v>
      </c>
      <c r="Y67" s="85">
        <v>0.0</v>
      </c>
      <c r="Z67" s="85">
        <v>2.26E-4</v>
      </c>
      <c r="AA67" s="85">
        <v>3.9E-4</v>
      </c>
      <c r="AB67" s="85">
        <v>4.51E-4</v>
      </c>
      <c r="AC67" s="85">
        <v>5.25E-4</v>
      </c>
      <c r="AD67" s="85">
        <v>5.74E-4</v>
      </c>
      <c r="AE67" s="85">
        <v>6.72E-4</v>
      </c>
      <c r="AF67" s="85">
        <v>8.49E-4</v>
      </c>
      <c r="AG67" s="85">
        <v>0.001034</v>
      </c>
      <c r="AH67" s="85">
        <v>0.001096</v>
      </c>
      <c r="AI67" s="85">
        <v>0.001147</v>
      </c>
      <c r="AJ67" s="85" t="s">
        <v>242</v>
      </c>
    </row>
    <row r="68">
      <c r="A68" s="85">
        <v>7.6E-4</v>
      </c>
      <c r="B68" s="85">
        <v>4.63E-4</v>
      </c>
      <c r="C68" s="85">
        <v>1.41E-4</v>
      </c>
      <c r="D68" s="85">
        <v>-5.4E-5</v>
      </c>
      <c r="E68" s="85">
        <v>-2.62E-4</v>
      </c>
      <c r="F68" s="85">
        <v>-5.18E-4</v>
      </c>
      <c r="G68" s="85">
        <v>-7.27E-4</v>
      </c>
      <c r="H68" s="85">
        <v>-8.78E-4</v>
      </c>
      <c r="I68" s="85">
        <v>-9.24E-4</v>
      </c>
      <c r="J68" s="85">
        <v>-9.17E-4</v>
      </c>
      <c r="K68" s="85">
        <v>-9.69E-4</v>
      </c>
      <c r="L68" s="85">
        <v>-9.67E-4</v>
      </c>
      <c r="M68" s="85">
        <v>-9.37E-4</v>
      </c>
      <c r="N68" s="85">
        <v>-8.33E-4</v>
      </c>
      <c r="O68" s="85">
        <v>-7.89E-4</v>
      </c>
      <c r="P68" s="85">
        <v>-7.25E-4</v>
      </c>
      <c r="Q68" s="85">
        <v>-6.59E-4</v>
      </c>
      <c r="R68" s="85">
        <v>-6.63E-4</v>
      </c>
      <c r="S68" s="85">
        <v>-6.86E-4</v>
      </c>
      <c r="T68" s="85">
        <v>-5.86E-4</v>
      </c>
      <c r="U68" s="85">
        <v>-3.94E-4</v>
      </c>
      <c r="V68" s="85">
        <v>-3.18E-4</v>
      </c>
      <c r="W68" s="85">
        <v>-2.21E-4</v>
      </c>
      <c r="X68" s="85">
        <v>-1.51E-4</v>
      </c>
      <c r="Y68" s="85">
        <v>0.0</v>
      </c>
      <c r="Z68" s="85">
        <v>2.13E-4</v>
      </c>
      <c r="AA68" s="85">
        <v>4.07E-4</v>
      </c>
      <c r="AB68" s="85">
        <v>4.75E-4</v>
      </c>
      <c r="AC68" s="85">
        <v>5.84E-4</v>
      </c>
      <c r="AD68" s="85">
        <v>6.16E-4</v>
      </c>
      <c r="AE68" s="85">
        <v>7.31E-4</v>
      </c>
      <c r="AF68" s="85">
        <v>9.14E-4</v>
      </c>
      <c r="AG68" s="85">
        <v>0.001097</v>
      </c>
      <c r="AH68" s="85">
        <v>0.001175</v>
      </c>
      <c r="AI68" s="85">
        <v>0.001211</v>
      </c>
      <c r="AJ68" s="85" t="s">
        <v>243</v>
      </c>
    </row>
    <row r="69">
      <c r="A69" s="85">
        <v>7.71E-4</v>
      </c>
      <c r="B69" s="85">
        <v>4.93E-4</v>
      </c>
      <c r="C69" s="85">
        <v>1.9E-4</v>
      </c>
      <c r="D69" s="85">
        <v>1.5E-5</v>
      </c>
      <c r="E69" s="85">
        <v>-1.63E-4</v>
      </c>
      <c r="F69" s="85">
        <v>-4.07E-4</v>
      </c>
      <c r="G69" s="85">
        <v>-5.99E-4</v>
      </c>
      <c r="H69" s="85">
        <v>-7.53E-4</v>
      </c>
      <c r="I69" s="85">
        <v>-7.54E-4</v>
      </c>
      <c r="J69" s="85">
        <v>-7.66E-4</v>
      </c>
      <c r="K69" s="85">
        <v>-8.19E-4</v>
      </c>
      <c r="L69" s="85">
        <v>-8.71E-4</v>
      </c>
      <c r="M69" s="85">
        <v>-8.03E-4</v>
      </c>
      <c r="N69" s="85">
        <v>-7.41E-4</v>
      </c>
      <c r="O69" s="85">
        <v>-6.81E-4</v>
      </c>
      <c r="P69" s="85">
        <v>-6.21E-4</v>
      </c>
      <c r="Q69" s="85">
        <v>-5.82E-4</v>
      </c>
      <c r="R69" s="85">
        <v>-5.69E-4</v>
      </c>
      <c r="S69" s="85">
        <v>-5.93E-4</v>
      </c>
      <c r="T69" s="85">
        <v>-4.9E-4</v>
      </c>
      <c r="U69" s="85">
        <v>-3.31E-4</v>
      </c>
      <c r="V69" s="85">
        <v>-2.7E-4</v>
      </c>
      <c r="W69" s="85">
        <v>-1.96E-4</v>
      </c>
      <c r="X69" s="85">
        <v>-1.17E-4</v>
      </c>
      <c r="Y69" s="85">
        <v>0.0</v>
      </c>
      <c r="Z69" s="85">
        <v>1.95E-4</v>
      </c>
      <c r="AA69" s="85">
        <v>3.6E-4</v>
      </c>
      <c r="AB69" s="85">
        <v>4.14E-4</v>
      </c>
      <c r="AC69" s="85">
        <v>5.04E-4</v>
      </c>
      <c r="AD69" s="85">
        <v>5.36E-4</v>
      </c>
      <c r="AE69" s="85">
        <v>6.22E-4</v>
      </c>
      <c r="AF69" s="85">
        <v>7.84E-4</v>
      </c>
      <c r="AG69" s="85">
        <v>9.7E-4</v>
      </c>
      <c r="AH69" s="85">
        <v>0.001027</v>
      </c>
      <c r="AI69" s="85">
        <v>0.001068</v>
      </c>
      <c r="AJ69" s="85" t="s">
        <v>244</v>
      </c>
    </row>
    <row r="70">
      <c r="A70" s="85">
        <v>9.12E-4</v>
      </c>
      <c r="B70" s="85">
        <v>6.18E-4</v>
      </c>
      <c r="C70" s="85">
        <v>3.05E-4</v>
      </c>
      <c r="D70" s="85">
        <v>1.16E-4</v>
      </c>
      <c r="E70" s="85">
        <v>-6.5E-5</v>
      </c>
      <c r="F70" s="85">
        <v>-3.27E-4</v>
      </c>
      <c r="G70" s="85">
        <v>-5.16E-4</v>
      </c>
      <c r="H70" s="85">
        <v>-6.75E-4</v>
      </c>
      <c r="I70" s="85">
        <v>-7.15E-4</v>
      </c>
      <c r="J70" s="85">
        <v>-7.36E-4</v>
      </c>
      <c r="K70" s="85">
        <v>-7.71E-4</v>
      </c>
      <c r="L70" s="85">
        <v>-8.33E-4</v>
      </c>
      <c r="M70" s="85">
        <v>-7.87E-4</v>
      </c>
      <c r="N70" s="85">
        <v>-7.05E-4</v>
      </c>
      <c r="O70" s="85">
        <v>-6.4E-4</v>
      </c>
      <c r="P70" s="85">
        <v>-6.0E-4</v>
      </c>
      <c r="Q70" s="85">
        <v>-5.8E-4</v>
      </c>
      <c r="R70" s="85">
        <v>-5.95E-4</v>
      </c>
      <c r="S70" s="85">
        <v>-5.86E-4</v>
      </c>
      <c r="T70" s="85">
        <v>-4.91E-4</v>
      </c>
      <c r="U70" s="85">
        <v>-3.21E-4</v>
      </c>
      <c r="V70" s="85">
        <v>-2.53E-4</v>
      </c>
      <c r="W70" s="85">
        <v>-1.79E-4</v>
      </c>
      <c r="X70" s="85">
        <v>-1.29E-4</v>
      </c>
      <c r="Y70" s="85">
        <v>0.0</v>
      </c>
      <c r="Z70" s="85">
        <v>2.09E-4</v>
      </c>
      <c r="AA70" s="85">
        <v>3.57E-4</v>
      </c>
      <c r="AB70" s="85">
        <v>4.0E-4</v>
      </c>
      <c r="AC70" s="85">
        <v>4.63E-4</v>
      </c>
      <c r="AD70" s="85">
        <v>4.66E-4</v>
      </c>
      <c r="AE70" s="85">
        <v>5.53E-4</v>
      </c>
      <c r="AF70" s="85">
        <v>6.79E-4</v>
      </c>
      <c r="AG70" s="85">
        <v>8.4E-4</v>
      </c>
      <c r="AH70" s="85">
        <v>8.82E-4</v>
      </c>
      <c r="AI70" s="85">
        <v>9.16E-4</v>
      </c>
      <c r="AJ70" s="85" t="s">
        <v>245</v>
      </c>
    </row>
    <row r="71">
      <c r="A71" s="85">
        <v>9.27E-4</v>
      </c>
      <c r="B71" s="85">
        <v>6.42E-4</v>
      </c>
      <c r="C71" s="85">
        <v>3.54E-4</v>
      </c>
      <c r="D71" s="85">
        <v>1.77E-4</v>
      </c>
      <c r="E71" s="85">
        <v>1.0E-5</v>
      </c>
      <c r="F71" s="85">
        <v>-2.33E-4</v>
      </c>
      <c r="G71" s="85">
        <v>-4.35E-4</v>
      </c>
      <c r="H71" s="85">
        <v>-5.86E-4</v>
      </c>
      <c r="I71" s="85">
        <v>-6.32E-4</v>
      </c>
      <c r="J71" s="85">
        <v>-6.53E-4</v>
      </c>
      <c r="K71" s="85">
        <v>-7.01E-4</v>
      </c>
      <c r="L71" s="85">
        <v>-7.5E-4</v>
      </c>
      <c r="M71" s="85">
        <v>-7.02E-4</v>
      </c>
      <c r="N71" s="85">
        <v>-6.34E-4</v>
      </c>
      <c r="O71" s="85">
        <v>-5.99E-4</v>
      </c>
      <c r="P71" s="85">
        <v>-5.7E-4</v>
      </c>
      <c r="Q71" s="85">
        <v>-5.22E-4</v>
      </c>
      <c r="R71" s="85">
        <v>-5.57E-4</v>
      </c>
      <c r="S71" s="85">
        <v>-5.41E-4</v>
      </c>
      <c r="T71" s="85">
        <v>-4.65E-4</v>
      </c>
      <c r="U71" s="85">
        <v>-3.04E-4</v>
      </c>
      <c r="V71" s="85">
        <v>-2.62E-4</v>
      </c>
      <c r="W71" s="85">
        <v>-1.69E-4</v>
      </c>
      <c r="X71" s="85">
        <v>-1.57E-4</v>
      </c>
      <c r="Y71" s="85">
        <v>0.0</v>
      </c>
      <c r="Z71" s="85">
        <v>1.94E-4</v>
      </c>
      <c r="AA71" s="85">
        <v>3.04E-4</v>
      </c>
      <c r="AB71" s="85">
        <v>2.96E-4</v>
      </c>
      <c r="AC71" s="85">
        <v>3.4E-4</v>
      </c>
      <c r="AD71" s="85">
        <v>3.09E-4</v>
      </c>
      <c r="AE71" s="85">
        <v>3.74E-4</v>
      </c>
      <c r="AF71" s="85">
        <v>4.81E-4</v>
      </c>
      <c r="AG71" s="85">
        <v>5.79E-4</v>
      </c>
      <c r="AH71" s="85">
        <v>6.05E-4</v>
      </c>
      <c r="AI71" s="85">
        <v>6.38E-4</v>
      </c>
      <c r="AJ71" s="85" t="s">
        <v>246</v>
      </c>
    </row>
    <row r="72">
      <c r="A72" s="85">
        <v>0.001127</v>
      </c>
      <c r="B72" s="85">
        <v>8.25E-4</v>
      </c>
      <c r="C72" s="85">
        <v>5.03E-4</v>
      </c>
      <c r="D72" s="85">
        <v>3.02E-4</v>
      </c>
      <c r="E72" s="85">
        <v>9.3E-5</v>
      </c>
      <c r="F72" s="85">
        <v>-1.41E-4</v>
      </c>
      <c r="G72" s="85">
        <v>-3.57E-4</v>
      </c>
      <c r="H72" s="85">
        <v>-5.24E-4</v>
      </c>
      <c r="I72" s="85">
        <v>-5.73E-4</v>
      </c>
      <c r="J72" s="85">
        <v>-6.06E-4</v>
      </c>
      <c r="K72" s="85">
        <v>-6.42E-4</v>
      </c>
      <c r="L72" s="85">
        <v>-6.95E-4</v>
      </c>
      <c r="M72" s="85">
        <v>-6.43E-4</v>
      </c>
      <c r="N72" s="85">
        <v>-5.76E-4</v>
      </c>
      <c r="O72" s="85">
        <v>-5.47E-4</v>
      </c>
      <c r="P72" s="85">
        <v>-5.1E-4</v>
      </c>
      <c r="Q72" s="85">
        <v>-4.81E-4</v>
      </c>
      <c r="R72" s="85">
        <v>-5.04E-4</v>
      </c>
      <c r="S72" s="85">
        <v>-5.21E-4</v>
      </c>
      <c r="T72" s="85">
        <v>-4.58E-4</v>
      </c>
      <c r="U72" s="85">
        <v>-2.95E-4</v>
      </c>
      <c r="V72" s="85">
        <v>-2.42E-4</v>
      </c>
      <c r="W72" s="85">
        <v>-1.69E-4</v>
      </c>
      <c r="X72" s="85">
        <v>-1.27E-4</v>
      </c>
      <c r="Y72" s="85">
        <v>0.0</v>
      </c>
      <c r="Z72" s="85">
        <v>1.92E-4</v>
      </c>
      <c r="AA72" s="85">
        <v>3.05E-4</v>
      </c>
      <c r="AB72" s="85">
        <v>2.58E-4</v>
      </c>
      <c r="AC72" s="85">
        <v>2.83E-4</v>
      </c>
      <c r="AD72" s="85">
        <v>2.16E-4</v>
      </c>
      <c r="AE72" s="85">
        <v>2.65E-4</v>
      </c>
      <c r="AF72" s="85">
        <v>3.54E-4</v>
      </c>
      <c r="AG72" s="85">
        <v>4.41E-4</v>
      </c>
      <c r="AH72" s="85">
        <v>4.49E-4</v>
      </c>
      <c r="AI72" s="85">
        <v>4.48E-4</v>
      </c>
      <c r="AJ72" s="85" t="s">
        <v>247</v>
      </c>
    </row>
    <row r="73">
      <c r="A73" s="85">
        <v>0.001049</v>
      </c>
      <c r="B73" s="85">
        <v>7.51E-4</v>
      </c>
      <c r="C73" s="85">
        <v>4.68E-4</v>
      </c>
      <c r="D73" s="85">
        <v>2.96E-4</v>
      </c>
      <c r="E73" s="85">
        <v>1.11E-4</v>
      </c>
      <c r="F73" s="85">
        <v>-1.03E-4</v>
      </c>
      <c r="G73" s="85">
        <v>-3.12E-4</v>
      </c>
      <c r="H73" s="85">
        <v>-4.74E-4</v>
      </c>
      <c r="I73" s="85">
        <v>-5.12E-4</v>
      </c>
      <c r="J73" s="85">
        <v>-5.47E-4</v>
      </c>
      <c r="K73" s="85">
        <v>-5.98E-4</v>
      </c>
      <c r="L73" s="85">
        <v>-6.77E-4</v>
      </c>
      <c r="M73" s="85">
        <v>-6.33E-4</v>
      </c>
      <c r="N73" s="85">
        <v>-5.36E-4</v>
      </c>
      <c r="O73" s="85">
        <v>-5.27E-4</v>
      </c>
      <c r="P73" s="85">
        <v>-5.05E-4</v>
      </c>
      <c r="Q73" s="85">
        <v>-4.75E-4</v>
      </c>
      <c r="R73" s="85">
        <v>-5.22E-4</v>
      </c>
      <c r="S73" s="85">
        <v>-5.15E-4</v>
      </c>
      <c r="T73" s="85">
        <v>-4.39E-4</v>
      </c>
      <c r="U73" s="85">
        <v>-2.9E-4</v>
      </c>
      <c r="V73" s="85">
        <v>-2.4E-4</v>
      </c>
      <c r="W73" s="85">
        <v>-1.57E-4</v>
      </c>
      <c r="X73" s="85">
        <v>-1.33E-4</v>
      </c>
      <c r="Y73" s="85">
        <v>0.0</v>
      </c>
      <c r="Z73" s="85">
        <v>1.66E-4</v>
      </c>
      <c r="AA73" s="85">
        <v>2.56E-4</v>
      </c>
      <c r="AB73" s="85">
        <v>1.94E-4</v>
      </c>
      <c r="AC73" s="85">
        <v>1.64E-4</v>
      </c>
      <c r="AD73" s="85">
        <v>8.6E-5</v>
      </c>
      <c r="AE73" s="85">
        <v>1.23E-4</v>
      </c>
      <c r="AF73" s="85">
        <v>1.9E-4</v>
      </c>
      <c r="AG73" s="85">
        <v>2.34E-4</v>
      </c>
      <c r="AH73" s="85">
        <v>2.14E-4</v>
      </c>
      <c r="AI73" s="85">
        <v>2.12E-4</v>
      </c>
      <c r="AJ73" s="85" t="s">
        <v>248</v>
      </c>
    </row>
    <row r="74">
      <c r="A74" s="85">
        <v>9.64E-4</v>
      </c>
      <c r="B74" s="85">
        <v>6.69E-4</v>
      </c>
      <c r="C74" s="85">
        <v>3.69E-4</v>
      </c>
      <c r="D74" s="85">
        <v>1.98E-4</v>
      </c>
      <c r="E74" s="85">
        <v>1.5E-5</v>
      </c>
      <c r="F74" s="85">
        <v>-2.08E-4</v>
      </c>
      <c r="G74" s="85">
        <v>-4.26E-4</v>
      </c>
      <c r="H74" s="85">
        <v>-5.97E-4</v>
      </c>
      <c r="I74" s="85">
        <v>-5.94E-4</v>
      </c>
      <c r="J74" s="85">
        <v>-6.25E-4</v>
      </c>
      <c r="K74" s="85">
        <v>-6.84E-4</v>
      </c>
      <c r="L74" s="85">
        <v>-7.56E-4</v>
      </c>
      <c r="M74" s="85">
        <v>-7.01E-4</v>
      </c>
      <c r="N74" s="85">
        <v>-6.39E-4</v>
      </c>
      <c r="O74" s="85">
        <v>-6.05E-4</v>
      </c>
      <c r="P74" s="85">
        <v>-6.06E-4</v>
      </c>
      <c r="Q74" s="85">
        <v>-5.61E-4</v>
      </c>
      <c r="R74" s="85">
        <v>-5.6E-4</v>
      </c>
      <c r="S74" s="85">
        <v>-5.56E-4</v>
      </c>
      <c r="T74" s="85">
        <v>-4.83E-4</v>
      </c>
      <c r="U74" s="85">
        <v>-3.17E-4</v>
      </c>
      <c r="V74" s="85">
        <v>-2.6E-4</v>
      </c>
      <c r="W74" s="85">
        <v>-1.71E-4</v>
      </c>
      <c r="X74" s="85">
        <v>-1.4E-4</v>
      </c>
      <c r="Y74" s="85">
        <v>0.0</v>
      </c>
      <c r="Z74" s="85">
        <v>1.87E-4</v>
      </c>
      <c r="AA74" s="85">
        <v>2.64E-4</v>
      </c>
      <c r="AB74" s="85">
        <v>1.88E-4</v>
      </c>
      <c r="AC74" s="85">
        <v>1.6E-4</v>
      </c>
      <c r="AD74" s="85">
        <v>8.6E-5</v>
      </c>
      <c r="AE74" s="85">
        <v>1.07E-4</v>
      </c>
      <c r="AF74" s="85">
        <v>1.57E-4</v>
      </c>
      <c r="AG74" s="85">
        <v>1.65E-4</v>
      </c>
      <c r="AH74" s="85">
        <v>1.71E-4</v>
      </c>
      <c r="AI74" s="85">
        <v>1.59E-4</v>
      </c>
      <c r="AJ74" s="85" t="s">
        <v>249</v>
      </c>
    </row>
    <row r="75">
      <c r="A75" s="85">
        <v>8.96E-4</v>
      </c>
      <c r="B75" s="85">
        <v>6.17E-4</v>
      </c>
      <c r="C75" s="85">
        <v>3.23E-4</v>
      </c>
      <c r="D75" s="85">
        <v>1.71E-4</v>
      </c>
      <c r="E75" s="85">
        <v>-8.0E-6</v>
      </c>
      <c r="F75" s="85">
        <v>-2.16E-4</v>
      </c>
      <c r="G75" s="85">
        <v>-4.34E-4</v>
      </c>
      <c r="H75" s="85">
        <v>-5.76E-4</v>
      </c>
      <c r="I75" s="85">
        <v>-5.82E-4</v>
      </c>
      <c r="J75" s="85">
        <v>-6.18E-4</v>
      </c>
      <c r="K75" s="85">
        <v>-6.59E-4</v>
      </c>
      <c r="L75" s="85">
        <v>-7.23E-4</v>
      </c>
      <c r="M75" s="85">
        <v>-6.55E-4</v>
      </c>
      <c r="N75" s="85">
        <v>-5.99E-4</v>
      </c>
      <c r="O75" s="85">
        <v>-5.55E-4</v>
      </c>
      <c r="P75" s="85">
        <v>-5.47E-4</v>
      </c>
      <c r="Q75" s="85">
        <v>-5.16E-4</v>
      </c>
      <c r="R75" s="85">
        <v>-5.35E-4</v>
      </c>
      <c r="S75" s="85">
        <v>-5.44E-4</v>
      </c>
      <c r="T75" s="85">
        <v>-4.35E-4</v>
      </c>
      <c r="U75" s="85">
        <v>-2.9E-4</v>
      </c>
      <c r="V75" s="85">
        <v>-2.68E-4</v>
      </c>
      <c r="W75" s="85">
        <v>-1.69E-4</v>
      </c>
      <c r="X75" s="85">
        <v>-1.28E-4</v>
      </c>
      <c r="Y75" s="85">
        <v>0.0</v>
      </c>
      <c r="Z75" s="85">
        <v>1.84E-4</v>
      </c>
      <c r="AA75" s="85">
        <v>2.57E-4</v>
      </c>
      <c r="AB75" s="85">
        <v>1.92E-4</v>
      </c>
      <c r="AC75" s="85">
        <v>1.59E-4</v>
      </c>
      <c r="AD75" s="85">
        <v>8.4E-5</v>
      </c>
      <c r="AE75" s="85">
        <v>1.37E-4</v>
      </c>
      <c r="AF75" s="85">
        <v>1.53E-4</v>
      </c>
      <c r="AG75" s="85">
        <v>1.62E-4</v>
      </c>
      <c r="AH75" s="85">
        <v>1.38E-4</v>
      </c>
      <c r="AI75" s="85">
        <v>1.74E-4</v>
      </c>
      <c r="AJ75" s="85" t="s">
        <v>250</v>
      </c>
    </row>
    <row r="76">
      <c r="A76" s="85">
        <v>4.47E-4</v>
      </c>
      <c r="B76" s="85">
        <v>1.83E-4</v>
      </c>
      <c r="C76" s="85">
        <v>-6.5E-5</v>
      </c>
      <c r="D76" s="85">
        <v>-1.87E-4</v>
      </c>
      <c r="E76" s="85">
        <v>-3.39E-4</v>
      </c>
      <c r="F76" s="85">
        <v>-5.42E-4</v>
      </c>
      <c r="G76" s="85">
        <v>-7.21E-4</v>
      </c>
      <c r="H76" s="85">
        <v>-8.49E-4</v>
      </c>
      <c r="I76" s="85">
        <v>-8.6E-4</v>
      </c>
      <c r="J76" s="85">
        <v>-8.71E-4</v>
      </c>
      <c r="K76" s="85">
        <v>-9.05E-4</v>
      </c>
      <c r="L76" s="85">
        <v>-9.13E-4</v>
      </c>
      <c r="M76" s="85">
        <v>-9.02E-4</v>
      </c>
      <c r="N76" s="85">
        <v>-8.17E-4</v>
      </c>
      <c r="O76" s="85">
        <v>-7.52E-4</v>
      </c>
      <c r="P76" s="85">
        <v>-7.3E-4</v>
      </c>
      <c r="Q76" s="85">
        <v>-6.89E-4</v>
      </c>
      <c r="R76" s="85">
        <v>-6.75E-4</v>
      </c>
      <c r="S76" s="85">
        <v>-6.58E-4</v>
      </c>
      <c r="T76" s="85">
        <v>-5.35E-4</v>
      </c>
      <c r="U76" s="85">
        <v>-3.82E-4</v>
      </c>
      <c r="V76" s="85">
        <v>-2.86E-4</v>
      </c>
      <c r="W76" s="85">
        <v>-1.89E-4</v>
      </c>
      <c r="X76" s="85">
        <v>-1.34E-4</v>
      </c>
      <c r="Y76" s="85">
        <v>0.0</v>
      </c>
      <c r="Z76" s="85">
        <v>1.89E-4</v>
      </c>
      <c r="AA76" s="85">
        <v>3.19E-4</v>
      </c>
      <c r="AB76" s="85">
        <v>2.51E-4</v>
      </c>
      <c r="AC76" s="85">
        <v>2.2E-4</v>
      </c>
      <c r="AD76" s="85">
        <v>1.43E-4</v>
      </c>
      <c r="AE76" s="85">
        <v>2.21E-4</v>
      </c>
      <c r="AF76" s="85">
        <v>2.68E-4</v>
      </c>
      <c r="AG76" s="85">
        <v>2.71E-4</v>
      </c>
      <c r="AH76" s="85">
        <v>2.5E-4</v>
      </c>
      <c r="AI76" s="85">
        <v>2.7E-4</v>
      </c>
      <c r="AJ76" s="85" t="s">
        <v>251</v>
      </c>
    </row>
    <row r="77">
      <c r="A77" s="85">
        <v>-1.8E-4</v>
      </c>
      <c r="B77" s="85">
        <v>-4.18E-4</v>
      </c>
      <c r="C77" s="85">
        <v>-6.26E-4</v>
      </c>
      <c r="D77" s="85">
        <v>-6.9E-4</v>
      </c>
      <c r="E77" s="85">
        <v>-8.19E-4</v>
      </c>
      <c r="F77" s="85">
        <v>-9.62E-4</v>
      </c>
      <c r="G77" s="85">
        <v>-0.001128</v>
      </c>
      <c r="H77" s="85">
        <v>-0.001216</v>
      </c>
      <c r="I77" s="85">
        <v>-0.001168</v>
      </c>
      <c r="J77" s="85">
        <v>-0.001175</v>
      </c>
      <c r="K77" s="85">
        <v>-0.001136</v>
      </c>
      <c r="L77" s="85">
        <v>-0.001143</v>
      </c>
      <c r="M77" s="85">
        <v>-0.001095</v>
      </c>
      <c r="N77" s="85">
        <v>-0.001011</v>
      </c>
      <c r="O77" s="85">
        <v>-9.34E-4</v>
      </c>
      <c r="P77" s="85">
        <v>-9.0E-4</v>
      </c>
      <c r="Q77" s="85">
        <v>-8.39E-4</v>
      </c>
      <c r="R77" s="85">
        <v>-7.93E-4</v>
      </c>
      <c r="S77" s="85">
        <v>-7.53E-4</v>
      </c>
      <c r="T77" s="85">
        <v>-6.62E-4</v>
      </c>
      <c r="U77" s="85">
        <v>-4.31E-4</v>
      </c>
      <c r="V77" s="85">
        <v>-3.36E-4</v>
      </c>
      <c r="W77" s="85">
        <v>-2.03E-4</v>
      </c>
      <c r="X77" s="85">
        <v>-1.46E-4</v>
      </c>
      <c r="Y77" s="85">
        <v>0.0</v>
      </c>
      <c r="Z77" s="85">
        <v>2.56E-4</v>
      </c>
      <c r="AA77" s="85">
        <v>3.71E-4</v>
      </c>
      <c r="AB77" s="85">
        <v>3.18E-4</v>
      </c>
      <c r="AC77" s="85">
        <v>3.41E-4</v>
      </c>
      <c r="AD77" s="85">
        <v>2.66E-4</v>
      </c>
      <c r="AE77" s="85">
        <v>3.59E-4</v>
      </c>
      <c r="AF77" s="85">
        <v>4.32E-4</v>
      </c>
      <c r="AG77" s="85">
        <v>4.51E-4</v>
      </c>
      <c r="AH77" s="85">
        <v>4.22E-4</v>
      </c>
      <c r="AI77" s="85">
        <v>4.33E-4</v>
      </c>
      <c r="AJ77" s="85" t="s">
        <v>252</v>
      </c>
    </row>
  </sheetData>
  <drawing r:id="rId1"/>
</worksheet>
</file>