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76CC1289-4BD3-4274-8F8E-7B5858845309}" xr6:coauthVersionLast="47" xr6:coauthVersionMax="47" xr10:uidLastSave="{00000000-0000-0000-0000-000000000000}"/>
  <bookViews>
    <workbookView xWindow="-108" yWindow="-108" windowWidth="23256" windowHeight="13176" activeTab="1" xr2:uid="{5ECC33D7-267E-3941-AADB-18CFA00ADDCE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0" l="1"/>
  <c r="E15" i="10"/>
  <c r="F15" i="10"/>
  <c r="G15" i="10"/>
  <c r="H15" i="10"/>
  <c r="C15" i="10"/>
  <c r="C16" i="10" l="1"/>
  <c r="I4" i="1"/>
  <c r="B15" i="10"/>
  <c r="I14" i="10"/>
  <c r="I13" i="10"/>
  <c r="I11" i="10"/>
  <c r="I10" i="10"/>
  <c r="I9" i="10"/>
  <c r="I7" i="10"/>
  <c r="I6" i="10"/>
  <c r="I5" i="10"/>
  <c r="I4" i="10"/>
  <c r="I12" i="10"/>
  <c r="I8" i="10"/>
  <c r="H16" i="10"/>
  <c r="G16" i="10"/>
  <c r="F16" i="10"/>
  <c r="E16" i="10"/>
  <c r="D16" i="10"/>
  <c r="O3" i="10"/>
  <c r="N3" i="10"/>
  <c r="M3" i="10"/>
  <c r="L3" i="10"/>
  <c r="K3" i="10"/>
  <c r="J3" i="10"/>
  <c r="H3" i="10"/>
  <c r="G3" i="10"/>
  <c r="F3" i="10"/>
  <c r="E3" i="10"/>
  <c r="D3" i="10"/>
  <c r="C3" i="10"/>
  <c r="J11" i="2"/>
  <c r="J12" i="2"/>
  <c r="J13" i="2"/>
  <c r="J14" i="2"/>
  <c r="J15" i="2"/>
  <c r="I5" i="1"/>
  <c r="I6" i="1"/>
  <c r="I7" i="1"/>
  <c r="I8" i="1"/>
  <c r="O3" i="1"/>
  <c r="N3" i="1"/>
  <c r="M3" i="1"/>
  <c r="L3" i="1"/>
  <c r="K3" i="1"/>
  <c r="J3" i="1"/>
  <c r="B9" i="1"/>
  <c r="H3" i="1"/>
  <c r="G3" i="1"/>
  <c r="F3" i="1"/>
  <c r="E3" i="1"/>
  <c r="D3" i="1"/>
  <c r="C3" i="1"/>
  <c r="J10" i="2"/>
  <c r="E16" i="2"/>
  <c r="F16" i="2"/>
  <c r="G16" i="2"/>
  <c r="H16" i="2"/>
  <c r="I16" i="2"/>
  <c r="D16" i="2"/>
  <c r="I9" i="2"/>
  <c r="H9" i="2"/>
  <c r="G9" i="2"/>
  <c r="F9" i="2"/>
  <c r="E9" i="2"/>
  <c r="D9" i="2"/>
  <c r="H9" i="1" l="1"/>
  <c r="H10" i="1" s="1"/>
  <c r="G9" i="1" l="1"/>
  <c r="G10" i="1" s="1"/>
  <c r="F9" i="1"/>
  <c r="F10" i="1" s="1"/>
  <c r="E9" i="1"/>
  <c r="E10" i="1" s="1"/>
  <c r="C9" i="1"/>
  <c r="C10" i="1" s="1"/>
  <c r="D9" i="1"/>
  <c r="D10" i="1" s="1"/>
</calcChain>
</file>

<file path=xl/sharedStrings.xml><?xml version="1.0" encoding="utf-8"?>
<sst xmlns="http://schemas.openxmlformats.org/spreadsheetml/2006/main" count="452" uniqueCount="177">
  <si>
    <t>LAPR3 Project Group and Self-assessment v4.0</t>
  </si>
  <si>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</si>
  <si>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</si>
  <si>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</si>
  <si>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</si>
  <si>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</si>
  <si>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</si>
  <si>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</si>
  <si>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</si>
  <si>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</si>
  <si>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</si>
  <si>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</si>
  <si>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</si>
  <si>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</si>
  <si>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</si>
  <si>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</si>
  <si>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</si>
  <si>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</si>
  <si>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</si>
  <si>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</si>
  <si>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</si>
  <si>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</si>
  <si>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</si>
  <si>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</si>
  <si>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</si>
  <si>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</si>
  <si>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</si>
  <si>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</si>
  <si>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</si>
  <si>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</si>
  <si>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</si>
  <si>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</si>
  <si>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</si>
  <si>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</si>
  <si>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</si>
  <si>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US110</t>
  </si>
  <si>
    <t>1200585 also worked on this US</t>
  </si>
  <si>
    <t>The students  have exceeded expectations </t>
  </si>
  <si>
    <t>US111</t>
  </si>
  <si>
    <t>1201458 also worked on this US</t>
  </si>
  <si>
    <t>US112</t>
  </si>
  <si>
    <t>1211551 also worked on this US</t>
  </si>
  <si>
    <t>US210</t>
  </si>
  <si>
    <t>1210818 also worked on this US</t>
  </si>
  <si>
    <t>US211</t>
  </si>
  <si>
    <t>US212</t>
  </si>
  <si>
    <t>US213</t>
  </si>
  <si>
    <t>US214</t>
  </si>
  <si>
    <t>US215</t>
  </si>
  <si>
    <t>US216</t>
  </si>
  <si>
    <t>US307</t>
  </si>
  <si>
    <t>US308</t>
  </si>
  <si>
    <t>US309</t>
  </si>
  <si>
    <t>1210804 also worked on this US</t>
  </si>
  <si>
    <t>US310</t>
  </si>
  <si>
    <t>US311</t>
  </si>
  <si>
    <t>US406</t>
  </si>
  <si>
    <t>US407</t>
  </si>
  <si>
    <t>US408</t>
  </si>
  <si>
    <t>US409</t>
  </si>
  <si>
    <t>1201458 wrote the report</t>
  </si>
  <si>
    <t>Project Development Self-Assessment</t>
  </si>
  <si>
    <t>Rubric</t>
  </si>
  <si>
    <t>Weight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</si>
  <si>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</si>
  <si>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</si>
  <si>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</si>
  <si>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</si>
  <si>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</si>
  <si>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</si>
  <si>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</si>
  <si>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</si>
  <si>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</si>
  <si>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</si>
  <si>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</si>
  <si>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</si>
  <si>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</si>
  <si>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</si>
  <si>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</si>
  <si>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</si>
  <si>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</si>
  <si>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</si>
  <si>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</si>
  <si>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</si>
  <si>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</si>
  <si>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</si>
  <si>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</si>
  <si>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</si>
  <si>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</si>
  <si>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</si>
  <si>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</si>
  <si>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</si>
  <si>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</si>
  <si>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</si>
  <si>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</si>
  <si>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Teacher Assessment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</si>
  <si>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</si>
  <si>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</si>
  <si>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</si>
  <si>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</si>
  <si>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</si>
  <si>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</si>
  <si>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</si>
  <si>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</si>
  <si>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</si>
  <si>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</si>
  <si>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</si>
  <si>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</si>
  <si>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</si>
  <si>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</si>
  <si>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</si>
  <si>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</si>
  <si>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</si>
  <si>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</si>
  <si>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</si>
  <si>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</si>
  <si>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</si>
  <si>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</si>
  <si>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</si>
  <si>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</si>
  <si>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</si>
  <si>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</si>
  <si>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</si>
  <si>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</si>
  <si>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</si>
  <si>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</si>
  <si>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</si>
  <si>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</si>
  <si>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</si>
  <si>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</si>
  <si>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</si>
  <si>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</si>
  <si>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</si>
  <si>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</si>
  <si>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</si>
  <si>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</si>
  <si>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</si>
  <si>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</si>
  <si>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</si>
  <si>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</si>
  <si>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</si>
  <si>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</si>
  <si>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</si>
  <si>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</si>
  <si>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</si>
  <si>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</si>
  <si>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</si>
  <si>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</si>
  <si>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</si>
  <si>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</si>
  <si>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</si>
  <si>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</si>
  <si>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</si>
  <si>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</si>
  <si>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</si>
  <si>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</si>
  <si>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US101</t>
  </si>
  <si>
    <t>US102</t>
  </si>
  <si>
    <t>US103</t>
  </si>
  <si>
    <t>US104</t>
  </si>
  <si>
    <t>US202</t>
  </si>
  <si>
    <t>US204</t>
  </si>
  <si>
    <t>US205</t>
  </si>
  <si>
    <t>US206</t>
  </si>
  <si>
    <t>US207</t>
  </si>
  <si>
    <t>US208</t>
  </si>
  <si>
    <t>US209</t>
  </si>
  <si>
    <t>US301</t>
  </si>
  <si>
    <t>US302</t>
  </si>
  <si>
    <t>US303</t>
  </si>
  <si>
    <t>US304</t>
  </si>
  <si>
    <t>US305</t>
  </si>
  <si>
    <t>US306</t>
  </si>
  <si>
    <t>US401</t>
  </si>
  <si>
    <t>US402</t>
  </si>
  <si>
    <t>US403</t>
  </si>
  <si>
    <t>US404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</si>
</sst>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19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2" fontId="0" fillId="0" borderId="24" xfId="0" applyNumberFormat="1" applyBorder="1"/>
    <xf numFmtId="2" fontId="0" fillId="0" borderId="25" xfId="0" applyNumberFormat="1" applyBorder="1"/>
    <xf numFmtId="0" fontId="0" fillId="0" borderId="5" xfId="0" applyBorder="1"/>
    <xf numFmtId="2" fontId="0" fillId="0" borderId="4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" fontId="0" fillId="0" borderId="27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7" fillId="3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Font="1"/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400900</xdr:colOff>
      <xdr:row>15</xdr:row>
      <xdr:rowOff>0</xdr:rowOff>
    </xdr:from>
    <xdr:to>
      <xdr:col>11</xdr:col>
      <xdr:colOff>401260</xdr:colOff>
      <xdr:row>15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K35"/>
  <sheetViews>
    <sheetView zoomScale="70" zoomScaleNormal="70" workbookViewId="0">
      <selection activeCell="L13" sqref="L13"/>
    </sheetView>
  </sheetViews>
  <sheetFormatPr defaultColWidth="11" defaultRowHeight="15.6" x14ac:dyDescent="0.3"/>
  <cols>
    <col min="2" max="2" width="7.3984375" customWidth="1"/>
    <col min="3" max="3" width="10" bestFit="1" customWidth="1"/>
    <col min="4" max="4" width="7.8984375" bestFit="1" customWidth="1"/>
    <col min="5" max="10" width="7.8984375" customWidth="1"/>
    <col min="11" max="11" width="8" customWidth="1"/>
  </cols>
  <sheetData>
    <row r="1" spans="1:11" ht="21" x14ac:dyDescent="0.3">
      <c r="A1" s="24" t="s">
        <v>0</v>
      </c>
      <c r="B1" s="1"/>
      <c r="C1" s="1"/>
    </row>
    <row r="2" spans="1:11" x14ac:dyDescent="0.3">
      <c r="A2" s="33" t="s">
        <v>1</v>
      </c>
      <c r="B2" s="1"/>
      <c r="C2" s="1"/>
    </row>
    <row r="3" spans="1:11" x14ac:dyDescent="0.3">
      <c r="B3" s="1"/>
      <c r="C3" s="1"/>
    </row>
    <row r="4" spans="1:11" x14ac:dyDescent="0.3">
      <c r="A4" s="2" t="s">
        <v>2</v>
      </c>
      <c r="B4" s="6">
        <v>114</v>
      </c>
      <c r="C4" s="1" t="s">
        <v>3</v>
      </c>
    </row>
    <row r="6" spans="1:11" x14ac:dyDescent="0.3">
      <c r="A6" s="4" t="s">
        <v>4</v>
      </c>
    </row>
    <row r="7" spans="1:11" ht="16.2" thickBot="1" x14ac:dyDescent="0.35"/>
    <row r="8" spans="1:11" ht="15.9" customHeight="1" thickBot="1" x14ac:dyDescent="0.35">
      <c r="B8" s="1"/>
      <c r="C8" s="1"/>
      <c r="E8" s="57" t="s">
        <v>5</v>
      </c>
      <c r="F8" s="58"/>
      <c r="G8" s="58"/>
      <c r="H8" s="58"/>
      <c r="I8" s="58"/>
      <c r="J8" s="58"/>
      <c r="K8" s="59"/>
    </row>
    <row r="9" spans="1:11" ht="105.9" customHeight="1" thickBot="1" x14ac:dyDescent="0.35">
      <c r="B9" s="1"/>
      <c r="C9" s="1"/>
      <c r="D9" s="39">
        <f>C10</f>
        <v>1210804</v>
      </c>
      <c r="E9" s="40">
        <f>C11</f>
        <v>1210818</v>
      </c>
      <c r="F9" s="40">
        <f>C12</f>
        <v>1200585</v>
      </c>
      <c r="G9" s="40">
        <f>C13</f>
        <v>1201458</v>
      </c>
      <c r="H9" s="40">
        <f>C14</f>
        <v>1211551</v>
      </c>
      <c r="I9" s="40">
        <f>C15</f>
        <v>1200874</v>
      </c>
      <c r="J9" s="41" t="s">
        <v>6</v>
      </c>
    </row>
    <row r="10" spans="1:11" ht="16.2" thickBot="1" x14ac:dyDescent="0.35">
      <c r="B10" s="55" t="s">
        <v>7</v>
      </c>
      <c r="C10" s="36">
        <v>1210804</v>
      </c>
      <c r="D10" s="35">
        <v>5</v>
      </c>
      <c r="E10" s="37">
        <v>5</v>
      </c>
      <c r="F10" s="38">
        <v>5</v>
      </c>
      <c r="G10" s="38">
        <v>5</v>
      </c>
      <c r="H10" s="38">
        <v>5</v>
      </c>
      <c r="I10" s="38">
        <v>3</v>
      </c>
      <c r="J10" s="44">
        <f t="shared" ref="J10:J15" si="0">AVERAGE(D10:I10)</f>
        <v>4.666666666666667</v>
      </c>
    </row>
    <row r="11" spans="1:11" ht="16.2" thickBot="1" x14ac:dyDescent="0.35">
      <c r="B11" s="56"/>
      <c r="C11" s="8">
        <v>1210818</v>
      </c>
      <c r="D11" s="9">
        <v>5</v>
      </c>
      <c r="E11" s="35">
        <v>5</v>
      </c>
      <c r="F11" s="34">
        <v>5</v>
      </c>
      <c r="G11" s="8">
        <v>5</v>
      </c>
      <c r="H11" s="8">
        <v>5</v>
      </c>
      <c r="I11" s="8">
        <v>3</v>
      </c>
      <c r="J11" s="45">
        <f t="shared" si="0"/>
        <v>4.666666666666667</v>
      </c>
    </row>
    <row r="12" spans="1:11" ht="16.2" thickBot="1" x14ac:dyDescent="0.35">
      <c r="B12" s="56"/>
      <c r="C12" s="8">
        <v>1200585</v>
      </c>
      <c r="D12" s="8">
        <v>5</v>
      </c>
      <c r="E12" s="9">
        <v>5</v>
      </c>
      <c r="F12" s="35">
        <v>5</v>
      </c>
      <c r="G12" s="34">
        <v>5</v>
      </c>
      <c r="H12" s="8">
        <v>5</v>
      </c>
      <c r="I12" s="8">
        <v>3</v>
      </c>
      <c r="J12" s="45">
        <f t="shared" si="0"/>
        <v>4.666666666666667</v>
      </c>
    </row>
    <row r="13" spans="1:11" x14ac:dyDescent="0.3">
      <c r="B13" s="56"/>
      <c r="C13" s="8">
        <v>1201458</v>
      </c>
      <c r="D13" s="8">
        <v>5</v>
      </c>
      <c r="E13" s="8">
        <v>5</v>
      </c>
      <c r="F13" s="9">
        <v>5</v>
      </c>
      <c r="G13" s="35">
        <v>5</v>
      </c>
      <c r="H13" s="34">
        <v>5</v>
      </c>
      <c r="I13" s="8">
        <v>3</v>
      </c>
      <c r="J13" s="45">
        <f t="shared" si="0"/>
        <v>4.666666666666667</v>
      </c>
    </row>
    <row r="14" spans="1:11" ht="16.2" thickBot="1" x14ac:dyDescent="0.35">
      <c r="B14" s="56"/>
      <c r="C14" s="8">
        <v>1211551</v>
      </c>
      <c r="D14" s="8">
        <v>5</v>
      </c>
      <c r="E14" s="8">
        <v>5</v>
      </c>
      <c r="F14" s="8">
        <v>5</v>
      </c>
      <c r="G14" s="9">
        <v>5</v>
      </c>
      <c r="H14" s="35">
        <v>5</v>
      </c>
      <c r="I14" s="34">
        <v>5</v>
      </c>
      <c r="J14" s="45">
        <f t="shared" si="0"/>
        <v>5</v>
      </c>
    </row>
    <row r="15" spans="1:11" ht="16.2" thickBot="1" x14ac:dyDescent="0.35">
      <c r="B15" s="56"/>
      <c r="C15" s="8">
        <v>1200874</v>
      </c>
      <c r="D15" s="8">
        <v>5</v>
      </c>
      <c r="E15" s="8">
        <v>5</v>
      </c>
      <c r="F15" s="8">
        <v>5</v>
      </c>
      <c r="G15" s="8">
        <v>5</v>
      </c>
      <c r="H15" s="9">
        <v>5</v>
      </c>
      <c r="I15" s="35">
        <v>5</v>
      </c>
      <c r="J15" s="45">
        <f t="shared" si="0"/>
        <v>5</v>
      </c>
    </row>
    <row r="16" spans="1:11" ht="16.2" thickBot="1" x14ac:dyDescent="0.35">
      <c r="B16" s="1"/>
      <c r="C16" s="42" t="s">
        <v>6</v>
      </c>
      <c r="D16" s="43">
        <f t="shared" ref="D16:I16" si="1">AVERAGE(D10:D15)</f>
        <v>5</v>
      </c>
      <c r="E16" s="43">
        <f t="shared" si="1"/>
        <v>5</v>
      </c>
      <c r="F16" s="43">
        <f t="shared" si="1"/>
        <v>5</v>
      </c>
      <c r="G16" s="43">
        <f t="shared" si="1"/>
        <v>5</v>
      </c>
      <c r="H16" s="43">
        <f t="shared" si="1"/>
        <v>5</v>
      </c>
      <c r="I16" s="43">
        <f t="shared" si="1"/>
        <v>3.6666666666666665</v>
      </c>
      <c r="J16" s="46"/>
    </row>
    <row r="18" spans="1:11" x14ac:dyDescent="0.3">
      <c r="A18" s="4" t="s">
        <v>8</v>
      </c>
    </row>
    <row r="19" spans="1:11" x14ac:dyDescent="0.3">
      <c r="A19" t="s">
        <v>9</v>
      </c>
    </row>
    <row r="20" spans="1:11" x14ac:dyDescent="0.3">
      <c r="A20" s="3" t="s">
        <v>10</v>
      </c>
    </row>
    <row r="21" spans="1:11" x14ac:dyDescent="0.3">
      <c r="A21" t="s">
        <v>11</v>
      </c>
    </row>
    <row r="22" spans="1:11" x14ac:dyDescent="0.3">
      <c r="A22">
        <v>0</v>
      </c>
      <c r="B22" t="s">
        <v>12</v>
      </c>
      <c r="K22" s="53"/>
    </row>
    <row r="23" spans="1:11" x14ac:dyDescent="0.3">
      <c r="A23">
        <v>1</v>
      </c>
      <c r="B23" t="s">
        <v>13</v>
      </c>
    </row>
    <row r="24" spans="1:11" x14ac:dyDescent="0.3">
      <c r="A24">
        <v>2</v>
      </c>
      <c r="B24" t="s">
        <v>14</v>
      </c>
    </row>
    <row r="25" spans="1:11" x14ac:dyDescent="0.3">
      <c r="A25">
        <v>3</v>
      </c>
      <c r="B25" t="s">
        <v>15</v>
      </c>
    </row>
    <row r="26" spans="1:11" x14ac:dyDescent="0.3">
      <c r="A26">
        <v>4</v>
      </c>
      <c r="B26" t="s">
        <v>16</v>
      </c>
    </row>
    <row r="27" spans="1:11" x14ac:dyDescent="0.3">
      <c r="A27">
        <v>5</v>
      </c>
      <c r="B27" t="s">
        <v>17</v>
      </c>
    </row>
    <row r="35" spans="3:4" x14ac:dyDescent="0.3">
      <c r="C35" s="13"/>
      <c r="D35" s="13"/>
    </row>
  </sheetData>
  <mergeCells count="2">
    <mergeCell ref="B10:B15"/>
    <mergeCell ref="E8:K8"/>
  </mergeCells>
  <dataValidations count="1">
    <dataValidation type="list" allowBlank="1" showInputMessage="1" showErrorMessage="1" sqref="D10:I15" xr:uid="{A9E419FC-657A-E845-BD22-B682C51C87C1}">
      <formula1>$A$22:$A$27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50"/>
  <sheetViews>
    <sheetView tabSelected="1" topLeftCell="A38" workbookViewId="0">
      <selection activeCell="C50" sqref="C50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29" t="s">
        <v>18</v>
      </c>
    </row>
    <row r="2" spans="1:10" ht="16.2" thickBot="1" x14ac:dyDescent="0.35"/>
    <row r="3" spans="1:10" x14ac:dyDescent="0.3">
      <c r="A3" s="61" t="s">
        <v>19</v>
      </c>
      <c r="B3" s="64" t="s">
        <v>20</v>
      </c>
      <c r="C3" s="64" t="s">
        <v>21</v>
      </c>
      <c r="D3" s="67" t="s">
        <v>22</v>
      </c>
      <c r="E3" s="10">
        <v>0</v>
      </c>
      <c r="F3" s="21">
        <v>1</v>
      </c>
      <c r="G3" s="21">
        <v>2</v>
      </c>
      <c r="H3" s="21">
        <v>3</v>
      </c>
      <c r="I3" s="21">
        <v>4</v>
      </c>
      <c r="J3" s="11">
        <v>5</v>
      </c>
    </row>
    <row r="4" spans="1:10" ht="31.2" x14ac:dyDescent="0.3">
      <c r="A4" s="62"/>
      <c r="B4" s="65"/>
      <c r="C4" s="65"/>
      <c r="D4" s="68"/>
      <c r="E4" s="14" t="s">
        <v>23</v>
      </c>
      <c r="F4" s="7" t="s">
        <v>24</v>
      </c>
      <c r="G4" s="7" t="s">
        <v>25</v>
      </c>
      <c r="H4" s="7" t="s">
        <v>26</v>
      </c>
      <c r="I4" s="7" t="s">
        <v>27</v>
      </c>
      <c r="J4" s="15" t="s">
        <v>28</v>
      </c>
    </row>
    <row r="5" spans="1:10" ht="47.4" thickBot="1" x14ac:dyDescent="0.35">
      <c r="A5" s="63"/>
      <c r="B5" s="66"/>
      <c r="C5" s="66"/>
      <c r="D5" s="69"/>
      <c r="E5" s="22" t="s">
        <v>29</v>
      </c>
      <c r="F5" s="23" t="s">
        <v>30</v>
      </c>
      <c r="G5" s="23" t="s">
        <v>31</v>
      </c>
      <c r="H5" s="23" t="s">
        <v>32</v>
      </c>
      <c r="I5" s="23" t="s">
        <v>33</v>
      </c>
      <c r="J5" s="16" t="s">
        <v>34</v>
      </c>
    </row>
    <row r="6" spans="1:10" ht="46.8" x14ac:dyDescent="0.3">
      <c r="A6" s="14" t="s">
        <v>156</v>
      </c>
      <c r="B6" s="8">
        <v>1210804</v>
      </c>
      <c r="C6" s="8">
        <v>5</v>
      </c>
      <c r="D6" s="12"/>
      <c r="E6" s="30" t="s">
        <v>29</v>
      </c>
      <c r="F6" s="31" t="s">
        <v>30</v>
      </c>
      <c r="G6" s="31" t="s">
        <v>31</v>
      </c>
      <c r="H6" s="31" t="s">
        <v>32</v>
      </c>
      <c r="I6" s="31" t="s">
        <v>33</v>
      </c>
      <c r="J6" s="32" t="s">
        <v>37</v>
      </c>
    </row>
    <row r="7" spans="1:10" ht="46.8" x14ac:dyDescent="0.3">
      <c r="A7" s="14" t="s">
        <v>157</v>
      </c>
      <c r="B7" s="8">
        <v>1201458</v>
      </c>
      <c r="C7" s="8">
        <v>5</v>
      </c>
      <c r="D7" s="12"/>
      <c r="E7" s="14" t="s">
        <v>29</v>
      </c>
      <c r="F7" s="7" t="s">
        <v>30</v>
      </c>
      <c r="G7" s="7" t="s">
        <v>31</v>
      </c>
      <c r="H7" s="7" t="s">
        <v>32</v>
      </c>
      <c r="I7" s="7" t="s">
        <v>33</v>
      </c>
      <c r="J7" s="32" t="s">
        <v>37</v>
      </c>
    </row>
    <row r="8" spans="1:10" ht="46.8" x14ac:dyDescent="0.3">
      <c r="A8" s="14" t="s">
        <v>158</v>
      </c>
      <c r="B8" s="8">
        <v>1211551</v>
      </c>
      <c r="C8" s="8">
        <v>4</v>
      </c>
      <c r="D8" s="12"/>
      <c r="E8" s="14" t="s">
        <v>29</v>
      </c>
      <c r="F8" s="7" t="s">
        <v>30</v>
      </c>
      <c r="G8" s="7" t="s">
        <v>31</v>
      </c>
      <c r="H8" s="7" t="s">
        <v>32</v>
      </c>
      <c r="I8" s="7" t="s">
        <v>33</v>
      </c>
      <c r="J8" s="32" t="s">
        <v>37</v>
      </c>
    </row>
    <row r="9" spans="1:10" ht="46.8" x14ac:dyDescent="0.3">
      <c r="A9" s="14" t="s">
        <v>159</v>
      </c>
      <c r="B9" s="8">
        <v>1200585</v>
      </c>
      <c r="C9" s="8">
        <v>4</v>
      </c>
      <c r="D9" s="12"/>
      <c r="E9" s="14" t="s">
        <v>29</v>
      </c>
      <c r="F9" s="7" t="s">
        <v>30</v>
      </c>
      <c r="G9" s="7" t="s">
        <v>31</v>
      </c>
      <c r="H9" s="7" t="s">
        <v>32</v>
      </c>
      <c r="I9" s="7" t="s">
        <v>33</v>
      </c>
      <c r="J9" s="32" t="s">
        <v>37</v>
      </c>
    </row>
    <row r="10" spans="1:10" ht="46.8" x14ac:dyDescent="0.3">
      <c r="A10" s="14" t="s">
        <v>35</v>
      </c>
      <c r="B10" s="8">
        <v>1210804</v>
      </c>
      <c r="C10" s="8">
        <v>4</v>
      </c>
      <c r="D10" s="12" t="s">
        <v>36</v>
      </c>
      <c r="E10" s="30" t="s">
        <v>29</v>
      </c>
      <c r="F10" s="31" t="s">
        <v>30</v>
      </c>
      <c r="G10" s="31" t="s">
        <v>31</v>
      </c>
      <c r="H10" s="31" t="s">
        <v>32</v>
      </c>
      <c r="I10" s="31" t="s">
        <v>33</v>
      </c>
      <c r="J10" s="32" t="s">
        <v>37</v>
      </c>
    </row>
    <row r="11" spans="1:10" ht="46.8" x14ac:dyDescent="0.3">
      <c r="A11" s="14" t="s">
        <v>38</v>
      </c>
      <c r="B11" s="8">
        <v>1210818</v>
      </c>
      <c r="C11" s="8">
        <v>4</v>
      </c>
      <c r="D11" s="12" t="s">
        <v>39</v>
      </c>
      <c r="E11" s="14" t="s">
        <v>29</v>
      </c>
      <c r="F11" s="7" t="s">
        <v>30</v>
      </c>
      <c r="G11" s="7" t="s">
        <v>31</v>
      </c>
      <c r="H11" s="7" t="s">
        <v>32</v>
      </c>
      <c r="I11" s="7" t="s">
        <v>33</v>
      </c>
      <c r="J11" s="32" t="s">
        <v>37</v>
      </c>
    </row>
    <row r="12" spans="1:10" ht="46.8" x14ac:dyDescent="0.3">
      <c r="A12" s="14" t="s">
        <v>40</v>
      </c>
      <c r="B12" s="8">
        <v>1200874</v>
      </c>
      <c r="C12" s="8">
        <v>4</v>
      </c>
      <c r="D12" s="12" t="s">
        <v>41</v>
      </c>
      <c r="E12" s="14" t="s">
        <v>29</v>
      </c>
      <c r="F12" s="7" t="s">
        <v>30</v>
      </c>
      <c r="G12" s="7" t="s">
        <v>31</v>
      </c>
      <c r="H12" s="7" t="s">
        <v>32</v>
      </c>
      <c r="I12" s="7" t="s">
        <v>33</v>
      </c>
      <c r="J12" s="32" t="s">
        <v>37</v>
      </c>
    </row>
    <row r="13" spans="1:10" ht="46.8" x14ac:dyDescent="0.3">
      <c r="A13" s="14" t="s">
        <v>160</v>
      </c>
      <c r="B13" s="8">
        <v>1201458</v>
      </c>
      <c r="C13" s="8">
        <v>4</v>
      </c>
      <c r="D13" s="12"/>
      <c r="E13" s="14" t="s">
        <v>29</v>
      </c>
      <c r="F13" s="7" t="s">
        <v>30</v>
      </c>
      <c r="G13" s="7" t="s">
        <v>31</v>
      </c>
      <c r="H13" s="7" t="s">
        <v>32</v>
      </c>
      <c r="I13" s="7" t="s">
        <v>33</v>
      </c>
      <c r="J13" s="32" t="s">
        <v>37</v>
      </c>
    </row>
    <row r="14" spans="1:10" ht="46.8" x14ac:dyDescent="0.3">
      <c r="A14" s="14" t="s">
        <v>161</v>
      </c>
      <c r="B14" s="8">
        <v>1201458</v>
      </c>
      <c r="C14" s="8">
        <v>5</v>
      </c>
      <c r="D14" s="12"/>
      <c r="E14" s="14" t="s">
        <v>29</v>
      </c>
      <c r="F14" s="7" t="s">
        <v>30</v>
      </c>
      <c r="G14" s="7" t="s">
        <v>31</v>
      </c>
      <c r="H14" s="7" t="s">
        <v>32</v>
      </c>
      <c r="I14" s="7" t="s">
        <v>33</v>
      </c>
      <c r="J14" s="32" t="s">
        <v>37</v>
      </c>
    </row>
    <row r="15" spans="1:10" ht="46.8" x14ac:dyDescent="0.3">
      <c r="A15" s="14" t="s">
        <v>162</v>
      </c>
      <c r="B15" s="8">
        <v>1211551</v>
      </c>
      <c r="C15" s="8">
        <v>2</v>
      </c>
      <c r="D15" s="12"/>
      <c r="E15" s="14" t="s">
        <v>29</v>
      </c>
      <c r="F15" s="7" t="s">
        <v>30</v>
      </c>
      <c r="G15" s="7" t="s">
        <v>31</v>
      </c>
      <c r="H15" s="7" t="s">
        <v>32</v>
      </c>
      <c r="I15" s="7" t="s">
        <v>33</v>
      </c>
      <c r="J15" s="32" t="s">
        <v>37</v>
      </c>
    </row>
    <row r="16" spans="1:10" ht="46.8" x14ac:dyDescent="0.3">
      <c r="A16" s="14" t="s">
        <v>163</v>
      </c>
      <c r="B16" s="8">
        <v>1211551</v>
      </c>
      <c r="C16" s="8">
        <v>4</v>
      </c>
      <c r="D16" s="12"/>
      <c r="E16" s="14" t="s">
        <v>29</v>
      </c>
      <c r="F16" s="7" t="s">
        <v>30</v>
      </c>
      <c r="G16" s="7" t="s">
        <v>31</v>
      </c>
      <c r="H16" s="7" t="s">
        <v>32</v>
      </c>
      <c r="I16" s="7" t="s">
        <v>33</v>
      </c>
      <c r="J16" s="32" t="s">
        <v>37</v>
      </c>
    </row>
    <row r="17" spans="1:10" ht="46.8" x14ac:dyDescent="0.3">
      <c r="A17" s="14" t="s">
        <v>164</v>
      </c>
      <c r="B17" s="8">
        <v>1210818</v>
      </c>
      <c r="C17" s="8">
        <v>5</v>
      </c>
      <c r="D17" s="12"/>
      <c r="E17" s="14" t="s">
        <v>29</v>
      </c>
      <c r="F17" s="7" t="s">
        <v>30</v>
      </c>
      <c r="G17" s="7" t="s">
        <v>31</v>
      </c>
      <c r="H17" s="7" t="s">
        <v>32</v>
      </c>
      <c r="I17" s="7" t="s">
        <v>33</v>
      </c>
      <c r="J17" s="32" t="s">
        <v>37</v>
      </c>
    </row>
    <row r="18" spans="1:10" ht="46.8" x14ac:dyDescent="0.3">
      <c r="A18" s="14" t="s">
        <v>165</v>
      </c>
      <c r="B18" s="8">
        <v>1210818</v>
      </c>
      <c r="C18" s="8">
        <v>4</v>
      </c>
      <c r="D18" s="12"/>
      <c r="E18" s="14" t="s">
        <v>29</v>
      </c>
      <c r="F18" s="7" t="s">
        <v>30</v>
      </c>
      <c r="G18" s="7" t="s">
        <v>31</v>
      </c>
      <c r="H18" s="7" t="s">
        <v>32</v>
      </c>
      <c r="I18" s="7" t="s">
        <v>33</v>
      </c>
      <c r="J18" s="32" t="s">
        <v>37</v>
      </c>
    </row>
    <row r="19" spans="1:10" ht="46.8" x14ac:dyDescent="0.3">
      <c r="A19" s="14" t="s">
        <v>166</v>
      </c>
      <c r="B19" s="8">
        <v>1200874</v>
      </c>
      <c r="C19" s="8">
        <v>0</v>
      </c>
      <c r="D19" s="12"/>
      <c r="E19" s="14" t="s">
        <v>29</v>
      </c>
      <c r="F19" s="7" t="s">
        <v>30</v>
      </c>
      <c r="G19" s="7" t="s">
        <v>31</v>
      </c>
      <c r="H19" s="7" t="s">
        <v>32</v>
      </c>
      <c r="I19" s="7" t="s">
        <v>33</v>
      </c>
      <c r="J19" s="32" t="s">
        <v>37</v>
      </c>
    </row>
    <row r="20" spans="1:10" ht="46.8" x14ac:dyDescent="0.3">
      <c r="A20" s="14" t="s">
        <v>42</v>
      </c>
      <c r="B20" s="8">
        <v>1201458</v>
      </c>
      <c r="C20" s="8">
        <v>4</v>
      </c>
      <c r="D20" s="12" t="s">
        <v>43</v>
      </c>
      <c r="E20" s="14" t="s">
        <v>29</v>
      </c>
      <c r="F20" s="7" t="s">
        <v>30</v>
      </c>
      <c r="G20" s="7" t="s">
        <v>31</v>
      </c>
      <c r="H20" s="7" t="s">
        <v>32</v>
      </c>
      <c r="I20" s="7" t="s">
        <v>33</v>
      </c>
      <c r="J20" s="32" t="s">
        <v>37</v>
      </c>
    </row>
    <row r="21" spans="1:10" ht="46.8" x14ac:dyDescent="0.3">
      <c r="A21" s="14" t="s">
        <v>44</v>
      </c>
      <c r="B21" s="8">
        <v>1211551</v>
      </c>
      <c r="C21" s="8">
        <v>4</v>
      </c>
      <c r="D21" s="12"/>
      <c r="E21" s="14" t="s">
        <v>29</v>
      </c>
      <c r="F21" s="7" t="s">
        <v>30</v>
      </c>
      <c r="G21" s="7" t="s">
        <v>31</v>
      </c>
      <c r="H21" s="7" t="s">
        <v>32</v>
      </c>
      <c r="I21" s="7" t="s">
        <v>33</v>
      </c>
      <c r="J21" s="32" t="s">
        <v>37</v>
      </c>
    </row>
    <row r="22" spans="1:10" ht="46.8" x14ac:dyDescent="0.3">
      <c r="A22" s="14" t="s">
        <v>45</v>
      </c>
      <c r="B22" s="8">
        <v>1201458</v>
      </c>
      <c r="C22" s="8">
        <v>4</v>
      </c>
      <c r="D22" s="12"/>
      <c r="E22" s="14" t="s">
        <v>29</v>
      </c>
      <c r="F22" s="7" t="s">
        <v>30</v>
      </c>
      <c r="G22" s="7" t="s">
        <v>31</v>
      </c>
      <c r="H22" s="7" t="s">
        <v>32</v>
      </c>
      <c r="I22" s="7" t="s">
        <v>33</v>
      </c>
      <c r="J22" s="32" t="s">
        <v>37</v>
      </c>
    </row>
    <row r="23" spans="1:10" ht="46.8" x14ac:dyDescent="0.3">
      <c r="A23" s="14" t="s">
        <v>46</v>
      </c>
      <c r="B23" s="8">
        <v>1200874</v>
      </c>
      <c r="C23" s="8">
        <v>3</v>
      </c>
      <c r="D23" s="12"/>
      <c r="E23" s="14" t="s">
        <v>29</v>
      </c>
      <c r="F23" s="7" t="s">
        <v>30</v>
      </c>
      <c r="G23" s="7" t="s">
        <v>31</v>
      </c>
      <c r="H23" s="7" t="s">
        <v>32</v>
      </c>
      <c r="I23" s="7" t="s">
        <v>33</v>
      </c>
      <c r="J23" s="32" t="s">
        <v>37</v>
      </c>
    </row>
    <row r="24" spans="1:10" ht="46.8" x14ac:dyDescent="0.3">
      <c r="A24" s="14" t="s">
        <v>47</v>
      </c>
      <c r="B24" s="8">
        <v>1210818</v>
      </c>
      <c r="C24" s="8">
        <v>4</v>
      </c>
      <c r="D24" s="12" t="s">
        <v>39</v>
      </c>
      <c r="E24" s="14" t="s">
        <v>29</v>
      </c>
      <c r="F24" s="7" t="s">
        <v>30</v>
      </c>
      <c r="G24" s="7" t="s">
        <v>31</v>
      </c>
      <c r="H24" s="7" t="s">
        <v>32</v>
      </c>
      <c r="I24" s="7" t="s">
        <v>33</v>
      </c>
      <c r="J24" s="32" t="s">
        <v>37</v>
      </c>
    </row>
    <row r="25" spans="1:10" ht="46.8" x14ac:dyDescent="0.3">
      <c r="A25" s="14" t="s">
        <v>48</v>
      </c>
      <c r="B25" s="8">
        <v>1200874</v>
      </c>
      <c r="C25" s="8">
        <v>3</v>
      </c>
      <c r="D25" s="12"/>
      <c r="E25" s="14" t="s">
        <v>29</v>
      </c>
      <c r="F25" s="7" t="s">
        <v>30</v>
      </c>
      <c r="G25" s="7" t="s">
        <v>31</v>
      </c>
      <c r="H25" s="7" t="s">
        <v>32</v>
      </c>
      <c r="I25" s="7" t="s">
        <v>33</v>
      </c>
      <c r="J25" s="32" t="s">
        <v>37</v>
      </c>
    </row>
    <row r="26" spans="1:10" ht="46.8" x14ac:dyDescent="0.3">
      <c r="A26" s="14" t="s">
        <v>49</v>
      </c>
      <c r="B26" s="8">
        <v>1211551</v>
      </c>
      <c r="C26" s="8">
        <v>1</v>
      </c>
      <c r="D26" s="12"/>
      <c r="E26" s="14" t="s">
        <v>29</v>
      </c>
      <c r="F26" s="7" t="s">
        <v>30</v>
      </c>
      <c r="G26" s="7" t="s">
        <v>31</v>
      </c>
      <c r="H26" s="7" t="s">
        <v>32</v>
      </c>
      <c r="I26" s="7" t="s">
        <v>33</v>
      </c>
      <c r="J26" s="32" t="s">
        <v>37</v>
      </c>
    </row>
    <row r="27" spans="1:10" ht="46.8" x14ac:dyDescent="0.3">
      <c r="A27" s="14" t="s">
        <v>167</v>
      </c>
      <c r="B27" s="8">
        <v>1201458</v>
      </c>
      <c r="C27" s="8">
        <v>5</v>
      </c>
      <c r="D27" s="12"/>
      <c r="E27" s="14" t="s">
        <v>29</v>
      </c>
      <c r="F27" s="7" t="s">
        <v>30</v>
      </c>
      <c r="G27" s="7" t="s">
        <v>31</v>
      </c>
      <c r="H27" s="7" t="s">
        <v>32</v>
      </c>
      <c r="I27" s="7" t="s">
        <v>33</v>
      </c>
      <c r="J27" s="32" t="s">
        <v>37</v>
      </c>
    </row>
    <row r="28" spans="1:10" ht="46.8" x14ac:dyDescent="0.3">
      <c r="A28" s="14" t="s">
        <v>168</v>
      </c>
      <c r="B28" s="8">
        <v>1200585</v>
      </c>
      <c r="C28" s="8">
        <v>3</v>
      </c>
      <c r="D28" s="12"/>
      <c r="E28" s="14" t="s">
        <v>29</v>
      </c>
      <c r="F28" s="7" t="s">
        <v>30</v>
      </c>
      <c r="G28" s="7" t="s">
        <v>31</v>
      </c>
      <c r="H28" s="7" t="s">
        <v>32</v>
      </c>
      <c r="I28" s="7" t="s">
        <v>33</v>
      </c>
      <c r="J28" s="32" t="s">
        <v>37</v>
      </c>
    </row>
    <row r="29" spans="1:10" ht="46.8" x14ac:dyDescent="0.3">
      <c r="A29" s="14" t="s">
        <v>169</v>
      </c>
      <c r="B29" s="8">
        <v>1210804</v>
      </c>
      <c r="C29" s="8">
        <v>5</v>
      </c>
      <c r="D29" s="12"/>
      <c r="E29" s="14" t="s">
        <v>29</v>
      </c>
      <c r="F29" s="7" t="s">
        <v>30</v>
      </c>
      <c r="G29" s="7" t="s">
        <v>31</v>
      </c>
      <c r="H29" s="7" t="s">
        <v>32</v>
      </c>
      <c r="I29" s="7" t="s">
        <v>33</v>
      </c>
      <c r="J29" s="32" t="s">
        <v>37</v>
      </c>
    </row>
    <row r="30" spans="1:10" ht="46.8" x14ac:dyDescent="0.3">
      <c r="A30" s="14" t="s">
        <v>170</v>
      </c>
      <c r="B30" s="8">
        <v>1210804</v>
      </c>
      <c r="C30" s="8">
        <v>5</v>
      </c>
      <c r="D30" s="12"/>
      <c r="E30" s="14" t="s">
        <v>29</v>
      </c>
      <c r="F30" s="7" t="s">
        <v>30</v>
      </c>
      <c r="G30" s="7" t="s">
        <v>31</v>
      </c>
      <c r="H30" s="7" t="s">
        <v>32</v>
      </c>
      <c r="I30" s="7" t="s">
        <v>33</v>
      </c>
      <c r="J30" s="32" t="s">
        <v>37</v>
      </c>
    </row>
    <row r="31" spans="1:10" ht="46.8" x14ac:dyDescent="0.3">
      <c r="A31" s="14" t="s">
        <v>171</v>
      </c>
      <c r="B31" s="8">
        <v>1210818</v>
      </c>
      <c r="C31" s="8">
        <v>5</v>
      </c>
      <c r="D31" s="12"/>
      <c r="E31" s="14" t="s">
        <v>29</v>
      </c>
      <c r="F31" s="7" t="s">
        <v>30</v>
      </c>
      <c r="G31" s="7" t="s">
        <v>31</v>
      </c>
      <c r="H31" s="7" t="s">
        <v>32</v>
      </c>
      <c r="I31" s="7" t="s">
        <v>33</v>
      </c>
      <c r="J31" s="32" t="s">
        <v>37</v>
      </c>
    </row>
    <row r="32" spans="1:10" ht="46.8" x14ac:dyDescent="0.3">
      <c r="A32" s="14" t="s">
        <v>172</v>
      </c>
      <c r="B32" s="8">
        <v>1211551</v>
      </c>
      <c r="C32" s="8">
        <v>4</v>
      </c>
      <c r="D32" s="12"/>
      <c r="E32" s="14" t="s">
        <v>29</v>
      </c>
      <c r="F32" s="7" t="s">
        <v>30</v>
      </c>
      <c r="G32" s="7" t="s">
        <v>31</v>
      </c>
      <c r="H32" s="7" t="s">
        <v>32</v>
      </c>
      <c r="I32" s="7" t="s">
        <v>33</v>
      </c>
      <c r="J32" s="32" t="s">
        <v>37</v>
      </c>
    </row>
    <row r="33" spans="1:10" ht="46.8" x14ac:dyDescent="0.3">
      <c r="A33" s="14" t="s">
        <v>50</v>
      </c>
      <c r="B33" s="8">
        <v>1201458</v>
      </c>
      <c r="C33" s="8">
        <v>4</v>
      </c>
      <c r="D33" s="12"/>
      <c r="E33" s="14" t="s">
        <v>29</v>
      </c>
      <c r="F33" s="7" t="s">
        <v>30</v>
      </c>
      <c r="G33" s="7" t="s">
        <v>31</v>
      </c>
      <c r="H33" s="7" t="s">
        <v>32</v>
      </c>
      <c r="I33" s="7" t="s">
        <v>33</v>
      </c>
      <c r="J33" s="32" t="s">
        <v>37</v>
      </c>
    </row>
    <row r="34" spans="1:10" ht="46.8" x14ac:dyDescent="0.3">
      <c r="A34" s="14" t="s">
        <v>51</v>
      </c>
      <c r="B34" s="8">
        <v>1210804</v>
      </c>
      <c r="C34" s="8">
        <v>4</v>
      </c>
      <c r="D34" s="12" t="s">
        <v>36</v>
      </c>
      <c r="E34" s="14" t="s">
        <v>29</v>
      </c>
      <c r="F34" s="7" t="s">
        <v>30</v>
      </c>
      <c r="G34" s="7" t="s">
        <v>31</v>
      </c>
      <c r="H34" s="7" t="s">
        <v>32</v>
      </c>
      <c r="I34" s="7" t="s">
        <v>33</v>
      </c>
      <c r="J34" s="32" t="s">
        <v>37</v>
      </c>
    </row>
    <row r="35" spans="1:10" ht="46.8" x14ac:dyDescent="0.3">
      <c r="A35" s="14" t="s">
        <v>52</v>
      </c>
      <c r="B35" s="8">
        <v>1200585</v>
      </c>
      <c r="C35" s="8">
        <v>2</v>
      </c>
      <c r="D35" s="12" t="s">
        <v>53</v>
      </c>
      <c r="E35" s="14" t="s">
        <v>29</v>
      </c>
      <c r="F35" s="7" t="s">
        <v>30</v>
      </c>
      <c r="G35" s="7" t="s">
        <v>31</v>
      </c>
      <c r="H35" s="7" t="s">
        <v>32</v>
      </c>
      <c r="I35" s="7" t="s">
        <v>33</v>
      </c>
      <c r="J35" s="32" t="s">
        <v>37</v>
      </c>
    </row>
    <row r="36" spans="1:10" ht="46.8" x14ac:dyDescent="0.3">
      <c r="A36" s="14" t="s">
        <v>54</v>
      </c>
      <c r="B36" s="8">
        <v>1210818</v>
      </c>
      <c r="C36" s="8">
        <v>3</v>
      </c>
      <c r="D36" s="12"/>
      <c r="E36" s="14" t="s">
        <v>29</v>
      </c>
      <c r="F36" s="7" t="s">
        <v>30</v>
      </c>
      <c r="G36" s="7" t="s">
        <v>31</v>
      </c>
      <c r="H36" s="7" t="s">
        <v>32</v>
      </c>
      <c r="I36" s="7" t="s">
        <v>33</v>
      </c>
      <c r="J36" s="32" t="s">
        <v>37</v>
      </c>
    </row>
    <row r="37" spans="1:10" ht="46.8" x14ac:dyDescent="0.3">
      <c r="A37" s="14" t="s">
        <v>55</v>
      </c>
      <c r="B37" s="8">
        <v>1211551</v>
      </c>
      <c r="C37" s="8">
        <v>3</v>
      </c>
      <c r="D37" s="12"/>
      <c r="E37" s="14" t="s">
        <v>29</v>
      </c>
      <c r="F37" s="7" t="s">
        <v>30</v>
      </c>
      <c r="G37" s="7" t="s">
        <v>31</v>
      </c>
      <c r="H37" s="7" t="s">
        <v>32</v>
      </c>
      <c r="I37" s="7" t="s">
        <v>33</v>
      </c>
      <c r="J37" s="32" t="s">
        <v>37</v>
      </c>
    </row>
    <row r="38" spans="1:10" ht="46.8" x14ac:dyDescent="0.3">
      <c r="A38" s="14" t="s">
        <v>173</v>
      </c>
      <c r="B38" s="8">
        <v>1211551</v>
      </c>
      <c r="C38" s="8">
        <v>5</v>
      </c>
      <c r="D38" s="12"/>
      <c r="E38" s="14" t="s">
        <v>29</v>
      </c>
      <c r="F38" s="7" t="s">
        <v>30</v>
      </c>
      <c r="G38" s="7" t="s">
        <v>31</v>
      </c>
      <c r="H38" s="7" t="s">
        <v>32</v>
      </c>
      <c r="I38" s="7" t="s">
        <v>33</v>
      </c>
      <c r="J38" s="32" t="s">
        <v>37</v>
      </c>
    </row>
    <row r="39" spans="1:10" ht="46.8" x14ac:dyDescent="0.3">
      <c r="A39" s="14" t="s">
        <v>174</v>
      </c>
      <c r="B39" s="8">
        <v>1200874</v>
      </c>
      <c r="C39" s="8">
        <v>4</v>
      </c>
      <c r="D39" s="12"/>
      <c r="E39" s="14" t="s">
        <v>29</v>
      </c>
      <c r="F39" s="7" t="s">
        <v>30</v>
      </c>
      <c r="G39" s="7" t="s">
        <v>31</v>
      </c>
      <c r="H39" s="7" t="s">
        <v>32</v>
      </c>
      <c r="I39" s="7" t="s">
        <v>33</v>
      </c>
      <c r="J39" s="32" t="s">
        <v>37</v>
      </c>
    </row>
    <row r="40" spans="1:10" ht="46.8" x14ac:dyDescent="0.3">
      <c r="A40" s="60" t="s">
        <v>175</v>
      </c>
      <c r="B40" s="8">
        <v>1200874</v>
      </c>
      <c r="C40" s="8">
        <v>3</v>
      </c>
      <c r="D40" s="12"/>
      <c r="E40" s="14" t="s">
        <v>29</v>
      </c>
      <c r="F40" s="7" t="s">
        <v>30</v>
      </c>
      <c r="G40" s="7" t="s">
        <v>31</v>
      </c>
      <c r="H40" s="7" t="s">
        <v>32</v>
      </c>
      <c r="I40" s="7" t="s">
        <v>33</v>
      </c>
      <c r="J40" s="32" t="s">
        <v>37</v>
      </c>
    </row>
    <row r="41" spans="1:10" ht="47.4" thickBot="1" x14ac:dyDescent="0.35">
      <c r="A41" s="22" t="s">
        <v>176</v>
      </c>
      <c r="B41" s="8">
        <v>1201458</v>
      </c>
      <c r="C41" s="8">
        <v>5</v>
      </c>
      <c r="D41" s="12"/>
      <c r="E41" s="22" t="s">
        <v>29</v>
      </c>
      <c r="F41" s="23" t="s">
        <v>30</v>
      </c>
      <c r="G41" s="23" t="s">
        <v>31</v>
      </c>
      <c r="H41" s="23" t="s">
        <v>32</v>
      </c>
      <c r="I41" s="23" t="s">
        <v>33</v>
      </c>
      <c r="J41" s="32" t="s">
        <v>37</v>
      </c>
    </row>
    <row r="42" spans="1:10" ht="46.8" x14ac:dyDescent="0.3">
      <c r="A42" s="14" t="s">
        <v>56</v>
      </c>
      <c r="B42" s="8">
        <v>1201458</v>
      </c>
      <c r="C42" s="8">
        <v>4</v>
      </c>
      <c r="D42" s="12"/>
      <c r="E42" s="14" t="s">
        <v>29</v>
      </c>
      <c r="F42" s="7" t="s">
        <v>30</v>
      </c>
      <c r="G42" s="7" t="s">
        <v>31</v>
      </c>
      <c r="H42" s="7" t="s">
        <v>32</v>
      </c>
      <c r="I42" s="7" t="s">
        <v>33</v>
      </c>
      <c r="J42" s="32" t="s">
        <v>37</v>
      </c>
    </row>
    <row r="43" spans="1:10" ht="46.8" x14ac:dyDescent="0.3">
      <c r="A43" s="14" t="s">
        <v>57</v>
      </c>
      <c r="B43" s="8">
        <v>1211551</v>
      </c>
      <c r="C43" s="70">
        <v>4</v>
      </c>
      <c r="D43" s="12"/>
      <c r="E43" s="14" t="s">
        <v>29</v>
      </c>
      <c r="F43" s="7" t="s">
        <v>30</v>
      </c>
      <c r="G43" s="7" t="s">
        <v>31</v>
      </c>
      <c r="H43" s="7" t="s">
        <v>32</v>
      </c>
      <c r="I43" s="7" t="s">
        <v>33</v>
      </c>
      <c r="J43" s="32" t="s">
        <v>37</v>
      </c>
    </row>
    <row r="44" spans="1:10" ht="46.8" x14ac:dyDescent="0.3">
      <c r="A44" s="14" t="s">
        <v>58</v>
      </c>
      <c r="B44" s="8">
        <v>1200874</v>
      </c>
      <c r="C44" s="8">
        <v>4</v>
      </c>
      <c r="D44" s="12"/>
      <c r="E44" s="14" t="s">
        <v>29</v>
      </c>
      <c r="F44" s="7" t="s">
        <v>30</v>
      </c>
      <c r="G44" s="7" t="s">
        <v>31</v>
      </c>
      <c r="H44" s="7" t="s">
        <v>32</v>
      </c>
      <c r="I44" s="7" t="s">
        <v>33</v>
      </c>
      <c r="J44" s="32" t="s">
        <v>37</v>
      </c>
    </row>
    <row r="45" spans="1:10" ht="46.8" x14ac:dyDescent="0.3">
      <c r="A45" s="14" t="s">
        <v>59</v>
      </c>
      <c r="B45" s="8">
        <v>1211551</v>
      </c>
      <c r="C45" s="8">
        <v>4</v>
      </c>
      <c r="D45" s="12" t="s">
        <v>60</v>
      </c>
      <c r="E45" s="14" t="s">
        <v>29</v>
      </c>
      <c r="F45" s="7" t="s">
        <v>30</v>
      </c>
      <c r="G45" s="7" t="s">
        <v>31</v>
      </c>
      <c r="H45" s="7" t="s">
        <v>32</v>
      </c>
      <c r="I45" s="7" t="s">
        <v>33</v>
      </c>
      <c r="J45" s="32" t="s">
        <v>37</v>
      </c>
    </row>
    <row r="50" spans="3:3" x14ac:dyDescent="0.3">
      <c r="C50" s="71"/>
    </row>
  </sheetData>
  <mergeCells count="4">
    <mergeCell ref="D3:D5"/>
    <mergeCell ref="C3:C5"/>
    <mergeCell ref="B3:B5"/>
    <mergeCell ref="A3:A5"/>
  </mergeCells>
  <phoneticPr fontId="3" type="noConversion"/>
  <conditionalFormatting sqref="E6:J45">
    <cfRule type="expression" dxfId="0" priority="31" stopIfTrue="1">
      <formula>$C6=E$3</formula>
    </cfRule>
  </conditionalFormatting>
  <dataValidations count="1">
    <dataValidation type="list" allowBlank="1" showInputMessage="1" showErrorMessage="1" sqref="C6:C45 C38:C41" xr:uid="{69C19197-FA69-AA49-88F5-04A3AEDBB970}">
      <formula1>$E$3:$J$3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Assessment'!$C$10:$C$15</xm:f>
          </x14:formula1>
          <xm:sqref>B10:B45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Q11"/>
  <sheetViews>
    <sheetView topLeftCell="A3" workbookViewId="0">
      <selection activeCell="I9" sqref="I9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8" width="5.59765625" style="1" customWidth="1"/>
    <col min="9" max="9" width="12.09765625" style="1" bestFit="1" customWidth="1"/>
    <col min="10" max="11" width="16.3984375" style="1" bestFit="1" customWidth="1"/>
    <col min="12" max="12" width="17.5" style="1" bestFit="1" customWidth="1"/>
    <col min="13" max="13" width="17" style="1" bestFit="1" customWidth="1"/>
    <col min="14" max="14" width="16.5" style="1" bestFit="1" customWidth="1"/>
    <col min="15" max="15" width="16.3984375" style="1" bestFit="1" customWidth="1"/>
    <col min="16" max="16" width="11" style="1" bestFit="1" customWidth="1"/>
    <col min="17" max="17" width="8.3984375" style="1" bestFit="1" customWidth="1"/>
    <col min="18" max="19" width="7.3984375" style="1" bestFit="1" customWidth="1"/>
    <col min="20" max="16384" width="10.8984375" style="1"/>
  </cols>
  <sheetData>
    <row r="1" spans="1:17" ht="21" x14ac:dyDescent="0.3">
      <c r="A1" s="24" t="s">
        <v>61</v>
      </c>
      <c r="B1" s="13"/>
      <c r="C1" s="13"/>
      <c r="D1" s="13"/>
      <c r="E1" s="13"/>
      <c r="F1" s="13"/>
      <c r="G1" s="13"/>
      <c r="H1" s="13"/>
    </row>
    <row r="2" spans="1:17" ht="16.2" thickBot="1" x14ac:dyDescent="0.35"/>
    <row r="3" spans="1:17" ht="48.6" x14ac:dyDescent="0.3">
      <c r="A3" s="19" t="s">
        <v>62</v>
      </c>
      <c r="B3" s="20" t="s">
        <v>63</v>
      </c>
      <c r="C3" s="20">
        <f>'Group and Self Assessment'!C10</f>
        <v>1210804</v>
      </c>
      <c r="D3" s="20">
        <f>'Group and Self Assessment'!C11</f>
        <v>1210818</v>
      </c>
      <c r="E3" s="20">
        <f>'Group and Self Assessment'!C12</f>
        <v>1200585</v>
      </c>
      <c r="F3" s="20">
        <f>'Group and Self Assessment'!C13</f>
        <v>1201458</v>
      </c>
      <c r="G3" s="20">
        <f>'Group and Self Assessment'!C14</f>
        <v>1211551</v>
      </c>
      <c r="H3" s="20">
        <f>'Group and Self Assessment'!C15</f>
        <v>1200874</v>
      </c>
      <c r="I3" s="20" t="s">
        <v>6</v>
      </c>
      <c r="J3" s="26">
        <f>0</f>
        <v>0</v>
      </c>
      <c r="K3" s="21">
        <f>1</f>
        <v>1</v>
      </c>
      <c r="L3" s="21">
        <f>2</f>
        <v>2</v>
      </c>
      <c r="M3" s="26">
        <f>3</f>
        <v>3</v>
      </c>
      <c r="N3" s="26">
        <f>4</f>
        <v>4</v>
      </c>
      <c r="O3" s="26">
        <f>5</f>
        <v>5</v>
      </c>
      <c r="P3" s="21" t="s">
        <v>64</v>
      </c>
      <c r="Q3" s="11" t="s">
        <v>22</v>
      </c>
    </row>
    <row r="4" spans="1:17" ht="31.2" x14ac:dyDescent="0.3">
      <c r="A4" s="14" t="s">
        <v>65</v>
      </c>
      <c r="B4" s="17">
        <v>0.35</v>
      </c>
      <c r="C4" s="25">
        <v>4</v>
      </c>
      <c r="D4" s="25">
        <v>4</v>
      </c>
      <c r="E4" s="25">
        <v>4</v>
      </c>
      <c r="F4" s="25">
        <v>4</v>
      </c>
      <c r="G4" s="25">
        <v>4</v>
      </c>
      <c r="H4" s="25">
        <v>4</v>
      </c>
      <c r="I4" s="27">
        <f>AVERAGE(C4:H4)</f>
        <v>4</v>
      </c>
      <c r="J4" s="7" t="s">
        <v>66</v>
      </c>
      <c r="K4" s="7" t="s">
        <v>66</v>
      </c>
      <c r="L4" s="7" t="s">
        <v>66</v>
      </c>
      <c r="M4" s="7" t="s">
        <v>66</v>
      </c>
      <c r="N4" s="7" t="s">
        <v>66</v>
      </c>
      <c r="O4" s="7" t="s">
        <v>66</v>
      </c>
      <c r="P4" s="7"/>
      <c r="Q4" s="15"/>
    </row>
    <row r="5" spans="1:17" ht="62.4" x14ac:dyDescent="0.3">
      <c r="A5" s="14" t="s">
        <v>67</v>
      </c>
      <c r="B5" s="17">
        <v>7.4999999999999997E-2</v>
      </c>
      <c r="C5" s="25">
        <v>4</v>
      </c>
      <c r="D5" s="25">
        <v>4</v>
      </c>
      <c r="E5" s="25">
        <v>4</v>
      </c>
      <c r="F5" s="25">
        <v>4</v>
      </c>
      <c r="G5" s="25">
        <v>4</v>
      </c>
      <c r="H5" s="25">
        <v>4</v>
      </c>
      <c r="I5" s="27">
        <f>AVERAGE(C5:H5)</f>
        <v>4</v>
      </c>
      <c r="J5" s="7" t="s">
        <v>68</v>
      </c>
      <c r="K5" s="7" t="s">
        <v>69</v>
      </c>
      <c r="L5" s="7" t="s">
        <v>70</v>
      </c>
      <c r="M5" s="7" t="s">
        <v>71</v>
      </c>
      <c r="N5" s="7" t="s">
        <v>72</v>
      </c>
      <c r="O5" s="7" t="s">
        <v>73</v>
      </c>
      <c r="P5" s="7"/>
      <c r="Q5" s="15"/>
    </row>
    <row r="6" spans="1:17" ht="124.8" x14ac:dyDescent="0.3">
      <c r="A6" s="14" t="s">
        <v>74</v>
      </c>
      <c r="B6" s="17">
        <v>0.1</v>
      </c>
      <c r="C6" s="25">
        <v>4</v>
      </c>
      <c r="D6" s="25">
        <v>4</v>
      </c>
      <c r="E6" s="25">
        <v>4</v>
      </c>
      <c r="F6" s="25">
        <v>4</v>
      </c>
      <c r="G6" s="25">
        <v>4</v>
      </c>
      <c r="H6" s="25">
        <v>4</v>
      </c>
      <c r="I6" s="27">
        <f>AVERAGE(C6:H6)</f>
        <v>4</v>
      </c>
      <c r="J6" s="7" t="s">
        <v>75</v>
      </c>
      <c r="K6" s="7" t="s">
        <v>76</v>
      </c>
      <c r="L6" s="7" t="s">
        <v>77</v>
      </c>
      <c r="M6" s="7" t="s">
        <v>78</v>
      </c>
      <c r="N6" s="7" t="s">
        <v>79</v>
      </c>
      <c r="O6" s="7" t="s">
        <v>80</v>
      </c>
      <c r="P6" s="7"/>
      <c r="Q6" s="15"/>
    </row>
    <row r="7" spans="1:17" ht="78" x14ac:dyDescent="0.3">
      <c r="A7" s="14" t="s">
        <v>81</v>
      </c>
      <c r="B7" s="17">
        <v>0.35</v>
      </c>
      <c r="C7" s="25">
        <v>4</v>
      </c>
      <c r="D7" s="25">
        <v>4</v>
      </c>
      <c r="E7" s="25">
        <v>4</v>
      </c>
      <c r="F7" s="25">
        <v>4</v>
      </c>
      <c r="G7" s="25">
        <v>4</v>
      </c>
      <c r="H7" s="25">
        <v>4</v>
      </c>
      <c r="I7" s="27">
        <f>AVERAGE(C7:H7)</f>
        <v>4</v>
      </c>
      <c r="J7" s="7" t="s">
        <v>82</v>
      </c>
      <c r="K7" s="7" t="s">
        <v>83</v>
      </c>
      <c r="L7" s="7" t="s">
        <v>84</v>
      </c>
      <c r="M7" s="7" t="s">
        <v>85</v>
      </c>
      <c r="N7" s="7" t="s">
        <v>86</v>
      </c>
      <c r="O7" s="7" t="s">
        <v>80</v>
      </c>
      <c r="P7" s="7"/>
      <c r="Q7" s="15"/>
    </row>
    <row r="8" spans="1:17" ht="93.6" x14ac:dyDescent="0.3">
      <c r="A8" s="14" t="s">
        <v>87</v>
      </c>
      <c r="B8" s="17">
        <v>0.125</v>
      </c>
      <c r="C8" s="25">
        <v>4</v>
      </c>
      <c r="D8" s="25">
        <v>4</v>
      </c>
      <c r="E8" s="25">
        <v>4</v>
      </c>
      <c r="F8" s="25">
        <v>4</v>
      </c>
      <c r="G8" s="25">
        <v>4</v>
      </c>
      <c r="H8" s="25">
        <v>4</v>
      </c>
      <c r="I8" s="27">
        <f>AVERAGE(C8:H8)</f>
        <v>4</v>
      </c>
      <c r="J8" s="7" t="s">
        <v>88</v>
      </c>
      <c r="K8" s="7" t="s">
        <v>89</v>
      </c>
      <c r="L8" s="7" t="s">
        <v>90</v>
      </c>
      <c r="M8" s="7" t="s">
        <v>91</v>
      </c>
      <c r="N8" s="7" t="s">
        <v>92</v>
      </c>
      <c r="O8" s="7" t="s">
        <v>80</v>
      </c>
      <c r="P8" s="7"/>
      <c r="Q8" s="15"/>
    </row>
    <row r="9" spans="1:17" x14ac:dyDescent="0.3">
      <c r="A9" s="14" t="s">
        <v>93</v>
      </c>
      <c r="B9" s="18">
        <f>SUM(B4:B8)</f>
        <v>1</v>
      </c>
      <c r="C9" s="7">
        <f t="shared" ref="C9:H9" si="0">SUMPRODUCT(C4:C8,$B$4:$B$8)</f>
        <v>4</v>
      </c>
      <c r="D9" s="7">
        <f t="shared" si="0"/>
        <v>4</v>
      </c>
      <c r="E9" s="7">
        <f t="shared" si="0"/>
        <v>4</v>
      </c>
      <c r="F9" s="7">
        <f t="shared" si="0"/>
        <v>4</v>
      </c>
      <c r="G9" s="7">
        <f t="shared" si="0"/>
        <v>4</v>
      </c>
      <c r="H9" s="7">
        <f t="shared" si="0"/>
        <v>4</v>
      </c>
      <c r="I9" s="27"/>
      <c r="J9" s="7"/>
      <c r="K9" s="7"/>
      <c r="L9" s="7"/>
      <c r="M9" s="7"/>
      <c r="N9" s="7"/>
      <c r="O9" s="7"/>
      <c r="P9" s="7"/>
      <c r="Q9" s="15"/>
    </row>
    <row r="10" spans="1:17" ht="16.2" thickBot="1" x14ac:dyDescent="0.35">
      <c r="A10" s="22" t="s">
        <v>94</v>
      </c>
      <c r="B10" s="23"/>
      <c r="C10" s="23">
        <f>C9/5*20</f>
        <v>16</v>
      </c>
      <c r="D10" s="23">
        <f t="shared" ref="D10:H10" si="1">D9/5*20</f>
        <v>16</v>
      </c>
      <c r="E10" s="23">
        <f t="shared" si="1"/>
        <v>16</v>
      </c>
      <c r="F10" s="23">
        <f t="shared" si="1"/>
        <v>16</v>
      </c>
      <c r="G10" s="23">
        <f t="shared" si="1"/>
        <v>16</v>
      </c>
      <c r="H10" s="23">
        <f t="shared" si="1"/>
        <v>16</v>
      </c>
      <c r="I10" s="28"/>
      <c r="J10" s="23"/>
      <c r="K10" s="23"/>
      <c r="L10" s="23"/>
      <c r="M10" s="23"/>
      <c r="N10" s="23"/>
      <c r="O10" s="23"/>
      <c r="P10" s="23"/>
      <c r="Q10" s="16"/>
    </row>
    <row r="11" spans="1:17" x14ac:dyDescent="0.3">
      <c r="A11" s="5" t="s">
        <v>95</v>
      </c>
    </row>
  </sheetData>
  <phoneticPr fontId="3" type="noConversion"/>
  <dataValidations count="1">
    <dataValidation type="list" allowBlank="1" showInputMessage="1" showErrorMessage="1" sqref="C4:H8" xr:uid="{C02A0C57-0F99-C542-86CC-33DB5AF11BED}">
      <formula1>$J$3:$O$3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U18"/>
  <sheetViews>
    <sheetView topLeftCell="A13" zoomScale="114" workbookViewId="0">
      <selection activeCell="H10" sqref="H10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8" width="5.59765625" style="1" customWidth="1"/>
    <col min="9" max="9" width="12.09765625" style="1" bestFit="1" customWidth="1"/>
    <col min="10" max="11" width="16.3984375" style="1" bestFit="1" customWidth="1"/>
    <col min="12" max="12" width="17.5" style="1" bestFit="1" customWidth="1"/>
    <col min="13" max="15" width="20.59765625" style="1" customWidth="1"/>
    <col min="16" max="16" width="11" style="1" bestFit="1" customWidth="1"/>
    <col min="17" max="17" width="8.3984375" style="1" bestFit="1" customWidth="1"/>
    <col min="18" max="19" width="7.3984375" style="1" bestFit="1" customWidth="1"/>
    <col min="20" max="16384" width="10.8984375" style="1"/>
  </cols>
  <sheetData>
    <row r="1" spans="1:21" ht="21" x14ac:dyDescent="0.3">
      <c r="A1" s="24" t="s">
        <v>96</v>
      </c>
      <c r="B1" s="5"/>
      <c r="C1" s="13"/>
      <c r="D1" s="13"/>
      <c r="E1" s="13"/>
      <c r="F1" s="13"/>
      <c r="G1" s="13"/>
      <c r="H1" s="13"/>
    </row>
    <row r="3" spans="1:21" ht="48.6" x14ac:dyDescent="0.3">
      <c r="A3" s="19" t="s">
        <v>62</v>
      </c>
      <c r="B3" s="20" t="s">
        <v>63</v>
      </c>
      <c r="C3" s="20">
        <f>'Group and Self Assessment'!C10</f>
        <v>1210804</v>
      </c>
      <c r="D3" s="20">
        <f>'Group and Self Assessment'!C11</f>
        <v>1210818</v>
      </c>
      <c r="E3" s="20">
        <f>'Group and Self Assessment'!C12</f>
        <v>1200585</v>
      </c>
      <c r="F3" s="20">
        <f>'Group and Self Assessment'!C13</f>
        <v>1201458</v>
      </c>
      <c r="G3" s="20">
        <f>'Group and Self Assessment'!C14</f>
        <v>1211551</v>
      </c>
      <c r="H3" s="20">
        <f>'Group and Self Assessment'!C15</f>
        <v>1200874</v>
      </c>
      <c r="I3" s="20" t="s">
        <v>6</v>
      </c>
      <c r="J3" s="49">
        <f>0</f>
        <v>0</v>
      </c>
      <c r="K3" s="50">
        <f>1</f>
        <v>1</v>
      </c>
      <c r="L3" s="50">
        <f>2</f>
        <v>2</v>
      </c>
      <c r="M3" s="49">
        <f>3</f>
        <v>3</v>
      </c>
      <c r="N3" s="49">
        <f>4</f>
        <v>4</v>
      </c>
      <c r="O3" s="49">
        <f>5</f>
        <v>5</v>
      </c>
      <c r="P3" s="21" t="s">
        <v>64</v>
      </c>
      <c r="Q3" s="11" t="s">
        <v>22</v>
      </c>
    </row>
    <row r="4" spans="1:21" ht="144.75" customHeight="1" x14ac:dyDescent="0.3">
      <c r="A4" s="14" t="s">
        <v>97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>
        <v>4</v>
      </c>
      <c r="H4" s="25">
        <v>4</v>
      </c>
      <c r="I4" s="47">
        <f t="shared" ref="I4:I14" si="0">AVERAGE(C4:H4)</f>
        <v>4</v>
      </c>
      <c r="J4" s="51" t="s">
        <v>98</v>
      </c>
      <c r="K4" s="51" t="s">
        <v>99</v>
      </c>
      <c r="L4" s="51" t="s">
        <v>100</v>
      </c>
      <c r="M4" s="51" t="s">
        <v>101</v>
      </c>
      <c r="N4" s="51" t="s">
        <v>102</v>
      </c>
      <c r="O4" s="51" t="s">
        <v>103</v>
      </c>
      <c r="P4" s="48"/>
      <c r="Q4" s="15"/>
    </row>
    <row r="5" spans="1:21" ht="101.25" customHeight="1" x14ac:dyDescent="0.3">
      <c r="A5" s="14" t="s">
        <v>104</v>
      </c>
      <c r="B5" s="17">
        <v>0.1</v>
      </c>
      <c r="C5" s="25">
        <v>2</v>
      </c>
      <c r="D5" s="25">
        <v>2</v>
      </c>
      <c r="E5" s="25">
        <v>2</v>
      </c>
      <c r="F5" s="25">
        <v>2</v>
      </c>
      <c r="G5" s="25">
        <v>2</v>
      </c>
      <c r="H5" s="25">
        <v>2</v>
      </c>
      <c r="I5" s="47">
        <f t="shared" si="0"/>
        <v>2</v>
      </c>
      <c r="J5" s="51" t="s">
        <v>105</v>
      </c>
      <c r="K5" s="51" t="s">
        <v>106</v>
      </c>
      <c r="L5" s="51" t="s">
        <v>107</v>
      </c>
      <c r="M5" s="51" t="s">
        <v>108</v>
      </c>
      <c r="N5" s="51" t="s">
        <v>109</v>
      </c>
      <c r="O5" s="51" t="s">
        <v>110</v>
      </c>
      <c r="P5" s="48"/>
      <c r="Q5" s="15"/>
    </row>
    <row r="6" spans="1:21" ht="46.8" x14ac:dyDescent="0.3">
      <c r="A6" s="14" t="s">
        <v>111</v>
      </c>
      <c r="B6" s="17">
        <v>0.05</v>
      </c>
      <c r="C6" s="25">
        <v>5</v>
      </c>
      <c r="D6" s="25">
        <v>5</v>
      </c>
      <c r="E6" s="25">
        <v>5</v>
      </c>
      <c r="F6" s="25">
        <v>5</v>
      </c>
      <c r="G6" s="25">
        <v>5</v>
      </c>
      <c r="H6" s="25">
        <v>5</v>
      </c>
      <c r="I6" s="47">
        <f t="shared" si="0"/>
        <v>5</v>
      </c>
      <c r="J6" s="51" t="s">
        <v>112</v>
      </c>
      <c r="K6" s="51" t="s">
        <v>113</v>
      </c>
      <c r="L6" s="51" t="s">
        <v>114</v>
      </c>
      <c r="M6" s="51" t="s">
        <v>115</v>
      </c>
      <c r="N6" s="51" t="s">
        <v>116</v>
      </c>
      <c r="O6" s="51" t="s">
        <v>117</v>
      </c>
      <c r="P6" s="48"/>
      <c r="Q6" s="15"/>
      <c r="U6" s="52"/>
    </row>
    <row r="7" spans="1:21" ht="46.8" x14ac:dyDescent="0.3">
      <c r="A7" s="14" t="s">
        <v>118</v>
      </c>
      <c r="B7" s="17">
        <v>0.05</v>
      </c>
      <c r="C7" s="25">
        <v>5</v>
      </c>
      <c r="D7" s="25">
        <v>5</v>
      </c>
      <c r="E7" s="25">
        <v>5</v>
      </c>
      <c r="F7" s="25">
        <v>5</v>
      </c>
      <c r="G7" s="25">
        <v>5</v>
      </c>
      <c r="H7" s="25">
        <v>5</v>
      </c>
      <c r="I7" s="47">
        <f t="shared" si="0"/>
        <v>5</v>
      </c>
      <c r="J7" s="51" t="s">
        <v>112</v>
      </c>
      <c r="K7" s="51" t="s">
        <v>119</v>
      </c>
      <c r="L7" s="51" t="s">
        <v>120</v>
      </c>
      <c r="M7" s="51" t="s">
        <v>121</v>
      </c>
      <c r="N7" s="51" t="s">
        <v>122</v>
      </c>
      <c r="O7" s="51" t="s">
        <v>123</v>
      </c>
      <c r="P7" s="48"/>
      <c r="Q7" s="15"/>
    </row>
    <row r="8" spans="1:21" ht="62.4" x14ac:dyDescent="0.3">
      <c r="A8" s="14" t="s">
        <v>124</v>
      </c>
      <c r="B8" s="17">
        <v>0.1</v>
      </c>
      <c r="C8" s="25">
        <v>3</v>
      </c>
      <c r="D8" s="25">
        <v>3</v>
      </c>
      <c r="E8" s="25">
        <v>3</v>
      </c>
      <c r="F8" s="25">
        <v>3</v>
      </c>
      <c r="G8" s="25">
        <v>3</v>
      </c>
      <c r="H8" s="25">
        <v>3</v>
      </c>
      <c r="I8" s="47">
        <f t="shared" si="0"/>
        <v>3</v>
      </c>
      <c r="J8" s="51" t="s">
        <v>112</v>
      </c>
      <c r="K8" s="51" t="s">
        <v>125</v>
      </c>
      <c r="L8" s="51" t="s">
        <v>126</v>
      </c>
      <c r="M8" s="51" t="s">
        <v>127</v>
      </c>
      <c r="N8" s="51" t="s">
        <v>128</v>
      </c>
      <c r="O8" s="51" t="s">
        <v>129</v>
      </c>
      <c r="P8" s="48"/>
      <c r="Q8" s="15"/>
    </row>
    <row r="9" spans="1:21" ht="62.4" x14ac:dyDescent="0.3">
      <c r="A9" s="14" t="s">
        <v>130</v>
      </c>
      <c r="B9" s="17">
        <v>0.05</v>
      </c>
      <c r="C9" s="25">
        <v>3</v>
      </c>
      <c r="D9" s="25">
        <v>3</v>
      </c>
      <c r="E9" s="25">
        <v>3</v>
      </c>
      <c r="F9" s="25">
        <v>3</v>
      </c>
      <c r="G9" s="25">
        <v>3</v>
      </c>
      <c r="H9" s="25">
        <v>3</v>
      </c>
      <c r="I9" s="47">
        <f t="shared" si="0"/>
        <v>3</v>
      </c>
      <c r="J9" s="51" t="s">
        <v>131</v>
      </c>
      <c r="K9" s="51" t="s">
        <v>132</v>
      </c>
      <c r="L9" s="51"/>
      <c r="M9" s="51" t="s">
        <v>133</v>
      </c>
      <c r="N9" s="51"/>
      <c r="O9" s="51" t="s">
        <v>134</v>
      </c>
      <c r="P9" s="48"/>
      <c r="Q9" s="15"/>
    </row>
    <row r="10" spans="1:21" ht="93.6" x14ac:dyDescent="0.3">
      <c r="A10" s="14" t="s">
        <v>135</v>
      </c>
      <c r="B10" s="17">
        <v>0.1</v>
      </c>
      <c r="C10" s="25">
        <v>4</v>
      </c>
      <c r="D10" s="25">
        <v>4</v>
      </c>
      <c r="E10" s="25">
        <v>4</v>
      </c>
      <c r="F10" s="25">
        <v>4</v>
      </c>
      <c r="G10" s="25">
        <v>4</v>
      </c>
      <c r="H10" s="54">
        <v>4</v>
      </c>
      <c r="I10" s="47">
        <f t="shared" si="0"/>
        <v>4</v>
      </c>
      <c r="J10" s="51" t="s">
        <v>131</v>
      </c>
      <c r="K10" s="51" t="s">
        <v>136</v>
      </c>
      <c r="L10" s="51" t="s">
        <v>137</v>
      </c>
      <c r="M10" s="51" t="s">
        <v>138</v>
      </c>
      <c r="N10" s="51" t="s">
        <v>139</v>
      </c>
      <c r="O10" s="51" t="s">
        <v>140</v>
      </c>
      <c r="P10" s="48"/>
      <c r="Q10" s="15"/>
    </row>
    <row r="11" spans="1:21" ht="31.2" x14ac:dyDescent="0.3">
      <c r="A11" s="14" t="s">
        <v>141</v>
      </c>
      <c r="B11" s="17">
        <v>0.1</v>
      </c>
      <c r="C11" s="25">
        <v>3</v>
      </c>
      <c r="D11" s="25">
        <v>3</v>
      </c>
      <c r="E11" s="25">
        <v>3</v>
      </c>
      <c r="F11" s="25">
        <v>3</v>
      </c>
      <c r="G11" s="25">
        <v>3</v>
      </c>
      <c r="H11" s="25">
        <v>3</v>
      </c>
      <c r="I11" s="47">
        <f t="shared" si="0"/>
        <v>3</v>
      </c>
      <c r="J11" s="51" t="s">
        <v>131</v>
      </c>
      <c r="K11" s="51" t="s">
        <v>142</v>
      </c>
      <c r="L11" s="51" t="s">
        <v>143</v>
      </c>
      <c r="M11" s="51" t="s">
        <v>144</v>
      </c>
      <c r="N11" s="51" t="s">
        <v>145</v>
      </c>
      <c r="O11" s="51" t="s">
        <v>146</v>
      </c>
      <c r="P11" s="48"/>
      <c r="Q11" s="15"/>
    </row>
    <row r="12" spans="1:21" ht="31.2" x14ac:dyDescent="0.3">
      <c r="A12" s="14" t="s">
        <v>147</v>
      </c>
      <c r="B12" s="17">
        <v>0.1</v>
      </c>
      <c r="C12" s="25">
        <v>3</v>
      </c>
      <c r="D12" s="25">
        <v>3</v>
      </c>
      <c r="E12" s="25">
        <v>3</v>
      </c>
      <c r="F12" s="25">
        <v>3</v>
      </c>
      <c r="G12" s="25">
        <v>3</v>
      </c>
      <c r="H12" s="25">
        <v>3</v>
      </c>
      <c r="I12" s="47">
        <f t="shared" si="0"/>
        <v>3</v>
      </c>
      <c r="J12" s="51" t="s">
        <v>131</v>
      </c>
      <c r="K12" s="51" t="s">
        <v>142</v>
      </c>
      <c r="L12" s="51" t="s">
        <v>143</v>
      </c>
      <c r="M12" s="51" t="s">
        <v>144</v>
      </c>
      <c r="N12" s="51" t="s">
        <v>145</v>
      </c>
      <c r="O12" s="51" t="s">
        <v>146</v>
      </c>
      <c r="P12" s="48"/>
      <c r="Q12" s="15"/>
    </row>
    <row r="13" spans="1:21" ht="46.8" x14ac:dyDescent="0.3">
      <c r="A13" s="14" t="s">
        <v>148</v>
      </c>
      <c r="B13" s="17">
        <v>0.1</v>
      </c>
      <c r="C13" s="25">
        <v>4</v>
      </c>
      <c r="D13" s="25">
        <v>4</v>
      </c>
      <c r="E13" s="25">
        <v>4</v>
      </c>
      <c r="F13" s="25">
        <v>4</v>
      </c>
      <c r="G13" s="25">
        <v>4</v>
      </c>
      <c r="H13" s="25">
        <v>4</v>
      </c>
      <c r="I13" s="47">
        <f t="shared" si="0"/>
        <v>4</v>
      </c>
      <c r="J13" s="51" t="s">
        <v>149</v>
      </c>
      <c r="K13" s="51" t="s">
        <v>150</v>
      </c>
      <c r="L13" s="51" t="s">
        <v>151</v>
      </c>
      <c r="M13" s="51" t="s">
        <v>152</v>
      </c>
      <c r="N13" s="51" t="s">
        <v>153</v>
      </c>
      <c r="O13" s="51" t="s">
        <v>154</v>
      </c>
      <c r="P13" s="48"/>
      <c r="Q13" s="15"/>
    </row>
    <row r="14" spans="1:21" ht="31.2" x14ac:dyDescent="0.3">
      <c r="A14" s="14" t="s">
        <v>155</v>
      </c>
      <c r="B14" s="17">
        <v>0.15</v>
      </c>
      <c r="C14" s="25">
        <v>4</v>
      </c>
      <c r="D14" s="25">
        <v>4</v>
      </c>
      <c r="E14" s="25">
        <v>4</v>
      </c>
      <c r="F14" s="25">
        <v>4</v>
      </c>
      <c r="G14" s="25">
        <v>4</v>
      </c>
      <c r="H14" s="25">
        <v>4</v>
      </c>
      <c r="I14" s="47">
        <f t="shared" si="0"/>
        <v>4</v>
      </c>
      <c r="J14" s="51" t="s">
        <v>131</v>
      </c>
      <c r="K14" s="51" t="s">
        <v>142</v>
      </c>
      <c r="L14" s="51" t="s">
        <v>143</v>
      </c>
      <c r="M14" s="51" t="s">
        <v>144</v>
      </c>
      <c r="N14" s="51" t="s">
        <v>145</v>
      </c>
      <c r="O14" s="51" t="s">
        <v>146</v>
      </c>
      <c r="P14" s="48"/>
      <c r="Q14" s="15"/>
    </row>
    <row r="15" spans="1:21" x14ac:dyDescent="0.3">
      <c r="A15" s="14" t="s">
        <v>93</v>
      </c>
      <c r="B15" s="18">
        <f>SUM(B4:B14)</f>
        <v>1</v>
      </c>
      <c r="C15" s="7">
        <f>SUMPRODUCT(C4:C14,$B$4:$B$14)</f>
        <v>3.55</v>
      </c>
      <c r="D15" s="7">
        <f t="shared" ref="D15:H15" si="1">SUMPRODUCT(D4:D14,$B$4:$B$14)</f>
        <v>3.55</v>
      </c>
      <c r="E15" s="7">
        <f t="shared" si="1"/>
        <v>3.55</v>
      </c>
      <c r="F15" s="7">
        <f t="shared" si="1"/>
        <v>3.55</v>
      </c>
      <c r="G15" s="7">
        <f t="shared" si="1"/>
        <v>3.55</v>
      </c>
      <c r="H15" s="7">
        <f t="shared" si="1"/>
        <v>3.55</v>
      </c>
      <c r="I15" s="27"/>
      <c r="J15" s="31"/>
      <c r="K15" s="31"/>
      <c r="L15" s="31"/>
      <c r="M15" s="31"/>
      <c r="N15" s="31"/>
      <c r="O15" s="31"/>
      <c r="P15" s="7"/>
      <c r="Q15" s="15"/>
    </row>
    <row r="16" spans="1:21" ht="16.2" thickBot="1" x14ac:dyDescent="0.35">
      <c r="A16" s="22" t="s">
        <v>94</v>
      </c>
      <c r="B16" s="23"/>
      <c r="C16" s="23">
        <f>C15/5*20</f>
        <v>14.2</v>
      </c>
      <c r="D16" s="23">
        <f t="shared" ref="D16:H16" si="2">D15/5*20</f>
        <v>14.2</v>
      </c>
      <c r="E16" s="23">
        <f t="shared" si="2"/>
        <v>14.2</v>
      </c>
      <c r="F16" s="23">
        <f t="shared" si="2"/>
        <v>14.2</v>
      </c>
      <c r="G16" s="23">
        <f t="shared" si="2"/>
        <v>14.2</v>
      </c>
      <c r="H16" s="23">
        <f t="shared" si="2"/>
        <v>14.2</v>
      </c>
      <c r="I16" s="28"/>
      <c r="J16" s="23"/>
      <c r="K16" s="23"/>
      <c r="L16" s="23"/>
      <c r="M16" s="23"/>
      <c r="N16" s="23"/>
      <c r="O16" s="23"/>
      <c r="P16" s="23"/>
      <c r="Q16" s="16"/>
    </row>
    <row r="17" spans="1:5" x14ac:dyDescent="0.3">
      <c r="A17" s="5" t="s">
        <v>95</v>
      </c>
    </row>
    <row r="18" spans="1:5" x14ac:dyDescent="0.3">
      <c r="E18" s="52"/>
    </row>
  </sheetData>
  <dataValidations count="1">
    <dataValidation type="list" allowBlank="1" showInputMessage="1" showErrorMessage="1" sqref="C4:H14" xr:uid="{D3D36BB4-8C88-7846-9CA6-EC1FF5BDCD69}">
      <formula1>$J$3:$O$3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66B3FC9A169243BCA8C2632C7B687E" ma:contentTypeVersion="5" ma:contentTypeDescription="Create a new document." ma:contentTypeScope="" ma:versionID="81c7096f42a5944aad3c1e2198f9f483">
  <xsd:schema xmlns:xsd="http://www.w3.org/2001/XMLSchema" xmlns:xs="http://www.w3.org/2001/XMLSchema" xmlns:p="http://schemas.microsoft.com/office/2006/metadata/properties" xmlns:ns3="62955f4e-5466-47cc-b89d-b87092d57bc3" xmlns:ns4="ab7a571d-82dd-4f18-a1fa-8a565efb4e7c" targetNamespace="http://schemas.microsoft.com/office/2006/metadata/properties" ma:root="true" ma:fieldsID="74dbc5f0b0da821273988be2152fb310" ns3:_="" ns4:_="">
    <xsd:import namespace="62955f4e-5466-47cc-b89d-b87092d57bc3"/>
    <xsd:import namespace="ab7a571d-82dd-4f18-a1fa-8a565efb4e7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955f4e-5466-47cc-b89d-b87092d57bc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7a571d-82dd-4f18-a1fa-8a565efb4e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3A94695-707E-4773-A59F-67E9089B7E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955f4e-5466-47cc-b89d-b87092d57bc3"/>
    <ds:schemaRef ds:uri="ab7a571d-82dd-4f18-a1fa-8a565efb4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André Gonçalves</cp:lastModifiedBy>
  <cp:revision/>
  <dcterms:created xsi:type="dcterms:W3CDTF">2021-10-23T17:18:59Z</dcterms:created>
  <dcterms:modified xsi:type="dcterms:W3CDTF">2023-01-09T14:02:27Z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0x0101009366B3FC9A169243BCA8C2632C7B687E</vt:lpwstr>
  </property>
</Properties>
</file>