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S_A-Z\Projetos\"/>
    </mc:Choice>
  </mc:AlternateContent>
  <xr:revisionPtr revIDLastSave="0" documentId="8_{A6C46A19-D85C-4971-A268-526D341D8977}" xr6:coauthVersionLast="45" xr6:coauthVersionMax="45" xr10:uidLastSave="{00000000-0000-0000-0000-000000000000}"/>
  <bookViews>
    <workbookView xWindow="585" yWindow="780" windowWidth="26250" windowHeight="14910" xr2:uid="{875A15E6-0B6D-4B75-99BC-3C6011D73DB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2" i="1" l="1"/>
  <c r="T22" i="1"/>
  <c r="P22" i="1"/>
  <c r="L22" i="1"/>
  <c r="H22" i="1"/>
  <c r="D22" i="1"/>
  <c r="X21" i="1"/>
  <c r="T21" i="1"/>
  <c r="P21" i="1"/>
  <c r="L21" i="1"/>
  <c r="H21" i="1"/>
  <c r="D21" i="1"/>
  <c r="X20" i="1"/>
  <c r="T20" i="1"/>
  <c r="P20" i="1"/>
  <c r="L20" i="1"/>
  <c r="H20" i="1"/>
  <c r="D20" i="1"/>
  <c r="W20" i="1"/>
  <c r="W21" i="1" s="1"/>
  <c r="W22" i="1" s="1"/>
  <c r="S20" i="1"/>
  <c r="S21" i="1" s="1"/>
  <c r="S22" i="1" s="1"/>
  <c r="O20" i="1"/>
  <c r="O21" i="1" s="1"/>
  <c r="O22" i="1" s="1"/>
  <c r="K20" i="1"/>
  <c r="K21" i="1" s="1"/>
  <c r="K22" i="1" s="1"/>
  <c r="G20" i="1"/>
  <c r="G21" i="1" s="1"/>
  <c r="G22" i="1" s="1"/>
  <c r="C22" i="1"/>
  <c r="C21" i="1"/>
  <c r="C20" i="1"/>
  <c r="X8" i="1"/>
  <c r="L9" i="1"/>
  <c r="L8" i="1"/>
  <c r="L7" i="1"/>
  <c r="H11" i="1"/>
  <c r="H10" i="1"/>
  <c r="H9" i="1"/>
  <c r="D5" i="1"/>
  <c r="D6" i="1"/>
  <c r="D7" i="1"/>
  <c r="D13" i="1"/>
  <c r="D4" i="1"/>
  <c r="W19" i="1"/>
  <c r="S19" i="1"/>
  <c r="O19" i="1"/>
  <c r="K19" i="1"/>
  <c r="G19" i="1"/>
  <c r="C19" i="1"/>
  <c r="X18" i="1"/>
  <c r="T18" i="1"/>
  <c r="P18" i="1"/>
  <c r="L18" i="1"/>
  <c r="H18" i="1"/>
  <c r="D18" i="1"/>
  <c r="X17" i="1"/>
  <c r="T17" i="1"/>
  <c r="W17" i="1"/>
  <c r="S17" i="1"/>
  <c r="P17" i="1"/>
  <c r="O17" i="1"/>
  <c r="L17" i="1"/>
  <c r="K17" i="1"/>
  <c r="H17" i="1"/>
  <c r="G17" i="1"/>
  <c r="D17" i="1"/>
  <c r="C17" i="1"/>
  <c r="X16" i="1"/>
  <c r="T16" i="1"/>
  <c r="P16" i="1"/>
  <c r="L16" i="1"/>
  <c r="H16" i="1"/>
  <c r="D16" i="1"/>
  <c r="W16" i="1"/>
  <c r="X7" i="1" s="1"/>
  <c r="S16" i="1"/>
  <c r="T9" i="1" s="1"/>
  <c r="O16" i="1"/>
  <c r="P11" i="1" s="1"/>
  <c r="K16" i="1"/>
  <c r="L6" i="1" s="1"/>
  <c r="G16" i="1"/>
  <c r="H8" i="1" s="1"/>
  <c r="C16" i="1"/>
  <c r="D8" i="1" s="1"/>
  <c r="T10" i="1" l="1"/>
  <c r="T4" i="1"/>
  <c r="T11" i="1"/>
  <c r="D12" i="1"/>
  <c r="H4" i="1"/>
  <c r="H12" i="1"/>
  <c r="L10" i="1"/>
  <c r="P7" i="1"/>
  <c r="T5" i="1"/>
  <c r="T13" i="1"/>
  <c r="X11" i="1"/>
  <c r="P12" i="1"/>
  <c r="P13" i="1"/>
  <c r="X9" i="1"/>
  <c r="P6" i="1"/>
  <c r="D11" i="1"/>
  <c r="H5" i="1"/>
  <c r="H13" i="1"/>
  <c r="L11" i="1"/>
  <c r="P8" i="1"/>
  <c r="T6" i="1"/>
  <c r="X4" i="1"/>
  <c r="X12" i="1"/>
  <c r="D10" i="1"/>
  <c r="H6" i="1"/>
  <c r="L4" i="1"/>
  <c r="L12" i="1"/>
  <c r="P9" i="1"/>
  <c r="T7" i="1"/>
  <c r="X5" i="1"/>
  <c r="X13" i="1"/>
  <c r="P4" i="1"/>
  <c r="X10" i="1"/>
  <c r="D9" i="1"/>
  <c r="H7" i="1"/>
  <c r="L5" i="1"/>
  <c r="L13" i="1"/>
  <c r="P10" i="1"/>
  <c r="T8" i="1"/>
  <c r="X6" i="1"/>
  <c r="P5" i="1"/>
  <c r="T12" i="1"/>
</calcChain>
</file>

<file path=xl/sharedStrings.xml><?xml version="1.0" encoding="utf-8"?>
<sst xmlns="http://schemas.openxmlformats.org/spreadsheetml/2006/main" count="83" uniqueCount="27">
  <si>
    <t>Brasileiro</t>
  </si>
  <si>
    <t>Ano</t>
  </si>
  <si>
    <t>Gols</t>
  </si>
  <si>
    <t>Mediana</t>
  </si>
  <si>
    <t>Média</t>
  </si>
  <si>
    <t>Moda</t>
  </si>
  <si>
    <t>Amplitude</t>
  </si>
  <si>
    <t>Variância</t>
  </si>
  <si>
    <t>Desvio Pad.</t>
  </si>
  <si>
    <t>Coef. Var</t>
  </si>
  <si>
    <t>Francês</t>
  </si>
  <si>
    <t>Alemão</t>
  </si>
  <si>
    <t>Espanhol</t>
  </si>
  <si>
    <t>Inglês</t>
  </si>
  <si>
    <t>Italiano</t>
  </si>
  <si>
    <t>1 - Tirar a média</t>
  </si>
  <si>
    <t>2 - Subtrair cada membro da média</t>
  </si>
  <si>
    <t>3 - Elevar cada resultado ao quadrado</t>
  </si>
  <si>
    <t>4 - Somar todos os quadrados</t>
  </si>
  <si>
    <t>5 - Dividir o resultado pelo número de ocorências</t>
  </si>
  <si>
    <t>6 - Tirar a raíz da variância</t>
  </si>
  <si>
    <t>7 - Dividir DP pela Média e * 100</t>
  </si>
  <si>
    <t>DP</t>
  </si>
  <si>
    <t>CV</t>
  </si>
  <si>
    <t>Medidas: Manual / Formula</t>
  </si>
  <si>
    <t>-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</si>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</sst>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4" xfId="0" applyFont="1" applyBorder="1"/>
    <xf numFmtId="0" fontId="2" fillId="0" borderId="6" xfId="0" applyFont="1" applyBorder="1"/>
    <xf numFmtId="0" fontId="2" fillId="0" borderId="4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5" fillId="7" borderId="2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5" fillId="10" borderId="6" xfId="0" applyFont="1" applyFill="1" applyBorder="1" applyAlignment="1">
      <alignment horizontal="left"/>
    </xf>
    <xf numFmtId="0" fontId="6" fillId="0" borderId="3" xfId="0" applyFont="1" applyBorder="1" applyAlignment="1">
      <alignment horizontal="center" vertical="center" textRotation="255"/>
    </xf>
    <xf numFmtId="0" fontId="6" fillId="0" borderId="5" xfId="0" applyFont="1" applyBorder="1" applyAlignment="1">
      <alignment horizontal="center" vertical="center" textRotation="255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/>
    <xf numFmtId="0" fontId="7" fillId="0" borderId="0" xfId="0" applyFont="1"/>
    <xf numFmtId="0" fontId="7" fillId="0" borderId="1" xfId="0" applyFont="1" applyBorder="1"/>
    <xf numFmtId="0" fontId="7" fillId="0" borderId="5" xfId="0" applyFont="1" applyBorder="1"/>
    <xf numFmtId="0" fontId="0" fillId="0" borderId="11" xfId="0" applyBorder="1"/>
    <xf numFmtId="0" fontId="7" fillId="0" borderId="0" xfId="0" applyFont="1" applyBorder="1"/>
    <xf numFmtId="0" fontId="0" fillId="0" borderId="0" xfId="0" applyBorder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0" fillId="0" borderId="10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1513-DC0F-4844-ABE7-FDBCFD5A46FC}">
  <dimension ref="B1:AA24"/>
  <sheetViews>
    <sheetView tabSelected="1" topLeftCell="L1" zoomScaleNormal="100" workbookViewId="0">
      <selection activeCell="D4" sqref="D4"/>
    </sheetView>
  </sheetViews>
  <sheetFormatPr defaultRowHeight="15" x14ac:dyDescent="0.25"/>
  <cols>
    <col min="1" max="1" width="2.140625" customWidth="1"/>
    <col min="2" max="2" width="11.28515625" bestFit="1" customWidth="1"/>
    <col min="3" max="3" width="8" bestFit="1" customWidth="1"/>
    <col min="4" max="4" width="8" style="31" bestFit="1" customWidth="1"/>
    <col min="5" max="5" width="4" style="35" customWidth="1"/>
    <col min="6" max="6" width="11.28515625" bestFit="1" customWidth="1"/>
    <col min="7" max="7" width="6" bestFit="1" customWidth="1"/>
    <col min="8" max="8" width="10" bestFit="1" customWidth="1"/>
    <col min="9" max="9" width="4.85546875" style="36" customWidth="1"/>
    <col min="10" max="10" width="11.28515625" bestFit="1" customWidth="1"/>
    <col min="11" max="11" width="6" bestFit="1" customWidth="1"/>
    <col min="12" max="12" width="9" bestFit="1" customWidth="1"/>
    <col min="13" max="13" width="4.140625" style="36" customWidth="1"/>
    <col min="14" max="14" width="11.28515625" bestFit="1" customWidth="1"/>
    <col min="15" max="15" width="6" bestFit="1" customWidth="1"/>
    <col min="16" max="16" width="8" bestFit="1" customWidth="1"/>
    <col min="17" max="17" width="4.42578125" style="36" customWidth="1"/>
    <col min="18" max="18" width="11.28515625" bestFit="1" customWidth="1"/>
    <col min="19" max="19" width="6" bestFit="1" customWidth="1"/>
    <col min="20" max="20" width="10" bestFit="1" customWidth="1"/>
    <col min="21" max="21" width="2" style="36" customWidth="1"/>
    <col min="22" max="22" width="11.28515625" bestFit="1" customWidth="1"/>
    <col min="23" max="23" width="6" bestFit="1" customWidth="1"/>
    <col min="24" max="24" width="10" bestFit="1" customWidth="1"/>
    <col min="25" max="25" width="4.7109375" customWidth="1"/>
    <col min="26" max="26" width="58.42578125" style="18" bestFit="1" customWidth="1"/>
    <col min="27" max="27" width="3.42578125" customWidth="1"/>
  </cols>
  <sheetData>
    <row r="1" spans="2:27" ht="8.25" customHeight="1" thickBot="1" x14ac:dyDescent="0.3"/>
    <row r="2" spans="2:27" ht="19.5" thickBot="1" x14ac:dyDescent="0.35">
      <c r="B2" s="2" t="s">
        <v>0</v>
      </c>
      <c r="C2" s="3"/>
      <c r="F2" s="37" t="s">
        <v>10</v>
      </c>
      <c r="G2" s="38"/>
      <c r="J2" s="9" t="s">
        <v>11</v>
      </c>
      <c r="K2" s="10"/>
      <c r="L2" s="36"/>
      <c r="N2" s="11" t="s">
        <v>12</v>
      </c>
      <c r="O2" s="12"/>
      <c r="R2" s="13" t="s">
        <v>13</v>
      </c>
      <c r="S2" s="14"/>
      <c r="V2" s="15" t="s">
        <v>14</v>
      </c>
      <c r="W2" s="16"/>
      <c r="Z2" s="19" t="s">
        <v>15</v>
      </c>
      <c r="AA2" s="26" t="s">
        <v>7</v>
      </c>
    </row>
    <row r="3" spans="2:27" ht="18.75" x14ac:dyDescent="0.25">
      <c r="B3" s="8" t="s">
        <v>1</v>
      </c>
      <c r="C3" s="41" t="s">
        <v>2</v>
      </c>
      <c r="D3" s="32"/>
      <c r="F3" s="39" t="s">
        <v>1</v>
      </c>
      <c r="G3" s="51" t="s">
        <v>2</v>
      </c>
      <c r="H3" s="1"/>
      <c r="J3" s="8" t="s">
        <v>1</v>
      </c>
      <c r="K3" s="41" t="s">
        <v>2</v>
      </c>
      <c r="L3" s="1"/>
      <c r="N3" s="8" t="s">
        <v>1</v>
      </c>
      <c r="O3" s="41" t="s">
        <v>2</v>
      </c>
      <c r="P3" s="52" t="s">
        <v>26</v>
      </c>
      <c r="R3" s="8" t="s">
        <v>1</v>
      </c>
      <c r="S3" s="41" t="s">
        <v>2</v>
      </c>
      <c r="T3" s="1"/>
      <c r="V3" s="8" t="s">
        <v>1</v>
      </c>
      <c r="W3" s="41" t="s">
        <v>2</v>
      </c>
      <c r="X3" s="1"/>
      <c r="Z3" s="20" t="s">
        <v>16</v>
      </c>
      <c r="AA3" s="27"/>
    </row>
    <row r="4" spans="2:27" ht="18.75" x14ac:dyDescent="0.3">
      <c r="B4" s="4">
        <v>2010</v>
      </c>
      <c r="C4" s="42">
        <v>600</v>
      </c>
      <c r="D4" s="32">
        <f>(C4-C$16)*(C4-C$16)</f>
        <v>9920.1600000000053</v>
      </c>
      <c r="F4" s="4">
        <v>2010</v>
      </c>
      <c r="G4" s="42">
        <v>400</v>
      </c>
      <c r="H4" s="32">
        <f>(G4-G$16)*(G4-G$16)</f>
        <v>27390.25</v>
      </c>
      <c r="J4" s="4">
        <v>2015</v>
      </c>
      <c r="K4" s="42">
        <v>345</v>
      </c>
      <c r="L4" s="32">
        <f>(K4-K$16)*(K4-K$16)</f>
        <v>58032.80999999999</v>
      </c>
      <c r="N4" s="4">
        <v>2010</v>
      </c>
      <c r="O4" s="42">
        <v>189</v>
      </c>
      <c r="P4" s="32">
        <f>(O4-O$16)*(O4-O$16)</f>
        <v>2381.440000000001</v>
      </c>
      <c r="R4" s="4">
        <v>2010</v>
      </c>
      <c r="S4" s="42">
        <v>120</v>
      </c>
      <c r="T4" s="32">
        <f>(S4-S$16)*(S4-S$16)</f>
        <v>65382.489999999991</v>
      </c>
      <c r="V4" s="4">
        <v>2016</v>
      </c>
      <c r="W4" s="42">
        <v>298</v>
      </c>
      <c r="X4" s="32">
        <f>(W4-W$16)*(W4-W$16)</f>
        <v>69011.290000000023</v>
      </c>
      <c r="Y4" s="31"/>
      <c r="Z4" s="21" t="s">
        <v>17</v>
      </c>
      <c r="AA4" s="27"/>
    </row>
    <row r="5" spans="2:27" ht="18.75" x14ac:dyDescent="0.3">
      <c r="B5" s="4">
        <v>2014</v>
      </c>
      <c r="C5" s="42">
        <v>645</v>
      </c>
      <c r="D5" s="32">
        <f t="shared" ref="D5:D13" si="0">(C5-C$16)*(C5-C$16)</f>
        <v>2981.1600000000026</v>
      </c>
      <c r="F5" s="4">
        <v>2009</v>
      </c>
      <c r="G5" s="42">
        <v>430</v>
      </c>
      <c r="H5" s="32">
        <f t="shared" ref="H5:H13" si="1">(G5-G$16)*(G5-G$16)</f>
        <v>18360.25</v>
      </c>
      <c r="J5" s="4">
        <v>2018</v>
      </c>
      <c r="K5" s="42">
        <v>356</v>
      </c>
      <c r="L5" s="32">
        <f t="shared" ref="L5:L13" si="2">(K5-K$16)*(K5-K$16)</f>
        <v>52854.009999999987</v>
      </c>
      <c r="N5" s="4">
        <v>2009</v>
      </c>
      <c r="O5" s="42">
        <v>190</v>
      </c>
      <c r="P5" s="32">
        <f t="shared" ref="P5:P13" si="3">(O5-O$16)*(O5-O$16)</f>
        <v>2284.8400000000011</v>
      </c>
      <c r="R5" s="4">
        <v>2013</v>
      </c>
      <c r="S5" s="42">
        <v>120</v>
      </c>
      <c r="T5" s="32">
        <f t="shared" ref="T5:T13" si="4">(S5-S$16)*(S5-S$16)</f>
        <v>65382.489999999991</v>
      </c>
      <c r="V5" s="4">
        <v>2013</v>
      </c>
      <c r="W5" s="42">
        <v>423</v>
      </c>
      <c r="X5" s="32">
        <f t="shared" ref="X5:X13" si="5">(W5-W$16)*(W5-W$16)</f>
        <v>18961.290000000012</v>
      </c>
      <c r="Y5" s="31"/>
      <c r="Z5" s="22" t="s">
        <v>18</v>
      </c>
      <c r="AA5" s="27"/>
    </row>
    <row r="6" spans="2:27" ht="18.75" x14ac:dyDescent="0.3">
      <c r="B6" s="4">
        <v>2016</v>
      </c>
      <c r="C6" s="42">
        <v>675</v>
      </c>
      <c r="D6" s="32">
        <f t="shared" si="0"/>
        <v>605.16000000000111</v>
      </c>
      <c r="F6" s="4">
        <v>2012</v>
      </c>
      <c r="G6" s="42">
        <v>430</v>
      </c>
      <c r="H6" s="32">
        <f t="shared" si="1"/>
        <v>18360.25</v>
      </c>
      <c r="J6" s="4">
        <v>2017</v>
      </c>
      <c r="K6" s="42">
        <v>476</v>
      </c>
      <c r="L6" s="32">
        <f t="shared" si="2"/>
        <v>12078.009999999995</v>
      </c>
      <c r="N6" s="4">
        <v>2013</v>
      </c>
      <c r="O6" s="42">
        <v>198</v>
      </c>
      <c r="P6" s="32">
        <f t="shared" si="3"/>
        <v>1584.0400000000009</v>
      </c>
      <c r="R6" s="4">
        <v>2018</v>
      </c>
      <c r="S6" s="42">
        <v>120</v>
      </c>
      <c r="T6" s="32">
        <f t="shared" si="4"/>
        <v>65382.489999999991</v>
      </c>
      <c r="V6" s="4">
        <v>2009</v>
      </c>
      <c r="W6" s="42">
        <v>450</v>
      </c>
      <c r="X6" s="32">
        <f t="shared" si="5"/>
        <v>12254.490000000011</v>
      </c>
      <c r="Y6" s="31"/>
      <c r="Z6" s="23" t="s">
        <v>19</v>
      </c>
      <c r="AA6" s="27"/>
    </row>
    <row r="7" spans="2:27" ht="18.75" x14ac:dyDescent="0.3">
      <c r="B7" s="4">
        <v>2018</v>
      </c>
      <c r="C7" s="42">
        <v>696</v>
      </c>
      <c r="D7" s="32">
        <f t="shared" si="0"/>
        <v>12.960000000000164</v>
      </c>
      <c r="F7" s="4">
        <v>2014</v>
      </c>
      <c r="G7" s="42">
        <v>445</v>
      </c>
      <c r="H7" s="32">
        <f t="shared" si="1"/>
        <v>14520.25</v>
      </c>
      <c r="J7" s="4">
        <v>2012</v>
      </c>
      <c r="K7" s="42">
        <v>540</v>
      </c>
      <c r="L7" s="32">
        <f t="shared" si="2"/>
        <v>2106.8099999999981</v>
      </c>
      <c r="N7" s="4">
        <v>2011</v>
      </c>
      <c r="O7" s="42">
        <v>210</v>
      </c>
      <c r="P7" s="32">
        <f t="shared" si="3"/>
        <v>772.8400000000006</v>
      </c>
      <c r="R7" s="4">
        <v>2012</v>
      </c>
      <c r="S7" s="42">
        <v>230</v>
      </c>
      <c r="T7" s="32">
        <f t="shared" si="4"/>
        <v>21228.489999999998</v>
      </c>
      <c r="V7" s="4">
        <v>2015</v>
      </c>
      <c r="W7" s="42">
        <v>456</v>
      </c>
      <c r="X7" s="32">
        <f t="shared" si="5"/>
        <v>10962.090000000009</v>
      </c>
      <c r="Y7" s="31"/>
      <c r="Z7" s="24" t="s">
        <v>20</v>
      </c>
      <c r="AA7" s="28" t="s">
        <v>22</v>
      </c>
    </row>
    <row r="8" spans="2:27" ht="19.5" thickBot="1" x14ac:dyDescent="0.35">
      <c r="B8" s="4">
        <v>2013</v>
      </c>
      <c r="C8" s="42">
        <v>700</v>
      </c>
      <c r="D8" s="32">
        <f t="shared" si="0"/>
        <v>0.15999999999998182</v>
      </c>
      <c r="F8" s="4">
        <v>2011</v>
      </c>
      <c r="G8" s="42">
        <v>450</v>
      </c>
      <c r="H8" s="32">
        <f t="shared" si="1"/>
        <v>13340.25</v>
      </c>
      <c r="J8" s="4">
        <v>2016</v>
      </c>
      <c r="K8" s="42">
        <v>567</v>
      </c>
      <c r="L8" s="32">
        <f t="shared" si="2"/>
        <v>357.20999999999913</v>
      </c>
      <c r="N8" s="4">
        <v>2012</v>
      </c>
      <c r="O8" s="42">
        <v>250</v>
      </c>
      <c r="P8" s="32">
        <f t="shared" si="3"/>
        <v>148.83999999999972</v>
      </c>
      <c r="R8" s="4">
        <v>2016</v>
      </c>
      <c r="S8" s="42">
        <v>300</v>
      </c>
      <c r="T8" s="32">
        <f t="shared" si="4"/>
        <v>5730.489999999998</v>
      </c>
      <c r="V8" s="4">
        <v>2017</v>
      </c>
      <c r="W8" s="42">
        <v>456</v>
      </c>
      <c r="X8" s="32">
        <f t="shared" si="5"/>
        <v>10962.090000000009</v>
      </c>
      <c r="Y8" s="31"/>
      <c r="Z8" s="25" t="s">
        <v>21</v>
      </c>
      <c r="AA8" s="29" t="s">
        <v>23</v>
      </c>
    </row>
    <row r="9" spans="2:27" x14ac:dyDescent="0.25">
      <c r="B9" s="4">
        <v>2017</v>
      </c>
      <c r="C9" s="42">
        <v>715</v>
      </c>
      <c r="D9" s="32">
        <f t="shared" si="0"/>
        <v>237.15999999999929</v>
      </c>
      <c r="F9" s="4">
        <v>2013</v>
      </c>
      <c r="G9" s="42">
        <v>470</v>
      </c>
      <c r="H9" s="32">
        <f t="shared" si="1"/>
        <v>9120.25</v>
      </c>
      <c r="J9" s="4">
        <v>2011</v>
      </c>
      <c r="K9" s="42">
        <v>630</v>
      </c>
      <c r="L9" s="32">
        <f t="shared" si="2"/>
        <v>1944.810000000002</v>
      </c>
      <c r="N9" s="4">
        <v>2016</v>
      </c>
      <c r="O9" s="42">
        <v>250</v>
      </c>
      <c r="P9" s="32">
        <f t="shared" si="3"/>
        <v>148.83999999999972</v>
      </c>
      <c r="R9" s="4">
        <v>2014</v>
      </c>
      <c r="S9" s="42">
        <v>345</v>
      </c>
      <c r="T9" s="32">
        <f t="shared" si="4"/>
        <v>942.48999999999933</v>
      </c>
      <c r="V9" s="4">
        <v>2011</v>
      </c>
      <c r="W9" s="42">
        <v>563</v>
      </c>
      <c r="X9" s="32">
        <f t="shared" si="5"/>
        <v>5.2899999999997904</v>
      </c>
      <c r="Y9" s="31"/>
    </row>
    <row r="10" spans="2:27" x14ac:dyDescent="0.25">
      <c r="B10" s="4">
        <v>2015</v>
      </c>
      <c r="C10" s="42">
        <v>725</v>
      </c>
      <c r="D10" s="32">
        <f t="shared" si="0"/>
        <v>645.15999999999883</v>
      </c>
      <c r="F10" s="4">
        <v>2016</v>
      </c>
      <c r="G10" s="42">
        <v>675</v>
      </c>
      <c r="H10" s="32">
        <f t="shared" si="1"/>
        <v>11990.25</v>
      </c>
      <c r="J10" s="4">
        <v>2013</v>
      </c>
      <c r="K10" s="42">
        <v>630</v>
      </c>
      <c r="L10" s="32">
        <f t="shared" si="2"/>
        <v>1944.810000000002</v>
      </c>
      <c r="N10" s="4">
        <v>2017</v>
      </c>
      <c r="O10" s="42">
        <v>256</v>
      </c>
      <c r="P10" s="32">
        <f t="shared" si="3"/>
        <v>331.23999999999961</v>
      </c>
      <c r="R10" s="4">
        <v>2017</v>
      </c>
      <c r="S10" s="42">
        <v>467</v>
      </c>
      <c r="T10" s="32">
        <f t="shared" si="4"/>
        <v>8335.6900000000023</v>
      </c>
      <c r="V10" s="4">
        <v>2010</v>
      </c>
      <c r="W10" s="42">
        <v>564</v>
      </c>
      <c r="X10" s="32">
        <f t="shared" si="5"/>
        <v>10.8899999999997</v>
      </c>
      <c r="Y10" s="31"/>
    </row>
    <row r="11" spans="2:27" x14ac:dyDescent="0.25">
      <c r="B11" s="4">
        <v>2011</v>
      </c>
      <c r="C11" s="42">
        <v>730</v>
      </c>
      <c r="D11" s="32">
        <f t="shared" si="0"/>
        <v>924.1599999999986</v>
      </c>
      <c r="F11" s="4">
        <v>2017</v>
      </c>
      <c r="G11" s="42">
        <v>715</v>
      </c>
      <c r="H11" s="32">
        <f t="shared" si="1"/>
        <v>22350.25</v>
      </c>
      <c r="J11" s="4">
        <v>2014</v>
      </c>
      <c r="K11" s="42">
        <v>645</v>
      </c>
      <c r="L11" s="32">
        <f t="shared" si="2"/>
        <v>3492.8100000000027</v>
      </c>
      <c r="N11" s="4">
        <v>2014</v>
      </c>
      <c r="O11" s="42">
        <v>270</v>
      </c>
      <c r="P11" s="32">
        <f t="shared" si="3"/>
        <v>1036.8399999999992</v>
      </c>
      <c r="R11" s="4">
        <v>2009</v>
      </c>
      <c r="S11" s="42">
        <v>587</v>
      </c>
      <c r="T11" s="32">
        <f t="shared" si="4"/>
        <v>44647.69</v>
      </c>
      <c r="V11" s="4">
        <v>2014</v>
      </c>
      <c r="W11" s="42">
        <v>645</v>
      </c>
      <c r="X11" s="32">
        <f t="shared" si="5"/>
        <v>7106.4899999999925</v>
      </c>
      <c r="Y11" s="31"/>
    </row>
    <row r="12" spans="2:27" x14ac:dyDescent="0.25">
      <c r="B12" s="4">
        <v>2012</v>
      </c>
      <c r="C12" s="42">
        <v>730</v>
      </c>
      <c r="D12" s="32">
        <f t="shared" si="0"/>
        <v>924.1599999999986</v>
      </c>
      <c r="F12" s="4">
        <v>2015</v>
      </c>
      <c r="G12" s="42">
        <v>725</v>
      </c>
      <c r="H12" s="32">
        <f t="shared" si="1"/>
        <v>25440.25</v>
      </c>
      <c r="J12" s="4">
        <v>2009</v>
      </c>
      <c r="K12" s="42">
        <v>800</v>
      </c>
      <c r="L12" s="32">
        <f t="shared" si="2"/>
        <v>45838.810000000012</v>
      </c>
      <c r="N12" s="4">
        <v>2018</v>
      </c>
      <c r="O12" s="42">
        <v>275</v>
      </c>
      <c r="P12" s="32">
        <f t="shared" si="3"/>
        <v>1383.8399999999992</v>
      </c>
      <c r="R12" s="4">
        <v>2015</v>
      </c>
      <c r="S12" s="42">
        <v>678</v>
      </c>
      <c r="T12" s="32">
        <f t="shared" si="4"/>
        <v>91385.290000000008</v>
      </c>
      <c r="V12" s="4">
        <v>2018</v>
      </c>
      <c r="W12" s="42">
        <v>765</v>
      </c>
      <c r="X12" s="32">
        <f t="shared" si="5"/>
        <v>41738.489999999983</v>
      </c>
      <c r="Y12" s="31"/>
    </row>
    <row r="13" spans="2:27" ht="15.75" thickBot="1" x14ac:dyDescent="0.3">
      <c r="B13" s="5">
        <v>2009</v>
      </c>
      <c r="C13" s="50">
        <v>780</v>
      </c>
      <c r="D13" s="32">
        <f t="shared" si="0"/>
        <v>6464.1599999999962</v>
      </c>
      <c r="F13" s="5">
        <v>2018</v>
      </c>
      <c r="G13" s="50">
        <v>915</v>
      </c>
      <c r="H13" s="32">
        <f t="shared" si="1"/>
        <v>122150.25</v>
      </c>
      <c r="J13" s="5">
        <v>2010</v>
      </c>
      <c r="K13" s="50">
        <v>870</v>
      </c>
      <c r="L13" s="32">
        <f t="shared" si="2"/>
        <v>80712.810000000012</v>
      </c>
      <c r="N13" s="5">
        <v>2015</v>
      </c>
      <c r="O13" s="50">
        <v>290</v>
      </c>
      <c r="P13" s="32">
        <f t="shared" si="3"/>
        <v>2724.8399999999988</v>
      </c>
      <c r="R13" s="5">
        <v>2011</v>
      </c>
      <c r="S13" s="50">
        <v>790</v>
      </c>
      <c r="T13" s="32">
        <f t="shared" si="4"/>
        <v>171644.49000000002</v>
      </c>
      <c r="V13" s="5">
        <v>2012</v>
      </c>
      <c r="W13" s="50">
        <v>987</v>
      </c>
      <c r="X13" s="32">
        <f t="shared" si="5"/>
        <v>181731.68999999997</v>
      </c>
      <c r="Y13" s="31"/>
    </row>
    <row r="14" spans="2:27" s="36" customFormat="1" ht="15.75" thickBot="1" x14ac:dyDescent="0.3">
      <c r="B14" s="43"/>
      <c r="C14" s="43"/>
      <c r="D14" s="35"/>
      <c r="E14" s="35"/>
      <c r="F14" s="43"/>
      <c r="G14" s="43"/>
      <c r="H14" s="35"/>
      <c r="J14" s="43"/>
      <c r="K14" s="43"/>
      <c r="L14" s="35"/>
      <c r="N14" s="43"/>
      <c r="O14" s="43"/>
      <c r="P14" s="35"/>
      <c r="R14" s="43"/>
      <c r="S14" s="43"/>
      <c r="T14" s="35"/>
      <c r="V14" s="43"/>
      <c r="W14" s="43"/>
      <c r="X14" s="35"/>
      <c r="Z14" s="44"/>
    </row>
    <row r="15" spans="2:27" s="30" customFormat="1" x14ac:dyDescent="0.25">
      <c r="B15" s="45" t="s">
        <v>24</v>
      </c>
      <c r="C15" s="46"/>
      <c r="D15" s="47"/>
      <c r="E15" s="48"/>
      <c r="F15" s="45" t="s">
        <v>24</v>
      </c>
      <c r="G15" s="46"/>
      <c r="H15" s="47"/>
      <c r="I15" s="48"/>
      <c r="J15" s="45" t="s">
        <v>24</v>
      </c>
      <c r="K15" s="46"/>
      <c r="L15" s="47"/>
      <c r="M15" s="48"/>
      <c r="N15" s="45" t="s">
        <v>24</v>
      </c>
      <c r="O15" s="46"/>
      <c r="P15" s="47"/>
      <c r="Q15" s="48"/>
      <c r="R15" s="45" t="s">
        <v>24</v>
      </c>
      <c r="S15" s="46"/>
      <c r="T15" s="47"/>
      <c r="U15" s="48"/>
      <c r="V15" s="45" t="s">
        <v>24</v>
      </c>
      <c r="W15" s="46"/>
      <c r="X15" s="47"/>
      <c r="Y15" s="48"/>
      <c r="Z15" s="17"/>
    </row>
    <row r="16" spans="2:27" x14ac:dyDescent="0.25">
      <c r="B16" s="6" t="s">
        <v>4</v>
      </c>
      <c r="C16" s="1">
        <f>SUM(C4:C13)/COUNT(C4:C13)</f>
        <v>699.6</v>
      </c>
      <c r="D16" s="33">
        <f>AVERAGE(C4:C13)</f>
        <v>699.6</v>
      </c>
      <c r="F16" s="6" t="s">
        <v>4</v>
      </c>
      <c r="G16" s="1">
        <f>SUM(G4:G13)/COUNT(G4:G13)</f>
        <v>565.5</v>
      </c>
      <c r="H16" s="33">
        <f>AVERAGE(G4:G13)</f>
        <v>565.5</v>
      </c>
      <c r="I16" s="35"/>
      <c r="J16" s="6" t="s">
        <v>4</v>
      </c>
      <c r="K16" s="1">
        <f>SUM(K4:K13)/COUNT(K4:K13)</f>
        <v>585.9</v>
      </c>
      <c r="L16" s="33">
        <f>AVERAGE(K4:K13)</f>
        <v>585.9</v>
      </c>
      <c r="M16" s="35"/>
      <c r="N16" s="6" t="s">
        <v>4</v>
      </c>
      <c r="O16" s="1">
        <f>SUM(O4:O13)/COUNT(O4:O13)</f>
        <v>237.8</v>
      </c>
      <c r="P16" s="33">
        <f>AVERAGE(O4:O13)</f>
        <v>237.8</v>
      </c>
      <c r="Q16" s="35"/>
      <c r="R16" s="6" t="s">
        <v>4</v>
      </c>
      <c r="S16" s="1">
        <f>SUM(S4:S13)/COUNT(S4:S13)</f>
        <v>375.7</v>
      </c>
      <c r="T16" s="33">
        <f>AVERAGE(S4:S13)</f>
        <v>375.7</v>
      </c>
      <c r="U16" s="35"/>
      <c r="V16" s="6" t="s">
        <v>4</v>
      </c>
      <c r="W16" s="1">
        <f>SUM(W4:W13)/COUNT(W4:W13)</f>
        <v>560.70000000000005</v>
      </c>
      <c r="X16" s="33">
        <f>AVERAGE(W4:W13)</f>
        <v>560.70000000000005</v>
      </c>
      <c r="Y16" s="35"/>
    </row>
    <row r="17" spans="2:25" x14ac:dyDescent="0.25">
      <c r="B17" s="6" t="s">
        <v>3</v>
      </c>
      <c r="C17" s="1">
        <f>SUM(C8,C9)/2</f>
        <v>707.5</v>
      </c>
      <c r="D17" s="33">
        <f>MEDIAN(C4:C13)</f>
        <v>707.5</v>
      </c>
      <c r="F17" s="6" t="s">
        <v>3</v>
      </c>
      <c r="G17" s="1">
        <f>SUM(G8,G9)/2</f>
        <v>460</v>
      </c>
      <c r="H17" s="33">
        <f>MEDIAN(G4:G13)</f>
        <v>460</v>
      </c>
      <c r="J17" s="6" t="s">
        <v>3</v>
      </c>
      <c r="K17" s="1">
        <f>SUM(K8,K9)/2</f>
        <v>598.5</v>
      </c>
      <c r="L17" s="33">
        <f>MEDIAN(K4:K13)</f>
        <v>598.5</v>
      </c>
      <c r="N17" s="6" t="s">
        <v>3</v>
      </c>
      <c r="O17" s="1">
        <f>SUM(O8,O9)/2</f>
        <v>250</v>
      </c>
      <c r="P17" s="33">
        <f>MEDIAN(O4:O13)</f>
        <v>250</v>
      </c>
      <c r="R17" s="6" t="s">
        <v>3</v>
      </c>
      <c r="S17" s="1">
        <f>SUM(S8,S9)/2</f>
        <v>322.5</v>
      </c>
      <c r="T17" s="33">
        <f>MEDIAN(S4:S13)</f>
        <v>322.5</v>
      </c>
      <c r="V17" s="6" t="s">
        <v>3</v>
      </c>
      <c r="W17" s="1">
        <f>SUM(W8,W9)/2</f>
        <v>509.5</v>
      </c>
      <c r="X17" s="33">
        <f>MEDIAN(W4:W13)</f>
        <v>509.5</v>
      </c>
      <c r="Y17" s="35"/>
    </row>
    <row r="18" spans="2:25" x14ac:dyDescent="0.25">
      <c r="B18" s="6" t="s">
        <v>5</v>
      </c>
      <c r="C18" s="40" t="s">
        <v>25</v>
      </c>
      <c r="D18" s="33">
        <f>_xlfn.MODE.SNGL(C4:C13)</f>
        <v>730</v>
      </c>
      <c r="F18" s="6" t="s">
        <v>5</v>
      </c>
      <c r="G18" s="40" t="s">
        <v>25</v>
      </c>
      <c r="H18" s="33">
        <f>_xlfn.MODE.SNGL(G4:G13)</f>
        <v>430</v>
      </c>
      <c r="J18" s="6" t="s">
        <v>5</v>
      </c>
      <c r="K18" s="40" t="s">
        <v>25</v>
      </c>
      <c r="L18" s="33">
        <f>_xlfn.MODE.SNGL(K4:K13)</f>
        <v>630</v>
      </c>
      <c r="N18" s="6" t="s">
        <v>5</v>
      </c>
      <c r="O18" s="40" t="s">
        <v>25</v>
      </c>
      <c r="P18" s="33">
        <f>_xlfn.MODE.SNGL(O4:O13)</f>
        <v>250</v>
      </c>
      <c r="R18" s="6" t="s">
        <v>5</v>
      </c>
      <c r="S18" s="40" t="s">
        <v>25</v>
      </c>
      <c r="T18" s="33">
        <f>_xlfn.MODE.SNGL(S4:S13)</f>
        <v>120</v>
      </c>
      <c r="V18" s="6" t="s">
        <v>5</v>
      </c>
      <c r="W18" s="40" t="s">
        <v>25</v>
      </c>
      <c r="X18" s="33">
        <f>_xlfn.MODE.SNGL(W4:W13)</f>
        <v>456</v>
      </c>
      <c r="Y18" s="35"/>
    </row>
    <row r="19" spans="2:25" x14ac:dyDescent="0.25">
      <c r="B19" s="6" t="s">
        <v>6</v>
      </c>
      <c r="C19">
        <f>LARGE(C4:C13,1)-SMALL(C4:C13,1)</f>
        <v>180</v>
      </c>
      <c r="D19" s="33"/>
      <c r="F19" s="6" t="s">
        <v>6</v>
      </c>
      <c r="G19">
        <f>LARGE(G4:G13,1)-SMALL(G4:G13,1)</f>
        <v>515</v>
      </c>
      <c r="H19" s="33"/>
      <c r="J19" s="6" t="s">
        <v>6</v>
      </c>
      <c r="K19">
        <f>LARGE(K4:K13,1)-SMALL(K4:K13,1)</f>
        <v>525</v>
      </c>
      <c r="L19" s="33"/>
      <c r="N19" s="6" t="s">
        <v>6</v>
      </c>
      <c r="O19">
        <f>LARGE(O4:O13,1)-SMALL(O4:O13,1)</f>
        <v>101</v>
      </c>
      <c r="P19" s="33"/>
      <c r="R19" s="6" t="s">
        <v>6</v>
      </c>
      <c r="S19">
        <f>LARGE(S4:S13,1)-SMALL(S4:S13,1)</f>
        <v>670</v>
      </c>
      <c r="T19" s="33"/>
      <c r="V19" s="6" t="s">
        <v>6</v>
      </c>
      <c r="W19">
        <f>LARGE(W4:W13,1)-SMALL(W4:W13,1)</f>
        <v>689</v>
      </c>
      <c r="X19" s="33"/>
      <c r="Y19" s="35"/>
    </row>
    <row r="20" spans="2:25" x14ac:dyDescent="0.25">
      <c r="B20" s="6" t="s">
        <v>7</v>
      </c>
      <c r="C20" s="1">
        <f>SUM(D4:D13)/COUNT(D4:D13)</f>
        <v>2271.44</v>
      </c>
      <c r="D20" s="33">
        <f>_xlfn.VAR.P(C4:C13)</f>
        <v>2271.44</v>
      </c>
      <c r="F20" s="6" t="s">
        <v>7</v>
      </c>
      <c r="G20" s="1">
        <f>SUM(H4:H13)/COUNT(H4:H13)</f>
        <v>28302.25</v>
      </c>
      <c r="H20" s="33">
        <f>_xlfn.VAR.P(G4:G13)</f>
        <v>28302.25</v>
      </c>
      <c r="J20" s="6" t="s">
        <v>7</v>
      </c>
      <c r="K20" s="1">
        <f>SUM(L4:L13)/COUNT(L4:L13)</f>
        <v>25936.289999999997</v>
      </c>
      <c r="L20" s="33">
        <f>_xlfn.VAR.P(K4:K13)</f>
        <v>25936.29</v>
      </c>
      <c r="N20" s="6" t="s">
        <v>7</v>
      </c>
      <c r="O20" s="1">
        <f>SUM(P4:P13)/COUNT(P4:P13)</f>
        <v>1279.76</v>
      </c>
      <c r="P20" s="33">
        <f>_xlfn.VAR.P(O4:O13)</f>
        <v>1279.76</v>
      </c>
      <c r="R20" s="6" t="s">
        <v>7</v>
      </c>
      <c r="S20" s="1">
        <f>SUM(T4:T13)/COUNT(T4:T13)</f>
        <v>54006.21</v>
      </c>
      <c r="T20" s="33">
        <f>_xlfn.VAR.P(S4:S13)</f>
        <v>54006.21</v>
      </c>
      <c r="V20" s="6" t="s">
        <v>7</v>
      </c>
      <c r="W20" s="1">
        <f>SUM(X4:X13)/COUNT(X4:X13)</f>
        <v>35274.409999999996</v>
      </c>
      <c r="X20" s="33">
        <f>_xlfn.VAR.P(W4:W13)</f>
        <v>35274.410000000003</v>
      </c>
      <c r="Y20" s="35"/>
    </row>
    <row r="21" spans="2:25" x14ac:dyDescent="0.25">
      <c r="B21" s="6" t="s">
        <v>8</v>
      </c>
      <c r="C21" s="1">
        <f>SQRT(C20)</f>
        <v>47.659626519728413</v>
      </c>
      <c r="D21" s="33">
        <f>_xlfn.STDEV.P(C4:C13)</f>
        <v>47.659626519728413</v>
      </c>
      <c r="F21" s="6" t="s">
        <v>8</v>
      </c>
      <c r="G21" s="1">
        <f>SQRT(G20)</f>
        <v>168.23272571054659</v>
      </c>
      <c r="H21" s="33">
        <f>_xlfn.STDEV.P(G4:G13)</f>
        <v>168.23272571054659</v>
      </c>
      <c r="J21" s="6" t="s">
        <v>8</v>
      </c>
      <c r="K21" s="1">
        <f>SQRT(K20)</f>
        <v>161.04747747170708</v>
      </c>
      <c r="L21" s="33">
        <f>_xlfn.STDEV.P(K4:K13)</f>
        <v>161.04747747170708</v>
      </c>
      <c r="N21" s="6" t="s">
        <v>8</v>
      </c>
      <c r="O21" s="1">
        <f>SQRT(O20)</f>
        <v>35.773733380792116</v>
      </c>
      <c r="P21" s="33">
        <f>_xlfn.STDEV.P(O4:O13)</f>
        <v>35.773733380792116</v>
      </c>
      <c r="R21" s="6" t="s">
        <v>8</v>
      </c>
      <c r="S21" s="1">
        <f>SQRT(S20)</f>
        <v>232.39236218085998</v>
      </c>
      <c r="T21" s="33">
        <f>_xlfn.STDEV.P(S4:S13)</f>
        <v>232.39236218085998</v>
      </c>
      <c r="V21" s="6" t="s">
        <v>8</v>
      </c>
      <c r="W21" s="1">
        <f>SQRT(W20)</f>
        <v>187.81482902050092</v>
      </c>
      <c r="X21" s="33">
        <f>_xlfn.STDEV.P(W4:W13)</f>
        <v>187.81482902050095</v>
      </c>
      <c r="Y21" s="35"/>
    </row>
    <row r="22" spans="2:25" ht="15.75" thickBot="1" x14ac:dyDescent="0.3">
      <c r="B22" s="7" t="s">
        <v>9</v>
      </c>
      <c r="C22" s="34">
        <f>C21/C16 * 100</f>
        <v>6.8124108804643244</v>
      </c>
      <c r="D22" s="33">
        <f>D21/D16*100</f>
        <v>6.8124108804643244</v>
      </c>
      <c r="F22" s="7" t="s">
        <v>9</v>
      </c>
      <c r="G22" s="34">
        <f>G21/G16 * 100</f>
        <v>29.749376783474197</v>
      </c>
      <c r="H22" s="33">
        <f>H21/H16*100</f>
        <v>29.749376783474197</v>
      </c>
      <c r="J22" s="7" t="s">
        <v>9</v>
      </c>
      <c r="K22" s="34">
        <f>K21/K16 * 100</f>
        <v>27.487195335672826</v>
      </c>
      <c r="L22" s="33">
        <f>L21/L16*100</f>
        <v>27.487195335672826</v>
      </c>
      <c r="N22" s="7" t="s">
        <v>9</v>
      </c>
      <c r="O22" s="34">
        <f>O21/O16 * 100</f>
        <v>15.043622111350762</v>
      </c>
      <c r="P22" s="33">
        <f>P21/P16*100</f>
        <v>15.043622111350762</v>
      </c>
      <c r="R22" s="7" t="s">
        <v>9</v>
      </c>
      <c r="S22" s="34">
        <f>S21/S16 * 100</f>
        <v>61.855832361155173</v>
      </c>
      <c r="T22" s="33">
        <f>T21/T16*100</f>
        <v>61.855832361155173</v>
      </c>
      <c r="V22" s="7" t="s">
        <v>9</v>
      </c>
      <c r="W22" s="34">
        <f>W21/W16 * 100</f>
        <v>33.49649171045138</v>
      </c>
      <c r="X22" s="33">
        <f>X21/X16*100</f>
        <v>33.496491710451387</v>
      </c>
      <c r="Y22" s="35"/>
    </row>
    <row r="24" spans="2:25" x14ac:dyDescent="0.25">
      <c r="B24" s="49"/>
    </row>
  </sheetData>
  <sortState xmlns:xlrd2="http://schemas.microsoft.com/office/spreadsheetml/2017/richdata2" ref="V4:W13">
    <sortCondition ref="W4:W13"/>
  </sortState>
  <mergeCells count="13">
    <mergeCell ref="B15:D15"/>
    <mergeCell ref="F15:H15"/>
    <mergeCell ref="J15:L15"/>
    <mergeCell ref="N15:P15"/>
    <mergeCell ref="R15:T15"/>
    <mergeCell ref="V15:X15"/>
    <mergeCell ref="AA2:AA6"/>
    <mergeCell ref="B2:C2"/>
    <mergeCell ref="F2:G2"/>
    <mergeCell ref="J2:K2"/>
    <mergeCell ref="N2:O2"/>
    <mergeCell ref="R2:S2"/>
    <mergeCell ref="V2:W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 Artes</dc:creator>
  <cp:lastModifiedBy>TOP Artes</cp:lastModifiedBy>
  <dcterms:created xsi:type="dcterms:W3CDTF">2020-09-13T19:52:51Z</dcterms:created>
  <dcterms:modified xsi:type="dcterms:W3CDTF">2020-09-13T21:02:58Z</dcterms:modified>
</cp:coreProperties>
</file>