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1d2g\Desktop\333\"/>
    </mc:Choice>
  </mc:AlternateContent>
  <bookViews>
    <workbookView xWindow="0" yWindow="0" windowWidth="28800" windowHeight="12210" tabRatio="653" activeTab="2"/>
  </bookViews>
  <sheets>
    <sheet name="Лица" sheetId="3" r:id="rId1"/>
    <sheet name="ТС" sheetId="10" r:id="rId2"/>
    <sheet name="print_vehicle_rent" sheetId="12" r:id="rId3"/>
    <sheet name="print_vehicle_attorney" sheetId="14" r:id="rId4"/>
  </sheets>
  <externalReferences>
    <externalReference r:id="rId5"/>
  </externalReferences>
  <definedNames>
    <definedName name="_xlnm._FilterDatabase" localSheetId="1" hidden="1">ТС!$A$1:$X$51</definedName>
    <definedName name="id_и_ФИО_лиц" localSheetId="3">[1]Лица!$A$2:$B$75</definedName>
    <definedName name="id_и_ФИО_лиц" localSheetId="1">ТС!$A$2:$B$40</definedName>
    <definedName name="id_и_ФИО_лиц">Лица!$A$2:$B$4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4" l="1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29" i="14" l="1"/>
</calcChain>
</file>

<file path=xl/sharedStrings.xml><?xml version="1.0" encoding="utf-8"?>
<sst xmlns="http://schemas.openxmlformats.org/spreadsheetml/2006/main" count="271" uniqueCount="178">
  <si>
    <t>id лица</t>
  </si>
  <si>
    <t>Телефон</t>
  </si>
  <si>
    <t>Примечания</t>
  </si>
  <si>
    <t>ФИО полностью</t>
  </si>
  <si>
    <t>Гражданство (какой страны)</t>
  </si>
  <si>
    <t>Дата рождения</t>
  </si>
  <si>
    <t>Документ, удостоверяющий личность
(паспорт / РВП / ВНЖ)</t>
  </si>
  <si>
    <t>Адрес регистрации / пребывания</t>
  </si>
  <si>
    <t>Российской Федерации</t>
  </si>
  <si>
    <t>Республики Узбекистан</t>
  </si>
  <si>
    <t>contract_number</t>
  </si>
  <si>
    <t>id договора займа</t>
  </si>
  <si>
    <t>person_1_full_name</t>
  </si>
  <si>
    <t>person_1_birth_date</t>
  </si>
  <si>
    <t>person_1_identity_document</t>
  </si>
  <si>
    <t>person_1_address</t>
  </si>
  <si>
    <t>person_1_phone_number</t>
  </si>
  <si>
    <t>person_2_full_name</t>
  </si>
  <si>
    <t>person_2_birth_date</t>
  </si>
  <si>
    <t>person_2_identity_document</t>
  </si>
  <si>
    <t>person_2_address</t>
  </si>
  <si>
    <t>person_2_phone_number</t>
  </si>
  <si>
    <t>Дата договора займа</t>
  </si>
  <si>
    <t>contract_signing_date</t>
  </si>
  <si>
    <t>Лицо 1 (id)</t>
  </si>
  <si>
    <t>Лицо 2 (id)</t>
  </si>
  <si>
    <t>Лицо 1 ФИО полностью</t>
  </si>
  <si>
    <t>Лицо 1 Дата рождения</t>
  </si>
  <si>
    <t>Лицо 1 Документ, удостоверяющий личность (паспорт / РВП / ВНЖ)</t>
  </si>
  <si>
    <t>Лицо 1 Адрес регистрации / пребывания</t>
  </si>
  <si>
    <t>Лицо 1 Телефон</t>
  </si>
  <si>
    <t>Лицо 2 ФИО полностью</t>
  </si>
  <si>
    <t>Лицо 2 Дата рождения</t>
  </si>
  <si>
    <t>Лицо 2 Документ, удостоверяющий личность (паспорт / РВП / ВНЖ)</t>
  </si>
  <si>
    <t>Лицо 2 Адрес регистрации / пребывания</t>
  </si>
  <si>
    <t>Лицо 2 Телефон</t>
  </si>
  <si>
    <t>id ТС</t>
  </si>
  <si>
    <t>Марка</t>
  </si>
  <si>
    <t>Модель</t>
  </si>
  <si>
    <t>Паспорт транспортного средства (ПТС)</t>
  </si>
  <si>
    <t>Свидетельстве о регистрации ТС (СТС)</t>
  </si>
  <si>
    <t>Государственный регистрационный знак</t>
  </si>
  <si>
    <t>Арендная плата в день</t>
  </si>
  <si>
    <t>Арендная плата в неделю</t>
  </si>
  <si>
    <t>Тип ТС</t>
  </si>
  <si>
    <t>Год выпуска</t>
  </si>
  <si>
    <t>Шасси (рама)</t>
  </si>
  <si>
    <t>Кузов (коляска)</t>
  </si>
  <si>
    <t>Модель, № двигателя</t>
  </si>
  <si>
    <t>Цвет кузова</t>
  </si>
  <si>
    <t>Мощность двигателя, л.с.</t>
  </si>
  <si>
    <t>Рабочий объем двигателя, куб. см.</t>
  </si>
  <si>
    <t>Тип двигателя</t>
  </si>
  <si>
    <t>Разрешенная максимальная масса, кг.</t>
  </si>
  <si>
    <t>Масса без нагрузки, кг.</t>
  </si>
  <si>
    <t>Автомагнитола</t>
  </si>
  <si>
    <t>Вид газа</t>
  </si>
  <si>
    <t>Оценочная стоимость ТС</t>
  </si>
  <si>
    <t>Хендэ</t>
  </si>
  <si>
    <t>SOLARIS</t>
  </si>
  <si>
    <t>Идентификационный номер
(VIN)</t>
  </si>
  <si>
    <t>Легковой</t>
  </si>
  <si>
    <t>Бензин</t>
  </si>
  <si>
    <t>Белый</t>
  </si>
  <si>
    <t>Пропан</t>
  </si>
  <si>
    <t>Планшетного типа, ANDROID</t>
  </si>
  <si>
    <t>Отсутствует</t>
  </si>
  <si>
    <t>Категория ТС</t>
  </si>
  <si>
    <t>B</t>
  </si>
  <si>
    <t>б/н</t>
  </si>
  <si>
    <t>vehicle_brand</t>
  </si>
  <si>
    <t>vehicle_model</t>
  </si>
  <si>
    <t>vehicle_category</t>
  </si>
  <si>
    <t>Тип ТС по ПТС</t>
  </si>
  <si>
    <t>vehicle_type</t>
  </si>
  <si>
    <t>Регистрационный знак</t>
  </si>
  <si>
    <t>vehicle_register_sign</t>
  </si>
  <si>
    <t>Идентификационный номер (VIN)</t>
  </si>
  <si>
    <t>vehicle_vin_number</t>
  </si>
  <si>
    <t>vehicle_year_of_production</t>
  </si>
  <si>
    <t>Двигатель (модель, номер)</t>
  </si>
  <si>
    <t>vehicle_engine</t>
  </si>
  <si>
    <t>Шасси</t>
  </si>
  <si>
    <t>vehicle_chassis</t>
  </si>
  <si>
    <t>Кузов (номер)</t>
  </si>
  <si>
    <t>vehicle_body_number</t>
  </si>
  <si>
    <t>Цвет ТС</t>
  </si>
  <si>
    <t>vehicle_color</t>
  </si>
  <si>
    <t>Данные ПТС</t>
  </si>
  <si>
    <t>vehicle_identity_document</t>
  </si>
  <si>
    <t>Данные свидетельства о регистрации</t>
  </si>
  <si>
    <t>vehicle_registration_certificate</t>
  </si>
  <si>
    <t>Транспортное средство (id)</t>
  </si>
  <si>
    <t>Серебристый</t>
  </si>
  <si>
    <t>RAVON</t>
  </si>
  <si>
    <t>GENTRA</t>
  </si>
  <si>
    <t>KIA</t>
  </si>
  <si>
    <t>RIO</t>
  </si>
  <si>
    <t>B/M1</t>
  </si>
  <si>
    <t>Бензиновый</t>
  </si>
  <si>
    <t>estimated_price_by_digits</t>
  </si>
  <si>
    <t>rent_price_by_digits</t>
  </si>
  <si>
    <t>Мощность двигателя</t>
  </si>
  <si>
    <t>Рабочий объем двигателя</t>
  </si>
  <si>
    <t>Разрешенная максимальная масса</t>
  </si>
  <si>
    <t>Масса без нагрузки</t>
  </si>
  <si>
    <t>Тип газа</t>
  </si>
  <si>
    <t>vehicle_gas_type</t>
  </si>
  <si>
    <t>vehicle_engine_type</t>
  </si>
  <si>
    <t>vehicle_engine_power</t>
  </si>
  <si>
    <t>vehicle_engine_displacement</t>
  </si>
  <si>
    <t>vehicle_maximum_weight</t>
  </si>
  <si>
    <t>vehicle_weight_without_load</t>
  </si>
  <si>
    <t>SKODA</t>
  </si>
  <si>
    <t>OCTAVIA</t>
  </si>
  <si>
    <t>VOLKSWAGEN</t>
  </si>
  <si>
    <t>GOLF</t>
  </si>
  <si>
    <t>id доверенности</t>
  </si>
  <si>
    <t>Дата доверенности</t>
  </si>
  <si>
    <t>Дата прекращения действия доверенности</t>
  </si>
  <si>
    <t>contract_expiration_date</t>
  </si>
  <si>
    <t>Республика Туркменистан</t>
  </si>
  <si>
    <t>Черный</t>
  </si>
  <si>
    <t>HONDA</t>
  </si>
  <si>
    <t>BREEZE</t>
  </si>
  <si>
    <t>серия 01 УР № 111222 от 12.08.2022 г.</t>
  </si>
  <si>
    <t>серия 02 УУ № 333444 от 09.02.2018 г.</t>
  </si>
  <si>
    <t>серия 03 РУ № 555666 от 09.02.2018 г.</t>
  </si>
  <si>
    <t>серия 04 РР № 777888 от 14.07.2009 г.</t>
  </si>
  <si>
    <t>серия 05 ТТ № 999000 от 18.09.2013 г.</t>
  </si>
  <si>
    <t>№ 164301122334455 от 15.09.2024</t>
  </si>
  <si>
    <t>серия 99 11 № 111222 от 30.09.2023 г.</t>
  </si>
  <si>
    <t>серия 99 11 № 555666 от 30.06.2022 г.</t>
  </si>
  <si>
    <t>серия 99 11 № 333444 от 30.08.2024 г.</t>
  </si>
  <si>
    <t>серия 99 11 № 777888 от 31.08.2024 г.</t>
  </si>
  <si>
    <t>серия 99 11 № 999000 от 01.02.2024 г.</t>
  </si>
  <si>
    <t>серия 99 11 № 222111 от 21.09.2024 г.</t>
  </si>
  <si>
    <t>А 111 АА 777</t>
  </si>
  <si>
    <t>В 222 ВВ 777</t>
  </si>
  <si>
    <t>С 333 СС 777</t>
  </si>
  <si>
    <t>Е 444 ЕЕ 777</t>
  </si>
  <si>
    <t>Н 555 НН 777</t>
  </si>
  <si>
    <t>Т 666 ТТ 777</t>
  </si>
  <si>
    <t>Z94CT410011223344</t>
  </si>
  <si>
    <t>XWB5V310011223344</t>
  </si>
  <si>
    <t>Z94C2410011223344</t>
  </si>
  <si>
    <t>XW8CA410011223344</t>
  </si>
  <si>
    <t>WVWZZZA0011223344</t>
  </si>
  <si>
    <t>LHGRY180011223344</t>
  </si>
  <si>
    <t>G4FC GW000111</t>
  </si>
  <si>
    <t>B15D2 0000011112DFCX0147</t>
  </si>
  <si>
    <t>BSE 998866</t>
  </si>
  <si>
    <t>BSE 668899</t>
  </si>
  <si>
    <t>CXS 556644</t>
  </si>
  <si>
    <t>L15BT L15TB9876543</t>
  </si>
  <si>
    <t>Иванов Иван Иванович</t>
  </si>
  <si>
    <t>Петров Петр Петрович</t>
  </si>
  <si>
    <t>Александров Александр Александрович</t>
  </si>
  <si>
    <t>Семенов Семен</t>
  </si>
  <si>
    <t>Ахатова Любовь Владимировна</t>
  </si>
  <si>
    <t>ВНЖ серия 83 номер 1122333, выдан МВД 0760 29.01.2020 г.</t>
  </si>
  <si>
    <t>регистрации: Республика Башкортостан, г. Уфа, ул. Толстого, д. 131, кв. 1020</t>
  </si>
  <si>
    <t>7(964)1234567</t>
  </si>
  <si>
    <t>паспорт гражданина РФ серия 8029 номер 886655, выдан Отделом УФМС России по Республике Башкортостан в Кировском районе гор. Уфы, дата выдачи 02.05.2019 г., код подразделения 020-004</t>
  </si>
  <si>
    <t>регистрации: Республика Башкортостан, г. Уфа, ул. Кривая, д. 8, кв. 16</t>
  </si>
  <si>
    <t>7(937)7654321</t>
  </si>
  <si>
    <t>паспорт гражданина Республики Узбекистан номер FA1234567, выдан MIA 12345 от 16.10.2022 г., РВП номер 7777/22/02 от 12.06.2023 г.</t>
  </si>
  <si>
    <t>регистрации по месту жительства: Республика Башкортостан, Уфимский район, с. Зубово, ул. Добрая, д.77, кв. 81</t>
  </si>
  <si>
    <t>7(987)0022441</t>
  </si>
  <si>
    <t>паспорт гражданина Республики Туркменистан тип P код страны TKM номер A9876543, выдан SMST от 08.12.2024 г.</t>
  </si>
  <si>
    <t>регистрации: Республика Башкортостан, г. Уфа, ул. Главная, д. 73, общежитие 1</t>
  </si>
  <si>
    <t>7(906)9988771</t>
  </si>
  <si>
    <t>паспорт гражданина РФ серия 8027 номер 555555 выдан 10.08.2019 г. МВД по Республике Башкортостан, код подразделения 020-003</t>
  </si>
  <si>
    <t>регистрации: Республика Башкортостан, г. Уфа, ул. Дубровина, д. 65, кв. 724</t>
  </si>
  <si>
    <t>7(917)1199852</t>
  </si>
  <si>
    <t>УКАЗАТЬ ID</t>
  </si>
  <si>
    <t>- копируем всю строку таблицы</t>
  </si>
  <si>
    <t>- необходимо заполнить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</si>
</sst>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14" fontId="1" fillId="0" borderId="0" xfId="0" applyNumberFormat="1" applyFont="1"/>
    <xf numFmtId="1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0" fontId="1" fillId="3" borderId="1" xfId="0" applyFont="1" applyFill="1" applyBorder="1"/>
    <xf numFmtId="0" fontId="1" fillId="0" borderId="1" xfId="0" applyNumberFormat="1" applyFont="1" applyBorder="1"/>
    <xf numFmtId="0" fontId="1" fillId="0" borderId="1" xfId="0" applyNumberFormat="1" applyFont="1" applyFill="1" applyBorder="1"/>
    <xf numFmtId="14" fontId="1" fillId="0" borderId="1" xfId="0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1" fillId="0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 applyAlignment="1"/>
    <xf numFmtId="1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CC"/>
      <color rgb="FFFF9999"/>
      <color rgb="FFFFCCCC"/>
      <color rgb="FFFF5050"/>
      <color rgb="FFFFCC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IM\&#1047;&#1072;&#1081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ймы"/>
      <sheetName val="Затраты"/>
      <sheetName val="Штрафы"/>
      <sheetName val="СВОД"/>
      <sheetName val="Вложено-выведено"/>
      <sheetName val="Лица"/>
      <sheetName val="ТС"/>
      <sheetName val="Рассрочка"/>
      <sheetName val="print_zaim"/>
      <sheetName val="print_rassrochka"/>
      <sheetName val="print_vehicle_sale"/>
      <sheetName val="print_vehicle_rent"/>
      <sheetName val="print_vehicle_attorne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</v>
          </cell>
          <cell r="B2" t="str">
            <v>Файзиев Хайрулло Хайитович</v>
          </cell>
        </row>
        <row r="3">
          <cell r="A3">
            <v>2</v>
          </cell>
          <cell r="B3" t="str">
            <v>Садбаралиев Дилмурод Ёкубжон угли</v>
          </cell>
        </row>
        <row r="4">
          <cell r="A4">
            <v>3</v>
          </cell>
          <cell r="B4" t="str">
            <v>Турсунов Бобир</v>
          </cell>
        </row>
        <row r="5">
          <cell r="A5">
            <v>4</v>
          </cell>
          <cell r="B5" t="str">
            <v>Райимбердиев Дилшодбек Рахманбердиевич</v>
          </cell>
        </row>
        <row r="6">
          <cell r="A6">
            <v>5</v>
          </cell>
          <cell r="B6" t="str">
            <v>Бекчанов Илхом Курбанбай угли</v>
          </cell>
        </row>
        <row r="7">
          <cell r="A7">
            <v>6</v>
          </cell>
          <cell r="B7" t="str">
            <v>Узоков Аббосжон Абдусамат угли</v>
          </cell>
        </row>
        <row r="8">
          <cell r="A8">
            <v>7</v>
          </cell>
          <cell r="B8" t="str">
            <v>Поливанчук Арсений Александрович</v>
          </cell>
        </row>
        <row r="9">
          <cell r="A9">
            <v>8</v>
          </cell>
          <cell r="B9" t="str">
            <v>Абдуллаев Садулла Козимович</v>
          </cell>
        </row>
        <row r="10">
          <cell r="A10">
            <v>9</v>
          </cell>
          <cell r="B10" t="str">
            <v>Шокиров Шахбоз Равшанович</v>
          </cell>
        </row>
        <row r="11">
          <cell r="A11">
            <v>10</v>
          </cell>
          <cell r="B11" t="str">
            <v>Абдусаломов Усмонжон Мухаммадазиз угли</v>
          </cell>
        </row>
        <row r="12">
          <cell r="A12">
            <v>11</v>
          </cell>
          <cell r="B12" t="str">
            <v>Абдуллаев Мурод Бахтиёрович</v>
          </cell>
        </row>
        <row r="13">
          <cell r="A13">
            <v>12</v>
          </cell>
          <cell r="B13" t="str">
            <v>Абдурасулов Жавлонбек Кубонбек Угли</v>
          </cell>
        </row>
        <row r="14">
          <cell r="A14">
            <v>13</v>
          </cell>
          <cell r="B14" t="str">
            <v>Ибадуллаев Сардорбек Отабек угли</v>
          </cell>
        </row>
        <row r="15">
          <cell r="A15">
            <v>14</v>
          </cell>
          <cell r="B15" t="str">
            <v>Хайитов Ойбек Хайруллоевич</v>
          </cell>
        </row>
        <row r="16">
          <cell r="A16">
            <v>15</v>
          </cell>
          <cell r="B16" t="str">
            <v>Назиров Шахбоз Рустам угли</v>
          </cell>
        </row>
        <row r="17">
          <cell r="A17">
            <v>16</v>
          </cell>
          <cell r="B17" t="str">
            <v>Саидов Мухиддин Амат Угли</v>
          </cell>
        </row>
        <row r="18">
          <cell r="A18">
            <v>17</v>
          </cell>
          <cell r="B18" t="str">
            <v>Рахимов Дилмурод Давлаталиевич</v>
          </cell>
        </row>
        <row r="19">
          <cell r="A19">
            <v>18</v>
          </cell>
          <cell r="B19" t="str">
            <v>Махамадов Муроджон Мансур Угли</v>
          </cell>
        </row>
        <row r="20">
          <cell r="A20">
            <v>19</v>
          </cell>
          <cell r="B20" t="str">
            <v>Камолдинов Миржалол Жамолдин Угли</v>
          </cell>
        </row>
        <row r="21">
          <cell r="A21">
            <v>20</v>
          </cell>
          <cell r="B21" t="str">
            <v>Юлдашев Шерзодбек Ботиржон угли</v>
          </cell>
        </row>
        <row r="22">
          <cell r="A22">
            <v>21</v>
          </cell>
          <cell r="B22" t="str">
            <v>Сатимбоев Достонбек Адхамжон Угли</v>
          </cell>
        </row>
        <row r="23">
          <cell r="A23">
            <v>22</v>
          </cell>
          <cell r="B23" t="str">
            <v>Ганиев Абдулхай Абдужаббор Угли</v>
          </cell>
        </row>
        <row r="24">
          <cell r="A24">
            <v>23</v>
          </cell>
          <cell r="B24" t="str">
            <v>Зокиржонов Бориллохон Бахром Угли</v>
          </cell>
        </row>
        <row r="25">
          <cell r="A25">
            <v>24</v>
          </cell>
          <cell r="B25" t="str">
            <v>Мелибоев Мухиддин Алиевич</v>
          </cell>
        </row>
        <row r="26">
          <cell r="A26">
            <v>25</v>
          </cell>
          <cell r="B26" t="str">
            <v>Янгибаев Музаффар Баходирович</v>
          </cell>
        </row>
        <row r="27">
          <cell r="A27">
            <v>26</v>
          </cell>
          <cell r="B27" t="str">
            <v>Тошмадов Рахмон</v>
          </cell>
        </row>
        <row r="28">
          <cell r="A28">
            <v>27</v>
          </cell>
          <cell r="B28" t="str">
            <v>Мукимджанов Махмуд Мамурович</v>
          </cell>
        </row>
        <row r="29">
          <cell r="A29">
            <v>28</v>
          </cell>
          <cell r="B29" t="str">
            <v>Тошканжонов Асадбек Умиджон Угли</v>
          </cell>
        </row>
        <row r="30">
          <cell r="A30">
            <v>29</v>
          </cell>
          <cell r="B30" t="str">
            <v>Муйдинов Авазхон Абдуллахон Угли</v>
          </cell>
        </row>
        <row r="31">
          <cell r="A31">
            <v>30</v>
          </cell>
          <cell r="B31" t="str">
            <v>Мадалиев Хурсанд Илхомович</v>
          </cell>
        </row>
        <row r="32">
          <cell r="A32">
            <v>31</v>
          </cell>
          <cell r="B32" t="str">
            <v>Нематжонова Илина Ириковна</v>
          </cell>
        </row>
        <row r="33">
          <cell r="A33">
            <v>32</v>
          </cell>
          <cell r="B33" t="str">
            <v>Узаков Абдукомил Абдумаджид Угли</v>
          </cell>
        </row>
        <row r="34">
          <cell r="A34">
            <v>33</v>
          </cell>
          <cell r="B34" t="str">
            <v>Аманбоев Дилёрбек Махсудович</v>
          </cell>
        </row>
        <row r="35">
          <cell r="A35">
            <v>34</v>
          </cell>
          <cell r="B35" t="str">
            <v>Кулдашов Абдумалик Абдувахобович</v>
          </cell>
        </row>
        <row r="36">
          <cell r="A36">
            <v>35</v>
          </cell>
          <cell r="B36" t="str">
            <v>Ахаджанов Хуршид Музапарович</v>
          </cell>
        </row>
        <row r="37">
          <cell r="A37">
            <v>36</v>
          </cell>
          <cell r="B37" t="str">
            <v>Калонов Акмалджон Юлдошевич</v>
          </cell>
        </row>
        <row r="38">
          <cell r="A38">
            <v>37</v>
          </cell>
          <cell r="B38" t="str">
            <v>Рахмонов Мамиржон Музаффар Угли</v>
          </cell>
        </row>
        <row r="39">
          <cell r="A39">
            <v>38</v>
          </cell>
          <cell r="B39" t="str">
            <v>Хамроев Давлатжон Жураевич</v>
          </cell>
        </row>
        <row r="40">
          <cell r="A40">
            <v>39</v>
          </cell>
          <cell r="B40" t="str">
            <v>Холматов Ёркинжон Эркинович</v>
          </cell>
        </row>
        <row r="41">
          <cell r="A41">
            <v>40</v>
          </cell>
          <cell r="B41" t="str">
            <v>Холматова Гулчехрахон Махмудовна</v>
          </cell>
        </row>
        <row r="42">
          <cell r="A42">
            <v>41</v>
          </cell>
          <cell r="B42" t="str">
            <v>Ахтамов Хусен Нарзиллоевич</v>
          </cell>
        </row>
        <row r="43">
          <cell r="A43">
            <v>42</v>
          </cell>
          <cell r="B43" t="str">
            <v>Мухаммаджонов Аброрбек Акмалжон угли</v>
          </cell>
        </row>
        <row r="44">
          <cell r="A44">
            <v>43</v>
          </cell>
          <cell r="B44" t="str">
            <v>Каримов Жавлон Шахабутдинович</v>
          </cell>
        </row>
        <row r="45">
          <cell r="A45">
            <v>44</v>
          </cell>
          <cell r="B45" t="str">
            <v>Кодиров Ахадтилло Нематжон Угли</v>
          </cell>
        </row>
        <row r="46">
          <cell r="A46">
            <v>45</v>
          </cell>
          <cell r="B46" t="str">
            <v>Улмасов Шахзоджон Шерали Угли</v>
          </cell>
        </row>
        <row r="47">
          <cell r="A47">
            <v>46</v>
          </cell>
          <cell r="B47" t="str">
            <v>Жобиров Давронбек Абдумутал Угли</v>
          </cell>
        </row>
        <row r="48">
          <cell r="A48">
            <v>47</v>
          </cell>
          <cell r="B48" t="str">
            <v>Низамов Равшан Рустамджанович</v>
          </cell>
        </row>
        <row r="49">
          <cell r="A49">
            <v>48</v>
          </cell>
          <cell r="B49" t="str">
            <v>Аллаберганов Сирожбек Ровшанбек Угли</v>
          </cell>
        </row>
        <row r="50">
          <cell r="A50">
            <v>49</v>
          </cell>
          <cell r="B50" t="str">
            <v>Юлдашев Бахром Илхомбек Угли</v>
          </cell>
        </row>
        <row r="51">
          <cell r="A51">
            <v>50</v>
          </cell>
          <cell r="B51" t="str">
            <v>Аблаёров Хожиакбар Иброхим Угли</v>
          </cell>
        </row>
        <row r="52">
          <cell r="A52">
            <v>51</v>
          </cell>
          <cell r="B52" t="str">
            <v>Ахмаджанов Латифбой Шарифжонович</v>
          </cell>
        </row>
        <row r="53">
          <cell r="A53">
            <v>52</v>
          </cell>
          <cell r="B53" t="str">
            <v>Мамануров Шоятбек Махмуджон Угли</v>
          </cell>
        </row>
        <row r="54">
          <cell r="A54">
            <v>53</v>
          </cell>
          <cell r="B54" t="str">
            <v>Умаров Рисквай Адхамович</v>
          </cell>
        </row>
        <row r="55">
          <cell r="A55">
            <v>54</v>
          </cell>
          <cell r="B55" t="str">
            <v>Пулатов Жахонгир Мадиёрович</v>
          </cell>
        </row>
        <row r="56">
          <cell r="A56">
            <v>55</v>
          </cell>
          <cell r="B56" t="str">
            <v>Ибрагимов Яхёбек Абдимуталибович</v>
          </cell>
        </row>
        <row r="57">
          <cell r="A57">
            <v>56</v>
          </cell>
          <cell r="B57" t="str">
            <v>Сотиболдиев Боситхон Кобилжон Угли</v>
          </cell>
        </row>
        <row r="58">
          <cell r="A58">
            <v>57</v>
          </cell>
          <cell r="B58" t="str">
            <v>Шадиев Илхом Азотович</v>
          </cell>
        </row>
        <row r="59">
          <cell r="A59">
            <v>58</v>
          </cell>
          <cell r="B59" t="str">
            <v>Сиддиков Шухрат Абдуллаевич</v>
          </cell>
        </row>
        <row r="60">
          <cell r="A60">
            <v>59</v>
          </cell>
          <cell r="B60" t="str">
            <v>Каримов Абдурасул Махмудович</v>
          </cell>
        </row>
        <row r="61">
          <cell r="A61">
            <v>60</v>
          </cell>
          <cell r="B61" t="str">
            <v>Умаров Жамолиддин Абдирапикович</v>
          </cell>
        </row>
        <row r="62">
          <cell r="A62">
            <v>61</v>
          </cell>
          <cell r="B62" t="str">
            <v>Гафуров Наджмиддин Уктамович</v>
          </cell>
        </row>
        <row r="63">
          <cell r="A63">
            <v>62</v>
          </cell>
          <cell r="B63" t="str">
            <v>Кудратов Тохир Нортожиевич</v>
          </cell>
        </row>
        <row r="64">
          <cell r="A64">
            <v>63</v>
          </cell>
          <cell r="B64" t="str">
            <v>Гурезов Нозим Сирожиддинович</v>
          </cell>
        </row>
        <row r="65">
          <cell r="A65">
            <v>64</v>
          </cell>
          <cell r="B65" t="str">
            <v>Камолиддинов Отабек Жамолиддин Угли</v>
          </cell>
        </row>
        <row r="66">
          <cell r="A66">
            <v>65</v>
          </cell>
          <cell r="B66" t="str">
            <v>Шарипбаев Фатхулла Лутфулла угли</v>
          </cell>
        </row>
        <row r="67">
          <cell r="A67">
            <v>66</v>
          </cell>
          <cell r="B67" t="str">
            <v>Ражабов Сирожиддин Кувандикович</v>
          </cell>
        </row>
        <row r="68">
          <cell r="A68">
            <v>67</v>
          </cell>
          <cell r="B68" t="str">
            <v>Жумабаев Турсунбай</v>
          </cell>
        </row>
        <row r="69">
          <cell r="A69">
            <v>68</v>
          </cell>
          <cell r="B69" t="str">
            <v>Абдумуталов Зухриддин Тулкинжон Угли</v>
          </cell>
        </row>
        <row r="70">
          <cell r="A70">
            <v>69</v>
          </cell>
          <cell r="B70" t="str">
            <v>Киргизбеков Абдурахим Мухамадиевич</v>
          </cell>
        </row>
        <row r="71">
          <cell r="A71">
            <v>70</v>
          </cell>
          <cell r="B71" t="str">
            <v>Исломов Тохиржон Толибжонович</v>
          </cell>
        </row>
        <row r="72">
          <cell r="A72">
            <v>71</v>
          </cell>
          <cell r="B72" t="str">
            <v>Садуллаева Шохиста Бахтиёровна</v>
          </cell>
        </row>
        <row r="73">
          <cell r="A73">
            <v>72</v>
          </cell>
          <cell r="B73" t="str">
            <v>Шахабеддинов Фахриддин Камариддин Угли</v>
          </cell>
        </row>
        <row r="74">
          <cell r="A74">
            <v>73</v>
          </cell>
          <cell r="B74" t="str">
            <v>Махмудов Муродилло Нематилло Угли</v>
          </cell>
        </row>
        <row r="75">
          <cell r="A75">
            <v>74</v>
          </cell>
          <cell r="B75" t="str">
            <v>Жалилов Мухаммад Султонбек Мухаммад Мумин Угли</v>
          </cell>
        </row>
      </sheetData>
      <sheetData sheetId="6">
        <row r="2">
          <cell r="A2">
            <v>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ColWidth="9.140625" defaultRowHeight="15" x14ac:dyDescent="0.25"/>
  <cols>
    <col min="1" max="1" width="5.7109375" style="1" customWidth="1"/>
    <col min="2" max="2" width="45.7109375" style="13" customWidth="1"/>
    <col min="3" max="3" width="30.42578125" style="13" bestFit="1" customWidth="1"/>
    <col min="4" max="4" width="16" style="10" bestFit="1" customWidth="1"/>
    <col min="5" max="5" width="50.7109375" style="13" customWidth="1"/>
    <col min="6" max="6" width="45.7109375" style="13" customWidth="1"/>
    <col min="7" max="7" width="22.140625" style="13" customWidth="1"/>
    <col min="8" max="8" width="49" style="1" customWidth="1"/>
    <col min="9" max="16384" width="9.140625" style="1"/>
  </cols>
  <sheetData>
    <row r="1" spans="1:8" ht="28.5" x14ac:dyDescent="0.25">
      <c r="A1" s="2" t="s">
        <v>0</v>
      </c>
      <c r="B1" s="12" t="s">
        <v>3</v>
      </c>
      <c r="C1" s="12" t="s">
        <v>4</v>
      </c>
      <c r="D1" s="11" t="s">
        <v>5</v>
      </c>
      <c r="E1" s="12" t="s">
        <v>6</v>
      </c>
      <c r="F1" s="12" t="s">
        <v>7</v>
      </c>
      <c r="G1" s="12" t="s">
        <v>1</v>
      </c>
      <c r="H1" s="2" t="s">
        <v>2</v>
      </c>
    </row>
    <row r="2" spans="1:8" ht="30" x14ac:dyDescent="0.25">
      <c r="A2" s="3">
        <v>1</v>
      </c>
      <c r="B2" s="4" t="s">
        <v>155</v>
      </c>
      <c r="C2" s="4" t="s">
        <v>9</v>
      </c>
      <c r="D2" s="5">
        <v>27768</v>
      </c>
      <c r="E2" s="9" t="s">
        <v>160</v>
      </c>
      <c r="F2" s="4" t="s">
        <v>161</v>
      </c>
      <c r="G2" s="4" t="s">
        <v>162</v>
      </c>
      <c r="H2" s="3"/>
    </row>
    <row r="3" spans="1:8" ht="60" x14ac:dyDescent="0.25">
      <c r="A3" s="3">
        <v>2</v>
      </c>
      <c r="B3" s="4" t="s">
        <v>156</v>
      </c>
      <c r="C3" s="4" t="s">
        <v>8</v>
      </c>
      <c r="D3" s="5">
        <v>31974</v>
      </c>
      <c r="E3" s="4" t="s">
        <v>163</v>
      </c>
      <c r="F3" s="4" t="s">
        <v>164</v>
      </c>
      <c r="G3" s="4" t="s">
        <v>165</v>
      </c>
      <c r="H3" s="3"/>
    </row>
    <row r="4" spans="1:8" ht="45" x14ac:dyDescent="0.25">
      <c r="A4" s="3">
        <v>3</v>
      </c>
      <c r="B4" s="4" t="s">
        <v>157</v>
      </c>
      <c r="C4" s="4" t="s">
        <v>9</v>
      </c>
      <c r="D4" s="5">
        <v>34093</v>
      </c>
      <c r="E4" s="4" t="s">
        <v>166</v>
      </c>
      <c r="F4" s="4" t="s">
        <v>167</v>
      </c>
      <c r="G4" s="4" t="s">
        <v>168</v>
      </c>
      <c r="H4" s="3"/>
    </row>
    <row r="5" spans="1:8" ht="45" x14ac:dyDescent="0.25">
      <c r="A5" s="3">
        <v>4</v>
      </c>
      <c r="B5" s="4" t="s">
        <v>158</v>
      </c>
      <c r="C5" s="4" t="s">
        <v>121</v>
      </c>
      <c r="D5" s="5">
        <v>36610</v>
      </c>
      <c r="E5" s="4" t="s">
        <v>169</v>
      </c>
      <c r="F5" s="4" t="s">
        <v>170</v>
      </c>
      <c r="G5" s="4" t="s">
        <v>171</v>
      </c>
      <c r="H5" s="3"/>
    </row>
    <row r="6" spans="1:8" ht="45" x14ac:dyDescent="0.25">
      <c r="A6" s="3">
        <v>5</v>
      </c>
      <c r="B6" s="4" t="s">
        <v>159</v>
      </c>
      <c r="C6" s="4" t="s">
        <v>8</v>
      </c>
      <c r="D6" s="5">
        <v>20209</v>
      </c>
      <c r="E6" s="4" t="s">
        <v>172</v>
      </c>
      <c r="F6" s="4" t="s">
        <v>173</v>
      </c>
      <c r="G6" s="4" t="s">
        <v>174</v>
      </c>
      <c r="H6" s="3"/>
    </row>
    <row r="7" spans="1:8" x14ac:dyDescent="0.25">
      <c r="A7" s="3">
        <v>6</v>
      </c>
      <c r="B7" s="4"/>
      <c r="C7" s="4"/>
      <c r="D7" s="5"/>
      <c r="E7" s="9"/>
      <c r="F7" s="9"/>
      <c r="G7" s="4"/>
      <c r="H7" s="3"/>
    </row>
    <row r="8" spans="1:8" x14ac:dyDescent="0.25">
      <c r="A8" s="3">
        <v>7</v>
      </c>
      <c r="B8" s="4"/>
      <c r="C8" s="4"/>
      <c r="D8" s="5"/>
      <c r="E8" s="9"/>
      <c r="F8" s="9"/>
      <c r="G8" s="4"/>
      <c r="H8" s="3"/>
    </row>
    <row r="9" spans="1:8" x14ac:dyDescent="0.25">
      <c r="A9" s="3">
        <v>8</v>
      </c>
      <c r="B9" s="4"/>
      <c r="C9" s="4"/>
      <c r="D9" s="5"/>
      <c r="E9" s="9"/>
      <c r="F9" s="9"/>
      <c r="G9" s="4"/>
      <c r="H9" s="3"/>
    </row>
    <row r="10" spans="1:8" x14ac:dyDescent="0.25">
      <c r="A10" s="3">
        <v>9</v>
      </c>
      <c r="B10" s="4"/>
      <c r="C10" s="4"/>
      <c r="D10" s="5"/>
      <c r="E10" s="9"/>
      <c r="F10" s="9"/>
      <c r="G10" s="4"/>
      <c r="H10" s="3"/>
    </row>
    <row r="11" spans="1:8" x14ac:dyDescent="0.25">
      <c r="A11" s="3">
        <v>10</v>
      </c>
      <c r="B11" s="4"/>
      <c r="C11" s="4"/>
      <c r="D11" s="5"/>
      <c r="E11" s="9"/>
      <c r="F11" s="9"/>
      <c r="G11" s="4"/>
      <c r="H11" s="3"/>
    </row>
    <row r="12" spans="1:8" x14ac:dyDescent="0.25">
      <c r="A12" s="3">
        <v>11</v>
      </c>
      <c r="B12" s="4"/>
      <c r="C12" s="4"/>
      <c r="D12" s="5"/>
      <c r="E12" s="9"/>
      <c r="F12" s="9"/>
      <c r="G12" s="4"/>
      <c r="H12" s="3"/>
    </row>
    <row r="13" spans="1:8" x14ac:dyDescent="0.25">
      <c r="A13" s="3">
        <v>12</v>
      </c>
      <c r="B13" s="4"/>
      <c r="C13" s="4"/>
      <c r="D13" s="5"/>
      <c r="E13" s="9"/>
      <c r="F13" s="9"/>
      <c r="G13" s="4"/>
      <c r="H13" s="3"/>
    </row>
    <row r="14" spans="1:8" x14ac:dyDescent="0.25">
      <c r="A14" s="3">
        <v>13</v>
      </c>
      <c r="B14" s="4"/>
      <c r="C14" s="4"/>
      <c r="D14" s="5"/>
      <c r="E14" s="9"/>
      <c r="F14" s="9"/>
      <c r="G14" s="4"/>
      <c r="H14" s="3"/>
    </row>
    <row r="15" spans="1:8" x14ac:dyDescent="0.25">
      <c r="A15" s="3">
        <v>14</v>
      </c>
      <c r="B15" s="4"/>
      <c r="C15" s="4"/>
      <c r="D15" s="5"/>
      <c r="E15" s="9"/>
      <c r="F15" s="9"/>
      <c r="G15" s="4"/>
      <c r="H15" s="3"/>
    </row>
    <row r="16" spans="1:8" x14ac:dyDescent="0.25">
      <c r="A16" s="3">
        <v>15</v>
      </c>
      <c r="B16" s="4"/>
      <c r="C16" s="4"/>
      <c r="D16" s="5"/>
      <c r="E16" s="9"/>
      <c r="F16" s="9"/>
      <c r="G16" s="4"/>
      <c r="H16" s="3"/>
    </row>
    <row r="17" spans="1:8" x14ac:dyDescent="0.25">
      <c r="A17" s="3">
        <v>16</v>
      </c>
      <c r="B17" s="4"/>
      <c r="C17" s="4"/>
      <c r="D17" s="5"/>
      <c r="E17" s="9"/>
      <c r="F17" s="9"/>
      <c r="G17" s="4"/>
      <c r="H17" s="3"/>
    </row>
    <row r="18" spans="1:8" x14ac:dyDescent="0.25">
      <c r="A18" s="3">
        <v>17</v>
      </c>
      <c r="B18" s="4"/>
      <c r="C18" s="4"/>
      <c r="D18" s="5"/>
      <c r="E18" s="9"/>
      <c r="F18" s="9"/>
      <c r="G18" s="4"/>
      <c r="H18" s="3"/>
    </row>
    <row r="19" spans="1:8" x14ac:dyDescent="0.25">
      <c r="A19" s="3">
        <v>18</v>
      </c>
      <c r="B19" s="4"/>
      <c r="C19" s="4"/>
      <c r="D19" s="5"/>
      <c r="E19" s="9"/>
      <c r="F19" s="9"/>
      <c r="G19" s="4"/>
      <c r="H19" s="3"/>
    </row>
    <row r="20" spans="1:8" x14ac:dyDescent="0.25">
      <c r="A20" s="3">
        <v>19</v>
      </c>
      <c r="B20" s="4"/>
      <c r="C20" s="4"/>
      <c r="D20" s="5"/>
      <c r="E20" s="9"/>
      <c r="F20" s="9"/>
      <c r="G20" s="4"/>
      <c r="H20" s="3"/>
    </row>
    <row r="21" spans="1:8" x14ac:dyDescent="0.25">
      <c r="A21" s="3">
        <v>20</v>
      </c>
      <c r="B21" s="4"/>
      <c r="C21" s="4"/>
      <c r="D21" s="5"/>
      <c r="E21" s="9"/>
      <c r="F21" s="9"/>
      <c r="G21" s="4"/>
      <c r="H21" s="3"/>
    </row>
    <row r="22" spans="1:8" x14ac:dyDescent="0.25">
      <c r="A22" s="3">
        <v>21</v>
      </c>
      <c r="B22" s="4"/>
      <c r="C22" s="4"/>
      <c r="D22" s="5"/>
      <c r="E22" s="9"/>
      <c r="F22" s="9"/>
      <c r="G22" s="4"/>
      <c r="H22" s="3"/>
    </row>
    <row r="23" spans="1:8" x14ac:dyDescent="0.25">
      <c r="A23" s="3">
        <v>22</v>
      </c>
      <c r="B23" s="4"/>
      <c r="C23" s="4"/>
      <c r="D23" s="5"/>
      <c r="E23" s="9"/>
      <c r="F23" s="9"/>
      <c r="G23" s="4"/>
      <c r="H23" s="3"/>
    </row>
    <row r="24" spans="1:8" x14ac:dyDescent="0.25">
      <c r="A24" s="3">
        <v>23</v>
      </c>
      <c r="B24" s="4"/>
      <c r="C24" s="4"/>
      <c r="D24" s="5"/>
      <c r="E24" s="9"/>
      <c r="F24" s="9"/>
      <c r="G24" s="4"/>
      <c r="H24" s="3"/>
    </row>
    <row r="25" spans="1:8" x14ac:dyDescent="0.25">
      <c r="A25" s="3">
        <v>24</v>
      </c>
      <c r="B25" s="4"/>
      <c r="C25" s="4"/>
      <c r="D25" s="5"/>
      <c r="E25" s="9"/>
      <c r="F25" s="9"/>
      <c r="G25" s="4"/>
      <c r="H25" s="3"/>
    </row>
    <row r="26" spans="1:8" x14ac:dyDescent="0.25">
      <c r="A26" s="3">
        <v>25</v>
      </c>
      <c r="B26" s="4"/>
      <c r="C26" s="4"/>
      <c r="D26" s="5"/>
      <c r="E26" s="9"/>
      <c r="F26" s="9"/>
      <c r="G26" s="4"/>
      <c r="H26" s="3"/>
    </row>
    <row r="27" spans="1:8" x14ac:dyDescent="0.25">
      <c r="A27" s="3">
        <v>26</v>
      </c>
      <c r="B27" s="4"/>
      <c r="C27" s="4"/>
      <c r="D27" s="5"/>
      <c r="E27" s="9"/>
      <c r="F27" s="9"/>
      <c r="G27" s="4"/>
      <c r="H27" s="3"/>
    </row>
    <row r="28" spans="1:8" x14ac:dyDescent="0.25">
      <c r="A28" s="3">
        <v>27</v>
      </c>
      <c r="B28" s="4"/>
      <c r="C28" s="4"/>
      <c r="D28" s="5"/>
      <c r="E28" s="9"/>
      <c r="F28" s="9"/>
      <c r="G28" s="4"/>
      <c r="H28" s="3"/>
    </row>
    <row r="29" spans="1:8" x14ac:dyDescent="0.25">
      <c r="A29" s="3">
        <v>28</v>
      </c>
      <c r="B29" s="4"/>
      <c r="C29" s="4"/>
      <c r="D29" s="5"/>
      <c r="E29" s="9"/>
      <c r="F29" s="9"/>
      <c r="G29" s="4"/>
      <c r="H29" s="3"/>
    </row>
    <row r="30" spans="1:8" x14ac:dyDescent="0.25">
      <c r="A30" s="3">
        <v>29</v>
      </c>
      <c r="B30" s="4"/>
      <c r="C30" s="4"/>
      <c r="D30" s="5"/>
      <c r="E30" s="9"/>
      <c r="F30" s="9"/>
      <c r="G30" s="4"/>
      <c r="H30" s="3"/>
    </row>
    <row r="31" spans="1:8" x14ac:dyDescent="0.25">
      <c r="A31" s="3">
        <v>30</v>
      </c>
      <c r="B31" s="4"/>
      <c r="C31" s="4"/>
      <c r="D31" s="5"/>
      <c r="E31" s="9"/>
      <c r="F31" s="9"/>
      <c r="G31" s="4"/>
      <c r="H31" s="3"/>
    </row>
    <row r="32" spans="1:8" x14ac:dyDescent="0.25">
      <c r="A32" s="3">
        <v>31</v>
      </c>
      <c r="B32" s="4"/>
      <c r="C32" s="4"/>
      <c r="D32" s="5"/>
      <c r="E32" s="9"/>
      <c r="F32" s="9"/>
      <c r="G32" s="4"/>
      <c r="H32" s="3"/>
    </row>
    <row r="33" spans="1:8" x14ac:dyDescent="0.25">
      <c r="A33" s="3">
        <v>32</v>
      </c>
      <c r="B33" s="4"/>
      <c r="C33" s="4"/>
      <c r="D33" s="5"/>
      <c r="E33" s="9"/>
      <c r="F33" s="9"/>
      <c r="G33" s="4"/>
      <c r="H33" s="3"/>
    </row>
    <row r="34" spans="1:8" x14ac:dyDescent="0.25">
      <c r="A34" s="3">
        <v>33</v>
      </c>
      <c r="B34" s="4"/>
      <c r="C34" s="4"/>
      <c r="D34" s="5"/>
      <c r="E34" s="9"/>
      <c r="F34" s="9"/>
      <c r="G34" s="4"/>
      <c r="H34" s="3"/>
    </row>
    <row r="35" spans="1:8" x14ac:dyDescent="0.25">
      <c r="A35" s="3">
        <v>34</v>
      </c>
      <c r="B35" s="4"/>
      <c r="C35" s="4"/>
      <c r="D35" s="5"/>
      <c r="E35" s="9"/>
      <c r="F35" s="9"/>
      <c r="G35" s="4"/>
      <c r="H35" s="3"/>
    </row>
    <row r="36" spans="1:8" x14ac:dyDescent="0.25">
      <c r="A36" s="3">
        <v>35</v>
      </c>
      <c r="B36" s="4"/>
      <c r="C36" s="4"/>
      <c r="D36" s="5"/>
      <c r="E36" s="9"/>
      <c r="F36" s="9"/>
      <c r="G36" s="4"/>
      <c r="H36" s="3"/>
    </row>
    <row r="37" spans="1:8" x14ac:dyDescent="0.25">
      <c r="A37" s="3">
        <v>36</v>
      </c>
      <c r="B37" s="4"/>
      <c r="C37" s="4"/>
      <c r="D37" s="5"/>
      <c r="E37" s="9"/>
      <c r="F37" s="9"/>
      <c r="G37" s="4"/>
      <c r="H37" s="3"/>
    </row>
    <row r="38" spans="1:8" x14ac:dyDescent="0.25">
      <c r="A38" s="3">
        <v>37</v>
      </c>
      <c r="B38" s="4"/>
      <c r="C38" s="4"/>
      <c r="D38" s="5"/>
      <c r="E38" s="9"/>
      <c r="F38" s="9"/>
      <c r="G38" s="4"/>
      <c r="H38" s="3"/>
    </row>
    <row r="39" spans="1:8" x14ac:dyDescent="0.25">
      <c r="A39" s="3">
        <v>38</v>
      </c>
      <c r="B39" s="4"/>
      <c r="C39" s="4"/>
      <c r="D39" s="5"/>
      <c r="E39" s="9"/>
      <c r="F39" s="9"/>
      <c r="G39" s="4"/>
      <c r="H39" s="3"/>
    </row>
    <row r="40" spans="1:8" x14ac:dyDescent="0.25">
      <c r="A40" s="3">
        <v>39</v>
      </c>
      <c r="B40" s="4"/>
      <c r="C40" s="4"/>
      <c r="D40" s="5"/>
      <c r="E40" s="9"/>
      <c r="F40" s="9"/>
      <c r="G40" s="4"/>
      <c r="H40" s="3"/>
    </row>
    <row r="41" spans="1:8" x14ac:dyDescent="0.25">
      <c r="A41" s="3">
        <v>40</v>
      </c>
      <c r="B41" s="4"/>
      <c r="C41" s="4"/>
      <c r="D41" s="5"/>
      <c r="E41" s="9"/>
      <c r="F41" s="9"/>
      <c r="G41" s="4"/>
      <c r="H41" s="3"/>
    </row>
    <row r="42" spans="1:8" x14ac:dyDescent="0.25">
      <c r="A42" s="3">
        <v>41</v>
      </c>
      <c r="B42" s="4"/>
      <c r="C42" s="4"/>
      <c r="D42" s="5"/>
      <c r="E42" s="9"/>
      <c r="F42" s="9"/>
      <c r="G42" s="4"/>
      <c r="H42" s="3"/>
    </row>
    <row r="43" spans="1:8" x14ac:dyDescent="0.25">
      <c r="A43" s="3">
        <v>42</v>
      </c>
      <c r="B43" s="4"/>
      <c r="C43" s="4"/>
      <c r="D43" s="5"/>
      <c r="E43" s="9"/>
      <c r="F43" s="9"/>
      <c r="G43" s="4"/>
      <c r="H43" s="3"/>
    </row>
    <row r="44" spans="1:8" x14ac:dyDescent="0.25">
      <c r="A44" s="3">
        <v>43</v>
      </c>
      <c r="B44" s="4"/>
      <c r="C44" s="4"/>
      <c r="D44" s="5"/>
      <c r="E44" s="9"/>
      <c r="F44" s="9"/>
      <c r="G44" s="4"/>
      <c r="H44" s="3"/>
    </row>
    <row r="45" spans="1:8" x14ac:dyDescent="0.25">
      <c r="A45" s="3">
        <v>44</v>
      </c>
      <c r="B45" s="4"/>
      <c r="C45" s="4"/>
      <c r="D45" s="5"/>
      <c r="E45" s="9"/>
      <c r="F45" s="9"/>
      <c r="G45" s="4"/>
      <c r="H45" s="3"/>
    </row>
    <row r="46" spans="1:8" x14ac:dyDescent="0.25">
      <c r="A46" s="3">
        <v>45</v>
      </c>
      <c r="B46" s="4"/>
      <c r="C46" s="4"/>
      <c r="D46" s="5"/>
      <c r="E46" s="9"/>
      <c r="F46" s="9"/>
      <c r="G46" s="4"/>
      <c r="H46" s="3"/>
    </row>
    <row r="47" spans="1:8" x14ac:dyDescent="0.25">
      <c r="A47" s="3">
        <v>46</v>
      </c>
      <c r="B47" s="4"/>
      <c r="C47" s="4"/>
      <c r="D47" s="5"/>
      <c r="E47" s="9"/>
      <c r="F47" s="9"/>
      <c r="G47" s="4"/>
      <c r="H47" s="3"/>
    </row>
    <row r="48" spans="1:8" x14ac:dyDescent="0.25">
      <c r="A48" s="3">
        <v>47</v>
      </c>
      <c r="B48" s="4"/>
      <c r="C48" s="4"/>
      <c r="D48" s="5"/>
      <c r="E48" s="9"/>
      <c r="F48" s="9"/>
      <c r="G48" s="4"/>
      <c r="H48" s="3"/>
    </row>
    <row r="49" spans="1:8" x14ac:dyDescent="0.25">
      <c r="A49" s="3">
        <v>48</v>
      </c>
      <c r="B49" s="4"/>
      <c r="C49" s="4"/>
      <c r="D49" s="5"/>
      <c r="E49" s="9"/>
      <c r="F49" s="9"/>
      <c r="G49" s="4"/>
      <c r="H49" s="3"/>
    </row>
    <row r="50" spans="1:8" x14ac:dyDescent="0.25">
      <c r="A50" s="3">
        <v>49</v>
      </c>
      <c r="B50" s="4"/>
      <c r="C50" s="4"/>
      <c r="D50" s="5"/>
      <c r="E50" s="9"/>
      <c r="F50" s="9"/>
      <c r="G50" s="4"/>
      <c r="H50" s="3"/>
    </row>
    <row r="51" spans="1:8" x14ac:dyDescent="0.25">
      <c r="A51" s="3">
        <v>50</v>
      </c>
      <c r="B51" s="4"/>
      <c r="C51" s="4"/>
      <c r="D51" s="5"/>
      <c r="E51" s="9"/>
      <c r="F51" s="9"/>
      <c r="G51" s="4"/>
      <c r="H5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ColWidth="9.140625" defaultRowHeight="15" x14ac:dyDescent="0.25"/>
  <cols>
    <col min="1" max="1" width="5.7109375" style="1" customWidth="1"/>
    <col min="2" max="3" width="20.7109375" style="13" customWidth="1"/>
    <col min="4" max="4" width="25.7109375" style="10" customWidth="1"/>
    <col min="5" max="5" width="25.7109375" style="13" customWidth="1"/>
    <col min="6" max="7" width="20.7109375" style="13" customWidth="1"/>
    <col min="8" max="9" width="20.7109375" style="1" customWidth="1"/>
    <col min="10" max="10" width="30.42578125" style="1" bestFit="1" customWidth="1"/>
    <col min="11" max="11" width="10.7109375" style="1" customWidth="1"/>
    <col min="12" max="12" width="11.7109375" style="1" customWidth="1"/>
    <col min="13" max="13" width="10.7109375" style="1" customWidth="1"/>
    <col min="14" max="14" width="16.7109375" style="1" customWidth="1"/>
    <col min="15" max="15" width="12.7109375" style="1" customWidth="1"/>
    <col min="16" max="16" width="29.7109375" style="1" customWidth="1"/>
    <col min="17" max="17" width="20.7109375" style="1" customWidth="1"/>
    <col min="18" max="19" width="10.7109375" style="1" customWidth="1"/>
    <col min="20" max="20" width="11.7109375" style="1" customWidth="1"/>
    <col min="21" max="24" width="10.7109375" style="1" customWidth="1"/>
    <col min="25" max="16384" width="9.140625" style="1"/>
  </cols>
  <sheetData>
    <row r="1" spans="1:24" ht="71.25" x14ac:dyDescent="0.25">
      <c r="A1" s="20" t="s">
        <v>36</v>
      </c>
      <c r="B1" s="12" t="s">
        <v>37</v>
      </c>
      <c r="C1" s="12" t="s">
        <v>38</v>
      </c>
      <c r="D1" s="11" t="s">
        <v>39</v>
      </c>
      <c r="E1" s="12" t="s">
        <v>40</v>
      </c>
      <c r="F1" s="12" t="s">
        <v>41</v>
      </c>
      <c r="G1" s="12" t="s">
        <v>42</v>
      </c>
      <c r="H1" s="20" t="s">
        <v>43</v>
      </c>
      <c r="I1" s="20" t="s">
        <v>57</v>
      </c>
      <c r="J1" s="20" t="s">
        <v>60</v>
      </c>
      <c r="K1" s="20" t="s">
        <v>44</v>
      </c>
      <c r="L1" s="22" t="s">
        <v>67</v>
      </c>
      <c r="M1" s="20" t="s">
        <v>45</v>
      </c>
      <c r="N1" s="20" t="s">
        <v>48</v>
      </c>
      <c r="O1" s="20" t="s">
        <v>46</v>
      </c>
      <c r="P1" s="20" t="s">
        <v>47</v>
      </c>
      <c r="Q1" s="20" t="s">
        <v>49</v>
      </c>
      <c r="R1" s="20" t="s">
        <v>50</v>
      </c>
      <c r="S1" s="20" t="s">
        <v>51</v>
      </c>
      <c r="T1" s="20" t="s">
        <v>52</v>
      </c>
      <c r="U1" s="20" t="s">
        <v>53</v>
      </c>
      <c r="V1" s="20" t="s">
        <v>54</v>
      </c>
      <c r="W1" s="20" t="s">
        <v>55</v>
      </c>
      <c r="X1" s="20" t="s">
        <v>56</v>
      </c>
    </row>
    <row r="2" spans="1:24" ht="60" x14ac:dyDescent="0.25">
      <c r="A2" s="3">
        <v>1</v>
      </c>
      <c r="B2" s="9" t="s">
        <v>58</v>
      </c>
      <c r="C2" s="9" t="s">
        <v>59</v>
      </c>
      <c r="D2" s="8" t="s">
        <v>125</v>
      </c>
      <c r="E2" s="9" t="s">
        <v>131</v>
      </c>
      <c r="F2" s="9" t="s">
        <v>137</v>
      </c>
      <c r="G2" s="7">
        <v>2000</v>
      </c>
      <c r="H2" s="7">
        <v>14000</v>
      </c>
      <c r="I2" s="7">
        <v>1200000</v>
      </c>
      <c r="J2" s="9" t="s">
        <v>143</v>
      </c>
      <c r="K2" s="9" t="s">
        <v>61</v>
      </c>
      <c r="L2" s="9" t="s">
        <v>68</v>
      </c>
      <c r="M2" s="21">
        <v>2016</v>
      </c>
      <c r="N2" s="9" t="s">
        <v>149</v>
      </c>
      <c r="O2" s="9" t="s">
        <v>66</v>
      </c>
      <c r="P2" s="9" t="s">
        <v>143</v>
      </c>
      <c r="Q2" s="6" t="s">
        <v>63</v>
      </c>
      <c r="R2" s="21">
        <v>123</v>
      </c>
      <c r="S2" s="21">
        <v>1591</v>
      </c>
      <c r="T2" s="8" t="s">
        <v>62</v>
      </c>
      <c r="U2" s="21">
        <v>1565</v>
      </c>
      <c r="V2" s="21">
        <v>1160</v>
      </c>
      <c r="W2" s="21" t="s">
        <v>65</v>
      </c>
      <c r="X2" s="9" t="s">
        <v>64</v>
      </c>
    </row>
    <row r="3" spans="1:24" ht="45" x14ac:dyDescent="0.25">
      <c r="A3" s="3">
        <v>2</v>
      </c>
      <c r="B3" s="9" t="s">
        <v>94</v>
      </c>
      <c r="C3" s="9" t="s">
        <v>95</v>
      </c>
      <c r="D3" s="8" t="s">
        <v>126</v>
      </c>
      <c r="E3" s="9" t="s">
        <v>133</v>
      </c>
      <c r="F3" s="9" t="s">
        <v>138</v>
      </c>
      <c r="G3" s="7">
        <v>1500</v>
      </c>
      <c r="H3" s="7"/>
      <c r="I3" s="7">
        <v>700000</v>
      </c>
      <c r="J3" s="9" t="s">
        <v>144</v>
      </c>
      <c r="K3" s="9" t="s">
        <v>61</v>
      </c>
      <c r="L3" s="9" t="s">
        <v>68</v>
      </c>
      <c r="M3" s="21">
        <v>2018</v>
      </c>
      <c r="N3" s="9" t="s">
        <v>150</v>
      </c>
      <c r="O3" s="9" t="s">
        <v>66</v>
      </c>
      <c r="P3" s="9" t="s">
        <v>144</v>
      </c>
      <c r="Q3" s="6" t="s">
        <v>93</v>
      </c>
      <c r="R3" s="21"/>
      <c r="S3" s="21"/>
      <c r="T3" s="8"/>
      <c r="U3" s="21"/>
      <c r="V3" s="21"/>
      <c r="W3" s="21"/>
      <c r="X3" s="9"/>
    </row>
    <row r="4" spans="1:24" ht="30" x14ac:dyDescent="0.25">
      <c r="A4" s="3">
        <v>3</v>
      </c>
      <c r="B4" s="9" t="s">
        <v>96</v>
      </c>
      <c r="C4" s="9" t="s">
        <v>97</v>
      </c>
      <c r="D4" s="8" t="s">
        <v>127</v>
      </c>
      <c r="E4" s="9" t="s">
        <v>132</v>
      </c>
      <c r="F4" s="9" t="s">
        <v>139</v>
      </c>
      <c r="G4" s="7">
        <v>1800</v>
      </c>
      <c r="H4" s="7"/>
      <c r="I4" s="7">
        <v>808000</v>
      </c>
      <c r="J4" s="9" t="s">
        <v>145</v>
      </c>
      <c r="K4" s="9" t="s">
        <v>61</v>
      </c>
      <c r="L4" s="9" t="s">
        <v>98</v>
      </c>
      <c r="M4" s="21">
        <v>2021</v>
      </c>
      <c r="N4" s="9" t="s">
        <v>151</v>
      </c>
      <c r="O4" s="9" t="s">
        <v>66</v>
      </c>
      <c r="P4" s="9" t="s">
        <v>145</v>
      </c>
      <c r="Q4" s="6" t="s">
        <v>63</v>
      </c>
      <c r="R4" s="21"/>
      <c r="S4" s="21"/>
      <c r="T4" s="8"/>
      <c r="U4" s="21"/>
      <c r="V4" s="21"/>
      <c r="W4" s="21"/>
      <c r="X4" s="9"/>
    </row>
    <row r="5" spans="1:24" ht="30" x14ac:dyDescent="0.25">
      <c r="A5" s="3">
        <v>4</v>
      </c>
      <c r="B5" s="9" t="s">
        <v>113</v>
      </c>
      <c r="C5" s="9" t="s">
        <v>114</v>
      </c>
      <c r="D5" s="8" t="s">
        <v>128</v>
      </c>
      <c r="E5" s="9" t="s">
        <v>134</v>
      </c>
      <c r="F5" s="9" t="s">
        <v>140</v>
      </c>
      <c r="G5" s="7">
        <v>1300</v>
      </c>
      <c r="H5" s="7"/>
      <c r="I5" s="7">
        <v>570000</v>
      </c>
      <c r="J5" s="9" t="s">
        <v>146</v>
      </c>
      <c r="K5" s="9" t="s">
        <v>61</v>
      </c>
      <c r="L5" s="9" t="s">
        <v>68</v>
      </c>
      <c r="M5" s="21">
        <v>2009</v>
      </c>
      <c r="N5" s="9" t="s">
        <v>152</v>
      </c>
      <c r="O5" s="9" t="s">
        <v>66</v>
      </c>
      <c r="P5" s="9" t="s">
        <v>146</v>
      </c>
      <c r="Q5" s="6" t="s">
        <v>93</v>
      </c>
      <c r="R5" s="21">
        <v>102</v>
      </c>
      <c r="S5" s="21">
        <v>1595</v>
      </c>
      <c r="T5" s="8" t="s">
        <v>99</v>
      </c>
      <c r="U5" s="21">
        <v>1930</v>
      </c>
      <c r="V5" s="21">
        <v>1383</v>
      </c>
      <c r="W5" s="21"/>
      <c r="X5" s="9"/>
    </row>
    <row r="6" spans="1:24" ht="30" x14ac:dyDescent="0.25">
      <c r="A6" s="3">
        <v>5</v>
      </c>
      <c r="B6" s="9" t="s">
        <v>115</v>
      </c>
      <c r="C6" s="9" t="s">
        <v>116</v>
      </c>
      <c r="D6" s="8" t="s">
        <v>129</v>
      </c>
      <c r="E6" s="9" t="s">
        <v>135</v>
      </c>
      <c r="F6" s="9" t="s">
        <v>141</v>
      </c>
      <c r="G6" s="7">
        <v>1500</v>
      </c>
      <c r="H6" s="7"/>
      <c r="I6" s="7">
        <v>990000</v>
      </c>
      <c r="J6" s="9" t="s">
        <v>147</v>
      </c>
      <c r="K6" s="9" t="s">
        <v>61</v>
      </c>
      <c r="L6" s="9" t="s">
        <v>68</v>
      </c>
      <c r="M6" s="21">
        <v>2013</v>
      </c>
      <c r="N6" s="9" t="s">
        <v>153</v>
      </c>
      <c r="O6" s="9" t="s">
        <v>66</v>
      </c>
      <c r="P6" s="9" t="s">
        <v>147</v>
      </c>
      <c r="Q6" s="6" t="s">
        <v>63</v>
      </c>
      <c r="R6" s="21">
        <v>122</v>
      </c>
      <c r="S6" s="21">
        <v>1395</v>
      </c>
      <c r="T6" s="8" t="s">
        <v>99</v>
      </c>
      <c r="U6" s="21">
        <v>1770</v>
      </c>
      <c r="V6" s="21">
        <v>1172</v>
      </c>
      <c r="W6" s="21"/>
      <c r="X6" s="9"/>
    </row>
    <row r="7" spans="1:24" ht="30" x14ac:dyDescent="0.25">
      <c r="A7" s="3">
        <v>6</v>
      </c>
      <c r="B7" s="9" t="s">
        <v>123</v>
      </c>
      <c r="C7" s="9" t="s">
        <v>124</v>
      </c>
      <c r="D7" s="8" t="s">
        <v>130</v>
      </c>
      <c r="E7" s="9" t="s">
        <v>136</v>
      </c>
      <c r="F7" s="9" t="s">
        <v>142</v>
      </c>
      <c r="G7" s="7"/>
      <c r="H7" s="7"/>
      <c r="I7" s="7">
        <v>3000000</v>
      </c>
      <c r="J7" s="9" t="s">
        <v>148</v>
      </c>
      <c r="K7" s="9" t="s">
        <v>61</v>
      </c>
      <c r="L7" s="9" t="s">
        <v>68</v>
      </c>
      <c r="M7" s="21">
        <v>2021</v>
      </c>
      <c r="N7" s="9" t="s">
        <v>154</v>
      </c>
      <c r="O7" s="9" t="s">
        <v>66</v>
      </c>
      <c r="P7" s="9" t="s">
        <v>148</v>
      </c>
      <c r="Q7" s="6" t="s">
        <v>122</v>
      </c>
      <c r="R7" s="21">
        <v>142</v>
      </c>
      <c r="S7" s="21">
        <v>1498</v>
      </c>
      <c r="T7" s="8" t="s">
        <v>99</v>
      </c>
      <c r="U7" s="21">
        <v>2030</v>
      </c>
      <c r="V7" s="21">
        <v>1755</v>
      </c>
      <c r="W7" s="21"/>
      <c r="X7" s="9"/>
    </row>
    <row r="8" spans="1:24" x14ac:dyDescent="0.25">
      <c r="A8" s="3">
        <v>7</v>
      </c>
      <c r="B8" s="9"/>
      <c r="C8" s="9"/>
      <c r="D8" s="8"/>
      <c r="E8" s="9"/>
      <c r="F8" s="9"/>
      <c r="G8" s="7"/>
      <c r="H8" s="7"/>
      <c r="I8" s="7"/>
      <c r="J8" s="9"/>
      <c r="K8" s="9"/>
      <c r="L8" s="9"/>
      <c r="M8" s="21"/>
      <c r="N8" s="9"/>
      <c r="O8" s="9"/>
      <c r="P8" s="9"/>
      <c r="Q8" s="6"/>
      <c r="R8" s="21"/>
      <c r="S8" s="21"/>
      <c r="T8" s="8"/>
      <c r="U8" s="21"/>
      <c r="V8" s="21"/>
      <c r="W8" s="21"/>
      <c r="X8" s="9"/>
    </row>
    <row r="9" spans="1:24" x14ac:dyDescent="0.25">
      <c r="A9" s="3">
        <v>8</v>
      </c>
      <c r="B9" s="9"/>
      <c r="C9" s="9"/>
      <c r="D9" s="8"/>
      <c r="E9" s="9"/>
      <c r="F9" s="9"/>
      <c r="G9" s="7"/>
      <c r="H9" s="7"/>
      <c r="I9" s="7"/>
      <c r="J9" s="9"/>
      <c r="K9" s="9"/>
      <c r="L9" s="9"/>
      <c r="M9" s="21"/>
      <c r="N9" s="9"/>
      <c r="O9" s="9"/>
      <c r="P9" s="9"/>
      <c r="Q9" s="6"/>
      <c r="R9" s="21"/>
      <c r="S9" s="21"/>
      <c r="T9" s="8"/>
      <c r="U9" s="21"/>
      <c r="V9" s="21"/>
      <c r="W9" s="21"/>
      <c r="X9" s="9"/>
    </row>
    <row r="10" spans="1:24" x14ac:dyDescent="0.25">
      <c r="A10" s="3">
        <v>9</v>
      </c>
      <c r="B10" s="9"/>
      <c r="C10" s="9"/>
      <c r="D10" s="8"/>
      <c r="E10" s="9"/>
      <c r="F10" s="9"/>
      <c r="G10" s="7"/>
      <c r="H10" s="7"/>
      <c r="I10" s="7"/>
      <c r="J10" s="9"/>
      <c r="K10" s="9"/>
      <c r="L10" s="9"/>
      <c r="M10" s="21"/>
      <c r="N10" s="9"/>
      <c r="O10" s="9"/>
      <c r="P10" s="9"/>
      <c r="Q10" s="6"/>
      <c r="R10" s="21"/>
      <c r="S10" s="21"/>
      <c r="T10" s="8"/>
      <c r="U10" s="21"/>
      <c r="V10" s="21"/>
      <c r="W10" s="21"/>
      <c r="X10" s="9"/>
    </row>
    <row r="11" spans="1:24" x14ac:dyDescent="0.25">
      <c r="A11" s="3">
        <v>10</v>
      </c>
      <c r="B11" s="9"/>
      <c r="C11" s="9"/>
      <c r="D11" s="8"/>
      <c r="E11" s="9"/>
      <c r="F11" s="9"/>
      <c r="G11" s="7"/>
      <c r="H11" s="7"/>
      <c r="I11" s="7"/>
      <c r="J11" s="9"/>
      <c r="K11" s="9"/>
      <c r="L11" s="9"/>
      <c r="M11" s="21"/>
      <c r="N11" s="9"/>
      <c r="O11" s="9"/>
      <c r="P11" s="9"/>
      <c r="Q11" s="6"/>
      <c r="R11" s="21"/>
      <c r="S11" s="21"/>
      <c r="T11" s="8"/>
      <c r="U11" s="21"/>
      <c r="V11" s="21"/>
      <c r="W11" s="21"/>
      <c r="X11" s="9"/>
    </row>
    <row r="12" spans="1:24" x14ac:dyDescent="0.25">
      <c r="A12" s="3">
        <v>11</v>
      </c>
      <c r="B12" s="9"/>
      <c r="C12" s="9"/>
      <c r="D12" s="8"/>
      <c r="E12" s="9"/>
      <c r="F12" s="9"/>
      <c r="G12" s="7"/>
      <c r="H12" s="7"/>
      <c r="I12" s="7"/>
      <c r="J12" s="9"/>
      <c r="K12" s="9"/>
      <c r="L12" s="9"/>
      <c r="M12" s="21"/>
      <c r="N12" s="9"/>
      <c r="O12" s="9"/>
      <c r="P12" s="9"/>
      <c r="Q12" s="6"/>
      <c r="R12" s="21"/>
      <c r="S12" s="21"/>
      <c r="T12" s="8"/>
      <c r="U12" s="21"/>
      <c r="V12" s="21"/>
      <c r="W12" s="21"/>
      <c r="X12" s="9"/>
    </row>
    <row r="13" spans="1:24" x14ac:dyDescent="0.25">
      <c r="A13" s="3">
        <v>12</v>
      </c>
      <c r="B13" s="9"/>
      <c r="C13" s="9"/>
      <c r="D13" s="8"/>
      <c r="E13" s="9"/>
      <c r="F13" s="9"/>
      <c r="G13" s="7"/>
      <c r="H13" s="7"/>
      <c r="I13" s="7"/>
      <c r="J13" s="9"/>
      <c r="K13" s="9"/>
      <c r="L13" s="9"/>
      <c r="M13" s="21"/>
      <c r="N13" s="9"/>
      <c r="O13" s="9"/>
      <c r="P13" s="9"/>
      <c r="Q13" s="6"/>
      <c r="R13" s="21"/>
      <c r="S13" s="21"/>
      <c r="T13" s="8"/>
      <c r="U13" s="21"/>
      <c r="V13" s="21"/>
      <c r="W13" s="21"/>
      <c r="X13" s="9"/>
    </row>
    <row r="14" spans="1:24" x14ac:dyDescent="0.25">
      <c r="A14" s="3">
        <v>13</v>
      </c>
      <c r="B14" s="9"/>
      <c r="C14" s="9"/>
      <c r="D14" s="8"/>
      <c r="E14" s="9"/>
      <c r="F14" s="9"/>
      <c r="G14" s="7"/>
      <c r="H14" s="7"/>
      <c r="I14" s="7"/>
      <c r="J14" s="9"/>
      <c r="K14" s="9"/>
      <c r="L14" s="9"/>
      <c r="M14" s="21"/>
      <c r="N14" s="9"/>
      <c r="O14" s="9"/>
      <c r="P14" s="9"/>
      <c r="Q14" s="6"/>
      <c r="R14" s="21"/>
      <c r="S14" s="21"/>
      <c r="T14" s="8"/>
      <c r="U14" s="21"/>
      <c r="V14" s="21"/>
      <c r="W14" s="21"/>
      <c r="X14" s="9"/>
    </row>
    <row r="15" spans="1:24" x14ac:dyDescent="0.25">
      <c r="A15" s="3">
        <v>14</v>
      </c>
      <c r="B15" s="9"/>
      <c r="C15" s="9"/>
      <c r="D15" s="8"/>
      <c r="E15" s="9"/>
      <c r="F15" s="9"/>
      <c r="G15" s="7"/>
      <c r="H15" s="7"/>
      <c r="I15" s="7"/>
      <c r="J15" s="9"/>
      <c r="K15" s="9"/>
      <c r="L15" s="9"/>
      <c r="M15" s="21"/>
      <c r="N15" s="9"/>
      <c r="O15" s="9"/>
      <c r="P15" s="9"/>
      <c r="Q15" s="6"/>
      <c r="R15" s="21"/>
      <c r="S15" s="21"/>
      <c r="T15" s="8"/>
      <c r="U15" s="21"/>
      <c r="V15" s="21"/>
      <c r="W15" s="21"/>
      <c r="X15" s="9"/>
    </row>
    <row r="16" spans="1:24" x14ac:dyDescent="0.25">
      <c r="A16" s="3">
        <v>15</v>
      </c>
      <c r="B16" s="9"/>
      <c r="C16" s="9"/>
      <c r="D16" s="8"/>
      <c r="E16" s="9"/>
      <c r="F16" s="9"/>
      <c r="G16" s="7"/>
      <c r="H16" s="7"/>
      <c r="I16" s="7"/>
      <c r="J16" s="9"/>
      <c r="K16" s="9"/>
      <c r="L16" s="9"/>
      <c r="M16" s="21"/>
      <c r="N16" s="9"/>
      <c r="O16" s="9"/>
      <c r="P16" s="9"/>
      <c r="Q16" s="6"/>
      <c r="R16" s="21"/>
      <c r="S16" s="21"/>
      <c r="T16" s="8"/>
      <c r="U16" s="21"/>
      <c r="V16" s="21"/>
      <c r="W16" s="21"/>
      <c r="X16" s="9"/>
    </row>
    <row r="17" spans="1:24" x14ac:dyDescent="0.25">
      <c r="A17" s="3">
        <v>16</v>
      </c>
      <c r="B17" s="9"/>
      <c r="C17" s="9"/>
      <c r="D17" s="8"/>
      <c r="E17" s="9"/>
      <c r="F17" s="9"/>
      <c r="G17" s="7"/>
      <c r="H17" s="7"/>
      <c r="I17" s="7"/>
      <c r="J17" s="9"/>
      <c r="K17" s="9"/>
      <c r="L17" s="9"/>
      <c r="M17" s="21"/>
      <c r="N17" s="9"/>
      <c r="O17" s="9"/>
      <c r="P17" s="9"/>
      <c r="Q17" s="6"/>
      <c r="R17" s="21"/>
      <c r="S17" s="21"/>
      <c r="T17" s="8"/>
      <c r="U17" s="21"/>
      <c r="V17" s="21"/>
      <c r="W17" s="21"/>
      <c r="X17" s="9"/>
    </row>
    <row r="18" spans="1:24" x14ac:dyDescent="0.25">
      <c r="A18" s="3">
        <v>17</v>
      </c>
      <c r="B18" s="9"/>
      <c r="C18" s="9"/>
      <c r="D18" s="8"/>
      <c r="E18" s="9"/>
      <c r="F18" s="9"/>
      <c r="G18" s="7"/>
      <c r="H18" s="7"/>
      <c r="I18" s="7"/>
      <c r="J18" s="9"/>
      <c r="K18" s="9"/>
      <c r="L18" s="9"/>
      <c r="M18" s="21"/>
      <c r="N18" s="9"/>
      <c r="O18" s="9"/>
      <c r="P18" s="9"/>
      <c r="Q18" s="6"/>
      <c r="R18" s="21"/>
      <c r="S18" s="21"/>
      <c r="T18" s="8"/>
      <c r="U18" s="21"/>
      <c r="V18" s="21"/>
      <c r="W18" s="21"/>
      <c r="X18" s="9"/>
    </row>
    <row r="19" spans="1:24" x14ac:dyDescent="0.25">
      <c r="A19" s="3">
        <v>18</v>
      </c>
      <c r="B19" s="9"/>
      <c r="C19" s="9"/>
      <c r="D19" s="8"/>
      <c r="E19" s="9"/>
      <c r="F19" s="9"/>
      <c r="G19" s="7"/>
      <c r="H19" s="7"/>
      <c r="I19" s="7"/>
      <c r="J19" s="9"/>
      <c r="K19" s="9"/>
      <c r="L19" s="9"/>
      <c r="M19" s="21"/>
      <c r="N19" s="9"/>
      <c r="O19" s="9"/>
      <c r="P19" s="9"/>
      <c r="Q19" s="6"/>
      <c r="R19" s="21"/>
      <c r="S19" s="21"/>
      <c r="T19" s="8"/>
      <c r="U19" s="21"/>
      <c r="V19" s="21"/>
      <c r="W19" s="21"/>
      <c r="X19" s="9"/>
    </row>
    <row r="20" spans="1:24" x14ac:dyDescent="0.25">
      <c r="A20" s="3">
        <v>19</v>
      </c>
      <c r="B20" s="9"/>
      <c r="C20" s="9"/>
      <c r="D20" s="8"/>
      <c r="E20" s="9"/>
      <c r="F20" s="9"/>
      <c r="G20" s="7"/>
      <c r="H20" s="7"/>
      <c r="I20" s="7"/>
      <c r="J20" s="9"/>
      <c r="K20" s="9"/>
      <c r="L20" s="9"/>
      <c r="M20" s="21"/>
      <c r="N20" s="9"/>
      <c r="O20" s="9"/>
      <c r="P20" s="9"/>
      <c r="Q20" s="6"/>
      <c r="R20" s="21"/>
      <c r="S20" s="21"/>
      <c r="T20" s="8"/>
      <c r="U20" s="21"/>
      <c r="V20" s="21"/>
      <c r="W20" s="21"/>
      <c r="X20" s="9"/>
    </row>
    <row r="21" spans="1:24" x14ac:dyDescent="0.25">
      <c r="A21" s="3">
        <v>20</v>
      </c>
      <c r="B21" s="9"/>
      <c r="C21" s="9"/>
      <c r="D21" s="8"/>
      <c r="E21" s="9"/>
      <c r="F21" s="9"/>
      <c r="G21" s="7"/>
      <c r="H21" s="7"/>
      <c r="I21" s="7"/>
      <c r="J21" s="9"/>
      <c r="K21" s="9"/>
      <c r="L21" s="9"/>
      <c r="M21" s="21"/>
      <c r="N21" s="9"/>
      <c r="O21" s="9"/>
      <c r="P21" s="9"/>
      <c r="Q21" s="6"/>
      <c r="R21" s="21"/>
      <c r="S21" s="21"/>
      <c r="T21" s="8"/>
      <c r="U21" s="21"/>
      <c r="V21" s="21"/>
      <c r="W21" s="21"/>
      <c r="X21" s="9"/>
    </row>
    <row r="22" spans="1:24" x14ac:dyDescent="0.25">
      <c r="A22" s="3">
        <v>21</v>
      </c>
      <c r="B22" s="9"/>
      <c r="C22" s="9"/>
      <c r="D22" s="8"/>
      <c r="E22" s="9"/>
      <c r="F22" s="9"/>
      <c r="G22" s="7"/>
      <c r="H22" s="7"/>
      <c r="I22" s="7"/>
      <c r="J22" s="9"/>
      <c r="K22" s="9"/>
      <c r="L22" s="9"/>
      <c r="M22" s="21"/>
      <c r="N22" s="9"/>
      <c r="O22" s="9"/>
      <c r="P22" s="9"/>
      <c r="Q22" s="6"/>
      <c r="R22" s="21"/>
      <c r="S22" s="21"/>
      <c r="T22" s="8"/>
      <c r="U22" s="21"/>
      <c r="V22" s="21"/>
      <c r="W22" s="21"/>
      <c r="X22" s="9"/>
    </row>
    <row r="23" spans="1:24" x14ac:dyDescent="0.25">
      <c r="A23" s="3">
        <v>22</v>
      </c>
      <c r="B23" s="9"/>
      <c r="C23" s="9"/>
      <c r="D23" s="8"/>
      <c r="E23" s="9"/>
      <c r="F23" s="9"/>
      <c r="G23" s="7"/>
      <c r="H23" s="7"/>
      <c r="I23" s="7"/>
      <c r="J23" s="9"/>
      <c r="K23" s="9"/>
      <c r="L23" s="9"/>
      <c r="M23" s="21"/>
      <c r="N23" s="9"/>
      <c r="O23" s="9"/>
      <c r="P23" s="9"/>
      <c r="Q23" s="6"/>
      <c r="R23" s="21"/>
      <c r="S23" s="21"/>
      <c r="T23" s="8"/>
      <c r="U23" s="21"/>
      <c r="V23" s="21"/>
      <c r="W23" s="21"/>
      <c r="X23" s="9"/>
    </row>
    <row r="24" spans="1:24" x14ac:dyDescent="0.25">
      <c r="A24" s="3">
        <v>23</v>
      </c>
      <c r="B24" s="9"/>
      <c r="C24" s="9"/>
      <c r="D24" s="8"/>
      <c r="E24" s="9"/>
      <c r="F24" s="9"/>
      <c r="G24" s="7"/>
      <c r="H24" s="7"/>
      <c r="I24" s="7"/>
      <c r="J24" s="9"/>
      <c r="K24" s="9"/>
      <c r="L24" s="9"/>
      <c r="M24" s="21"/>
      <c r="N24" s="9"/>
      <c r="O24" s="9"/>
      <c r="P24" s="9"/>
      <c r="Q24" s="6"/>
      <c r="R24" s="21"/>
      <c r="S24" s="21"/>
      <c r="T24" s="8"/>
      <c r="U24" s="21"/>
      <c r="V24" s="21"/>
      <c r="W24" s="21"/>
      <c r="X24" s="9"/>
    </row>
    <row r="25" spans="1:24" x14ac:dyDescent="0.25">
      <c r="A25" s="3">
        <v>24</v>
      </c>
      <c r="B25" s="9"/>
      <c r="C25" s="9"/>
      <c r="D25" s="8"/>
      <c r="E25" s="9"/>
      <c r="F25" s="9"/>
      <c r="G25" s="7"/>
      <c r="H25" s="7"/>
      <c r="I25" s="7"/>
      <c r="J25" s="9"/>
      <c r="K25" s="9"/>
      <c r="L25" s="9"/>
      <c r="M25" s="21"/>
      <c r="N25" s="9"/>
      <c r="O25" s="9"/>
      <c r="P25" s="9"/>
      <c r="Q25" s="6"/>
      <c r="R25" s="21"/>
      <c r="S25" s="21"/>
      <c r="T25" s="8"/>
      <c r="U25" s="21"/>
      <c r="V25" s="21"/>
      <c r="W25" s="21"/>
      <c r="X25" s="9"/>
    </row>
    <row r="26" spans="1:24" x14ac:dyDescent="0.25">
      <c r="A26" s="3">
        <v>25</v>
      </c>
      <c r="B26" s="9"/>
      <c r="C26" s="9"/>
      <c r="D26" s="8"/>
      <c r="E26" s="9"/>
      <c r="F26" s="9"/>
      <c r="G26" s="7"/>
      <c r="H26" s="7"/>
      <c r="I26" s="7"/>
      <c r="J26" s="9"/>
      <c r="K26" s="9"/>
      <c r="L26" s="9"/>
      <c r="M26" s="21"/>
      <c r="N26" s="9"/>
      <c r="O26" s="9"/>
      <c r="P26" s="9"/>
      <c r="Q26" s="6"/>
      <c r="R26" s="21"/>
      <c r="S26" s="21"/>
      <c r="T26" s="8"/>
      <c r="U26" s="21"/>
      <c r="V26" s="21"/>
      <c r="W26" s="21"/>
      <c r="X26" s="9"/>
    </row>
    <row r="27" spans="1:24" x14ac:dyDescent="0.25">
      <c r="A27" s="3">
        <v>26</v>
      </c>
      <c r="B27" s="9"/>
      <c r="C27" s="9"/>
      <c r="D27" s="8"/>
      <c r="E27" s="9"/>
      <c r="F27" s="9"/>
      <c r="G27" s="7"/>
      <c r="H27" s="7"/>
      <c r="I27" s="7"/>
      <c r="J27" s="9"/>
      <c r="K27" s="9"/>
      <c r="L27" s="9"/>
      <c r="M27" s="21"/>
      <c r="N27" s="9"/>
      <c r="O27" s="9"/>
      <c r="P27" s="9"/>
      <c r="Q27" s="6"/>
      <c r="R27" s="21"/>
      <c r="S27" s="21"/>
      <c r="T27" s="8"/>
      <c r="U27" s="21"/>
      <c r="V27" s="21"/>
      <c r="W27" s="21"/>
      <c r="X27" s="9"/>
    </row>
    <row r="28" spans="1:24" x14ac:dyDescent="0.25">
      <c r="A28" s="3">
        <v>27</v>
      </c>
      <c r="B28" s="9"/>
      <c r="C28" s="9"/>
      <c r="D28" s="8"/>
      <c r="E28" s="9"/>
      <c r="F28" s="9"/>
      <c r="G28" s="7"/>
      <c r="H28" s="7"/>
      <c r="I28" s="7"/>
      <c r="J28" s="9"/>
      <c r="K28" s="9"/>
      <c r="L28" s="9"/>
      <c r="M28" s="21"/>
      <c r="N28" s="9"/>
      <c r="O28" s="9"/>
      <c r="P28" s="9"/>
      <c r="Q28" s="6"/>
      <c r="R28" s="21"/>
      <c r="S28" s="21"/>
      <c r="T28" s="8"/>
      <c r="U28" s="21"/>
      <c r="V28" s="21"/>
      <c r="W28" s="21"/>
      <c r="X28" s="9"/>
    </row>
    <row r="29" spans="1:24" x14ac:dyDescent="0.25">
      <c r="A29" s="3">
        <v>28</v>
      </c>
      <c r="B29" s="9"/>
      <c r="C29" s="9"/>
      <c r="D29" s="8"/>
      <c r="E29" s="9"/>
      <c r="F29" s="9"/>
      <c r="G29" s="7"/>
      <c r="H29" s="7"/>
      <c r="I29" s="7"/>
      <c r="J29" s="9"/>
      <c r="K29" s="9"/>
      <c r="L29" s="9"/>
      <c r="M29" s="21"/>
      <c r="N29" s="9"/>
      <c r="O29" s="9"/>
      <c r="P29" s="9"/>
      <c r="Q29" s="6"/>
      <c r="R29" s="21"/>
      <c r="S29" s="21"/>
      <c r="T29" s="8"/>
      <c r="U29" s="21"/>
      <c r="V29" s="21"/>
      <c r="W29" s="21"/>
      <c r="X29" s="9"/>
    </row>
    <row r="30" spans="1:24" x14ac:dyDescent="0.25">
      <c r="A30" s="3">
        <v>29</v>
      </c>
      <c r="B30" s="9"/>
      <c r="C30" s="9"/>
      <c r="D30" s="8"/>
      <c r="E30" s="9"/>
      <c r="F30" s="9"/>
      <c r="G30" s="7"/>
      <c r="H30" s="7"/>
      <c r="I30" s="7"/>
      <c r="J30" s="9"/>
      <c r="K30" s="9"/>
      <c r="L30" s="9"/>
      <c r="M30" s="21"/>
      <c r="N30" s="9"/>
      <c r="O30" s="9"/>
      <c r="P30" s="9"/>
      <c r="Q30" s="6"/>
      <c r="R30" s="21"/>
      <c r="S30" s="21"/>
      <c r="T30" s="8"/>
      <c r="U30" s="21"/>
      <c r="V30" s="21"/>
      <c r="W30" s="21"/>
      <c r="X30" s="9"/>
    </row>
    <row r="31" spans="1:24" x14ac:dyDescent="0.25">
      <c r="A31" s="3">
        <v>30</v>
      </c>
      <c r="B31" s="9"/>
      <c r="C31" s="9"/>
      <c r="D31" s="8"/>
      <c r="E31" s="9"/>
      <c r="F31" s="9"/>
      <c r="G31" s="7"/>
      <c r="H31" s="7"/>
      <c r="I31" s="7"/>
      <c r="J31" s="9"/>
      <c r="K31" s="9"/>
      <c r="L31" s="9"/>
      <c r="M31" s="21"/>
      <c r="N31" s="9"/>
      <c r="O31" s="9"/>
      <c r="P31" s="9"/>
      <c r="Q31" s="6"/>
      <c r="R31" s="21"/>
      <c r="S31" s="21"/>
      <c r="T31" s="8"/>
      <c r="U31" s="21"/>
      <c r="V31" s="21"/>
      <c r="W31" s="21"/>
      <c r="X31" s="9"/>
    </row>
    <row r="32" spans="1:24" x14ac:dyDescent="0.25">
      <c r="A32" s="3">
        <v>31</v>
      </c>
      <c r="B32" s="9"/>
      <c r="C32" s="9"/>
      <c r="D32" s="8"/>
      <c r="E32" s="9"/>
      <c r="F32" s="9"/>
      <c r="G32" s="7"/>
      <c r="H32" s="7"/>
      <c r="I32" s="7"/>
      <c r="J32" s="9"/>
      <c r="K32" s="9"/>
      <c r="L32" s="9"/>
      <c r="M32" s="21"/>
      <c r="N32" s="9"/>
      <c r="O32" s="9"/>
      <c r="P32" s="9"/>
      <c r="Q32" s="6"/>
      <c r="R32" s="21"/>
      <c r="S32" s="21"/>
      <c r="T32" s="8"/>
      <c r="U32" s="21"/>
      <c r="V32" s="21"/>
      <c r="W32" s="21"/>
      <c r="X32" s="9"/>
    </row>
    <row r="33" spans="1:24" x14ac:dyDescent="0.25">
      <c r="A33" s="3">
        <v>32</v>
      </c>
      <c r="B33" s="9"/>
      <c r="C33" s="9"/>
      <c r="D33" s="8"/>
      <c r="E33" s="9"/>
      <c r="F33" s="9"/>
      <c r="G33" s="7"/>
      <c r="H33" s="7"/>
      <c r="I33" s="7"/>
      <c r="J33" s="9"/>
      <c r="K33" s="9"/>
      <c r="L33" s="9"/>
      <c r="M33" s="21"/>
      <c r="N33" s="9"/>
      <c r="O33" s="9"/>
      <c r="P33" s="9"/>
      <c r="Q33" s="6"/>
      <c r="R33" s="21"/>
      <c r="S33" s="21"/>
      <c r="T33" s="8"/>
      <c r="U33" s="21"/>
      <c r="V33" s="21"/>
      <c r="W33" s="21"/>
      <c r="X33" s="9"/>
    </row>
    <row r="34" spans="1:24" x14ac:dyDescent="0.25">
      <c r="A34" s="3">
        <v>33</v>
      </c>
      <c r="B34" s="9"/>
      <c r="C34" s="9"/>
      <c r="D34" s="8"/>
      <c r="E34" s="9"/>
      <c r="F34" s="9"/>
      <c r="G34" s="7"/>
      <c r="H34" s="7"/>
      <c r="I34" s="7"/>
      <c r="J34" s="9"/>
      <c r="K34" s="9"/>
      <c r="L34" s="9"/>
      <c r="M34" s="21"/>
      <c r="N34" s="9"/>
      <c r="O34" s="9"/>
      <c r="P34" s="9"/>
      <c r="Q34" s="6"/>
      <c r="R34" s="21"/>
      <c r="S34" s="21"/>
      <c r="T34" s="8"/>
      <c r="U34" s="21"/>
      <c r="V34" s="21"/>
      <c r="W34" s="21"/>
      <c r="X34" s="9"/>
    </row>
    <row r="35" spans="1:24" x14ac:dyDescent="0.25">
      <c r="A35" s="3">
        <v>34</v>
      </c>
      <c r="B35" s="9"/>
      <c r="C35" s="9"/>
      <c r="D35" s="8"/>
      <c r="E35" s="9"/>
      <c r="F35" s="9"/>
      <c r="G35" s="7"/>
      <c r="H35" s="7"/>
      <c r="I35" s="7"/>
      <c r="J35" s="9"/>
      <c r="K35" s="9"/>
      <c r="L35" s="9"/>
      <c r="M35" s="21"/>
      <c r="N35" s="9"/>
      <c r="O35" s="9"/>
      <c r="P35" s="9"/>
      <c r="Q35" s="6"/>
      <c r="R35" s="21"/>
      <c r="S35" s="21"/>
      <c r="T35" s="8"/>
      <c r="U35" s="21"/>
      <c r="V35" s="21"/>
      <c r="W35" s="21"/>
      <c r="X35" s="9"/>
    </row>
    <row r="36" spans="1:24" x14ac:dyDescent="0.25">
      <c r="A36" s="3">
        <v>35</v>
      </c>
      <c r="B36" s="9"/>
      <c r="C36" s="9"/>
      <c r="D36" s="8"/>
      <c r="E36" s="9"/>
      <c r="F36" s="9"/>
      <c r="G36" s="7"/>
      <c r="H36" s="7"/>
      <c r="I36" s="7"/>
      <c r="J36" s="9"/>
      <c r="K36" s="9"/>
      <c r="L36" s="9"/>
      <c r="M36" s="21"/>
      <c r="N36" s="9"/>
      <c r="O36" s="9"/>
      <c r="P36" s="9"/>
      <c r="Q36" s="6"/>
      <c r="R36" s="21"/>
      <c r="S36" s="21"/>
      <c r="T36" s="8"/>
      <c r="U36" s="21"/>
      <c r="V36" s="21"/>
      <c r="W36" s="21"/>
      <c r="X36" s="9"/>
    </row>
    <row r="37" spans="1:24" x14ac:dyDescent="0.25">
      <c r="A37" s="3">
        <v>36</v>
      </c>
      <c r="B37" s="9"/>
      <c r="C37" s="9"/>
      <c r="D37" s="8"/>
      <c r="E37" s="9"/>
      <c r="F37" s="9"/>
      <c r="G37" s="7"/>
      <c r="H37" s="7"/>
      <c r="I37" s="7"/>
      <c r="J37" s="9"/>
      <c r="K37" s="9"/>
      <c r="L37" s="9"/>
      <c r="M37" s="21"/>
      <c r="N37" s="9"/>
      <c r="O37" s="9"/>
      <c r="P37" s="9"/>
      <c r="Q37" s="6"/>
      <c r="R37" s="21"/>
      <c r="S37" s="21"/>
      <c r="T37" s="8"/>
      <c r="U37" s="21"/>
      <c r="V37" s="21"/>
      <c r="W37" s="21"/>
      <c r="X37" s="9"/>
    </row>
    <row r="38" spans="1:24" x14ac:dyDescent="0.25">
      <c r="A38" s="3">
        <v>37</v>
      </c>
      <c r="B38" s="9"/>
      <c r="C38" s="9"/>
      <c r="D38" s="8"/>
      <c r="E38" s="9"/>
      <c r="F38" s="9"/>
      <c r="G38" s="7"/>
      <c r="H38" s="7"/>
      <c r="I38" s="7"/>
      <c r="J38" s="9"/>
      <c r="K38" s="9"/>
      <c r="L38" s="9"/>
      <c r="M38" s="21"/>
      <c r="N38" s="9"/>
      <c r="O38" s="9"/>
      <c r="P38" s="9"/>
      <c r="Q38" s="6"/>
      <c r="R38" s="21"/>
      <c r="S38" s="21"/>
      <c r="T38" s="8"/>
      <c r="U38" s="21"/>
      <c r="V38" s="21"/>
      <c r="W38" s="21"/>
      <c r="X38" s="9"/>
    </row>
    <row r="39" spans="1:24" x14ac:dyDescent="0.25">
      <c r="A39" s="3">
        <v>38</v>
      </c>
      <c r="B39" s="9"/>
      <c r="C39" s="9"/>
      <c r="D39" s="8"/>
      <c r="E39" s="9"/>
      <c r="F39" s="9"/>
      <c r="G39" s="7"/>
      <c r="H39" s="7"/>
      <c r="I39" s="7"/>
      <c r="J39" s="9"/>
      <c r="K39" s="9"/>
      <c r="L39" s="9"/>
      <c r="M39" s="21"/>
      <c r="N39" s="9"/>
      <c r="O39" s="9"/>
      <c r="P39" s="9"/>
      <c r="Q39" s="6"/>
      <c r="R39" s="21"/>
      <c r="S39" s="21"/>
      <c r="T39" s="8"/>
      <c r="U39" s="21"/>
      <c r="V39" s="21"/>
      <c r="W39" s="21"/>
      <c r="X39" s="9"/>
    </row>
    <row r="40" spans="1:24" x14ac:dyDescent="0.25">
      <c r="A40" s="3">
        <v>39</v>
      </c>
      <c r="B40" s="9"/>
      <c r="C40" s="9"/>
      <c r="D40" s="8"/>
      <c r="E40" s="9"/>
      <c r="F40" s="9"/>
      <c r="G40" s="7"/>
      <c r="H40" s="7"/>
      <c r="I40" s="7"/>
      <c r="J40" s="9"/>
      <c r="K40" s="9"/>
      <c r="L40" s="9"/>
      <c r="M40" s="21"/>
      <c r="N40" s="9"/>
      <c r="O40" s="9"/>
      <c r="P40" s="9"/>
      <c r="Q40" s="6"/>
      <c r="R40" s="21"/>
      <c r="S40" s="21"/>
      <c r="T40" s="8"/>
      <c r="U40" s="21"/>
      <c r="V40" s="21"/>
      <c r="W40" s="21"/>
      <c r="X40" s="9"/>
    </row>
    <row r="41" spans="1:24" x14ac:dyDescent="0.25">
      <c r="A41" s="3">
        <v>40</v>
      </c>
      <c r="B41" s="9"/>
      <c r="C41" s="9"/>
      <c r="D41" s="8"/>
      <c r="E41" s="9"/>
      <c r="F41" s="9"/>
      <c r="G41" s="7"/>
      <c r="H41" s="7"/>
      <c r="I41" s="7"/>
      <c r="J41" s="9"/>
      <c r="K41" s="9"/>
      <c r="L41" s="9"/>
      <c r="M41" s="21"/>
      <c r="N41" s="9"/>
      <c r="O41" s="9"/>
      <c r="P41" s="9"/>
      <c r="Q41" s="6"/>
      <c r="R41" s="21"/>
      <c r="S41" s="21"/>
      <c r="T41" s="8"/>
      <c r="U41" s="21"/>
      <c r="V41" s="21"/>
      <c r="W41" s="21"/>
      <c r="X41" s="9"/>
    </row>
    <row r="42" spans="1:24" x14ac:dyDescent="0.25">
      <c r="A42" s="3">
        <v>41</v>
      </c>
      <c r="B42" s="9"/>
      <c r="C42" s="9"/>
      <c r="D42" s="8"/>
      <c r="E42" s="9"/>
      <c r="F42" s="9"/>
      <c r="G42" s="7"/>
      <c r="H42" s="7"/>
      <c r="I42" s="7"/>
      <c r="J42" s="9"/>
      <c r="K42" s="9"/>
      <c r="L42" s="9"/>
      <c r="M42" s="21"/>
      <c r="N42" s="9"/>
      <c r="O42" s="9"/>
      <c r="P42" s="9"/>
      <c r="Q42" s="6"/>
      <c r="R42" s="21"/>
      <c r="S42" s="21"/>
      <c r="T42" s="8"/>
      <c r="U42" s="21"/>
      <c r="V42" s="21"/>
      <c r="W42" s="21"/>
      <c r="X42" s="9"/>
    </row>
    <row r="43" spans="1:24" x14ac:dyDescent="0.25">
      <c r="A43" s="3">
        <v>42</v>
      </c>
      <c r="B43" s="9"/>
      <c r="C43" s="9"/>
      <c r="D43" s="8"/>
      <c r="E43" s="9"/>
      <c r="F43" s="9"/>
      <c r="G43" s="7"/>
      <c r="H43" s="7"/>
      <c r="I43" s="7"/>
      <c r="J43" s="9"/>
      <c r="K43" s="9"/>
      <c r="L43" s="9"/>
      <c r="M43" s="21"/>
      <c r="N43" s="9"/>
      <c r="O43" s="9"/>
      <c r="P43" s="9"/>
      <c r="Q43" s="6"/>
      <c r="R43" s="21"/>
      <c r="S43" s="21"/>
      <c r="T43" s="8"/>
      <c r="U43" s="21"/>
      <c r="V43" s="21"/>
      <c r="W43" s="21"/>
      <c r="X43" s="9"/>
    </row>
    <row r="44" spans="1:24" x14ac:dyDescent="0.25">
      <c r="A44" s="3">
        <v>43</v>
      </c>
      <c r="B44" s="9"/>
      <c r="C44" s="9"/>
      <c r="D44" s="8"/>
      <c r="E44" s="9"/>
      <c r="F44" s="9"/>
      <c r="G44" s="7"/>
      <c r="H44" s="7"/>
      <c r="I44" s="7"/>
      <c r="J44" s="9"/>
      <c r="K44" s="9"/>
      <c r="L44" s="9"/>
      <c r="M44" s="21"/>
      <c r="N44" s="9"/>
      <c r="O44" s="9"/>
      <c r="P44" s="9"/>
      <c r="Q44" s="6"/>
      <c r="R44" s="21"/>
      <c r="S44" s="21"/>
      <c r="T44" s="8"/>
      <c r="U44" s="21"/>
      <c r="V44" s="21"/>
      <c r="W44" s="21"/>
      <c r="X44" s="9"/>
    </row>
    <row r="45" spans="1:24" x14ac:dyDescent="0.25">
      <c r="A45" s="3">
        <v>44</v>
      </c>
      <c r="B45" s="9"/>
      <c r="C45" s="9"/>
      <c r="D45" s="8"/>
      <c r="E45" s="9"/>
      <c r="F45" s="9"/>
      <c r="G45" s="7"/>
      <c r="H45" s="7"/>
      <c r="I45" s="7"/>
      <c r="J45" s="9"/>
      <c r="K45" s="9"/>
      <c r="L45" s="9"/>
      <c r="M45" s="21"/>
      <c r="N45" s="9"/>
      <c r="O45" s="9"/>
      <c r="P45" s="9"/>
      <c r="Q45" s="6"/>
      <c r="R45" s="21"/>
      <c r="S45" s="21"/>
      <c r="T45" s="8"/>
      <c r="U45" s="21"/>
      <c r="V45" s="21"/>
      <c r="W45" s="21"/>
      <c r="X45" s="9"/>
    </row>
    <row r="46" spans="1:24" x14ac:dyDescent="0.25">
      <c r="A46" s="3">
        <v>45</v>
      </c>
      <c r="B46" s="9"/>
      <c r="C46" s="9"/>
      <c r="D46" s="8"/>
      <c r="E46" s="9"/>
      <c r="F46" s="9"/>
      <c r="G46" s="7"/>
      <c r="H46" s="7"/>
      <c r="I46" s="7"/>
      <c r="J46" s="9"/>
      <c r="K46" s="9"/>
      <c r="L46" s="9"/>
      <c r="M46" s="21"/>
      <c r="N46" s="9"/>
      <c r="O46" s="9"/>
      <c r="P46" s="9"/>
      <c r="Q46" s="6"/>
      <c r="R46" s="21"/>
      <c r="S46" s="21"/>
      <c r="T46" s="8"/>
      <c r="U46" s="21"/>
      <c r="V46" s="21"/>
      <c r="W46" s="21"/>
      <c r="X46" s="9"/>
    </row>
    <row r="47" spans="1:24" x14ac:dyDescent="0.25">
      <c r="A47" s="3">
        <v>46</v>
      </c>
      <c r="B47" s="9"/>
      <c r="C47" s="9"/>
      <c r="D47" s="8"/>
      <c r="E47" s="9"/>
      <c r="F47" s="9"/>
      <c r="G47" s="7"/>
      <c r="H47" s="7"/>
      <c r="I47" s="7"/>
      <c r="J47" s="9"/>
      <c r="K47" s="9"/>
      <c r="L47" s="9"/>
      <c r="M47" s="21"/>
      <c r="N47" s="9"/>
      <c r="O47" s="9"/>
      <c r="P47" s="9"/>
      <c r="Q47" s="6"/>
      <c r="R47" s="21"/>
      <c r="S47" s="21"/>
      <c r="T47" s="8"/>
      <c r="U47" s="21"/>
      <c r="V47" s="21"/>
      <c r="W47" s="21"/>
      <c r="X47" s="9"/>
    </row>
    <row r="48" spans="1:24" x14ac:dyDescent="0.25">
      <c r="A48" s="3">
        <v>47</v>
      </c>
      <c r="B48" s="9"/>
      <c r="C48" s="9"/>
      <c r="D48" s="8"/>
      <c r="E48" s="9"/>
      <c r="F48" s="9"/>
      <c r="G48" s="7"/>
      <c r="H48" s="7"/>
      <c r="I48" s="7"/>
      <c r="J48" s="9"/>
      <c r="K48" s="9"/>
      <c r="L48" s="9"/>
      <c r="M48" s="21"/>
      <c r="N48" s="9"/>
      <c r="O48" s="9"/>
      <c r="P48" s="9"/>
      <c r="Q48" s="6"/>
      <c r="R48" s="21"/>
      <c r="S48" s="21"/>
      <c r="T48" s="8"/>
      <c r="U48" s="21"/>
      <c r="V48" s="21"/>
      <c r="W48" s="21"/>
      <c r="X48" s="9"/>
    </row>
    <row r="49" spans="1:24" x14ac:dyDescent="0.25">
      <c r="A49" s="3">
        <v>48</v>
      </c>
      <c r="B49" s="9"/>
      <c r="C49" s="9"/>
      <c r="D49" s="8"/>
      <c r="E49" s="9"/>
      <c r="F49" s="9"/>
      <c r="G49" s="7"/>
      <c r="H49" s="7"/>
      <c r="I49" s="7"/>
      <c r="J49" s="9"/>
      <c r="K49" s="9"/>
      <c r="L49" s="9"/>
      <c r="M49" s="21"/>
      <c r="N49" s="9"/>
      <c r="O49" s="9"/>
      <c r="P49" s="9"/>
      <c r="Q49" s="6"/>
      <c r="R49" s="21"/>
      <c r="S49" s="21"/>
      <c r="T49" s="8"/>
      <c r="U49" s="21"/>
      <c r="V49" s="21"/>
      <c r="W49" s="21"/>
      <c r="X49" s="9"/>
    </row>
    <row r="50" spans="1:24" x14ac:dyDescent="0.25">
      <c r="A50" s="3">
        <v>49</v>
      </c>
      <c r="B50" s="9"/>
      <c r="C50" s="9"/>
      <c r="D50" s="8"/>
      <c r="E50" s="9"/>
      <c r="F50" s="9"/>
      <c r="G50" s="7"/>
      <c r="H50" s="7"/>
      <c r="I50" s="7"/>
      <c r="J50" s="9"/>
      <c r="K50" s="9"/>
      <c r="L50" s="9"/>
      <c r="M50" s="21"/>
      <c r="N50" s="9"/>
      <c r="O50" s="9"/>
      <c r="P50" s="9"/>
      <c r="Q50" s="6"/>
      <c r="R50" s="21"/>
      <c r="S50" s="21"/>
      <c r="T50" s="8"/>
      <c r="U50" s="21"/>
      <c r="V50" s="21"/>
      <c r="W50" s="21"/>
      <c r="X50" s="9"/>
    </row>
    <row r="51" spans="1:24" x14ac:dyDescent="0.25">
      <c r="A51" s="3">
        <v>50</v>
      </c>
      <c r="B51" s="9"/>
      <c r="C51" s="9"/>
      <c r="D51" s="8"/>
      <c r="E51" s="9"/>
      <c r="F51" s="9"/>
      <c r="G51" s="7"/>
      <c r="H51" s="7"/>
      <c r="I51" s="7"/>
      <c r="J51" s="9"/>
      <c r="K51" s="9"/>
      <c r="L51" s="9"/>
      <c r="M51" s="21"/>
      <c r="N51" s="9"/>
      <c r="O51" s="9"/>
      <c r="P51" s="9"/>
      <c r="Q51" s="6"/>
      <c r="R51" s="21"/>
      <c r="S51" s="21"/>
      <c r="T51" s="8"/>
      <c r="U51" s="21"/>
      <c r="V51" s="21"/>
      <c r="W51" s="21"/>
      <c r="X51" s="9"/>
    </row>
  </sheetData>
  <autoFilter ref="A1:X5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zoomScaleNormal="100" workbookViewId="0">
      <selection activeCell="E25" sqref="E25"/>
    </sheetView>
  </sheetViews>
  <sheetFormatPr defaultColWidth="9.140625" defaultRowHeight="15" x14ac:dyDescent="0.25"/>
  <cols>
    <col min="1" max="1" width="40.7109375" style="1" customWidth="1"/>
    <col min="2" max="2" width="27.7109375" style="1" customWidth="1"/>
    <col min="3" max="3" width="70.7109375" style="1" customWidth="1"/>
    <col min="4" max="5" width="10.7109375" style="1" customWidth="1"/>
    <col min="6" max="6" width="30.28515625" style="1" bestFit="1" customWidth="1"/>
    <col min="7" max="7" width="21.140625" style="1" bestFit="1" customWidth="1"/>
    <col min="8" max="8" width="25.85546875" style="1" bestFit="1" customWidth="1"/>
    <col min="9" max="16384" width="9.140625" style="1"/>
  </cols>
  <sheetData>
    <row r="1" spans="1:6" x14ac:dyDescent="0.25">
      <c r="A1" s="15" t="s">
        <v>24</v>
      </c>
      <c r="B1" s="24" t="s">
        <v>175</v>
      </c>
      <c r="C1" s="23">
        <v>4</v>
      </c>
    </row>
    <row r="2" spans="1:6" x14ac:dyDescent="0.25">
      <c r="A2" s="15" t="s">
        <v>25</v>
      </c>
      <c r="B2" s="24" t="s">
        <v>175</v>
      </c>
      <c r="C2" s="23">
        <v>2</v>
      </c>
      <c r="E2" s="25"/>
      <c r="F2" s="13" t="s">
        <v>176</v>
      </c>
    </row>
    <row r="3" spans="1:6" x14ac:dyDescent="0.25">
      <c r="A3" s="15" t="s">
        <v>92</v>
      </c>
      <c r="B3" s="24" t="s">
        <v>175</v>
      </c>
      <c r="C3" s="23">
        <v>1</v>
      </c>
    </row>
    <row r="4" spans="1:6" x14ac:dyDescent="0.25">
      <c r="A4" s="25" t="s">
        <v>11</v>
      </c>
      <c r="B4" s="24" t="s">
        <v>10</v>
      </c>
      <c r="C4" s="23" t="s">
        <v>69</v>
      </c>
      <c r="E4" s="23"/>
      <c r="F4" s="13" t="s">
        <v>177</v>
      </c>
    </row>
    <row r="5" spans="1:6" x14ac:dyDescent="0.25">
      <c r="A5" s="25" t="s">
        <v>22</v>
      </c>
      <c r="B5" s="24" t="s">
        <v>23</v>
      </c>
      <c r="C5" s="27">
        <v>45566</v>
      </c>
    </row>
    <row r="6" spans="1:6" x14ac:dyDescent="0.25">
      <c r="A6" s="16" t="s">
        <v>26</v>
      </c>
      <c r="B6" s="14" t="s">
        <v>12</v>
      </c>
      <c r="C6" s="17" t="str">
        <f>VLOOKUP(C1,Лица!A2:B1000,2,0)</f>
        <v>Семенов Семен</v>
      </c>
    </row>
    <row r="7" spans="1:6" x14ac:dyDescent="0.25">
      <c r="A7" s="16" t="s">
        <v>27</v>
      </c>
      <c r="B7" s="14" t="s">
        <v>13</v>
      </c>
      <c r="C7" s="19">
        <f>VLOOKUP(C1,Лица!A2:D1000,4,0)</f>
        <v>36610</v>
      </c>
    </row>
    <row r="8" spans="1:6" x14ac:dyDescent="0.25">
      <c r="A8" s="26" t="s">
        <v>28</v>
      </c>
      <c r="B8" s="14" t="s">
        <v>14</v>
      </c>
      <c r="C8" s="18" t="str">
        <f>VLOOKUP(C1,Лица!A2:E1000,5,0)</f>
        <v>паспорт гражданина Республики Туркменистан тип P код страны TKM номер A9876543, выдан SMST от 08.12.2024 г.</v>
      </c>
    </row>
    <row r="9" spans="1:6" x14ac:dyDescent="0.25">
      <c r="A9" s="16" t="s">
        <v>29</v>
      </c>
      <c r="B9" s="14" t="s">
        <v>15</v>
      </c>
      <c r="C9" s="18" t="str">
        <f>VLOOKUP(C1,Лица!A2:F1000,6,0)</f>
        <v>регистрации: Республика Башкортостан, г. Уфа, ул. Главная, д. 73, общежитие 1</v>
      </c>
    </row>
    <row r="10" spans="1:6" x14ac:dyDescent="0.25">
      <c r="A10" s="16" t="s">
        <v>30</v>
      </c>
      <c r="B10" s="14" t="s">
        <v>16</v>
      </c>
      <c r="C10" s="18" t="str">
        <f>VLOOKUP(C1,Лица!A2:G1000,7,0)</f>
        <v>7(906)9988771</v>
      </c>
    </row>
    <row r="11" spans="1:6" x14ac:dyDescent="0.25">
      <c r="A11" s="16" t="s">
        <v>31</v>
      </c>
      <c r="B11" s="14" t="s">
        <v>17</v>
      </c>
      <c r="C11" s="17" t="str">
        <f>VLOOKUP(C2,Лица!A2:B1000,2,0)</f>
        <v>Петров Петр Петрович</v>
      </c>
    </row>
    <row r="12" spans="1:6" x14ac:dyDescent="0.25">
      <c r="A12" s="16" t="s">
        <v>32</v>
      </c>
      <c r="B12" s="14" t="s">
        <v>18</v>
      </c>
      <c r="C12" s="19">
        <f>VLOOKUP(C2,Лица!A2:D1000,4,0)</f>
        <v>31974</v>
      </c>
    </row>
    <row r="13" spans="1:6" x14ac:dyDescent="0.25">
      <c r="A13" s="26" t="s">
        <v>33</v>
      </c>
      <c r="B13" s="14" t="s">
        <v>19</v>
      </c>
      <c r="C13" s="18" t="str">
        <f>VLOOKUP(C2,Лица!A2:E1000,5,0)</f>
        <v>паспорт гражданина РФ серия 8029 номер 886655, выдан Отделом УФМС России по Республике Башкортостан в Кировском районе гор. Уфы, дата выдачи 02.05.2019 г., код подразделения 020-004</v>
      </c>
    </row>
    <row r="14" spans="1:6" x14ac:dyDescent="0.25">
      <c r="A14" s="16" t="s">
        <v>34</v>
      </c>
      <c r="B14" s="14" t="s">
        <v>20</v>
      </c>
      <c r="C14" s="18" t="str">
        <f>VLOOKUP(C2,Лица!A2:F1000,6,0)</f>
        <v>регистрации: Республика Башкортостан, г. Уфа, ул. Кривая, д. 8, кв. 16</v>
      </c>
    </row>
    <row r="15" spans="1:6" x14ac:dyDescent="0.25">
      <c r="A15" s="16" t="s">
        <v>35</v>
      </c>
      <c r="B15" s="14" t="s">
        <v>21</v>
      </c>
      <c r="C15" s="18" t="str">
        <f>VLOOKUP(C2,Лица!A2:G1000,7,0)</f>
        <v>7(937)7654321</v>
      </c>
    </row>
    <row r="16" spans="1:6" x14ac:dyDescent="0.25">
      <c r="A16" s="16" t="s">
        <v>37</v>
      </c>
      <c r="B16" s="14" t="s">
        <v>70</v>
      </c>
      <c r="C16" s="18" t="str">
        <f>VLOOKUP(C3,ТС!A2:B1000,2,0)</f>
        <v>Хендэ</v>
      </c>
    </row>
    <row r="17" spans="1:3" x14ac:dyDescent="0.25">
      <c r="A17" s="16" t="s">
        <v>38</v>
      </c>
      <c r="B17" s="14" t="s">
        <v>71</v>
      </c>
      <c r="C17" s="18" t="str">
        <f>VLOOKUP(C3,ТС!A2:C1000,3,0)</f>
        <v>SOLARIS</v>
      </c>
    </row>
    <row r="18" spans="1:3" x14ac:dyDescent="0.25">
      <c r="A18" s="16" t="s">
        <v>67</v>
      </c>
      <c r="B18" s="14" t="s">
        <v>72</v>
      </c>
      <c r="C18" s="18" t="str">
        <f>VLOOKUP(C3,ТС!A2:L1000,12,0)</f>
        <v>B</v>
      </c>
    </row>
    <row r="19" spans="1:3" x14ac:dyDescent="0.25">
      <c r="A19" s="16" t="s">
        <v>73</v>
      </c>
      <c r="B19" s="14" t="s">
        <v>74</v>
      </c>
      <c r="C19" s="18" t="str">
        <f>VLOOKUP(C3,ТС!A2:K1000,11,0)</f>
        <v>Легковой</v>
      </c>
    </row>
    <row r="20" spans="1:3" x14ac:dyDescent="0.25">
      <c r="A20" s="16" t="s">
        <v>75</v>
      </c>
      <c r="B20" s="14" t="s">
        <v>76</v>
      </c>
      <c r="C20" s="18" t="str">
        <f>VLOOKUP(C3,ТС!A2:F1000,6,0)</f>
        <v>А 111 АА 777</v>
      </c>
    </row>
    <row r="21" spans="1:3" x14ac:dyDescent="0.25">
      <c r="A21" s="16" t="s">
        <v>77</v>
      </c>
      <c r="B21" s="14" t="s">
        <v>78</v>
      </c>
      <c r="C21" s="18" t="str">
        <f>VLOOKUP(C3,ТС!A2:J1000,10,0)</f>
        <v>Z94CT410011223344</v>
      </c>
    </row>
    <row r="22" spans="1:3" x14ac:dyDescent="0.25">
      <c r="A22" s="16" t="s">
        <v>45</v>
      </c>
      <c r="B22" s="14" t="s">
        <v>79</v>
      </c>
      <c r="C22" s="18">
        <f>VLOOKUP(C3,ТС!A2:M1000,13,0)</f>
        <v>2016</v>
      </c>
    </row>
    <row r="23" spans="1:3" x14ac:dyDescent="0.25">
      <c r="A23" s="16" t="s">
        <v>80</v>
      </c>
      <c r="B23" s="14" t="s">
        <v>81</v>
      </c>
      <c r="C23" s="18" t="str">
        <f>VLOOKUP(C3,ТС!A2:N1000,14,0)</f>
        <v>G4FC GW000111</v>
      </c>
    </row>
    <row r="24" spans="1:3" x14ac:dyDescent="0.25">
      <c r="A24" s="16" t="s">
        <v>82</v>
      </c>
      <c r="B24" s="14" t="s">
        <v>83</v>
      </c>
      <c r="C24" s="18" t="str">
        <f>VLOOKUP(C3,ТС!A2:O1000,15,0)</f>
        <v>Отсутствует</v>
      </c>
    </row>
    <row r="25" spans="1:3" x14ac:dyDescent="0.25">
      <c r="A25" s="16" t="s">
        <v>84</v>
      </c>
      <c r="B25" s="14" t="s">
        <v>85</v>
      </c>
      <c r="C25" s="18" t="str">
        <f>VLOOKUP(C3,ТС!A2:P1000,16,0)</f>
        <v>Z94CT410011223344</v>
      </c>
    </row>
    <row r="26" spans="1:3" x14ac:dyDescent="0.25">
      <c r="A26" s="16" t="s">
        <v>86</v>
      </c>
      <c r="B26" s="14" t="s">
        <v>87</v>
      </c>
      <c r="C26" s="18" t="str">
        <f>VLOOKUP(C3,ТС!A2:Q1000,17,0)</f>
        <v>Белый</v>
      </c>
    </row>
    <row r="27" spans="1:3" x14ac:dyDescent="0.25">
      <c r="A27" s="16" t="s">
        <v>88</v>
      </c>
      <c r="B27" s="14" t="s">
        <v>89</v>
      </c>
      <c r="C27" s="18" t="str">
        <f>VLOOKUP(C3,ТС!A2:D1000,4,0)</f>
        <v>серия 01 УР № 111222 от 12.08.2022 г.</v>
      </c>
    </row>
    <row r="28" spans="1:3" x14ac:dyDescent="0.25">
      <c r="A28" s="16" t="s">
        <v>90</v>
      </c>
      <c r="B28" s="14" t="s">
        <v>91</v>
      </c>
      <c r="C28" s="18" t="str">
        <f>VLOOKUP(C3,ТС!A2:E1000,5,0)</f>
        <v>серия 99 11 № 111222 от 30.09.2023 г.</v>
      </c>
    </row>
    <row r="29" spans="1:3" x14ac:dyDescent="0.25">
      <c r="A29" s="16" t="s">
        <v>57</v>
      </c>
      <c r="B29" s="14" t="s">
        <v>100</v>
      </c>
      <c r="C29" s="18">
        <f>VLOOKUP(C3,ТС!A2:I1000,9,0)</f>
        <v>1200000</v>
      </c>
    </row>
    <row r="30" spans="1:3" x14ac:dyDescent="0.25">
      <c r="A30" s="16" t="s">
        <v>42</v>
      </c>
      <c r="B30" s="14" t="s">
        <v>101</v>
      </c>
      <c r="C30" s="18">
        <f>VLOOKUP(C3,ТС!A2:G1000,7,0)</f>
        <v>2000</v>
      </c>
    </row>
    <row r="31" spans="1:3" x14ac:dyDescent="0.25">
      <c r="A31" s="16" t="s">
        <v>52</v>
      </c>
      <c r="B31" s="14" t="s">
        <v>108</v>
      </c>
      <c r="C31" s="18" t="str">
        <f>VLOOKUP(C3,ТС!A2:T1000,20,0)</f>
        <v>Бензин</v>
      </c>
    </row>
    <row r="32" spans="1:3" x14ac:dyDescent="0.25">
      <c r="A32" s="16" t="s">
        <v>102</v>
      </c>
      <c r="B32" s="14" t="s">
        <v>109</v>
      </c>
      <c r="C32" s="18">
        <f>VLOOKUP(C3,ТС!A2:R1000,18,0)</f>
        <v>123</v>
      </c>
    </row>
    <row r="33" spans="1:3" x14ac:dyDescent="0.25">
      <c r="A33" s="16" t="s">
        <v>103</v>
      </c>
      <c r="B33" s="14" t="s">
        <v>110</v>
      </c>
      <c r="C33" s="18">
        <f>VLOOKUP(C3,ТС!A2:S1000,19,0)</f>
        <v>1591</v>
      </c>
    </row>
    <row r="34" spans="1:3" x14ac:dyDescent="0.25">
      <c r="A34" s="16" t="s">
        <v>104</v>
      </c>
      <c r="B34" s="14" t="s">
        <v>111</v>
      </c>
      <c r="C34" s="18">
        <f>VLOOKUP(C3,ТС!A2:U1000,21,0)</f>
        <v>1565</v>
      </c>
    </row>
    <row r="35" spans="1:3" x14ac:dyDescent="0.25">
      <c r="A35" s="16" t="s">
        <v>105</v>
      </c>
      <c r="B35" s="14" t="s">
        <v>112</v>
      </c>
      <c r="C35" s="18">
        <f>VLOOKUP(C3,ТС!A2:V1000,22,0)</f>
        <v>1160</v>
      </c>
    </row>
    <row r="36" spans="1:3" x14ac:dyDescent="0.25">
      <c r="A36" s="16" t="s">
        <v>106</v>
      </c>
      <c r="B36" s="14" t="s">
        <v>107</v>
      </c>
      <c r="C36" s="18" t="str">
        <f>VLOOKUP(C3,ТС!A2:X1000,24,0)</f>
        <v>Пропан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C35" sqref="C35"/>
    </sheetView>
  </sheetViews>
  <sheetFormatPr defaultColWidth="9.140625" defaultRowHeight="15" x14ac:dyDescent="0.25"/>
  <cols>
    <col min="1" max="1" width="40.7109375" style="1" customWidth="1"/>
    <col min="2" max="2" width="27.7109375" style="1" customWidth="1"/>
    <col min="3" max="3" width="70.7109375" style="1" customWidth="1"/>
    <col min="4" max="5" width="10.7109375" style="1" customWidth="1"/>
    <col min="6" max="6" width="24.28515625" style="1" bestFit="1" customWidth="1"/>
    <col min="7" max="7" width="21.140625" style="1" bestFit="1" customWidth="1"/>
    <col min="8" max="8" width="25.85546875" style="1" bestFit="1" customWidth="1"/>
    <col min="9" max="16384" width="9.140625" style="1"/>
  </cols>
  <sheetData>
    <row r="1" spans="1:6" x14ac:dyDescent="0.25">
      <c r="A1" s="15" t="s">
        <v>24</v>
      </c>
      <c r="B1" s="14" t="s">
        <v>175</v>
      </c>
      <c r="C1" s="23">
        <v>1</v>
      </c>
    </row>
    <row r="2" spans="1:6" x14ac:dyDescent="0.25">
      <c r="A2" s="15" t="s">
        <v>25</v>
      </c>
      <c r="B2" s="14" t="s">
        <v>175</v>
      </c>
      <c r="C2" s="23">
        <v>2</v>
      </c>
      <c r="E2" s="25"/>
      <c r="F2" s="13" t="s">
        <v>176</v>
      </c>
    </row>
    <row r="3" spans="1:6" x14ac:dyDescent="0.25">
      <c r="A3" s="15" t="s">
        <v>92</v>
      </c>
      <c r="B3" s="14" t="s">
        <v>175</v>
      </c>
      <c r="C3" s="23">
        <v>3</v>
      </c>
    </row>
    <row r="4" spans="1:6" x14ac:dyDescent="0.25">
      <c r="A4" s="25" t="s">
        <v>117</v>
      </c>
      <c r="B4" s="24" t="s">
        <v>10</v>
      </c>
      <c r="C4" s="23" t="s">
        <v>69</v>
      </c>
      <c r="E4" s="23"/>
      <c r="F4" s="13" t="s">
        <v>177</v>
      </c>
    </row>
    <row r="5" spans="1:6" x14ac:dyDescent="0.25">
      <c r="A5" s="25" t="s">
        <v>118</v>
      </c>
      <c r="B5" s="24" t="s">
        <v>23</v>
      </c>
      <c r="C5" s="27">
        <v>45488</v>
      </c>
    </row>
    <row r="6" spans="1:6" x14ac:dyDescent="0.25">
      <c r="A6" s="16" t="s">
        <v>26</v>
      </c>
      <c r="B6" s="14" t="s">
        <v>12</v>
      </c>
      <c r="C6" s="17" t="str">
        <f>VLOOKUP(C1,Лица!A2:B1000,2,0)</f>
        <v>Иванов Иван Иванович</v>
      </c>
    </row>
    <row r="7" spans="1:6" x14ac:dyDescent="0.25">
      <c r="A7" s="16" t="s">
        <v>27</v>
      </c>
      <c r="B7" s="14" t="s">
        <v>13</v>
      </c>
      <c r="C7" s="19">
        <f>VLOOKUP(C1,Лица!A2:D1000,4,0)</f>
        <v>27768</v>
      </c>
    </row>
    <row r="8" spans="1:6" x14ac:dyDescent="0.25">
      <c r="A8" s="26" t="s">
        <v>28</v>
      </c>
      <c r="B8" s="14" t="s">
        <v>14</v>
      </c>
      <c r="C8" s="18" t="str">
        <f>VLOOKUP(C1,Лица!A2:E1000,5,0)</f>
        <v>ВНЖ серия 83 номер 1122333, выдан МВД 0760 29.01.2020 г.</v>
      </c>
    </row>
    <row r="9" spans="1:6" x14ac:dyDescent="0.25">
      <c r="A9" s="16" t="s">
        <v>29</v>
      </c>
      <c r="B9" s="14" t="s">
        <v>15</v>
      </c>
      <c r="C9" s="18" t="str">
        <f>VLOOKUP(C1,Лица!A2:F1000,6,0)</f>
        <v>регистрации: Республика Башкортостан, г. Уфа, ул. Толстого, д. 131, кв. 1020</v>
      </c>
    </row>
    <row r="10" spans="1:6" x14ac:dyDescent="0.25">
      <c r="A10" s="16" t="s">
        <v>30</v>
      </c>
      <c r="B10" s="14" t="s">
        <v>16</v>
      </c>
      <c r="C10" s="18" t="str">
        <f>VLOOKUP(C1,Лица!A2:G1000,7,0)</f>
        <v>7(964)1234567</v>
      </c>
    </row>
    <row r="11" spans="1:6" x14ac:dyDescent="0.25">
      <c r="A11" s="16" t="s">
        <v>31</v>
      </c>
      <c r="B11" s="14" t="s">
        <v>17</v>
      </c>
      <c r="C11" s="17" t="str">
        <f>VLOOKUP(C2,Лица!A2:B1000,2,0)</f>
        <v>Петров Петр Петрович</v>
      </c>
    </row>
    <row r="12" spans="1:6" x14ac:dyDescent="0.25">
      <c r="A12" s="16" t="s">
        <v>32</v>
      </c>
      <c r="B12" s="14" t="s">
        <v>18</v>
      </c>
      <c r="C12" s="19">
        <f>VLOOKUP(C2,Лица!A2:D1000,4,0)</f>
        <v>31974</v>
      </c>
    </row>
    <row r="13" spans="1:6" x14ac:dyDescent="0.25">
      <c r="A13" s="26" t="s">
        <v>33</v>
      </c>
      <c r="B13" s="14" t="s">
        <v>19</v>
      </c>
      <c r="C13" s="18" t="str">
        <f>VLOOKUP(C2,Лица!A2:E1000,5,0)</f>
        <v>паспорт гражданина РФ серия 8029 номер 886655, выдан Отделом УФМС России по Республике Башкортостан в Кировском районе гор. Уфы, дата выдачи 02.05.2019 г., код подразделения 020-004</v>
      </c>
    </row>
    <row r="14" spans="1:6" x14ac:dyDescent="0.25">
      <c r="A14" s="16" t="s">
        <v>34</v>
      </c>
      <c r="B14" s="14" t="s">
        <v>20</v>
      </c>
      <c r="C14" s="18" t="str">
        <f>VLOOKUP(C2,Лица!A2:F1000,6,0)</f>
        <v>регистрации: Республика Башкортостан, г. Уфа, ул. Кривая, д. 8, кв. 16</v>
      </c>
    </row>
    <row r="15" spans="1:6" x14ac:dyDescent="0.25">
      <c r="A15" s="16" t="s">
        <v>35</v>
      </c>
      <c r="B15" s="14" t="s">
        <v>21</v>
      </c>
      <c r="C15" s="18" t="str">
        <f>VLOOKUP(C2,Лица!A2:G1000,7,0)</f>
        <v>7(937)7654321</v>
      </c>
    </row>
    <row r="16" spans="1:6" x14ac:dyDescent="0.25">
      <c r="A16" s="16" t="s">
        <v>37</v>
      </c>
      <c r="B16" s="14" t="s">
        <v>70</v>
      </c>
      <c r="C16" s="24" t="str">
        <f>VLOOKUP(C3,ТС!A2:B1000,2,0)</f>
        <v>KIA</v>
      </c>
    </row>
    <row r="17" spans="1:3" x14ac:dyDescent="0.25">
      <c r="A17" s="16" t="s">
        <v>38</v>
      </c>
      <c r="B17" s="14" t="s">
        <v>71</v>
      </c>
      <c r="C17" s="24" t="str">
        <f>VLOOKUP(C3,ТС!A2:C1000,3,0)</f>
        <v>RIO</v>
      </c>
    </row>
    <row r="18" spans="1:3" x14ac:dyDescent="0.25">
      <c r="A18" s="16" t="s">
        <v>67</v>
      </c>
      <c r="B18" s="14" t="s">
        <v>72</v>
      </c>
      <c r="C18" s="24" t="str">
        <f>VLOOKUP(C3,ТС!A2:L1000,12,0)</f>
        <v>B/M1</v>
      </c>
    </row>
    <row r="19" spans="1:3" x14ac:dyDescent="0.25">
      <c r="A19" s="16" t="s">
        <v>73</v>
      </c>
      <c r="B19" s="14" t="s">
        <v>74</v>
      </c>
      <c r="C19" s="24" t="str">
        <f>VLOOKUP(C3,ТС!A2:K1000,11,0)</f>
        <v>Легковой</v>
      </c>
    </row>
    <row r="20" spans="1:3" x14ac:dyDescent="0.25">
      <c r="A20" s="16" t="s">
        <v>75</v>
      </c>
      <c r="B20" s="14" t="s">
        <v>76</v>
      </c>
      <c r="C20" s="24" t="str">
        <f>VLOOKUP(C3,ТС!A2:F1000,6,0)</f>
        <v>С 333 СС 777</v>
      </c>
    </row>
    <row r="21" spans="1:3" x14ac:dyDescent="0.25">
      <c r="A21" s="16" t="s">
        <v>77</v>
      </c>
      <c r="B21" s="14" t="s">
        <v>78</v>
      </c>
      <c r="C21" s="24" t="str">
        <f>VLOOKUP(C3,ТС!A2:J1000,10,0)</f>
        <v>Z94C2410011223344</v>
      </c>
    </row>
    <row r="22" spans="1:3" x14ac:dyDescent="0.25">
      <c r="A22" s="16" t="s">
        <v>45</v>
      </c>
      <c r="B22" s="14" t="s">
        <v>79</v>
      </c>
      <c r="C22" s="24">
        <f>VLOOKUP(C3,ТС!A2:M1000,13,0)</f>
        <v>2021</v>
      </c>
    </row>
    <row r="23" spans="1:3" x14ac:dyDescent="0.25">
      <c r="A23" s="16" t="s">
        <v>80</v>
      </c>
      <c r="B23" s="14" t="s">
        <v>81</v>
      </c>
      <c r="C23" s="24" t="str">
        <f>VLOOKUP(C3,ТС!A2:N1000,14,0)</f>
        <v>BSE 998866</v>
      </c>
    </row>
    <row r="24" spans="1:3" x14ac:dyDescent="0.25">
      <c r="A24" s="16" t="s">
        <v>82</v>
      </c>
      <c r="B24" s="14" t="s">
        <v>83</v>
      </c>
      <c r="C24" s="24" t="str">
        <f>VLOOKUP(C3,ТС!A2:O1000,15,0)</f>
        <v>Отсутствует</v>
      </c>
    </row>
    <row r="25" spans="1:3" x14ac:dyDescent="0.25">
      <c r="A25" s="16" t="s">
        <v>84</v>
      </c>
      <c r="B25" s="14" t="s">
        <v>85</v>
      </c>
      <c r="C25" s="24" t="str">
        <f>VLOOKUP(C3,ТС!A2:P1000,16,0)</f>
        <v>Z94C2410011223344</v>
      </c>
    </row>
    <row r="26" spans="1:3" x14ac:dyDescent="0.25">
      <c r="A26" s="16" t="s">
        <v>86</v>
      </c>
      <c r="B26" s="14" t="s">
        <v>87</v>
      </c>
      <c r="C26" s="24" t="str">
        <f>VLOOKUP(C3,ТС!A2:Q1000,17,0)</f>
        <v>Белый</v>
      </c>
    </row>
    <row r="27" spans="1:3" x14ac:dyDescent="0.25">
      <c r="A27" s="16" t="s">
        <v>88</v>
      </c>
      <c r="B27" s="14" t="s">
        <v>89</v>
      </c>
      <c r="C27" s="24" t="str">
        <f>VLOOKUP(C3,ТС!A2:D1000,4,0)</f>
        <v>серия 03 РУ № 555666 от 09.02.2018 г.</v>
      </c>
    </row>
    <row r="28" spans="1:3" x14ac:dyDescent="0.25">
      <c r="A28" s="16" t="s">
        <v>90</v>
      </c>
      <c r="B28" s="14" t="s">
        <v>91</v>
      </c>
      <c r="C28" s="24" t="str">
        <f>VLOOKUP(C3,ТС!A2:E1000,5,0)</f>
        <v>серия 99 11 № 555666 от 30.06.2022 г.</v>
      </c>
    </row>
    <row r="29" spans="1:3" x14ac:dyDescent="0.25">
      <c r="A29" s="16" t="s">
        <v>119</v>
      </c>
      <c r="B29" s="14" t="s">
        <v>120</v>
      </c>
      <c r="C29" s="19">
        <f>C5+365</f>
        <v>45853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Лица</vt:lpstr>
      <vt:lpstr>ТС</vt:lpstr>
      <vt:lpstr>print_vehicle_rent</vt:lpstr>
      <vt:lpstr>print_vehicle_attorney</vt:lpstr>
      <vt:lpstr>ТС!id_и_ФИО_лиц</vt:lpstr>
      <vt:lpstr>id_и_ФИО_лиц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G</dc:creator>
  <cp:lastModifiedBy>A G</cp:lastModifiedBy>
  <cp:lastPrinted>2024-08-03T13:28:16Z</cp:lastPrinted>
  <dcterms:created xsi:type="dcterms:W3CDTF">2023-05-07T18:48:29Z</dcterms:created>
  <dcterms:modified xsi:type="dcterms:W3CDTF">2024-10-08T19:51:25Z</dcterms:modified>
</cp:coreProperties>
</file>