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B538486A-E8AE-4CF0-A9EB-EC0DA54CB42B}" xr6:coauthVersionLast="31" xr6:coauthVersionMax="31" xr10:uidLastSave="{00000000-0000-0000-0000-000000000000}"/>
  <bookViews>
    <workbookView xWindow="0" yWindow="0" windowWidth="22260" windowHeight="12645" activeTab="1" xr2:uid="{00000000-000D-0000-FFFF-FFFF00000000}"/>
  </bookViews>
  <sheets>
    <sheet name="Dun resistiviteit" sheetId="1" r:id="rId1"/>
    <sheet name="Dik resistiviteit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2" l="1"/>
  <c r="B25" i="2"/>
  <c r="B1" i="2"/>
  <c r="E14" i="2"/>
  <c r="E15" i="2"/>
  <c r="E16" i="2"/>
  <c r="E17" i="2"/>
  <c r="B17" i="2"/>
  <c r="B16" i="2"/>
  <c r="B5" i="2"/>
  <c r="N38" i="2"/>
  <c r="M38" i="2"/>
  <c r="K38" i="2"/>
  <c r="J38" i="2"/>
  <c r="H38" i="2"/>
  <c r="G38" i="2"/>
  <c r="E38" i="2"/>
  <c r="D38" i="2"/>
  <c r="B38" i="2"/>
  <c r="A38" i="2"/>
  <c r="N37" i="2"/>
  <c r="M37" i="2"/>
  <c r="K37" i="2"/>
  <c r="J37" i="2"/>
  <c r="H37" i="2"/>
  <c r="G37" i="2"/>
  <c r="E37" i="2"/>
  <c r="D37" i="2"/>
  <c r="B37" i="2"/>
  <c r="A37" i="2"/>
  <c r="N36" i="2"/>
  <c r="M36" i="2"/>
  <c r="K36" i="2"/>
  <c r="J36" i="2"/>
  <c r="H36" i="2"/>
  <c r="G36" i="2"/>
  <c r="E36" i="2"/>
  <c r="D36" i="2"/>
  <c r="B36" i="2"/>
  <c r="A36" i="2"/>
  <c r="N35" i="2"/>
  <c r="M35" i="2"/>
  <c r="K35" i="2"/>
  <c r="J35" i="2"/>
  <c r="H35" i="2"/>
  <c r="G35" i="2"/>
  <c r="E35" i="2"/>
  <c r="D35" i="2"/>
  <c r="B35" i="2"/>
  <c r="A35" i="2"/>
  <c r="N34" i="2"/>
  <c r="M34" i="2"/>
  <c r="K34" i="2"/>
  <c r="J34" i="2"/>
  <c r="H34" i="2"/>
  <c r="G34" i="2"/>
  <c r="E34" i="2"/>
  <c r="D34" i="2"/>
  <c r="B34" i="2"/>
  <c r="A34" i="2"/>
  <c r="N33" i="2"/>
  <c r="M33" i="2"/>
  <c r="K33" i="2"/>
  <c r="J33" i="2"/>
  <c r="K41" i="2" s="1"/>
  <c r="H33" i="2"/>
  <c r="G33" i="2"/>
  <c r="E33" i="2"/>
  <c r="D33" i="2"/>
  <c r="B33" i="2"/>
  <c r="A33" i="2"/>
  <c r="N32" i="2"/>
  <c r="M32" i="2"/>
  <c r="K32" i="2"/>
  <c r="J32" i="2"/>
  <c r="H32" i="2"/>
  <c r="G32" i="2"/>
  <c r="E32" i="2"/>
  <c r="D32" i="2"/>
  <c r="B32" i="2"/>
  <c r="A32" i="2"/>
  <c r="N31" i="2"/>
  <c r="M31" i="2"/>
  <c r="K31" i="2"/>
  <c r="J31" i="2"/>
  <c r="H31" i="2"/>
  <c r="G31" i="2"/>
  <c r="E31" i="2"/>
  <c r="D31" i="2"/>
  <c r="B31" i="2"/>
  <c r="A31" i="2"/>
  <c r="N30" i="2"/>
  <c r="M30" i="2"/>
  <c r="K30" i="2"/>
  <c r="J30" i="2"/>
  <c r="H30" i="2"/>
  <c r="G30" i="2"/>
  <c r="E30" i="2"/>
  <c r="D30" i="2"/>
  <c r="B30" i="2"/>
  <c r="A30" i="2"/>
  <c r="K17" i="2"/>
  <c r="H17" i="2"/>
  <c r="K16" i="2"/>
  <c r="H16" i="2"/>
  <c r="K15" i="2"/>
  <c r="H15" i="2"/>
  <c r="B15" i="2"/>
  <c r="K14" i="2"/>
  <c r="H14" i="2"/>
  <c r="B14" i="2"/>
  <c r="K13" i="2"/>
  <c r="H13" i="2"/>
  <c r="E13" i="2"/>
  <c r="B13" i="2"/>
  <c r="K12" i="2"/>
  <c r="H12" i="2"/>
  <c r="E12" i="2"/>
  <c r="B12" i="2"/>
  <c r="K11" i="2"/>
  <c r="H11" i="2"/>
  <c r="E11" i="2"/>
  <c r="B11" i="2"/>
  <c r="N10" i="2"/>
  <c r="K10" i="2"/>
  <c r="H10" i="2"/>
  <c r="E10" i="2"/>
  <c r="B10" i="2"/>
  <c r="N9" i="2"/>
  <c r="K9" i="2"/>
  <c r="H9" i="2"/>
  <c r="E9" i="2"/>
  <c r="B9" i="2"/>
  <c r="B24" i="1"/>
  <c r="B43" i="1"/>
  <c r="B25" i="1"/>
  <c r="H41" i="2" l="1"/>
  <c r="B41" i="2"/>
  <c r="N41" i="2"/>
  <c r="E41" i="2"/>
  <c r="B21" i="2"/>
  <c r="H21" i="2" s="1"/>
  <c r="K43" i="1"/>
  <c r="N43" i="1"/>
  <c r="E43" i="1"/>
  <c r="H43" i="1"/>
  <c r="F21" i="1"/>
  <c r="M31" i="1"/>
  <c r="N41" i="1" s="1"/>
  <c r="M32" i="1"/>
  <c r="M33" i="1"/>
  <c r="M34" i="1"/>
  <c r="M35" i="1"/>
  <c r="M36" i="1"/>
  <c r="M37" i="1"/>
  <c r="M38" i="1"/>
  <c r="J31" i="1"/>
  <c r="J32" i="1"/>
  <c r="J33" i="1"/>
  <c r="J34" i="1"/>
  <c r="J35" i="1"/>
  <c r="J36" i="1"/>
  <c r="J37" i="1"/>
  <c r="J38" i="1"/>
  <c r="G31" i="1"/>
  <c r="G32" i="1"/>
  <c r="G33" i="1"/>
  <c r="G34" i="1"/>
  <c r="G35" i="1"/>
  <c r="G36" i="1"/>
  <c r="G37" i="1"/>
  <c r="G38" i="1"/>
  <c r="H41" i="1" s="1"/>
  <c r="D31" i="1"/>
  <c r="D32" i="1"/>
  <c r="D33" i="1"/>
  <c r="D34" i="1"/>
  <c r="D35" i="1"/>
  <c r="D36" i="1"/>
  <c r="D37" i="1"/>
  <c r="D38" i="1"/>
  <c r="M30" i="1"/>
  <c r="J30" i="1"/>
  <c r="G30" i="1"/>
  <c r="D30" i="1"/>
  <c r="B41" i="1"/>
  <c r="N31" i="1"/>
  <c r="N32" i="1"/>
  <c r="N33" i="1"/>
  <c r="N34" i="1"/>
  <c r="N35" i="1"/>
  <c r="N36" i="1"/>
  <c r="N37" i="1"/>
  <c r="N38" i="1"/>
  <c r="K31" i="1"/>
  <c r="K32" i="1"/>
  <c r="K33" i="1"/>
  <c r="K34" i="1"/>
  <c r="K35" i="1"/>
  <c r="K36" i="1"/>
  <c r="K37" i="1"/>
  <c r="K38" i="1"/>
  <c r="H31" i="1"/>
  <c r="H32" i="1"/>
  <c r="H33" i="1"/>
  <c r="H34" i="1"/>
  <c r="H35" i="1"/>
  <c r="H36" i="1"/>
  <c r="H37" i="1"/>
  <c r="H38" i="1"/>
  <c r="E31" i="1"/>
  <c r="E32" i="1"/>
  <c r="E33" i="1"/>
  <c r="E34" i="1"/>
  <c r="E35" i="1"/>
  <c r="E36" i="1"/>
  <c r="E37" i="1"/>
  <c r="E38" i="1"/>
  <c r="N30" i="1"/>
  <c r="K30" i="1"/>
  <c r="H30" i="1"/>
  <c r="E30" i="1"/>
  <c r="B30" i="1"/>
  <c r="B31" i="1"/>
  <c r="B32" i="1"/>
  <c r="B33" i="1"/>
  <c r="B34" i="1"/>
  <c r="B35" i="1"/>
  <c r="B36" i="1"/>
  <c r="B37" i="1"/>
  <c r="B38" i="1"/>
  <c r="A32" i="1"/>
  <c r="A31" i="1"/>
  <c r="A33" i="1"/>
  <c r="A34" i="1"/>
  <c r="A35" i="1"/>
  <c r="A36" i="1"/>
  <c r="A37" i="1"/>
  <c r="A38" i="1"/>
  <c r="A30" i="1"/>
  <c r="J21" i="2" l="1"/>
  <c r="I21" i="2"/>
  <c r="F21" i="2"/>
  <c r="B24" i="2"/>
  <c r="G21" i="2"/>
  <c r="B45" i="1"/>
  <c r="K41" i="1"/>
  <c r="E41" i="1"/>
  <c r="B22" i="1"/>
  <c r="G21" i="1"/>
  <c r="H21" i="1"/>
  <c r="I21" i="1"/>
  <c r="J21" i="1"/>
  <c r="B21" i="1"/>
  <c r="D1" i="1"/>
  <c r="C1" i="1"/>
  <c r="B1" i="1"/>
  <c r="K10" i="1"/>
  <c r="K11" i="1"/>
  <c r="K12" i="1"/>
  <c r="K13" i="1"/>
  <c r="K14" i="1"/>
  <c r="K15" i="1"/>
  <c r="K16" i="1"/>
  <c r="K17" i="1"/>
  <c r="N10" i="1"/>
  <c r="N11" i="1"/>
  <c r="N12" i="1"/>
  <c r="N13" i="1"/>
  <c r="N14" i="1"/>
  <c r="N15" i="1"/>
  <c r="N16" i="1"/>
  <c r="N17" i="1"/>
  <c r="H10" i="1"/>
  <c r="H11" i="1"/>
  <c r="H12" i="1"/>
  <c r="H13" i="1"/>
  <c r="H14" i="1"/>
  <c r="H15" i="1"/>
  <c r="H16" i="1"/>
  <c r="H17" i="1"/>
  <c r="E10" i="1"/>
  <c r="E11" i="1"/>
  <c r="E12" i="1"/>
  <c r="E13" i="1"/>
  <c r="E14" i="1"/>
  <c r="E15" i="1"/>
  <c r="N9" i="1"/>
  <c r="K9" i="1"/>
  <c r="H9" i="1"/>
  <c r="E9" i="1"/>
  <c r="B10" i="1"/>
  <c r="B11" i="1"/>
  <c r="B12" i="1"/>
  <c r="B13" i="1"/>
  <c r="B14" i="1"/>
  <c r="B15" i="1"/>
  <c r="B9" i="1"/>
  <c r="B22" i="2" l="1"/>
  <c r="H43" i="2"/>
  <c r="K43" i="2"/>
  <c r="B45" i="2" s="1"/>
  <c r="N43" i="2"/>
  <c r="E43" i="2"/>
</calcChain>
</file>

<file path=xl/sharedStrings.xml><?xml version="1.0" encoding="utf-8"?>
<sst xmlns="http://schemas.openxmlformats.org/spreadsheetml/2006/main" count="106" uniqueCount="49">
  <si>
    <t>V1</t>
  </si>
  <si>
    <t>V2</t>
  </si>
  <si>
    <t>V3</t>
  </si>
  <si>
    <t xml:space="preserve">V4 </t>
  </si>
  <si>
    <t>V5</t>
  </si>
  <si>
    <t>sV1</t>
  </si>
  <si>
    <t>sV2</t>
  </si>
  <si>
    <t>sV3</t>
  </si>
  <si>
    <t>sV4</t>
  </si>
  <si>
    <t>sV5</t>
  </si>
  <si>
    <t>I1</t>
  </si>
  <si>
    <t>sI1</t>
  </si>
  <si>
    <t>I2</t>
  </si>
  <si>
    <t>I3</t>
  </si>
  <si>
    <t>I4</t>
  </si>
  <si>
    <t>I5</t>
  </si>
  <si>
    <t>sI2</t>
  </si>
  <si>
    <t>sI3</t>
  </si>
  <si>
    <t>sI4</t>
  </si>
  <si>
    <t>sI5</t>
  </si>
  <si>
    <t>d</t>
  </si>
  <si>
    <t>sd</t>
  </si>
  <si>
    <t>davg</t>
  </si>
  <si>
    <t>sdavg</t>
  </si>
  <si>
    <t>-------------------------------------------------------------------------</t>
  </si>
  <si>
    <t>k1</t>
  </si>
  <si>
    <t>L</t>
  </si>
  <si>
    <t>sL</t>
  </si>
  <si>
    <t>V1*L</t>
  </si>
  <si>
    <t>L*L</t>
  </si>
  <si>
    <t>V2*L</t>
  </si>
  <si>
    <t>V3*L</t>
  </si>
  <si>
    <t>V4*L</t>
  </si>
  <si>
    <t>V5*L</t>
  </si>
  <si>
    <t>k2</t>
  </si>
  <si>
    <t>k3</t>
  </si>
  <si>
    <t>k4</t>
  </si>
  <si>
    <t>k5</t>
  </si>
  <si>
    <t>(d-davg)^2</t>
  </si>
  <si>
    <t>rho1</t>
  </si>
  <si>
    <t>rho3</t>
  </si>
  <si>
    <t>rho4</t>
  </si>
  <si>
    <t>rho5</t>
  </si>
  <si>
    <t>rhoavg</t>
  </si>
  <si>
    <t>rho2</t>
  </si>
  <si>
    <t>fout</t>
  </si>
  <si>
    <t>s</t>
  </si>
  <si>
    <t>ss</t>
  </si>
  <si>
    <t>Nota: nauwkeurigheden niet correct, ik heb op plaatsen rekenkundig gemiddelde gebruikt waar ik gewogen moest nemen!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</si>
</sst>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"/>
    <numFmt numFmtId="166" formatCode="0.000000"/>
    <numFmt numFmtId="167" formatCode="0.0000000"/>
    <numFmt numFmtId="168" formatCode="0.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quotePrefix="1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5"/>
  <sheetViews>
    <sheetView workbookViewId="0">
      <selection activeCell="K46" sqref="A1:XFD1048576"/>
    </sheetView>
  </sheetViews>
  <sheetFormatPr defaultRowHeight="15" x14ac:dyDescent="0.25"/>
  <cols>
    <col min="1" max="1" width="9.140625" style="1"/>
    <col min="2" max="2" width="13.7109375" style="1" bestFit="1" customWidth="1"/>
    <col min="3" max="9" width="9.140625" style="1"/>
    <col min="10" max="10" width="9.5703125" style="1" bestFit="1" customWidth="1"/>
    <col min="11" max="16384" width="9.140625" style="1"/>
  </cols>
  <sheetData>
    <row r="1" spans="1:19" s="2" customFormat="1" x14ac:dyDescent="0.25">
      <c r="A1" s="2" t="s">
        <v>20</v>
      </c>
      <c r="B1" s="2">
        <f>0.26*10^-3</f>
        <v>2.6000000000000003E-4</v>
      </c>
      <c r="C1" s="2">
        <f>10^-3*0.24</f>
        <v>2.4000000000000001E-4</v>
      </c>
      <c r="D1" s="2">
        <f>10^-3*0.24</f>
        <v>2.4000000000000001E-4</v>
      </c>
      <c r="E1" s="2">
        <v>2.5000000000000001E-4</v>
      </c>
      <c r="F1" s="2">
        <v>2.5000000000000001E-4</v>
      </c>
    </row>
    <row r="2" spans="1:19" s="2" customFormat="1" x14ac:dyDescent="0.25">
      <c r="A2" s="2" t="s">
        <v>21</v>
      </c>
      <c r="B2" s="2">
        <v>1.0000000000000001E-5</v>
      </c>
      <c r="C2" s="2">
        <v>1.0000000000000001E-5</v>
      </c>
      <c r="D2" s="2">
        <v>1.0000000000000001E-5</v>
      </c>
      <c r="E2" s="2">
        <v>1.0000000000000001E-5</v>
      </c>
      <c r="F2" s="2">
        <v>1.0000000000000001E-5</v>
      </c>
    </row>
    <row r="5" spans="1:19" x14ac:dyDescent="0.25">
      <c r="A5" s="1" t="s">
        <v>10</v>
      </c>
      <c r="B5" s="1">
        <v>6.0000000000000001E-3</v>
      </c>
      <c r="D5" s="1" t="s">
        <v>12</v>
      </c>
      <c r="E5" s="1">
        <v>1.14E-2</v>
      </c>
      <c r="G5" s="1" t="s">
        <v>13</v>
      </c>
      <c r="H5" s="1">
        <v>1.6E-2</v>
      </c>
      <c r="J5" s="1" t="s">
        <v>14</v>
      </c>
      <c r="K5" s="1">
        <v>2.86E-2</v>
      </c>
      <c r="M5" s="1" t="s">
        <v>15</v>
      </c>
      <c r="N5" s="1">
        <v>4.8000000000000001E-2</v>
      </c>
      <c r="R5" s="1" t="s">
        <v>26</v>
      </c>
      <c r="S5" s="1" t="s">
        <v>27</v>
      </c>
    </row>
    <row r="6" spans="1:19" x14ac:dyDescent="0.25">
      <c r="A6" s="1" t="s">
        <v>11</v>
      </c>
      <c r="B6" s="1">
        <v>2.9999999999999997E-4</v>
      </c>
      <c r="D6" s="1" t="s">
        <v>16</v>
      </c>
      <c r="E6" s="1">
        <v>2.0000000000000001E-4</v>
      </c>
      <c r="G6" s="1" t="s">
        <v>17</v>
      </c>
      <c r="H6" s="1">
        <v>2.9999999999999997E-4</v>
      </c>
      <c r="J6" s="1" t="s">
        <v>18</v>
      </c>
      <c r="K6" s="1">
        <v>4.0000000000000002E-4</v>
      </c>
      <c r="M6" s="1" t="s">
        <v>19</v>
      </c>
      <c r="N6" s="1">
        <v>2.0000000000000001E-4</v>
      </c>
      <c r="R6" s="1">
        <v>0.1</v>
      </c>
      <c r="S6" s="1">
        <v>1E-3</v>
      </c>
    </row>
    <row r="7" spans="1:19" x14ac:dyDescent="0.25">
      <c r="R7" s="1">
        <v>0.2</v>
      </c>
      <c r="S7" s="1">
        <v>1E-3</v>
      </c>
    </row>
    <row r="8" spans="1:19" x14ac:dyDescent="0.25">
      <c r="A8" s="1" t="s">
        <v>0</v>
      </c>
      <c r="B8" s="1" t="s">
        <v>5</v>
      </c>
      <c r="D8" s="1" t="s">
        <v>1</v>
      </c>
      <c r="E8" s="1" t="s">
        <v>6</v>
      </c>
      <c r="G8" s="1" t="s">
        <v>2</v>
      </c>
      <c r="H8" s="1" t="s">
        <v>7</v>
      </c>
      <c r="J8" s="1" t="s">
        <v>3</v>
      </c>
      <c r="K8" s="1" t="s">
        <v>8</v>
      </c>
      <c r="M8" s="1" t="s">
        <v>4</v>
      </c>
      <c r="N8" s="1" t="s">
        <v>9</v>
      </c>
      <c r="R8" s="1">
        <v>0.3</v>
      </c>
      <c r="S8" s="1">
        <v>1E-3</v>
      </c>
    </row>
    <row r="9" spans="1:19" x14ac:dyDescent="0.25">
      <c r="A9" s="1">
        <v>3.7000000000000002E-3</v>
      </c>
      <c r="B9" s="1">
        <f>10^-3*0.1</f>
        <v>1E-4</v>
      </c>
      <c r="D9" s="1">
        <v>7.1000000000000004E-3</v>
      </c>
      <c r="E9" s="1">
        <f>10^-3*0.1</f>
        <v>1E-4</v>
      </c>
      <c r="G9" s="1">
        <v>9.9000000000000008E-3</v>
      </c>
      <c r="H9" s="1">
        <f>10^-3*0.1</f>
        <v>1E-4</v>
      </c>
      <c r="J9" s="1">
        <v>1.78E-2</v>
      </c>
      <c r="K9" s="1">
        <f>10^-3*0.1</f>
        <v>1E-4</v>
      </c>
      <c r="M9" s="1">
        <v>3.0099999999999998E-2</v>
      </c>
      <c r="N9" s="1">
        <f>10^-3*0.1</f>
        <v>1E-4</v>
      </c>
      <c r="R9" s="1">
        <v>0.4</v>
      </c>
      <c r="S9" s="1">
        <v>1E-3</v>
      </c>
    </row>
    <row r="10" spans="1:19" x14ac:dyDescent="0.25">
      <c r="A10" s="1">
        <v>7.3000000000000001E-3</v>
      </c>
      <c r="B10" s="1">
        <f t="shared" ref="B10:B15" si="0">10^-3*0.1</f>
        <v>1E-4</v>
      </c>
      <c r="D10" s="1">
        <v>1.4E-2</v>
      </c>
      <c r="E10" s="1">
        <f t="shared" ref="E10:E15" si="1">10^-3*0.1</f>
        <v>1E-4</v>
      </c>
      <c r="G10" s="1">
        <v>1.9199999999999998E-2</v>
      </c>
      <c r="H10" s="1">
        <f t="shared" ref="H10:H17" si="2">10^-3*0.1</f>
        <v>1E-4</v>
      </c>
      <c r="J10" s="1">
        <v>3.4799999999999998E-2</v>
      </c>
      <c r="K10" s="1">
        <f t="shared" ref="K10:K17" si="3">10^-3*0.1</f>
        <v>1E-4</v>
      </c>
      <c r="M10" s="1">
        <v>5.8799999999999998E-2</v>
      </c>
      <c r="N10" s="1">
        <f t="shared" ref="N10:N17" si="4">10^-3*0.1</f>
        <v>1E-4</v>
      </c>
      <c r="R10" s="1">
        <v>0.5</v>
      </c>
      <c r="S10" s="1">
        <v>1E-3</v>
      </c>
    </row>
    <row r="11" spans="1:19" x14ac:dyDescent="0.25">
      <c r="A11" s="1">
        <v>1.0800000000000001E-2</v>
      </c>
      <c r="B11" s="1">
        <f t="shared" si="0"/>
        <v>1E-4</v>
      </c>
      <c r="D11" s="1">
        <v>2.1000000000000001E-2</v>
      </c>
      <c r="E11" s="1">
        <f t="shared" si="1"/>
        <v>1E-4</v>
      </c>
      <c r="G11" s="1">
        <v>2.8000000000000001E-2</v>
      </c>
      <c r="H11" s="1">
        <f t="shared" si="2"/>
        <v>1E-4</v>
      </c>
      <c r="J11" s="1">
        <v>5.21E-2</v>
      </c>
      <c r="K11" s="1">
        <f t="shared" si="3"/>
        <v>1E-4</v>
      </c>
      <c r="M11" s="1">
        <v>8.7900000000000006E-2</v>
      </c>
      <c r="N11" s="1">
        <f t="shared" si="4"/>
        <v>1E-4</v>
      </c>
      <c r="R11" s="1">
        <v>0.6</v>
      </c>
      <c r="S11" s="1">
        <v>1E-3</v>
      </c>
    </row>
    <row r="12" spans="1:19" x14ac:dyDescent="0.25">
      <c r="A12" s="1">
        <v>1.41E-2</v>
      </c>
      <c r="B12" s="1">
        <f t="shared" si="0"/>
        <v>1E-4</v>
      </c>
      <c r="D12" s="1">
        <v>2.7699999999999999E-2</v>
      </c>
      <c r="E12" s="1">
        <f t="shared" si="1"/>
        <v>1E-4</v>
      </c>
      <c r="G12" s="1">
        <v>3.85E-2</v>
      </c>
      <c r="H12" s="1">
        <f t="shared" si="2"/>
        <v>1E-4</v>
      </c>
      <c r="J12" s="1">
        <v>6.9000000000000006E-2</v>
      </c>
      <c r="K12" s="1">
        <f t="shared" si="3"/>
        <v>1E-4</v>
      </c>
      <c r="M12" s="1">
        <v>0.11650000000000001</v>
      </c>
      <c r="N12" s="1">
        <f t="shared" si="4"/>
        <v>1E-4</v>
      </c>
      <c r="R12" s="1">
        <v>0.7</v>
      </c>
      <c r="S12" s="1">
        <v>1E-3</v>
      </c>
    </row>
    <row r="13" spans="1:19" x14ac:dyDescent="0.25">
      <c r="A13" s="1">
        <v>1.7899999999999999E-2</v>
      </c>
      <c r="B13" s="1">
        <f t="shared" si="0"/>
        <v>1E-4</v>
      </c>
      <c r="D13" s="1">
        <v>3.4700000000000002E-2</v>
      </c>
      <c r="E13" s="1">
        <f t="shared" si="1"/>
        <v>1E-4</v>
      </c>
      <c r="G13" s="1">
        <v>4.7800000000000002E-2</v>
      </c>
      <c r="H13" s="1">
        <f t="shared" si="2"/>
        <v>1E-4</v>
      </c>
      <c r="J13" s="1">
        <v>8.5999999999999993E-2</v>
      </c>
      <c r="K13" s="1">
        <f t="shared" si="3"/>
        <v>1E-4</v>
      </c>
      <c r="M13" s="1">
        <v>0.14460000000000001</v>
      </c>
      <c r="N13" s="1">
        <f t="shared" si="4"/>
        <v>1E-4</v>
      </c>
      <c r="R13" s="1">
        <v>0.8</v>
      </c>
      <c r="S13" s="1">
        <v>1E-3</v>
      </c>
    </row>
    <row r="14" spans="1:19" x14ac:dyDescent="0.25">
      <c r="A14" s="1">
        <v>2.1000000000000001E-2</v>
      </c>
      <c r="B14" s="1">
        <f t="shared" si="0"/>
        <v>1E-4</v>
      </c>
      <c r="D14" s="1">
        <v>4.1200000000000001E-2</v>
      </c>
      <c r="E14" s="1">
        <f t="shared" si="1"/>
        <v>1E-4</v>
      </c>
      <c r="G14" s="1">
        <v>5.7000000000000002E-2</v>
      </c>
      <c r="H14" s="1">
        <f t="shared" si="2"/>
        <v>1E-4</v>
      </c>
      <c r="J14" s="1">
        <v>0.10349999999999999</v>
      </c>
      <c r="K14" s="1">
        <f t="shared" si="3"/>
        <v>1E-4</v>
      </c>
      <c r="M14" s="1">
        <v>0.1726</v>
      </c>
      <c r="N14" s="1">
        <f t="shared" si="4"/>
        <v>1E-4</v>
      </c>
      <c r="R14" s="1">
        <v>0.9</v>
      </c>
      <c r="S14" s="1">
        <v>1E-3</v>
      </c>
    </row>
    <row r="15" spans="1:19" x14ac:dyDescent="0.25">
      <c r="A15" s="1">
        <v>2.35E-2</v>
      </c>
      <c r="B15" s="1">
        <f t="shared" si="0"/>
        <v>1E-4</v>
      </c>
      <c r="D15" s="1">
        <v>4.8300000000000003E-2</v>
      </c>
      <c r="E15" s="1">
        <f t="shared" si="1"/>
        <v>1E-4</v>
      </c>
      <c r="G15" s="1">
        <v>6.2199999999999998E-2</v>
      </c>
      <c r="H15" s="1">
        <f t="shared" si="2"/>
        <v>1E-4</v>
      </c>
      <c r="J15" s="1">
        <v>0.1208</v>
      </c>
      <c r="K15" s="1">
        <f t="shared" si="3"/>
        <v>1E-4</v>
      </c>
      <c r="M15" s="1">
        <v>0.20599999999999999</v>
      </c>
      <c r="N15" s="1">
        <f t="shared" si="4"/>
        <v>1E-4</v>
      </c>
    </row>
    <row r="16" spans="1:19" x14ac:dyDescent="0.25">
      <c r="A16" s="1">
        <v>2.6499999999999999E-2</v>
      </c>
      <c r="B16" s="1">
        <v>5.0000000000000001E-4</v>
      </c>
      <c r="D16" s="1">
        <v>5.4600000000000003E-2</v>
      </c>
      <c r="E16" s="1">
        <v>5.0000000000000001E-4</v>
      </c>
      <c r="G16" s="1">
        <v>7.5600000000000001E-2</v>
      </c>
      <c r="H16" s="1">
        <f t="shared" si="2"/>
        <v>1E-4</v>
      </c>
      <c r="J16" s="1">
        <v>0.13819999999999999</v>
      </c>
      <c r="K16" s="1">
        <f t="shared" si="3"/>
        <v>1E-4</v>
      </c>
      <c r="M16" s="1">
        <v>0.2291</v>
      </c>
      <c r="N16" s="1">
        <f t="shared" si="4"/>
        <v>1E-4</v>
      </c>
    </row>
    <row r="17" spans="1:14" x14ac:dyDescent="0.25">
      <c r="A17" s="1">
        <v>3.0300000000000001E-2</v>
      </c>
      <c r="B17" s="1">
        <v>5.0000000000000001E-4</v>
      </c>
      <c r="D17" s="1">
        <v>6.13E-2</v>
      </c>
      <c r="E17" s="1">
        <v>5.0000000000000001E-4</v>
      </c>
      <c r="G17" s="1">
        <v>8.5000000000000006E-2</v>
      </c>
      <c r="H17" s="1">
        <f t="shared" si="2"/>
        <v>1E-4</v>
      </c>
      <c r="J17" s="1">
        <v>0.15540000000000001</v>
      </c>
      <c r="K17" s="1">
        <f t="shared" si="3"/>
        <v>1E-4</v>
      </c>
      <c r="M17" s="1">
        <v>0.25669999999999998</v>
      </c>
      <c r="N17" s="1">
        <f t="shared" si="4"/>
        <v>1E-4</v>
      </c>
    </row>
    <row r="19" spans="1:14" x14ac:dyDescent="0.25">
      <c r="A19" s="3" t="s">
        <v>24</v>
      </c>
    </row>
    <row r="21" spans="1:14" x14ac:dyDescent="0.25">
      <c r="A21" s="1" t="s">
        <v>22</v>
      </c>
      <c r="B21" s="5">
        <f>AVERAGE(B1:F1)</f>
        <v>2.4800000000000001E-4</v>
      </c>
      <c r="E21" s="1" t="s">
        <v>38</v>
      </c>
      <c r="F21" s="4">
        <f>(B1-$B$21)^2</f>
        <v>1.4400000000000049E-10</v>
      </c>
      <c r="G21" s="4">
        <f t="shared" ref="G21:J21" si="5">(C1-$B$21)^2</f>
        <v>6.4000000000000076E-11</v>
      </c>
      <c r="H21" s="4">
        <f t="shared" si="5"/>
        <v>6.4000000000000076E-11</v>
      </c>
      <c r="I21" s="4">
        <f t="shared" si="5"/>
        <v>3.9999999999999773E-12</v>
      </c>
      <c r="J21" s="4">
        <f t="shared" si="5"/>
        <v>3.9999999999999773E-12</v>
      </c>
    </row>
    <row r="22" spans="1:14" x14ac:dyDescent="0.25">
      <c r="A22" s="1" t="s">
        <v>23</v>
      </c>
      <c r="B22" s="5">
        <f>SQRT(SUM(F21:J21)/(5*4))</f>
        <v>3.7416573867739458E-6</v>
      </c>
    </row>
    <row r="24" spans="1:14" x14ac:dyDescent="0.25">
      <c r="A24" s="1" t="s">
        <v>46</v>
      </c>
      <c r="B24" s="6">
        <f>PI()*(B21/2)^2</f>
        <v>4.8305128641596662E-8</v>
      </c>
    </row>
    <row r="25" spans="1:14" x14ac:dyDescent="0.25">
      <c r="A25" s="1" t="s">
        <v>47</v>
      </c>
      <c r="B25" s="6">
        <f>PI()*B22*B21</f>
        <v>2.915181312917675E-9</v>
      </c>
      <c r="C25" s="1" t="s">
        <v>45</v>
      </c>
    </row>
    <row r="27" spans="1:14" x14ac:dyDescent="0.25">
      <c r="A27" s="3" t="s">
        <v>24</v>
      </c>
    </row>
    <row r="29" spans="1:14" x14ac:dyDescent="0.25">
      <c r="A29" s="1" t="s">
        <v>28</v>
      </c>
      <c r="B29" s="1" t="s">
        <v>29</v>
      </c>
      <c r="D29" s="1" t="s">
        <v>30</v>
      </c>
      <c r="E29" s="1" t="s">
        <v>29</v>
      </c>
      <c r="G29" s="1" t="s">
        <v>31</v>
      </c>
      <c r="H29" s="1" t="s">
        <v>29</v>
      </c>
      <c r="J29" s="1" t="s">
        <v>32</v>
      </c>
      <c r="K29" s="1" t="s">
        <v>29</v>
      </c>
      <c r="M29" s="1" t="s">
        <v>33</v>
      </c>
      <c r="N29" s="1" t="s">
        <v>29</v>
      </c>
    </row>
    <row r="30" spans="1:14" x14ac:dyDescent="0.25">
      <c r="A30" s="1">
        <f t="shared" ref="A30:A38" si="6">R6*A9</f>
        <v>3.7000000000000005E-4</v>
      </c>
      <c r="B30" s="7">
        <f t="shared" ref="B30:B38" si="7">R6^2</f>
        <v>1.0000000000000002E-2</v>
      </c>
      <c r="D30" s="1">
        <f>R6*D9</f>
        <v>7.1000000000000013E-4</v>
      </c>
      <c r="E30" s="7">
        <f>R6^2</f>
        <v>1.0000000000000002E-2</v>
      </c>
      <c r="G30" s="1">
        <f>R6*G9</f>
        <v>9.9000000000000021E-4</v>
      </c>
      <c r="H30" s="7">
        <f>R6^2</f>
        <v>1.0000000000000002E-2</v>
      </c>
      <c r="J30" s="1">
        <f>R6*J9</f>
        <v>1.7800000000000001E-3</v>
      </c>
      <c r="K30" s="7">
        <f>R6^2</f>
        <v>1.0000000000000002E-2</v>
      </c>
      <c r="M30" s="1">
        <f>R6*M9</f>
        <v>3.0100000000000001E-3</v>
      </c>
      <c r="N30" s="7">
        <f>R6^2</f>
        <v>1.0000000000000002E-2</v>
      </c>
    </row>
    <row r="31" spans="1:14" x14ac:dyDescent="0.25">
      <c r="A31" s="1">
        <f t="shared" si="6"/>
        <v>1.4600000000000001E-3</v>
      </c>
      <c r="B31" s="7">
        <f t="shared" si="7"/>
        <v>4.0000000000000008E-2</v>
      </c>
      <c r="D31" s="1">
        <f t="shared" ref="D31:D38" si="8">R7*D10</f>
        <v>2.8000000000000004E-3</v>
      </c>
      <c r="E31" s="7">
        <f t="shared" ref="E31:E38" si="9">R7^2</f>
        <v>4.0000000000000008E-2</v>
      </c>
      <c r="G31" s="1">
        <f t="shared" ref="G31:G38" si="10">R7*G10</f>
        <v>3.8399999999999997E-3</v>
      </c>
      <c r="H31" s="7">
        <f t="shared" ref="H31:H38" si="11">R7^2</f>
        <v>4.0000000000000008E-2</v>
      </c>
      <c r="J31" s="1">
        <f t="shared" ref="J31:J38" si="12">R7*J10</f>
        <v>6.96E-3</v>
      </c>
      <c r="K31" s="7">
        <f t="shared" ref="K31:K38" si="13">R7^2</f>
        <v>4.0000000000000008E-2</v>
      </c>
      <c r="M31" s="1">
        <f t="shared" ref="M31:M38" si="14">R7*M10</f>
        <v>1.176E-2</v>
      </c>
      <c r="N31" s="7">
        <f t="shared" ref="N31:N38" si="15">R7^2</f>
        <v>4.0000000000000008E-2</v>
      </c>
    </row>
    <row r="32" spans="1:14" x14ac:dyDescent="0.25">
      <c r="A32" s="1">
        <f t="shared" si="6"/>
        <v>3.2400000000000003E-3</v>
      </c>
      <c r="B32" s="7">
        <f t="shared" si="7"/>
        <v>0.09</v>
      </c>
      <c r="D32" s="1">
        <f t="shared" si="8"/>
        <v>6.3E-3</v>
      </c>
      <c r="E32" s="7">
        <f t="shared" si="9"/>
        <v>0.09</v>
      </c>
      <c r="G32" s="1">
        <f t="shared" si="10"/>
        <v>8.3999999999999995E-3</v>
      </c>
      <c r="H32" s="7">
        <f t="shared" si="11"/>
        <v>0.09</v>
      </c>
      <c r="J32" s="1">
        <f t="shared" si="12"/>
        <v>1.5629999999999998E-2</v>
      </c>
      <c r="K32" s="7">
        <f t="shared" si="13"/>
        <v>0.09</v>
      </c>
      <c r="M32" s="1">
        <f t="shared" si="14"/>
        <v>2.6370000000000001E-2</v>
      </c>
      <c r="N32" s="7">
        <f t="shared" si="15"/>
        <v>0.09</v>
      </c>
    </row>
    <row r="33" spans="1:14" x14ac:dyDescent="0.25">
      <c r="A33" s="1">
        <f t="shared" si="6"/>
        <v>5.64E-3</v>
      </c>
      <c r="B33" s="7">
        <f t="shared" si="7"/>
        <v>0.16000000000000003</v>
      </c>
      <c r="D33" s="1">
        <f t="shared" si="8"/>
        <v>1.108E-2</v>
      </c>
      <c r="E33" s="7">
        <f t="shared" si="9"/>
        <v>0.16000000000000003</v>
      </c>
      <c r="G33" s="1">
        <f t="shared" si="10"/>
        <v>1.54E-2</v>
      </c>
      <c r="H33" s="7">
        <f t="shared" si="11"/>
        <v>0.16000000000000003</v>
      </c>
      <c r="J33" s="1">
        <f t="shared" si="12"/>
        <v>2.7600000000000003E-2</v>
      </c>
      <c r="K33" s="7">
        <f t="shared" si="13"/>
        <v>0.16000000000000003</v>
      </c>
      <c r="M33" s="1">
        <f t="shared" si="14"/>
        <v>4.6600000000000003E-2</v>
      </c>
      <c r="N33" s="7">
        <f t="shared" si="15"/>
        <v>0.16000000000000003</v>
      </c>
    </row>
    <row r="34" spans="1:14" x14ac:dyDescent="0.25">
      <c r="A34" s="1">
        <f t="shared" si="6"/>
        <v>8.9499999999999996E-3</v>
      </c>
      <c r="B34" s="7">
        <f t="shared" si="7"/>
        <v>0.25</v>
      </c>
      <c r="D34" s="1">
        <f t="shared" si="8"/>
        <v>1.7350000000000001E-2</v>
      </c>
      <c r="E34" s="7">
        <f t="shared" si="9"/>
        <v>0.25</v>
      </c>
      <c r="G34" s="1">
        <f t="shared" si="10"/>
        <v>2.3900000000000001E-2</v>
      </c>
      <c r="H34" s="7">
        <f t="shared" si="11"/>
        <v>0.25</v>
      </c>
      <c r="J34" s="1">
        <f t="shared" si="12"/>
        <v>4.2999999999999997E-2</v>
      </c>
      <c r="K34" s="7">
        <f t="shared" si="13"/>
        <v>0.25</v>
      </c>
      <c r="M34" s="1">
        <f t="shared" si="14"/>
        <v>7.2300000000000003E-2</v>
      </c>
      <c r="N34" s="7">
        <f t="shared" si="15"/>
        <v>0.25</v>
      </c>
    </row>
    <row r="35" spans="1:14" x14ac:dyDescent="0.25">
      <c r="A35" s="1">
        <f t="shared" si="6"/>
        <v>1.26E-2</v>
      </c>
      <c r="B35" s="7">
        <f t="shared" si="7"/>
        <v>0.36</v>
      </c>
      <c r="D35" s="1">
        <f t="shared" si="8"/>
        <v>2.4719999999999999E-2</v>
      </c>
      <c r="E35" s="7">
        <f t="shared" si="9"/>
        <v>0.36</v>
      </c>
      <c r="G35" s="1">
        <f t="shared" si="10"/>
        <v>3.4200000000000001E-2</v>
      </c>
      <c r="H35" s="7">
        <f t="shared" si="11"/>
        <v>0.36</v>
      </c>
      <c r="J35" s="1">
        <f t="shared" si="12"/>
        <v>6.2099999999999995E-2</v>
      </c>
      <c r="K35" s="7">
        <f t="shared" si="13"/>
        <v>0.36</v>
      </c>
      <c r="M35" s="1">
        <f t="shared" si="14"/>
        <v>0.10356</v>
      </c>
      <c r="N35" s="7">
        <f t="shared" si="15"/>
        <v>0.36</v>
      </c>
    </row>
    <row r="36" spans="1:14" x14ac:dyDescent="0.25">
      <c r="A36" s="1">
        <f t="shared" si="6"/>
        <v>1.6449999999999999E-2</v>
      </c>
      <c r="B36" s="7">
        <f t="shared" si="7"/>
        <v>0.48999999999999994</v>
      </c>
      <c r="D36" s="1">
        <f t="shared" si="8"/>
        <v>3.381E-2</v>
      </c>
      <c r="E36" s="7">
        <f t="shared" si="9"/>
        <v>0.48999999999999994</v>
      </c>
      <c r="G36" s="1">
        <f t="shared" si="10"/>
        <v>4.3539999999999995E-2</v>
      </c>
      <c r="H36" s="7">
        <f t="shared" si="11"/>
        <v>0.48999999999999994</v>
      </c>
      <c r="J36" s="1">
        <f t="shared" si="12"/>
        <v>8.4559999999999996E-2</v>
      </c>
      <c r="K36" s="7">
        <f t="shared" si="13"/>
        <v>0.48999999999999994</v>
      </c>
      <c r="M36" s="1">
        <f t="shared" si="14"/>
        <v>0.14419999999999999</v>
      </c>
      <c r="N36" s="7">
        <f t="shared" si="15"/>
        <v>0.48999999999999994</v>
      </c>
    </row>
    <row r="37" spans="1:14" x14ac:dyDescent="0.25">
      <c r="A37" s="1">
        <f t="shared" si="6"/>
        <v>2.12E-2</v>
      </c>
      <c r="B37" s="7">
        <f t="shared" si="7"/>
        <v>0.64000000000000012</v>
      </c>
      <c r="D37" s="1">
        <f t="shared" si="8"/>
        <v>4.3680000000000004E-2</v>
      </c>
      <c r="E37" s="7">
        <f t="shared" si="9"/>
        <v>0.64000000000000012</v>
      </c>
      <c r="G37" s="1">
        <f t="shared" si="10"/>
        <v>6.0480000000000006E-2</v>
      </c>
      <c r="H37" s="7">
        <f t="shared" si="11"/>
        <v>0.64000000000000012</v>
      </c>
      <c r="J37" s="1">
        <f t="shared" si="12"/>
        <v>0.11055999999999999</v>
      </c>
      <c r="K37" s="7">
        <f t="shared" si="13"/>
        <v>0.64000000000000012</v>
      </c>
      <c r="M37" s="1">
        <f t="shared" si="14"/>
        <v>0.18328</v>
      </c>
      <c r="N37" s="7">
        <f t="shared" si="15"/>
        <v>0.64000000000000012</v>
      </c>
    </row>
    <row r="38" spans="1:14" x14ac:dyDescent="0.25">
      <c r="A38" s="1">
        <f t="shared" si="6"/>
        <v>2.7270000000000003E-2</v>
      </c>
      <c r="B38" s="7">
        <f t="shared" si="7"/>
        <v>0.81</v>
      </c>
      <c r="D38" s="1">
        <f t="shared" si="8"/>
        <v>5.5170000000000004E-2</v>
      </c>
      <c r="E38" s="7">
        <f t="shared" si="9"/>
        <v>0.81</v>
      </c>
      <c r="G38" s="1">
        <f t="shared" si="10"/>
        <v>7.6500000000000012E-2</v>
      </c>
      <c r="H38" s="7">
        <f t="shared" si="11"/>
        <v>0.81</v>
      </c>
      <c r="J38" s="1">
        <f t="shared" si="12"/>
        <v>0.13986000000000001</v>
      </c>
      <c r="K38" s="7">
        <f t="shared" si="13"/>
        <v>0.81</v>
      </c>
      <c r="M38" s="1">
        <f t="shared" si="14"/>
        <v>0.23102999999999999</v>
      </c>
      <c r="N38" s="7">
        <f t="shared" si="15"/>
        <v>0.81</v>
      </c>
    </row>
    <row r="41" spans="1:14" x14ac:dyDescent="0.25">
      <c r="A41" s="1" t="s">
        <v>25</v>
      </c>
      <c r="B41" s="1">
        <f>SUM(A30:A38)/SUM(B30:B38)</f>
        <v>3.4098245614035086E-2</v>
      </c>
      <c r="D41" s="1" t="s">
        <v>34</v>
      </c>
      <c r="E41" s="1">
        <f>SUM(D30:D38)/SUM(E30:E38)</f>
        <v>6.8638596491228068E-2</v>
      </c>
      <c r="G41" s="1" t="s">
        <v>35</v>
      </c>
      <c r="H41" s="1">
        <f>SUM(G30:G38)/SUM(H30:H38)</f>
        <v>9.3771929824561395E-2</v>
      </c>
      <c r="J41" s="1" t="s">
        <v>36</v>
      </c>
      <c r="K41" s="1">
        <f>SUM(J30:J38)/SUM(K30:K38)</f>
        <v>0.17264912280701752</v>
      </c>
      <c r="M41" s="1" t="s">
        <v>37</v>
      </c>
      <c r="N41" s="1">
        <f>SUM(M30:M38)/SUM(N30:N38)</f>
        <v>0.28845964912280703</v>
      </c>
    </row>
    <row r="43" spans="1:14" x14ac:dyDescent="0.25">
      <c r="A43" s="1" t="s">
        <v>39</v>
      </c>
      <c r="B43" s="8">
        <f>B41*$B$24/B5</f>
        <v>2.7452002347312066E-7</v>
      </c>
      <c r="D43" s="1" t="s">
        <v>44</v>
      </c>
      <c r="E43" s="8">
        <f>E41*$B$24/E5</f>
        <v>2.9084177484977342E-7</v>
      </c>
      <c r="G43" s="1" t="s">
        <v>40</v>
      </c>
      <c r="H43" s="8">
        <f>H41*$B$24/H5</f>
        <v>2.831040708216383E-7</v>
      </c>
      <c r="J43" s="1" t="s">
        <v>41</v>
      </c>
      <c r="K43" s="8">
        <f>K41*$B$24/K5</f>
        <v>2.9160273031649655E-7</v>
      </c>
      <c r="M43" s="1" t="s">
        <v>42</v>
      </c>
      <c r="N43" s="8">
        <f>N41*$B$24/N5</f>
        <v>2.9029334289139644E-7</v>
      </c>
    </row>
    <row r="45" spans="1:14" x14ac:dyDescent="0.25">
      <c r="A45" s="1" t="s">
        <v>43</v>
      </c>
      <c r="B45" s="8">
        <f>AVERAGE(B43,E43,H43,K43,N43)</f>
        <v>2.8607238847048509E-7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8E1C2-B867-4A16-8831-743CE2563954}">
  <dimension ref="A1:S47"/>
  <sheetViews>
    <sheetView tabSelected="1" topLeftCell="A34" workbookViewId="0">
      <selection activeCell="B47" sqref="B47"/>
    </sheetView>
  </sheetViews>
  <sheetFormatPr defaultRowHeight="15" x14ac:dyDescent="0.25"/>
  <cols>
    <col min="1" max="1" width="9.140625" style="1"/>
    <col min="2" max="2" width="13.7109375" style="1" bestFit="1" customWidth="1"/>
    <col min="3" max="9" width="9.140625" style="1"/>
    <col min="10" max="10" width="9.5703125" style="1" bestFit="1" customWidth="1"/>
    <col min="11" max="16384" width="9.140625" style="1"/>
  </cols>
  <sheetData>
    <row r="1" spans="1:19" s="2" customFormat="1" x14ac:dyDescent="0.25">
      <c r="A1" s="2" t="s">
        <v>20</v>
      </c>
      <c r="B1" s="2">
        <f>0.53*10^-3</f>
        <v>5.3000000000000009E-4</v>
      </c>
      <c r="C1" s="2">
        <v>5.2999999999999998E-4</v>
      </c>
      <c r="D1" s="2">
        <v>5.0000000000000001E-4</v>
      </c>
      <c r="E1" s="2">
        <v>5.0000000000000001E-4</v>
      </c>
      <c r="F1" s="2">
        <v>5.2999999999999998E-4</v>
      </c>
    </row>
    <row r="2" spans="1:19" s="2" customFormat="1" x14ac:dyDescent="0.25">
      <c r="A2" s="2" t="s">
        <v>21</v>
      </c>
      <c r="B2" s="2">
        <v>1.0000000000000001E-5</v>
      </c>
      <c r="C2" s="2">
        <v>1.0000000000000001E-5</v>
      </c>
      <c r="D2" s="2">
        <v>1.0000000000000001E-5</v>
      </c>
      <c r="E2" s="2">
        <v>1.0000000000000001E-5</v>
      </c>
      <c r="F2" s="2">
        <v>1.0000000000000001E-5</v>
      </c>
    </row>
    <row r="5" spans="1:19" x14ac:dyDescent="0.25">
      <c r="A5" s="1" t="s">
        <v>10</v>
      </c>
      <c r="B5" s="1">
        <f>4.3*10^-3</f>
        <v>4.3E-3</v>
      </c>
      <c r="D5" s="1" t="s">
        <v>12</v>
      </c>
      <c r="E5" s="1">
        <v>9.1000000000000004E-3</v>
      </c>
      <c r="G5" s="1" t="s">
        <v>13</v>
      </c>
      <c r="H5" s="1">
        <v>2.2100000000000002E-2</v>
      </c>
      <c r="J5" s="1" t="s">
        <v>14</v>
      </c>
      <c r="K5" s="1">
        <v>3.6999999999999998E-2</v>
      </c>
      <c r="M5" s="1" t="s">
        <v>15</v>
      </c>
      <c r="N5" s="1">
        <v>5.67E-2</v>
      </c>
      <c r="R5" s="1" t="s">
        <v>26</v>
      </c>
      <c r="S5" s="1" t="s">
        <v>27</v>
      </c>
    </row>
    <row r="6" spans="1:19" x14ac:dyDescent="0.25">
      <c r="A6" s="1" t="s">
        <v>11</v>
      </c>
      <c r="B6" s="1">
        <v>1E-4</v>
      </c>
      <c r="D6" s="1" t="s">
        <v>16</v>
      </c>
      <c r="E6" s="1">
        <v>2.0000000000000001E-4</v>
      </c>
      <c r="G6" s="1" t="s">
        <v>17</v>
      </c>
      <c r="H6" s="1">
        <v>2.9999999999999997E-4</v>
      </c>
      <c r="J6" s="1" t="s">
        <v>18</v>
      </c>
      <c r="K6" s="1">
        <v>5.0000000000000001E-4</v>
      </c>
      <c r="M6" s="1" t="s">
        <v>19</v>
      </c>
      <c r="N6" s="1">
        <v>5.0000000000000001E-4</v>
      </c>
      <c r="R6" s="1">
        <v>0.1</v>
      </c>
      <c r="S6" s="1">
        <v>1E-3</v>
      </c>
    </row>
    <row r="7" spans="1:19" x14ac:dyDescent="0.25">
      <c r="R7" s="1">
        <v>0.2</v>
      </c>
      <c r="S7" s="1">
        <v>1E-3</v>
      </c>
    </row>
    <row r="8" spans="1:19" x14ac:dyDescent="0.25">
      <c r="A8" s="1" t="s">
        <v>0</v>
      </c>
      <c r="B8" s="1" t="s">
        <v>5</v>
      </c>
      <c r="D8" s="1" t="s">
        <v>1</v>
      </c>
      <c r="E8" s="1" t="s">
        <v>6</v>
      </c>
      <c r="G8" s="1" t="s">
        <v>2</v>
      </c>
      <c r="H8" s="1" t="s">
        <v>7</v>
      </c>
      <c r="J8" s="1" t="s">
        <v>3</v>
      </c>
      <c r="K8" s="1" t="s">
        <v>8</v>
      </c>
      <c r="M8" s="1" t="s">
        <v>4</v>
      </c>
      <c r="N8" s="1" t="s">
        <v>9</v>
      </c>
      <c r="R8" s="1">
        <v>0.3</v>
      </c>
      <c r="S8" s="1">
        <v>1E-3</v>
      </c>
    </row>
    <row r="9" spans="1:19" x14ac:dyDescent="0.25">
      <c r="A9" s="1">
        <v>1.1999999999999999E-3</v>
      </c>
      <c r="B9" s="1">
        <f>10^-3*0.1</f>
        <v>1E-4</v>
      </c>
      <c r="D9" s="1">
        <v>2.5000000000000001E-3</v>
      </c>
      <c r="E9" s="1">
        <f>10^-3*0.1</f>
        <v>1E-4</v>
      </c>
      <c r="G9" s="1">
        <v>5.8999999999999999E-3</v>
      </c>
      <c r="H9" s="1">
        <f>10^-3*0.1</f>
        <v>1E-4</v>
      </c>
      <c r="J9" s="1">
        <v>9.9000000000000008E-3</v>
      </c>
      <c r="K9" s="1">
        <f>10^-3*0.1</f>
        <v>1E-4</v>
      </c>
      <c r="M9" s="1">
        <v>1.9199999999999998E-2</v>
      </c>
      <c r="N9" s="1">
        <f>10^-3*0.1</f>
        <v>1E-4</v>
      </c>
      <c r="R9" s="1">
        <v>0.4</v>
      </c>
      <c r="S9" s="1">
        <v>1E-3</v>
      </c>
    </row>
    <row r="10" spans="1:19" x14ac:dyDescent="0.25">
      <c r="A10" s="1">
        <v>2.3E-3</v>
      </c>
      <c r="B10" s="1">
        <f t="shared" ref="B10:B17" si="0">10^-3*0.1</f>
        <v>1E-4</v>
      </c>
      <c r="D10" s="1">
        <v>4.7999999999999996E-3</v>
      </c>
      <c r="E10" s="1">
        <f t="shared" ref="E10:E17" si="1">10^-3*0.1</f>
        <v>1E-4</v>
      </c>
      <c r="G10" s="1">
        <v>1.17E-2</v>
      </c>
      <c r="H10" s="1">
        <f t="shared" ref="H10:H17" si="2">10^-3*0.1</f>
        <v>1E-4</v>
      </c>
      <c r="J10" s="1">
        <v>1.9400000000000001E-2</v>
      </c>
      <c r="K10" s="1">
        <f t="shared" ref="K10:K17" si="3">10^-3*0.1</f>
        <v>1E-4</v>
      </c>
      <c r="M10" s="1">
        <v>3.0099999999999998E-2</v>
      </c>
      <c r="N10" s="1">
        <f t="shared" ref="N10" si="4">10^-3*0.1</f>
        <v>1E-4</v>
      </c>
      <c r="R10" s="1">
        <v>0.5</v>
      </c>
      <c r="S10" s="1">
        <v>1E-3</v>
      </c>
    </row>
    <row r="11" spans="1:19" x14ac:dyDescent="0.25">
      <c r="A11" s="1">
        <v>3.3999999999999998E-3</v>
      </c>
      <c r="B11" s="1">
        <f t="shared" si="0"/>
        <v>1E-4</v>
      </c>
      <c r="D11" s="1">
        <v>7.1999999999999998E-3</v>
      </c>
      <c r="E11" s="1">
        <f t="shared" si="1"/>
        <v>1E-4</v>
      </c>
      <c r="G11" s="1">
        <v>1.7399999999999999E-2</v>
      </c>
      <c r="H11" s="1">
        <f t="shared" si="2"/>
        <v>1E-4</v>
      </c>
      <c r="J11" s="1">
        <v>2.9000000000000001E-2</v>
      </c>
      <c r="K11" s="1">
        <f t="shared" si="3"/>
        <v>1E-4</v>
      </c>
      <c r="M11" s="1">
        <v>4.4499999999999998E-2</v>
      </c>
      <c r="N11" s="1">
        <v>5.0000000000000001E-4</v>
      </c>
      <c r="R11" s="1">
        <v>0.6</v>
      </c>
      <c r="S11" s="1">
        <v>1E-3</v>
      </c>
    </row>
    <row r="12" spans="1:19" x14ac:dyDescent="0.25">
      <c r="A12" s="1">
        <v>4.4000000000000003E-3</v>
      </c>
      <c r="B12" s="1">
        <f t="shared" si="0"/>
        <v>1E-4</v>
      </c>
      <c r="D12" s="1">
        <v>9.5999999999999992E-3</v>
      </c>
      <c r="E12" s="1">
        <f t="shared" si="1"/>
        <v>1E-4</v>
      </c>
      <c r="G12" s="1">
        <v>2.3099999999999999E-2</v>
      </c>
      <c r="H12" s="1">
        <f t="shared" si="2"/>
        <v>1E-4</v>
      </c>
      <c r="J12" s="1">
        <v>3.85E-2</v>
      </c>
      <c r="K12" s="1">
        <f t="shared" si="3"/>
        <v>1E-4</v>
      </c>
      <c r="M12" s="1">
        <v>5.96E-2</v>
      </c>
      <c r="N12" s="1">
        <v>5.0000000000000001E-4</v>
      </c>
      <c r="R12" s="1">
        <v>0.7</v>
      </c>
      <c r="S12" s="1">
        <v>1E-3</v>
      </c>
    </row>
    <row r="13" spans="1:19" x14ac:dyDescent="0.25">
      <c r="A13" s="1">
        <v>5.5999999999999999E-3</v>
      </c>
      <c r="B13" s="1">
        <f t="shared" si="0"/>
        <v>1E-4</v>
      </c>
      <c r="D13" s="1">
        <v>1.18E-2</v>
      </c>
      <c r="E13" s="1">
        <f t="shared" si="1"/>
        <v>1E-4</v>
      </c>
      <c r="G13" s="1">
        <v>2.8899999999999999E-2</v>
      </c>
      <c r="H13" s="1">
        <f t="shared" si="2"/>
        <v>1E-4</v>
      </c>
      <c r="J13" s="1">
        <v>4.7899999999999998E-2</v>
      </c>
      <c r="K13" s="1">
        <f t="shared" si="3"/>
        <v>1E-4</v>
      </c>
      <c r="M13" s="1">
        <v>7.4200000000000002E-2</v>
      </c>
      <c r="N13" s="1">
        <v>5.0000000000000001E-4</v>
      </c>
      <c r="R13" s="1">
        <v>0.8</v>
      </c>
      <c r="S13" s="1">
        <v>1E-3</v>
      </c>
    </row>
    <row r="14" spans="1:19" x14ac:dyDescent="0.25">
      <c r="A14" s="1">
        <v>6.7000000000000002E-3</v>
      </c>
      <c r="B14" s="1">
        <f t="shared" si="0"/>
        <v>1E-4</v>
      </c>
      <c r="D14" s="1">
        <v>1.4200000000000001E-2</v>
      </c>
      <c r="E14" s="1">
        <f t="shared" si="1"/>
        <v>1E-4</v>
      </c>
      <c r="G14" s="1">
        <v>3.4500000000000003E-2</v>
      </c>
      <c r="H14" s="1">
        <f t="shared" si="2"/>
        <v>1E-4</v>
      </c>
      <c r="J14" s="1">
        <v>5.7500000000000002E-2</v>
      </c>
      <c r="K14" s="1">
        <f t="shared" si="3"/>
        <v>1E-4</v>
      </c>
      <c r="M14" s="1">
        <v>8.8200000000000001E-2</v>
      </c>
      <c r="N14" s="1">
        <v>5.0000000000000001E-4</v>
      </c>
      <c r="R14" s="1">
        <v>0.9</v>
      </c>
      <c r="S14" s="1">
        <v>1E-3</v>
      </c>
    </row>
    <row r="15" spans="1:19" x14ac:dyDescent="0.25">
      <c r="A15" s="1">
        <v>7.9000000000000008E-3</v>
      </c>
      <c r="B15" s="1">
        <f t="shared" si="0"/>
        <v>1E-4</v>
      </c>
      <c r="D15" s="1">
        <v>1.6500000000000001E-2</v>
      </c>
      <c r="E15" s="1">
        <f t="shared" si="1"/>
        <v>1E-4</v>
      </c>
      <c r="G15" s="1">
        <v>4.02E-2</v>
      </c>
      <c r="H15" s="1">
        <f t="shared" si="2"/>
        <v>1E-4</v>
      </c>
      <c r="J15" s="1">
        <v>6.6799999999999998E-2</v>
      </c>
      <c r="K15" s="1">
        <f t="shared" si="3"/>
        <v>1E-4</v>
      </c>
      <c r="M15" s="1">
        <v>0.1031</v>
      </c>
      <c r="N15" s="1">
        <v>5.0000000000000001E-4</v>
      </c>
    </row>
    <row r="16" spans="1:19" x14ac:dyDescent="0.25">
      <c r="A16" s="1">
        <v>8.9999999999999993E-3</v>
      </c>
      <c r="B16" s="1">
        <f t="shared" si="0"/>
        <v>1E-4</v>
      </c>
      <c r="D16" s="1">
        <v>1.9E-2</v>
      </c>
      <c r="E16" s="1">
        <f t="shared" si="1"/>
        <v>1E-4</v>
      </c>
      <c r="G16" s="1">
        <v>4.5900000000000003E-2</v>
      </c>
      <c r="H16" s="1">
        <f t="shared" si="2"/>
        <v>1E-4</v>
      </c>
      <c r="J16" s="1">
        <v>7.6200000000000004E-2</v>
      </c>
      <c r="K16" s="1">
        <f t="shared" si="3"/>
        <v>1E-4</v>
      </c>
      <c r="M16" s="1">
        <v>0.1181</v>
      </c>
      <c r="N16" s="1">
        <v>5.0000000000000001E-4</v>
      </c>
    </row>
    <row r="17" spans="1:14" x14ac:dyDescent="0.25">
      <c r="A17" s="1">
        <v>1.01E-2</v>
      </c>
      <c r="B17" s="1">
        <f t="shared" si="0"/>
        <v>1E-4</v>
      </c>
      <c r="D17" s="1">
        <v>2.12E-2</v>
      </c>
      <c r="E17" s="1">
        <f t="shared" si="1"/>
        <v>1E-4</v>
      </c>
      <c r="G17" s="1">
        <v>5.1499999999999997E-2</v>
      </c>
      <c r="H17" s="1">
        <f t="shared" si="2"/>
        <v>1E-4</v>
      </c>
      <c r="J17" s="1">
        <v>8.8599999999999998E-2</v>
      </c>
      <c r="K17" s="1">
        <f t="shared" si="3"/>
        <v>1E-4</v>
      </c>
      <c r="M17" s="1">
        <v>0.1326</v>
      </c>
      <c r="N17" s="1">
        <v>5.0000000000000001E-4</v>
      </c>
    </row>
    <row r="19" spans="1:14" x14ac:dyDescent="0.25">
      <c r="A19" s="3" t="s">
        <v>24</v>
      </c>
    </row>
    <row r="21" spans="1:14" x14ac:dyDescent="0.25">
      <c r="A21" s="1" t="s">
        <v>22</v>
      </c>
      <c r="B21" s="5">
        <f>AVERAGE(B1:F1)</f>
        <v>5.1800000000000001E-4</v>
      </c>
      <c r="E21" s="1" t="s">
        <v>38</v>
      </c>
      <c r="F21" s="4">
        <f>(B1-$B$21)^2</f>
        <v>1.440000000000018E-10</v>
      </c>
      <c r="G21" s="4">
        <f t="shared" ref="G21:J21" si="5">(C1-$B$21)^2</f>
        <v>1.4399999999999919E-10</v>
      </c>
      <c r="H21" s="4">
        <f t="shared" si="5"/>
        <v>3.2400000000000012E-10</v>
      </c>
      <c r="I21" s="4">
        <f t="shared" si="5"/>
        <v>3.2400000000000012E-10</v>
      </c>
      <c r="J21" s="4">
        <f t="shared" si="5"/>
        <v>1.4399999999999919E-10</v>
      </c>
    </row>
    <row r="22" spans="1:14" x14ac:dyDescent="0.25">
      <c r="A22" s="1" t="s">
        <v>23</v>
      </c>
      <c r="B22" s="5">
        <f>SQRT(SUM(F21:J21)/(5*4))</f>
        <v>7.3484692283495356E-6</v>
      </c>
    </row>
    <row r="24" spans="1:14" x14ac:dyDescent="0.25">
      <c r="A24" s="1" t="s">
        <v>46</v>
      </c>
      <c r="B24" s="6">
        <f>PI()*(B21/2)^2</f>
        <v>2.1074117679545692E-7</v>
      </c>
    </row>
    <row r="25" spans="1:14" x14ac:dyDescent="0.25">
      <c r="A25" s="1" t="s">
        <v>47</v>
      </c>
      <c r="B25" s="6">
        <f>PI()*B22*B21/2</f>
        <v>5.9792473082146119E-9</v>
      </c>
    </row>
    <row r="27" spans="1:14" x14ac:dyDescent="0.25">
      <c r="A27" s="3" t="s">
        <v>24</v>
      </c>
    </row>
    <row r="29" spans="1:14" x14ac:dyDescent="0.25">
      <c r="A29" s="1" t="s">
        <v>28</v>
      </c>
      <c r="B29" s="1" t="s">
        <v>29</v>
      </c>
      <c r="D29" s="1" t="s">
        <v>30</v>
      </c>
      <c r="E29" s="1" t="s">
        <v>29</v>
      </c>
      <c r="G29" s="1" t="s">
        <v>31</v>
      </c>
      <c r="H29" s="1" t="s">
        <v>29</v>
      </c>
      <c r="J29" s="1" t="s">
        <v>32</v>
      </c>
      <c r="K29" s="1" t="s">
        <v>29</v>
      </c>
      <c r="M29" s="1" t="s">
        <v>33</v>
      </c>
      <c r="N29" s="1" t="s">
        <v>29</v>
      </c>
    </row>
    <row r="30" spans="1:14" x14ac:dyDescent="0.25">
      <c r="A30" s="1">
        <f t="shared" ref="A30:A38" si="6">R6*A9</f>
        <v>1.1999999999999999E-4</v>
      </c>
      <c r="B30" s="7">
        <f t="shared" ref="B30:B38" si="7">R6^2</f>
        <v>1.0000000000000002E-2</v>
      </c>
      <c r="D30" s="1">
        <f>R6*D9</f>
        <v>2.5000000000000001E-4</v>
      </c>
      <c r="E30" s="7">
        <f>R6^2</f>
        <v>1.0000000000000002E-2</v>
      </c>
      <c r="G30" s="1">
        <f>R6*G9</f>
        <v>5.9000000000000003E-4</v>
      </c>
      <c r="H30" s="7">
        <f>R6^2</f>
        <v>1.0000000000000002E-2</v>
      </c>
      <c r="J30" s="1">
        <f>R6*J9</f>
        <v>9.9000000000000021E-4</v>
      </c>
      <c r="K30" s="7">
        <f>R6^2</f>
        <v>1.0000000000000002E-2</v>
      </c>
      <c r="M30" s="1">
        <f>R6*M9</f>
        <v>1.9199999999999998E-3</v>
      </c>
      <c r="N30" s="7">
        <f>R6^2</f>
        <v>1.0000000000000002E-2</v>
      </c>
    </row>
    <row r="31" spans="1:14" x14ac:dyDescent="0.25">
      <c r="A31" s="1">
        <f t="shared" si="6"/>
        <v>4.6000000000000001E-4</v>
      </c>
      <c r="B31" s="7">
        <f t="shared" si="7"/>
        <v>4.0000000000000008E-2</v>
      </c>
      <c r="D31" s="1">
        <f t="shared" ref="D31:D38" si="8">R7*D10</f>
        <v>9.5999999999999992E-4</v>
      </c>
      <c r="E31" s="7">
        <f t="shared" ref="E31:E38" si="9">R7^2</f>
        <v>4.0000000000000008E-2</v>
      </c>
      <c r="G31" s="1">
        <f t="shared" ref="G31:G38" si="10">R7*G10</f>
        <v>2.3400000000000001E-3</v>
      </c>
      <c r="H31" s="7">
        <f t="shared" ref="H31:H38" si="11">R7^2</f>
        <v>4.0000000000000008E-2</v>
      </c>
      <c r="J31" s="1">
        <f t="shared" ref="J31:J38" si="12">R7*J10</f>
        <v>3.8800000000000002E-3</v>
      </c>
      <c r="K31" s="7">
        <f t="shared" ref="K31:K38" si="13">R7^2</f>
        <v>4.0000000000000008E-2</v>
      </c>
      <c r="M31" s="1">
        <f t="shared" ref="M31:M38" si="14">R7*M10</f>
        <v>6.0200000000000002E-3</v>
      </c>
      <c r="N31" s="7">
        <f t="shared" ref="N31:N38" si="15">R7^2</f>
        <v>4.0000000000000008E-2</v>
      </c>
    </row>
    <row r="32" spans="1:14" x14ac:dyDescent="0.25">
      <c r="A32" s="1">
        <f t="shared" si="6"/>
        <v>1.0199999999999999E-3</v>
      </c>
      <c r="B32" s="7">
        <f t="shared" si="7"/>
        <v>0.09</v>
      </c>
      <c r="D32" s="1">
        <f t="shared" si="8"/>
        <v>2.16E-3</v>
      </c>
      <c r="E32" s="7">
        <f t="shared" si="9"/>
        <v>0.09</v>
      </c>
      <c r="G32" s="1">
        <f t="shared" si="10"/>
        <v>5.2199999999999998E-3</v>
      </c>
      <c r="H32" s="7">
        <f t="shared" si="11"/>
        <v>0.09</v>
      </c>
      <c r="J32" s="1">
        <f t="shared" si="12"/>
        <v>8.6999999999999994E-3</v>
      </c>
      <c r="K32" s="7">
        <f t="shared" si="13"/>
        <v>0.09</v>
      </c>
      <c r="M32" s="1">
        <f t="shared" si="14"/>
        <v>1.3349999999999999E-2</v>
      </c>
      <c r="N32" s="7">
        <f t="shared" si="15"/>
        <v>0.09</v>
      </c>
    </row>
    <row r="33" spans="1:14" x14ac:dyDescent="0.25">
      <c r="A33" s="1">
        <f t="shared" si="6"/>
        <v>1.7600000000000003E-3</v>
      </c>
      <c r="B33" s="7">
        <f t="shared" si="7"/>
        <v>0.16000000000000003</v>
      </c>
      <c r="D33" s="1">
        <f t="shared" si="8"/>
        <v>3.8399999999999997E-3</v>
      </c>
      <c r="E33" s="7">
        <f t="shared" si="9"/>
        <v>0.16000000000000003</v>
      </c>
      <c r="G33" s="1">
        <f t="shared" si="10"/>
        <v>9.2399999999999999E-3</v>
      </c>
      <c r="H33" s="7">
        <f t="shared" si="11"/>
        <v>0.16000000000000003</v>
      </c>
      <c r="J33" s="1">
        <f t="shared" si="12"/>
        <v>1.54E-2</v>
      </c>
      <c r="K33" s="7">
        <f t="shared" si="13"/>
        <v>0.16000000000000003</v>
      </c>
      <c r="M33" s="1">
        <f t="shared" si="14"/>
        <v>2.384E-2</v>
      </c>
      <c r="N33" s="7">
        <f t="shared" si="15"/>
        <v>0.16000000000000003</v>
      </c>
    </row>
    <row r="34" spans="1:14" x14ac:dyDescent="0.25">
      <c r="A34" s="1">
        <f t="shared" si="6"/>
        <v>2.8E-3</v>
      </c>
      <c r="B34" s="7">
        <f t="shared" si="7"/>
        <v>0.25</v>
      </c>
      <c r="D34" s="1">
        <f t="shared" si="8"/>
        <v>5.8999999999999999E-3</v>
      </c>
      <c r="E34" s="7">
        <f t="shared" si="9"/>
        <v>0.25</v>
      </c>
      <c r="G34" s="1">
        <f t="shared" si="10"/>
        <v>1.4449999999999999E-2</v>
      </c>
      <c r="H34" s="7">
        <f t="shared" si="11"/>
        <v>0.25</v>
      </c>
      <c r="J34" s="1">
        <f t="shared" si="12"/>
        <v>2.3949999999999999E-2</v>
      </c>
      <c r="K34" s="7">
        <f t="shared" si="13"/>
        <v>0.25</v>
      </c>
      <c r="M34" s="1">
        <f t="shared" si="14"/>
        <v>3.7100000000000001E-2</v>
      </c>
      <c r="N34" s="7">
        <f t="shared" si="15"/>
        <v>0.25</v>
      </c>
    </row>
    <row r="35" spans="1:14" x14ac:dyDescent="0.25">
      <c r="A35" s="1">
        <f t="shared" si="6"/>
        <v>4.0200000000000001E-3</v>
      </c>
      <c r="B35" s="7">
        <f t="shared" si="7"/>
        <v>0.36</v>
      </c>
      <c r="D35" s="1">
        <f t="shared" si="8"/>
        <v>8.5199999999999998E-3</v>
      </c>
      <c r="E35" s="7">
        <f t="shared" si="9"/>
        <v>0.36</v>
      </c>
      <c r="G35" s="1">
        <f t="shared" si="10"/>
        <v>2.07E-2</v>
      </c>
      <c r="H35" s="7">
        <f t="shared" si="11"/>
        <v>0.36</v>
      </c>
      <c r="J35" s="1">
        <f t="shared" si="12"/>
        <v>3.4500000000000003E-2</v>
      </c>
      <c r="K35" s="7">
        <f t="shared" si="13"/>
        <v>0.36</v>
      </c>
      <c r="M35" s="1">
        <f t="shared" si="14"/>
        <v>5.2920000000000002E-2</v>
      </c>
      <c r="N35" s="7">
        <f t="shared" si="15"/>
        <v>0.36</v>
      </c>
    </row>
    <row r="36" spans="1:14" x14ac:dyDescent="0.25">
      <c r="A36" s="1">
        <f t="shared" si="6"/>
        <v>5.5300000000000002E-3</v>
      </c>
      <c r="B36" s="7">
        <f t="shared" si="7"/>
        <v>0.48999999999999994</v>
      </c>
      <c r="D36" s="1">
        <f t="shared" si="8"/>
        <v>1.155E-2</v>
      </c>
      <c r="E36" s="7">
        <f t="shared" si="9"/>
        <v>0.48999999999999994</v>
      </c>
      <c r="G36" s="1">
        <f t="shared" si="10"/>
        <v>2.8139999999999998E-2</v>
      </c>
      <c r="H36" s="7">
        <f t="shared" si="11"/>
        <v>0.48999999999999994</v>
      </c>
      <c r="J36" s="1">
        <f t="shared" si="12"/>
        <v>4.6759999999999996E-2</v>
      </c>
      <c r="K36" s="7">
        <f t="shared" si="13"/>
        <v>0.48999999999999994</v>
      </c>
      <c r="M36" s="1">
        <f t="shared" si="14"/>
        <v>7.2169999999999998E-2</v>
      </c>
      <c r="N36" s="7">
        <f t="shared" si="15"/>
        <v>0.48999999999999994</v>
      </c>
    </row>
    <row r="37" spans="1:14" x14ac:dyDescent="0.25">
      <c r="A37" s="1">
        <f t="shared" si="6"/>
        <v>7.1999999999999998E-3</v>
      </c>
      <c r="B37" s="7">
        <f t="shared" si="7"/>
        <v>0.64000000000000012</v>
      </c>
      <c r="D37" s="1">
        <f t="shared" si="8"/>
        <v>1.52E-2</v>
      </c>
      <c r="E37" s="7">
        <f t="shared" si="9"/>
        <v>0.64000000000000012</v>
      </c>
      <c r="G37" s="1">
        <f t="shared" si="10"/>
        <v>3.6720000000000003E-2</v>
      </c>
      <c r="H37" s="7">
        <f t="shared" si="11"/>
        <v>0.64000000000000012</v>
      </c>
      <c r="J37" s="1">
        <f t="shared" si="12"/>
        <v>6.0960000000000007E-2</v>
      </c>
      <c r="K37" s="7">
        <f t="shared" si="13"/>
        <v>0.64000000000000012</v>
      </c>
      <c r="M37" s="1">
        <f t="shared" si="14"/>
        <v>9.4480000000000008E-2</v>
      </c>
      <c r="N37" s="7">
        <f t="shared" si="15"/>
        <v>0.64000000000000012</v>
      </c>
    </row>
    <row r="38" spans="1:14" x14ac:dyDescent="0.25">
      <c r="A38" s="1">
        <f t="shared" si="6"/>
        <v>9.0899999999999991E-3</v>
      </c>
      <c r="B38" s="7">
        <f t="shared" si="7"/>
        <v>0.81</v>
      </c>
      <c r="D38" s="1">
        <f t="shared" si="8"/>
        <v>1.908E-2</v>
      </c>
      <c r="E38" s="7">
        <f t="shared" si="9"/>
        <v>0.81</v>
      </c>
      <c r="G38" s="1">
        <f t="shared" si="10"/>
        <v>4.6349999999999995E-2</v>
      </c>
      <c r="H38" s="7">
        <f t="shared" si="11"/>
        <v>0.81</v>
      </c>
      <c r="J38" s="1">
        <f t="shared" si="12"/>
        <v>7.9740000000000005E-2</v>
      </c>
      <c r="K38" s="7">
        <f t="shared" si="13"/>
        <v>0.81</v>
      </c>
      <c r="M38" s="1">
        <f t="shared" si="14"/>
        <v>0.11934</v>
      </c>
      <c r="N38" s="7">
        <f t="shared" si="15"/>
        <v>0.81</v>
      </c>
    </row>
    <row r="41" spans="1:14" x14ac:dyDescent="0.25">
      <c r="A41" s="1" t="s">
        <v>25</v>
      </c>
      <c r="B41" s="1">
        <f>SUM(A30:A38)/SUM(B30:B38)</f>
        <v>1.1228070175438596E-2</v>
      </c>
      <c r="D41" s="1" t="s">
        <v>34</v>
      </c>
      <c r="E41" s="1">
        <f>SUM(D30:D38)/SUM(E30:E38)</f>
        <v>2.3670175438596487E-2</v>
      </c>
      <c r="G41" s="1" t="s">
        <v>35</v>
      </c>
      <c r="H41" s="1">
        <f>SUM(G30:G38)/SUM(H30:H38)</f>
        <v>5.7456140350877191E-2</v>
      </c>
      <c r="J41" s="1" t="s">
        <v>36</v>
      </c>
      <c r="K41" s="1">
        <f>SUM(J30:J38)/SUM(K30:K38)</f>
        <v>9.6449122807017548E-2</v>
      </c>
      <c r="M41" s="1" t="s">
        <v>37</v>
      </c>
      <c r="N41" s="1">
        <f>SUM(M30:M38)/SUM(N30:N38)</f>
        <v>0.14776842105263158</v>
      </c>
    </row>
    <row r="43" spans="1:14" x14ac:dyDescent="0.25">
      <c r="A43" s="1" t="s">
        <v>39</v>
      </c>
      <c r="B43" s="8">
        <f>B41*$B$24/B5</f>
        <v>5.5028295858462835E-7</v>
      </c>
      <c r="D43" s="1" t="s">
        <v>44</v>
      </c>
      <c r="E43" s="8">
        <f>E41*$B$24/E5</f>
        <v>5.4816270625107076E-7</v>
      </c>
      <c r="G43" s="1" t="s">
        <v>40</v>
      </c>
      <c r="H43" s="8">
        <f>H41*$B$24/H5</f>
        <v>5.4789025482664231E-7</v>
      </c>
      <c r="J43" s="1" t="s">
        <v>41</v>
      </c>
      <c r="K43" s="8">
        <f>K41*$B$24/K5</f>
        <v>5.4934599030379519E-7</v>
      </c>
      <c r="M43" s="1" t="s">
        <v>42</v>
      </c>
      <c r="N43" s="8">
        <f>N41*$B$24/N5</f>
        <v>5.4922206253682805E-7</v>
      </c>
    </row>
    <row r="45" spans="1:14" x14ac:dyDescent="0.25">
      <c r="A45" s="1" t="s">
        <v>43</v>
      </c>
      <c r="B45" s="8">
        <f>AVERAGE(B43,E43,H43,K43,N43)</f>
        <v>5.4898079450059304E-7</v>
      </c>
    </row>
    <row r="47" spans="1:14" x14ac:dyDescent="0.25">
      <c r="B47" s="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Dun resistiviteit</vt:lpstr>
      <vt:lpstr>Dik resistiviteit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2018-11-01T17:41:02Z</dcterms:modified>
</cp:coreProperties>
</file>