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ere\Documents\МатСтат\"/>
    </mc:Choice>
  </mc:AlternateContent>
  <xr:revisionPtr revIDLastSave="0" documentId="13_ncr:1_{2AA73EE2-C7D6-49AC-9C4F-C12765623B39}" xr6:coauthVersionLast="47" xr6:coauthVersionMax="47" xr10:uidLastSave="{00000000-0000-0000-0000-000000000000}"/>
  <bookViews>
    <workbookView xWindow="-108" yWindow="-108" windowWidth="30936" windowHeight="16776" xr2:uid="{1A749DC1-5300-4BF0-A5E4-FFDCA6FC5655}"/>
  </bookViews>
  <sheets>
    <sheet name="Выборка А" sheetId="1" r:id="rId1"/>
    <sheet name="Выборка В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5" i="3" l="1"/>
  <c r="S34" i="3"/>
  <c r="S33" i="3"/>
  <c r="S32" i="3"/>
  <c r="S13" i="3"/>
  <c r="U65" i="1"/>
  <c r="M45" i="1"/>
  <c r="U66" i="1"/>
  <c r="U67" i="1"/>
  <c r="U68" i="1"/>
  <c r="U69" i="1"/>
  <c r="T69" i="1"/>
  <c r="T66" i="1"/>
  <c r="T67" i="1"/>
  <c r="T68" i="1"/>
  <c r="T65" i="1"/>
  <c r="E7" i="1"/>
  <c r="L52" i="3"/>
  <c r="G7" i="1"/>
  <c r="D7" i="1"/>
  <c r="M51" i="1"/>
  <c r="M50" i="1"/>
  <c r="M6" i="1"/>
  <c r="M5" i="1"/>
  <c r="M7" i="1" s="1"/>
  <c r="M4" i="1"/>
  <c r="D11" i="1"/>
  <c r="D10" i="1"/>
  <c r="D9" i="1"/>
  <c r="D8" i="1"/>
  <c r="G11" i="1" l="1"/>
  <c r="G10" i="1"/>
  <c r="G9" i="1"/>
  <c r="G8" i="1"/>
  <c r="D12" i="1"/>
  <c r="S47" i="3"/>
  <c r="S48" i="3"/>
  <c r="L53" i="3" s="1"/>
  <c r="S8" i="3"/>
  <c r="S6" i="3"/>
  <c r="S5" i="3"/>
  <c r="E8" i="1" l="1"/>
  <c r="E11" i="1"/>
  <c r="E9" i="1"/>
  <c r="E10" i="1"/>
  <c r="S7" i="3"/>
  <c r="S14" i="3" s="1"/>
  <c r="M46" i="1" l="1"/>
  <c r="M39" i="1"/>
  <c r="F7" i="1"/>
  <c r="F8" i="1" s="1"/>
  <c r="F9" i="1" s="1"/>
  <c r="F10" i="1" s="1"/>
  <c r="F11" i="1" s="1"/>
  <c r="M40" i="1"/>
  <c r="M38" i="1"/>
  <c r="M37" i="1"/>
  <c r="M47" i="1"/>
  <c r="M44" i="1"/>
  <c r="B7" i="3"/>
  <c r="C7" i="3" s="1"/>
  <c r="B8" i="3" s="1"/>
  <c r="M57" i="1" l="1"/>
  <c r="M58" i="1"/>
  <c r="C8" i="3"/>
  <c r="B9" i="3" s="1"/>
  <c r="D7" i="3"/>
  <c r="C9" i="3" l="1"/>
  <c r="B10" i="3" s="1"/>
  <c r="D8" i="3"/>
  <c r="C10" i="3" l="1"/>
  <c r="B11" i="3" s="1"/>
  <c r="D9" i="3"/>
  <c r="D10" i="3" l="1"/>
  <c r="C11" i="3"/>
  <c r="B12" i="3" s="1"/>
  <c r="C12" i="3" l="1"/>
  <c r="B13" i="3" s="1"/>
  <c r="D11" i="3"/>
  <c r="D12" i="3" l="1"/>
  <c r="C13" i="3"/>
  <c r="B14" i="3" s="1"/>
  <c r="C14" i="3" l="1"/>
  <c r="E7" i="3" a="1"/>
  <c r="D14" i="3"/>
  <c r="D13" i="3"/>
  <c r="L12" i="3" l="1"/>
  <c r="L8" i="3"/>
  <c r="E7" i="3"/>
  <c r="L7" i="3" s="1"/>
  <c r="K8" i="3"/>
  <c r="I8" i="3"/>
  <c r="J8" i="3"/>
  <c r="L9" i="3"/>
  <c r="K9" i="3"/>
  <c r="I9" i="3"/>
  <c r="J9" i="3"/>
  <c r="L10" i="3"/>
  <c r="J10" i="3"/>
  <c r="I10" i="3"/>
  <c r="K10" i="3"/>
  <c r="I11" i="3"/>
  <c r="J11" i="3"/>
  <c r="K11" i="3"/>
  <c r="L11" i="3"/>
  <c r="J13" i="3"/>
  <c r="K12" i="3"/>
  <c r="I12" i="3"/>
  <c r="J12" i="3"/>
  <c r="I14" i="3"/>
  <c r="J7" i="3"/>
  <c r="I7" i="3"/>
  <c r="K7" i="3"/>
  <c r="K13" i="3"/>
  <c r="I13" i="3"/>
  <c r="L13" i="3"/>
  <c r="F7" i="3" l="1"/>
  <c r="F8" i="3" s="1"/>
  <c r="F9" i="3" s="1"/>
  <c r="F10" i="3" s="1"/>
  <c r="F11" i="3" s="1"/>
  <c r="F12" i="3" s="1"/>
  <c r="F13" i="3" s="1"/>
  <c r="F14" i="3" s="1"/>
  <c r="K14" i="3"/>
  <c r="J14" i="3"/>
  <c r="L14" i="3"/>
  <c r="S41" i="3" l="1"/>
  <c r="K52" i="3"/>
  <c r="K53" i="3"/>
  <c r="G13" i="3"/>
  <c r="G9" i="3"/>
  <c r="G14" i="3"/>
  <c r="G10" i="3"/>
  <c r="G11" i="3"/>
  <c r="G8" i="3"/>
  <c r="G12" i="3"/>
  <c r="G7" i="3"/>
  <c r="H7" i="3" s="1"/>
  <c r="S42" i="3"/>
  <c r="S54" i="3" s="1"/>
  <c r="L54" i="3" s="1"/>
  <c r="S43" i="3" l="1"/>
  <c r="S55" i="3" s="1"/>
  <c r="L55" i="3" s="1"/>
  <c r="H8" i="3"/>
  <c r="H9" i="3" s="1"/>
  <c r="H10" i="3" l="1"/>
  <c r="H11" i="3" l="1"/>
  <c r="H12" i="3" s="1"/>
  <c r="H13" i="3" s="1"/>
  <c r="H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<sst xmlns="http://schemas.openxmlformats.org/spreadsheetml/2006/main" count="71" uniqueCount="49">
  <si>
    <t>Мода</t>
  </si>
  <si>
    <t>Медиана</t>
  </si>
  <si>
    <t>Эксцесс</t>
  </si>
  <si>
    <t>начало</t>
  </si>
  <si>
    <t>конец</t>
  </si>
  <si>
    <t>x_i</t>
  </si>
  <si>
    <t>n_i</t>
  </si>
  <si>
    <t>x_i n_i</t>
  </si>
  <si>
    <t>x_i^2 n_i</t>
  </si>
  <si>
    <t>x_i^3 n_i</t>
  </si>
  <si>
    <t>x_i^4 n_i</t>
  </si>
  <si>
    <t>w_i</t>
  </si>
  <si>
    <t>Максимальное значение:</t>
  </si>
  <si>
    <t>Минмальное значение:</t>
  </si>
  <si>
    <t>Размах выборки:</t>
  </si>
  <si>
    <t>Количество элементов:</t>
  </si>
  <si>
    <t>Шаг</t>
  </si>
  <si>
    <t>Начальные моменты:</t>
  </si>
  <si>
    <t>Центральные моменты:</t>
  </si>
  <si>
    <t>Асимметрия:</t>
  </si>
  <si>
    <t>Эксцесс:</t>
  </si>
  <si>
    <t>Кол-во интервалов</t>
  </si>
  <si>
    <t>ws_i</t>
  </si>
  <si>
    <t>ns_i</t>
  </si>
  <si>
    <t>μ2</t>
  </si>
  <si>
    <t>μ3</t>
  </si>
  <si>
    <t>μ4</t>
  </si>
  <si>
    <t>μ1</t>
  </si>
  <si>
    <t>Асимметрия</t>
  </si>
  <si>
    <t>Мода:</t>
  </si>
  <si>
    <t>Медиана:</t>
  </si>
  <si>
    <t>x-x_avg</t>
  </si>
  <si>
    <t>&lt;- Дисперсия</t>
  </si>
  <si>
    <t>&lt;- Мат Ожидание</t>
  </si>
  <si>
    <t>Эмпирическая функция распределения:</t>
  </si>
  <si>
    <t>Среднее выборочное:</t>
  </si>
  <si>
    <t>Минимальное значение:</t>
  </si>
  <si>
    <t>Размах:</t>
  </si>
  <si>
    <t>Гипотезы:</t>
  </si>
  <si>
    <t>Параметр</t>
  </si>
  <si>
    <t>Эмпирический</t>
  </si>
  <si>
    <t>Теоретический</t>
  </si>
  <si>
    <r>
      <rPr>
        <sz val="11"/>
        <color theme="1"/>
        <rFont val="Aptos Narrow"/>
        <family val="2"/>
      </rPr>
      <t>ν</t>
    </r>
    <r>
      <rPr>
        <sz val="11"/>
        <color theme="1"/>
        <rFont val="Aptos Narrow"/>
        <family val="2"/>
        <charset val="204"/>
        <scheme val="minor"/>
      </rPr>
      <t>1</t>
    </r>
  </si>
  <si>
    <t>v2</t>
  </si>
  <si>
    <t>v3</t>
  </si>
  <si>
    <t>v4</t>
  </si>
  <si>
    <t>Poisson</t>
  </si>
  <si>
    <t>Exp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</si>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</sst>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charset val="1"/>
    </font>
    <font>
      <b/>
      <sz val="11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164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'Выборка А'!$C$7:$C$11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'Выборка А'!$D$7:$D$11</c:f>
              <c:numCache>
                <c:formatCode>General</c:formatCode>
                <c:ptCount val="5"/>
                <c:pt idx="0">
                  <c:v>23</c:v>
                </c:pt>
                <c:pt idx="1">
                  <c:v>20</c:v>
                </c:pt>
                <c:pt idx="2">
                  <c:v>15</c:v>
                </c:pt>
                <c:pt idx="3">
                  <c:v>3</c:v>
                </c:pt>
                <c:pt idx="4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CC-421D-BC63-E18A0097A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454368"/>
        <c:axId val="890444768"/>
      </c:scatterChart>
      <c:valAx>
        <c:axId val="8904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444768"/>
        <c:crosses val="autoZero"/>
        <c:crossBetween val="midCat"/>
      </c:valAx>
      <c:valAx>
        <c:axId val="89044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9045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>
                <a:latin typeface="Aptos Narrow" panose="020B0004020202020204" pitchFamily="34" charset="0"/>
              </a:rPr>
              <a:t>Эмпирическая</a:t>
            </a:r>
            <a:r>
              <a:rPr lang="ru-RU" sz="1400" baseline="0">
                <a:latin typeface="Aptos Narrow" panose="020B0004020202020204" pitchFamily="34" charset="0"/>
              </a:rPr>
              <a:t> ф</a:t>
            </a:r>
            <a:r>
              <a:rPr lang="ru-RU" sz="1400">
                <a:latin typeface="Aptos Narrow" panose="020B0004020202020204" pitchFamily="34" charset="0"/>
              </a:rPr>
              <a:t>ункция распределения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1956036444081897E-2"/>
          <c:y val="0.11428255850897731"/>
          <c:w val="0.89547276586215252"/>
          <c:h val="0.7886722420021027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-1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C0E-420E-A2AE-ABBA0A1CB4A8}"/>
            </c:ext>
          </c:extLst>
        </c:ser>
        <c:ser>
          <c:idx val="1"/>
          <c:order val="1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0.359375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6C0E-420E-A2AE-ABBA0A1CB4A8}"/>
            </c:ext>
          </c:extLst>
        </c:ser>
        <c:ser>
          <c:idx val="2"/>
          <c:order val="2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0.359375</c:v>
              </c:pt>
              <c:pt idx="1">
                <c:v>0.359375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6C0E-420E-A2AE-ABBA0A1CB4A8}"/>
            </c:ext>
          </c:extLst>
        </c:ser>
        <c:ser>
          <c:idx val="3"/>
          <c:order val="3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0.671875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6C0E-420E-A2AE-ABBA0A1CB4A8}"/>
            </c:ext>
          </c:extLst>
        </c:ser>
        <c:ser>
          <c:idx val="4"/>
          <c:order val="4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0.671875</c:v>
              </c:pt>
              <c:pt idx="1">
                <c:v>0.671875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6C0E-420E-A2AE-ABBA0A1CB4A8}"/>
            </c:ext>
          </c:extLst>
        </c:ser>
        <c:ser>
          <c:idx val="5"/>
          <c:order val="5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2</c:v>
              </c:pt>
              <c:pt idx="1">
                <c:v>2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0.90625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6C0E-420E-A2AE-ABBA0A1CB4A8}"/>
            </c:ext>
          </c:extLst>
        </c:ser>
        <c:ser>
          <c:idx val="6"/>
          <c:order val="6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2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0.90625</c:v>
              </c:pt>
              <c:pt idx="1">
                <c:v>0.90625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6C0E-420E-A2AE-ABBA0A1CB4A8}"/>
            </c:ext>
          </c:extLst>
        </c:ser>
        <c:ser>
          <c:idx val="7"/>
          <c:order val="7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0.953125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6C0E-420E-A2AE-ABBA0A1CB4A8}"/>
            </c:ext>
          </c:extLst>
        </c:ser>
        <c:ser>
          <c:idx val="8"/>
          <c:order val="8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3</c:v>
              </c:pt>
              <c:pt idx="1">
                <c:v>4</c:v>
              </c:pt>
            </c:numLit>
          </c:xVal>
          <c:yVal>
            <c:numLit>
              <c:formatCode>General</c:formatCode>
              <c:ptCount val="2"/>
              <c:pt idx="0">
                <c:v>0.953125</c:v>
              </c:pt>
              <c:pt idx="1">
                <c:v>0.953125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6C0E-420E-A2AE-ABBA0A1CB4A8}"/>
            </c:ext>
          </c:extLst>
        </c:ser>
        <c:ser>
          <c:idx val="9"/>
          <c:order val="9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4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6C0E-420E-A2AE-ABBA0A1CB4A8}"/>
            </c:ext>
          </c:extLst>
        </c:ser>
        <c:ser>
          <c:idx val="10"/>
          <c:order val="10"/>
          <c:spPr>
            <a:ln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4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6C0E-420E-A2AE-ABBA0A1CB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85952"/>
        <c:axId val="284362624"/>
      </c:scatterChart>
      <c:valAx>
        <c:axId val="284285952"/>
        <c:scaling>
          <c:orientation val="minMax"/>
          <c:max val="5"/>
          <c:min val="-1"/>
        </c:scaling>
        <c:delete val="0"/>
        <c:axPos val="b"/>
        <c:maj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+mn-lt"/>
              </a:defRPr>
            </a:pPr>
            <a:endParaRPr lang="ru-RU"/>
          </a:p>
        </c:txPr>
        <c:crossAx val="284362624"/>
        <c:crosses val="autoZero"/>
        <c:crossBetween val="midCat"/>
      </c:valAx>
      <c:valAx>
        <c:axId val="284362624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>
                  <a:alpha val="49000"/>
                </a:sysClr>
              </a:solidFill>
            </a:ln>
          </c:spPr>
        </c:majorGridlines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900" baseline="0">
                <a:latin typeface="+mn-lt"/>
              </a:defRPr>
            </a:pPr>
            <a:endParaRPr lang="ru-RU"/>
          </a:p>
        </c:txPr>
        <c:crossAx val="28428595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95000"/>
        </a:schemeClr>
      </a:solidFill>
    </a:ln>
  </c:spPr>
  <c:txPr>
    <a:bodyPr/>
    <a:lstStyle/>
    <a:p>
      <a:pPr>
        <a:defRPr sz="1200" b="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864791694141348E-2"/>
          <c:y val="0.14582385900151043"/>
          <c:w val="0.91205950485044218"/>
          <c:h val="0.7632838516521635"/>
        </c:manualLayout>
      </c:layout>
      <c:scatterChart>
        <c:scatterStyle val="lineMarker"/>
        <c:varyColors val="0"/>
        <c:ser>
          <c:idx val="0"/>
          <c:order val="0"/>
          <c:tx>
            <c:v>Исходный полигон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'Выборка А'!$R$65:$R$69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'Выборка А'!$S$65:$S$69</c:f>
              <c:numCache>
                <c:formatCode>General</c:formatCode>
                <c:ptCount val="5"/>
                <c:pt idx="0">
                  <c:v>0.359375</c:v>
                </c:pt>
                <c:pt idx="1">
                  <c:v>0.3125</c:v>
                </c:pt>
                <c:pt idx="2">
                  <c:v>0.234375</c:v>
                </c:pt>
                <c:pt idx="3">
                  <c:v>4.6875E-2</c:v>
                </c:pt>
                <c:pt idx="4">
                  <c:v>4.6875E-2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1F-473E-B0B8-46783550F4A2}"/>
            </c:ext>
          </c:extLst>
        </c:ser>
        <c:ser>
          <c:idx val="1"/>
          <c:order val="1"/>
          <c:tx>
            <c:v>Экспоненциальное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'Выборка А'!$R$65:$R$69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'Выборка А'!$T$65:$T$69</c:f>
              <c:numCache>
                <c:formatCode>General</c:formatCode>
                <c:ptCount val="5"/>
                <c:pt idx="0">
                  <c:v>0.90140845070422537</c:v>
                </c:pt>
                <c:pt idx="1">
                  <c:v>0.36596951390707927</c:v>
                </c:pt>
                <c:pt idx="2">
                  <c:v>0.14858268191822274</c:v>
                </c:pt>
                <c:pt idx="3">
                  <c:v>6.0324186925627715E-2</c:v>
                </c:pt>
                <c:pt idx="4">
                  <c:v>2.4491464827919293E-2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1F-473E-B0B8-46783550F4A2}"/>
            </c:ext>
          </c:extLst>
        </c:ser>
        <c:ser>
          <c:idx val="2"/>
          <c:order val="2"/>
          <c:tx>
            <c:v>Пуассон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'Выборка А'!$R$65:$R$69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xVal>
          <c:yVal>
            <c:numRef>
              <c:f>'Выборка А'!$U$65:$U$69</c:f>
              <c:numCache>
                <c:formatCode>General</c:formatCode>
                <c:ptCount val="5"/>
                <c:pt idx="0">
                  <c:v>0.32976499980625751</c:v>
                </c:pt>
                <c:pt idx="1">
                  <c:v>0.36583304666006694</c:v>
                </c:pt>
                <c:pt idx="2">
                  <c:v>0.20292301806925586</c:v>
                </c:pt>
                <c:pt idx="3">
                  <c:v>7.5039241056860245E-2</c:v>
                </c:pt>
                <c:pt idx="4">
                  <c:v>2.0811664511863583E-2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1F-473E-B0B8-46783550F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839536"/>
        <c:axId val="1791827056"/>
      </c:scatterChart>
      <c:valAx>
        <c:axId val="17918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827056"/>
        <c:crosses val="autoZero"/>
        <c:crossBetween val="midCat"/>
      </c:valAx>
      <c:valAx>
        <c:axId val="17918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183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731333082937929"/>
          <c:y val="0.16869134879090242"/>
          <c:w val="0.26172703146578774"/>
          <c:h val="0.201855416413801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en-US"/>
              <a:t> </a:t>
            </a:r>
            <a:r>
              <a:rPr lang="ru-RU"/>
              <a:t>с</a:t>
            </a:r>
            <a:r>
              <a:rPr lang="ru-RU" baseline="0"/>
              <a:t> модой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'Выборка В'!$D$7:$D$14</c:f>
              <c:numCache>
                <c:formatCode>General</c:formatCode>
                <c:ptCount val="8"/>
                <c:pt idx="0">
                  <c:v>145.6875</c:v>
                </c:pt>
                <c:pt idx="1">
                  <c:v>151.0625</c:v>
                </c:pt>
                <c:pt idx="2">
                  <c:v>156.4375</c:v>
                </c:pt>
                <c:pt idx="3">
                  <c:v>161.8125</c:v>
                </c:pt>
                <c:pt idx="4">
                  <c:v>167.1875</c:v>
                </c:pt>
                <c:pt idx="5">
                  <c:v>172.5625</c:v>
                </c:pt>
                <c:pt idx="6">
                  <c:v>177.9375</c:v>
                </c:pt>
                <c:pt idx="7">
                  <c:v>183.3125</c:v>
                </c:pt>
              </c:numCache>
            </c:numRef>
          </c:cat>
          <c:val>
            <c:numRef>
              <c:f>'Выборка В'!$E$7:$E$14</c:f>
              <c:numCache>
                <c:formatCode>General</c:formatCode>
                <c:ptCount val="8"/>
                <c:pt idx="0">
                  <c:v>5</c:v>
                </c:pt>
                <c:pt idx="1">
                  <c:v>21</c:v>
                </c:pt>
                <c:pt idx="2">
                  <c:v>49</c:v>
                </c:pt>
                <c:pt idx="3">
                  <c:v>58</c:v>
                </c:pt>
                <c:pt idx="4">
                  <c:v>54</c:v>
                </c:pt>
                <c:pt idx="5">
                  <c:v>39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A1-4397-940D-6B01B80E8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60883088"/>
        <c:axId val="2060885488"/>
      </c:barChart>
      <c:catAx>
        <c:axId val="206088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0885488"/>
        <c:crosses val="autoZero"/>
        <c:auto val="1"/>
        <c:lblAlgn val="ctr"/>
        <c:lblOffset val="100"/>
        <c:noMultiLvlLbl val="0"/>
      </c:catAx>
      <c:valAx>
        <c:axId val="206088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088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  <a:r>
              <a:rPr lang="ru-RU" baseline="0"/>
              <a:t>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'Выборка В'!$D$7:$D$14</c:f>
              <c:numCache>
                <c:formatCode>General</c:formatCode>
                <c:ptCount val="8"/>
                <c:pt idx="0">
                  <c:v>145.6875</c:v>
                </c:pt>
                <c:pt idx="1">
                  <c:v>151.0625</c:v>
                </c:pt>
                <c:pt idx="2">
                  <c:v>156.4375</c:v>
                </c:pt>
                <c:pt idx="3">
                  <c:v>161.8125</c:v>
                </c:pt>
                <c:pt idx="4">
                  <c:v>167.1875</c:v>
                </c:pt>
                <c:pt idx="5">
                  <c:v>172.5625</c:v>
                </c:pt>
                <c:pt idx="6">
                  <c:v>177.9375</c:v>
                </c:pt>
                <c:pt idx="7">
                  <c:v>183.3125</c:v>
                </c:pt>
              </c:numCache>
            </c:numRef>
          </c:xVal>
          <c:yVal>
            <c:numRef>
              <c:f>'Выборка В'!$E$7:$E$14</c:f>
              <c:numCache>
                <c:formatCode>General</c:formatCode>
                <c:ptCount val="8"/>
                <c:pt idx="0">
                  <c:v>5</c:v>
                </c:pt>
                <c:pt idx="1">
                  <c:v>21</c:v>
                </c:pt>
                <c:pt idx="2">
                  <c:v>49</c:v>
                </c:pt>
                <c:pt idx="3">
                  <c:v>58</c:v>
                </c:pt>
                <c:pt idx="4">
                  <c:v>54</c:v>
                </c:pt>
                <c:pt idx="5">
                  <c:v>39</c:v>
                </c:pt>
                <c:pt idx="6">
                  <c:v>6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D0-44BF-A533-27A41D006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239600"/>
        <c:axId val="1934246800"/>
      </c:scatterChart>
      <c:valAx>
        <c:axId val="1934239600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46800"/>
        <c:crosses val="autoZero"/>
        <c:crossBetween val="midCat"/>
      </c:valAx>
      <c:valAx>
        <c:axId val="193424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423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с медианой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'Выборка В'!$D$7:$D$14</c:f>
              <c:numCache>
                <c:formatCode>General</c:formatCode>
                <c:ptCount val="8"/>
                <c:pt idx="0">
                  <c:v>145.6875</c:v>
                </c:pt>
                <c:pt idx="1">
                  <c:v>151.0625</c:v>
                </c:pt>
                <c:pt idx="2">
                  <c:v>156.4375</c:v>
                </c:pt>
                <c:pt idx="3">
                  <c:v>161.8125</c:v>
                </c:pt>
                <c:pt idx="4">
                  <c:v>167.1875</c:v>
                </c:pt>
                <c:pt idx="5">
                  <c:v>172.5625</c:v>
                </c:pt>
                <c:pt idx="6">
                  <c:v>177.9375</c:v>
                </c:pt>
                <c:pt idx="7">
                  <c:v>183.3125</c:v>
                </c:pt>
              </c:numCache>
            </c:numRef>
          </c:xVal>
          <c:yVal>
            <c:numRef>
              <c:f>'Выборка В'!$H$7:$H$14</c:f>
              <c:numCache>
                <c:formatCode>General</c:formatCode>
                <c:ptCount val="8"/>
                <c:pt idx="0">
                  <c:v>2.1367521367521368E-2</c:v>
                </c:pt>
                <c:pt idx="1">
                  <c:v>0.1111111111111111</c:v>
                </c:pt>
                <c:pt idx="2">
                  <c:v>0.32051282051282048</c:v>
                </c:pt>
                <c:pt idx="3">
                  <c:v>0.56837606837606836</c:v>
                </c:pt>
                <c:pt idx="4">
                  <c:v>0.79914529914529919</c:v>
                </c:pt>
                <c:pt idx="5">
                  <c:v>0.96581196581196582</c:v>
                </c:pt>
                <c:pt idx="6">
                  <c:v>0.99145299145299148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0-4452-BA99-6A17D0712D5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2"/>
              <c:pt idx="0">
                <c:v>163.5</c:v>
              </c:pt>
              <c:pt idx="1">
                <c:v>163.5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0.63800000000000001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620-4E0D-9732-E31B0BF0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519008"/>
        <c:axId val="1951512768"/>
      </c:scatterChart>
      <c:valAx>
        <c:axId val="1951519008"/>
        <c:scaling>
          <c:orientation val="minMax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512768"/>
        <c:crosses val="autoZero"/>
        <c:crossBetween val="midCat"/>
      </c:valAx>
      <c:valAx>
        <c:axId val="19515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151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400">
                <a:latin typeface="Aptos Narrow" panose="020B0004020202020204" pitchFamily="34" charset="0"/>
              </a:rPr>
              <a:t>Эмпирическая функция</a:t>
            </a:r>
            <a:r>
              <a:rPr lang="ru-RU" sz="1400" baseline="0">
                <a:latin typeface="Aptos Narrow" panose="020B0004020202020204" pitchFamily="34" charset="0"/>
              </a:rPr>
              <a:t> распределения</a:t>
            </a:r>
            <a:endParaRPr lang="ru-RU" sz="1400">
              <a:latin typeface="Aptos Narrow" panose="020B0004020202020204" pitchFamily="34" charset="0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6389793702497284E-2"/>
          <c:y val="0.12765169059749887"/>
          <c:w val="0.8683224755700325"/>
          <c:h val="0.73544991368057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153.75</c:v>
              </c:pt>
              <c:pt idx="1">
                <c:v>159.125</c:v>
              </c:pt>
            </c:numLit>
          </c:xVal>
          <c:yVal>
            <c:numLit>
              <c:formatCode>General</c:formatCode>
              <c:ptCount val="2"/>
              <c:pt idx="0">
                <c:v>0.32051299999999999</c:v>
              </c:pt>
              <c:pt idx="1">
                <c:v>0.32051299999999999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BCA-4C57-8093-96A490DC70FF}"/>
            </c:ext>
          </c:extLst>
        </c:ser>
        <c:ser>
          <c:idx val="1"/>
          <c:order val="1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159.125</c:v>
              </c:pt>
              <c:pt idx="1">
                <c:v>159.125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0.56837599999999999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BCA-4C57-8093-96A490DC70FF}"/>
            </c:ext>
          </c:extLst>
        </c:ser>
        <c:ser>
          <c:idx val="2"/>
          <c:order val="2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159.125</c:v>
              </c:pt>
              <c:pt idx="1">
                <c:v>164.5</c:v>
              </c:pt>
            </c:numLit>
          </c:xVal>
          <c:yVal>
            <c:numLit>
              <c:formatCode>General</c:formatCode>
              <c:ptCount val="2"/>
              <c:pt idx="0">
                <c:v>0.56837599999999999</c:v>
              </c:pt>
              <c:pt idx="1">
                <c:v>0.56837599999999999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BCA-4C57-8093-96A490DC70FF}"/>
            </c:ext>
          </c:extLst>
        </c:ser>
        <c:ser>
          <c:idx val="3"/>
          <c:order val="3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164.5</c:v>
              </c:pt>
              <c:pt idx="1">
                <c:v>164.5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0.79914499999999999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BCA-4C57-8093-96A490DC70FF}"/>
            </c:ext>
          </c:extLst>
        </c:ser>
        <c:ser>
          <c:idx val="4"/>
          <c:order val="4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164.5</c:v>
              </c:pt>
              <c:pt idx="1">
                <c:v>169.875</c:v>
              </c:pt>
            </c:numLit>
          </c:xVal>
          <c:yVal>
            <c:numLit>
              <c:formatCode>General</c:formatCode>
              <c:ptCount val="2"/>
              <c:pt idx="0">
                <c:v>0.79914499999999999</c:v>
              </c:pt>
              <c:pt idx="1">
                <c:v>0.79914499999999999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2BCA-4C57-8093-96A490DC70FF}"/>
            </c:ext>
          </c:extLst>
        </c:ser>
        <c:ser>
          <c:idx val="5"/>
          <c:order val="5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169.875</c:v>
              </c:pt>
              <c:pt idx="1">
                <c:v>169.875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0.965812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2BCA-4C57-8093-96A490DC70FF}"/>
            </c:ext>
          </c:extLst>
        </c:ser>
        <c:ser>
          <c:idx val="6"/>
          <c:order val="6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169.875</c:v>
              </c:pt>
              <c:pt idx="1">
                <c:v>175.25</c:v>
              </c:pt>
            </c:numLit>
          </c:xVal>
          <c:yVal>
            <c:numLit>
              <c:formatCode>General</c:formatCode>
              <c:ptCount val="2"/>
              <c:pt idx="0">
                <c:v>0.965812</c:v>
              </c:pt>
              <c:pt idx="1">
                <c:v>0.965812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2BCA-4C57-8093-96A490DC70FF}"/>
            </c:ext>
          </c:extLst>
        </c:ser>
        <c:ser>
          <c:idx val="7"/>
          <c:order val="7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175.25</c:v>
              </c:pt>
              <c:pt idx="1">
                <c:v>175.25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0.99145300000000003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2BCA-4C57-8093-96A490DC70FF}"/>
            </c:ext>
          </c:extLst>
        </c:ser>
        <c:ser>
          <c:idx val="8"/>
          <c:order val="8"/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175.25</c:v>
              </c:pt>
              <c:pt idx="1">
                <c:v>180.625</c:v>
              </c:pt>
            </c:numLit>
          </c:xVal>
          <c:yVal>
            <c:numLit>
              <c:formatCode>General</c:formatCode>
              <c:ptCount val="2"/>
              <c:pt idx="0">
                <c:v>0.99145300000000003</c:v>
              </c:pt>
              <c:pt idx="1">
                <c:v>0.99145300000000003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8-2BCA-4C57-8093-96A490DC70FF}"/>
            </c:ext>
          </c:extLst>
        </c:ser>
        <c:ser>
          <c:idx val="9"/>
          <c:order val="9"/>
          <c:spPr>
            <a:ln>
              <a:solidFill>
                <a:sysClr val="windowText" lastClr="000000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180.625</c:v>
              </c:pt>
              <c:pt idx="1">
                <c:v>180.625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9-2BCA-4C57-8093-96A490DC70FF}"/>
            </c:ext>
          </c:extLst>
        </c:ser>
        <c:ser>
          <c:idx val="10"/>
          <c:order val="10"/>
          <c:spPr>
            <a:ln>
              <a:solidFill>
                <a:sysClr val="windowText" lastClr="000000"/>
              </a:solidFill>
              <a:prstDash val="solid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180.625</c:v>
              </c:pt>
              <c:pt idx="1">
                <c:v>186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A-2BCA-4C57-8093-96A490DC70FF}"/>
            </c:ext>
          </c:extLst>
        </c:ser>
        <c:ser>
          <c:idx val="11"/>
          <c:order val="11"/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153.75</c:v>
              </c:pt>
              <c:pt idx="1">
                <c:v>153.75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0.32051299999999999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C-2BCA-4C57-8093-96A490DC70FF}"/>
            </c:ext>
          </c:extLst>
        </c:ser>
        <c:ser>
          <c:idx val="12"/>
          <c:order val="12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148.375</c:v>
              </c:pt>
              <c:pt idx="1">
                <c:v>153.75</c:v>
              </c:pt>
            </c:numLit>
          </c:xVal>
          <c:yVal>
            <c:numLit>
              <c:formatCode>General</c:formatCode>
              <c:ptCount val="2"/>
              <c:pt idx="0">
                <c:v>0.111111</c:v>
              </c:pt>
              <c:pt idx="1">
                <c:v>0.111111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D-2BCA-4C57-8093-96A490DC70FF}"/>
            </c:ext>
          </c:extLst>
        </c:ser>
        <c:ser>
          <c:idx val="13"/>
          <c:order val="13"/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148.375</c:v>
              </c:pt>
              <c:pt idx="1">
                <c:v>148.375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0.111111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E-2BCA-4C57-8093-96A490DC70FF}"/>
            </c:ext>
          </c:extLst>
        </c:ser>
        <c:ser>
          <c:idx val="14"/>
          <c:order val="14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143</c:v>
              </c:pt>
              <c:pt idx="1">
                <c:v>148.375</c:v>
              </c:pt>
            </c:numLit>
          </c:xVal>
          <c:yVal>
            <c:numLit>
              <c:formatCode>General</c:formatCode>
              <c:ptCount val="2"/>
              <c:pt idx="0">
                <c:v>2.1368000000000002E-2</c:v>
              </c:pt>
              <c:pt idx="1">
                <c:v>2.1368000000000002E-2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F-2BCA-4C57-8093-96A490DC70FF}"/>
            </c:ext>
          </c:extLst>
        </c:ser>
        <c:ser>
          <c:idx val="15"/>
          <c:order val="15"/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143</c:v>
              </c:pt>
              <c:pt idx="1">
                <c:v>143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2.1368000000000002E-2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0-2BCA-4C57-8093-96A490DC70FF}"/>
            </c:ext>
          </c:extLst>
        </c:ser>
        <c:ser>
          <c:idx val="16"/>
          <c:order val="16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Lit>
              <c:formatCode>General</c:formatCode>
              <c:ptCount val="2"/>
              <c:pt idx="0">
                <c:v>140</c:v>
              </c:pt>
              <c:pt idx="1">
                <c:v>143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1-2BCA-4C57-8093-96A490DC7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85952"/>
        <c:axId val="284362624"/>
      </c:scatterChart>
      <c:valAx>
        <c:axId val="284285952"/>
        <c:scaling>
          <c:orientation val="minMax"/>
          <c:max val="186"/>
          <c:min val="140"/>
        </c:scaling>
        <c:delete val="0"/>
        <c:axPos val="b"/>
        <c:maj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>
                <a:latin typeface="+mn-lt"/>
              </a:defRPr>
            </a:pPr>
            <a:endParaRPr lang="ru-RU"/>
          </a:p>
        </c:txPr>
        <c:crossAx val="284362624"/>
        <c:crosses val="autoZero"/>
        <c:crossBetween val="midCat"/>
      </c:valAx>
      <c:valAx>
        <c:axId val="284362624"/>
        <c:scaling>
          <c:orientation val="minMax"/>
        </c:scaling>
        <c:delete val="0"/>
        <c:axPos val="l"/>
        <c:majorGridlines>
          <c:spPr>
            <a:ln>
              <a:solidFill>
                <a:sysClr val="windowText" lastClr="000000">
                  <a:alpha val="49000"/>
                </a:sysClr>
              </a:solidFill>
            </a:ln>
          </c:spPr>
        </c:majorGridlines>
        <c:numFmt formatCode="General" sourceLinked="1"/>
        <c:majorTickMark val="out"/>
        <c:minorTickMark val="none"/>
        <c:tickLblPos val="low"/>
        <c:txPr>
          <a:bodyPr/>
          <a:lstStyle/>
          <a:p>
            <a:pPr>
              <a:defRPr sz="900" baseline="0">
                <a:latin typeface="+mn-lt"/>
              </a:defRPr>
            </a:pPr>
            <a:endParaRPr lang="ru-RU"/>
          </a:p>
        </c:txPr>
        <c:crossAx val="284285952"/>
        <c:crosses val="autoZero"/>
        <c:crossBetween val="midCat"/>
      </c:valAx>
    </c:plotArea>
    <c:plotVisOnly val="1"/>
    <c:dispBlanksAs val="gap"/>
    <c:showDLblsOverMax val="0"/>
  </c:chart>
  <c:spPr>
    <a:ln>
      <a:solidFill>
        <a:schemeClr val="bg1">
          <a:lumMod val="85000"/>
        </a:schemeClr>
      </a:solidFill>
    </a:ln>
  </c:spPr>
  <c:txPr>
    <a:bodyPr/>
    <a:lstStyle/>
    <a:p>
      <a:pPr>
        <a:defRPr sz="1200" b="0">
          <a:latin typeface="Times New Roman" pitchFamily="18" charset="0"/>
          <a:cs typeface="Times New Roman" pitchFamily="18" charset="0"/>
        </a:defRPr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573635</xdr:colOff>
      <xdr:row>16</xdr:row>
      <xdr:rowOff>128017</xdr:rowOff>
    </xdr:from>
    <xdr:to>
      <xdr:col>9</xdr:col>
      <xdr:colOff>409652</xdr:colOff>
      <xdr:row>32</xdr:row>
      <xdr:rowOff>36577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12F563-80F4-DB2A-8748-2FF7CAB75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16459</xdr:colOff>
      <xdr:row>16</xdr:row>
      <xdr:rowOff>99364</xdr:rowOff>
    </xdr:from>
    <xdr:to>
      <xdr:col>16</xdr:col>
      <xdr:colOff>264566</xdr:colOff>
      <xdr:row>32</xdr:row>
      <xdr:rowOff>106680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D6B1577F-EE27-44FB-B4B9-4411786F2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13</xdr:col>
      <xdr:colOff>374904</xdr:colOff>
      <xdr:row>10</xdr:row>
      <xdr:rowOff>155601</xdr:rowOff>
    </xdr:from>
    <xdr:ext cx="1826526" cy="996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4C26CA-C6C1-81C0-B017-12977D29C11D}"/>
                </a:ext>
              </a:extLst>
            </xdr:cNvPr>
            <xdr:cNvSpPr txBox="1"/>
          </xdr:nvSpPr>
          <xdr:spPr>
            <a:xfrm>
              <a:off x="9236964" y="1984401"/>
              <a:ext cx="1826526" cy="996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≤0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0,359375, 0&lt;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0,671875, 1&lt;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≤2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0,90625, 2&lt;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≤3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0,953125, 3&lt;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≤4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1, 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&gt;4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4C26CA-C6C1-81C0-B017-12977D29C11D}"/>
                </a:ext>
              </a:extLst>
            </xdr:cNvPr>
            <xdr:cNvSpPr txBox="1"/>
          </xdr:nvSpPr>
          <xdr:spPr>
            <a:xfrm>
              <a:off x="9236964" y="1984401"/>
              <a:ext cx="1826526" cy="996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𝐹(𝑥)={█(0, 𝑥≤0@0,359375, 0&lt;𝑥≤1@0,671875, 1&lt;𝑥≤2@0,90625, 2&lt;𝑥≤3@0,953125, 3&lt;𝑥≤4@1, 𝑥&gt;4)┤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30176</xdr:colOff>
      <xdr:row>34</xdr:row>
      <xdr:rowOff>181355</xdr:rowOff>
    </xdr:from>
    <xdr:to>
      <xdr:col>8</xdr:col>
      <xdr:colOff>175846</xdr:colOff>
      <xdr:row>76</xdr:row>
      <xdr:rowOff>41030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87EF359-D9F3-26C4-7F88-A3A28436A806}"/>
                </a:ext>
              </a:extLst>
            </xdr:cNvPr>
            <xdr:cNvSpPr txBox="1"/>
          </xdr:nvSpPr>
          <xdr:spPr>
            <a:xfrm>
              <a:off x="1249376" y="6359417"/>
              <a:ext cx="3803270" cy="74913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1. Полигон ряда данной выборки имеет явно выраженный максимум в нуле</a:t>
              </a:r>
              <a:r>
                <a:rPr lang="ru-RU" sz="1100" baseline="0"/>
                <a:t> и резкое падение в конце, поэтому я предполагаю что данное распределение экспоненциальное. Оценим параметр </a:t>
              </a:r>
              <a14:m>
                <m:oMath xmlns:m="http://schemas.openxmlformats.org/officeDocument/2006/math">
                  <m:r>
                    <a:rPr lang="en-US" sz="1100" b="0" i="1" baseline="0">
                      <a:latin typeface="Cambria Math" panose="02040503050406030204" pitchFamily="18" charset="0"/>
                    </a:rPr>
                    <m:t>𝜆</m:t>
                  </m:r>
                  <m:r>
                    <a:rPr lang="ru-RU" sz="1100" b="0" i="1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ru-RU" sz="1100"/>
                <a:t>при помощи</a:t>
              </a:r>
              <a:r>
                <a:rPr lang="ru-RU" sz="1100" baseline="0"/>
                <a:t> метода максимального правдоподобия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𝜆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en-US" sz="1100" b="0"/>
            </a:p>
            <a:p>
              <a:r>
                <a:rPr lang="ru-RU" sz="1100" b="0"/>
                <a:t>Сотсавим функцию правдоподобия:</a:t>
              </a:r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𝜆</m:t>
                            </m:r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=</m:t>
                                </m:r>
                                <m:r>
                                  <m:rPr>
                                    <m:brk m:alnAt="25"/>
                                  </m:r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p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nary>
                          </m:sup>
                        </m:sSup>
                      </m:e>
                    </m:nary>
                  </m:oMath>
                </m:oMathPara>
              </a14:m>
              <a:endParaRPr lang="en-US" sz="1100" b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𝑙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  <m:nary>
                                  <m:naryPr>
                                    <m:chr m:val="∑"/>
                                    <m:limLoc m:val="subSup"/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>
                                    <m:r>
                                      <m:rPr>
                                        <m:brk m:alnAt="25"/>
                                      </m:r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=1</m:t>
                                    </m:r>
                                  </m:sub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𝑛</m:t>
                                    </m:r>
                                  </m:sup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sup>
                            </m:sSup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⁡(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ru-RU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Условие экстремума: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𝜕𝜆</m:t>
                        </m:r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5"/>
                              </m:r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=0,901</m:t>
                    </m:r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endParaRPr lang="ru-RU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ru-RU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2.  По полученному</a:t>
              </a:r>
              <a:r>
                <a:rPr lang="ru-RU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полигону явно можно утверждать, что данное распределение ни нормальное, ни равномерное из-за отсутствия симметрии и плавного перехода, однако данное распределение может быть Пуассоновским. Оценим его параметр при помощи метода максимального правдоподобия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𝑋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  <m:sup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sup>
                        </m:sSup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𝑒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𝐿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</m:d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∏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𝜆</m:t>
                            </m:r>
                          </m:e>
                        </m:d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∏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</m:sSup>
                    <m:nary>
                      <m:naryPr>
                        <m:chr m:val="∏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  <m:sup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</m:sup>
                            </m:sSup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!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𝑙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</m:sSup>
                            <m:nary>
                              <m:naryPr>
                                <m:chr m:val="∏"/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!</m:t>
                                    </m:r>
                                  </m:den>
                                </m:f>
                              </m:e>
                            </m:nary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</m:sSup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∏"/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=</m:t>
                                </m:r>
                                <m:r>
                                  <m:rPr>
                                    <m:brk m:alnAt="23"/>
                                  </m:r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p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!</m:t>
                                    </m:r>
                                  </m:den>
                                </m:f>
                              </m:e>
                            </m:nary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==−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Pr>
                                  <m:num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𝜆</m:t>
                                        </m:r>
                                      </m:e>
                                      <m:sup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𝑥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sup>
                                    </m:sSup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!</m:t>
                                    </m:r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𝜆</m:t>
                                    </m:r>
                                  </m:e>
                                  <m:sup>
                                    <m:sSub>
                                      <m:sSubPr>
                                        <m:ctrlP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sup>
                                </m:sSup>
                              </m:e>
                            </m:d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⁡(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!)]</m:t>
                            </m:r>
                          </m:e>
                        </m:func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==−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[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e>
                            </m:d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ln</m:t>
                            </m:r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!)]</m:t>
                            </m:r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𝜕𝜆</m:t>
                        </m:r>
                      </m:den>
                    </m:f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ru-RU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𝜆</m:t>
                                </m:r>
                              </m:den>
                            </m:f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−0</m:t>
                            </m:r>
                          </m:e>
                        </m:d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ru-RU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=0</m:t>
                    </m:r>
                  </m:oMath>
                </m:oMathPara>
              </a14:m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</m:oMath>
                </m:oMathPara>
              </a14:m>
              <a:endParaRPr lang="ru-RU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𝜆</m:t>
                    </m:r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limLoc m:val="subSup"/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5"/>
                          </m:r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e>
                      <m:sup>
                        <m: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∗</m:t>
                        </m:r>
                      </m:sup>
                    </m:sSup>
                    <m:r>
                      <a:rPr lang="en-US" sz="1100" b="0" i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b>
                        <m:r>
                          <a:rPr lang="ru-RU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в</m:t>
                        </m:r>
                      </m:sub>
                    </m:sSub>
                    <m:r>
                      <a:rPr lang="ru-RU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=1,109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87EF359-D9F3-26C4-7F88-A3A28436A806}"/>
                </a:ext>
              </a:extLst>
            </xdr:cNvPr>
            <xdr:cNvSpPr txBox="1"/>
          </xdr:nvSpPr>
          <xdr:spPr>
            <a:xfrm>
              <a:off x="1249376" y="6359417"/>
              <a:ext cx="3803270" cy="749139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1. Полигон ряда данной выборки имеет явно выраженный максимум в нуле</a:t>
              </a:r>
              <a:r>
                <a:rPr lang="ru-RU" sz="1100" baseline="0"/>
                <a:t> и резкое падение в конце, поэтому я предполагаю что данное распределение экспоненциальное. Оценим параметр </a:t>
              </a:r>
              <a:r>
                <a:rPr lang="en-US" sz="1100" b="0" i="0" baseline="0">
                  <a:latin typeface="Cambria Math" panose="02040503050406030204" pitchFamily="18" charset="0"/>
                </a:rPr>
                <a:t>𝜆</a:t>
              </a:r>
              <a:r>
                <a:rPr lang="ru-RU" sz="1100" b="0" i="0" baseline="0">
                  <a:latin typeface="Cambria Math" panose="02040503050406030204" pitchFamily="18" charset="0"/>
                </a:rPr>
                <a:t> </a:t>
              </a:r>
              <a:r>
                <a:rPr lang="ru-RU" sz="1100"/>
                <a:t>при помощи</a:t>
              </a:r>
              <a:r>
                <a:rPr lang="ru-RU" sz="1100" baseline="0"/>
                <a:t> метода максимального правдоподобия</a:t>
              </a:r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𝑓(𝑥)=𝜆𝑒^(−𝜆𝑥)</a:t>
              </a:r>
              <a:endParaRPr lang="en-US" sz="1100" b="0"/>
            </a:p>
            <a:p>
              <a:pPr/>
              <a:r>
                <a:rPr lang="ru-RU" sz="1100" b="0"/>
                <a:t>Сотсавим функцию правдоподобия:</a:t>
              </a:r>
              <a:endParaRPr lang="en-US" sz="1100" b="0"/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𝐿(𝜆)=∏_(𝑖=1)^𝑛▒〖𝑝(𝑥_𝑖,𝜆)=𝜆^𝑛 𝑒^(−𝜆∑2_(𝑖=1)^𝑛▒𝑥_𝑖 ) 〗</a:t>
              </a:r>
              <a:endParaRPr lang="en-US" sz="1100" b="0"/>
            </a:p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𝑙 〖=ln〗⁡(𝐿)=ln⁡(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𝜆^𝑛 𝑒^(−𝜆∑2_(𝑖=1)^𝑛▒𝑥_𝑖 ) )=𝑛∗ln⁡(𝜆)−𝜆∑2_(𝑖=1)^𝑛▒〖𝑥_𝑖 ln⁡(𝑒〗)</a:t>
              </a:r>
              <a:endParaRPr lang="ru-RU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ru-RU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Условие экстремума: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𝜕𝑙/𝜕𝜆=𝑛/𝜆−∑2_(𝑖=1)^𝑛▒𝑥_𝑖 =0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𝜆=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/(1/𝑛 ∑2_(𝑖=1)^𝑛▒𝑥_𝑖 )=1/𝑥 ̅ =0,901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endParaRPr lang="ru-RU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ru-RU" sz="1100" b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2.  По полученному</a:t>
              </a:r>
              <a:r>
                <a:rPr lang="ru-RU" sz="1100" b="0" baseline="0">
                  <a:solidFill>
                    <a:schemeClr val="dk1"/>
                  </a:solidFill>
                  <a:effectLst/>
                  <a:ea typeface="+mn-ea"/>
                  <a:cs typeface="+mn-cs"/>
                </a:rPr>
                <a:t> полигону явно можно утверждать, что данное распределение ни нормальное, ни равномерное из-за отсутствия симметрии и плавного перехода, однако данное распределение может быть Пуассоновским. Оценим его параметр при помощи метода максимального правдоподобия</a:t>
              </a: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𝑃_𝑚 (𝑋=𝑥_𝑖 )=(𝜆^(𝑥_𝑖 ) 𝑒^(−𝜆))/(𝑥_𝑖 !)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𝐿(𝜆)=∏_(𝑖=1)^𝑛▒𝑝(𝑥_𝑖,𝜆)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∏_(𝑖=1)^𝑛▒(𝜆^(𝑥_𝑖 ) 𝑒^(−𝜆))/(𝑥_𝑖 !)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 ∏_(𝑖=1)^𝑛▒𝜆^(𝑥_𝑖 )/(𝑥_𝑖 !)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𝑙 〖=ln〗⁡(𝐿)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=ln⁡(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𝑒^(−𝜆𝑛) ∏_(𝑖=1)^𝑛▒𝜆^(𝑥_𝑖 )/(𝑥_𝑖 !)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)=ln⁡(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𝑒^(−𝜆𝑛)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)+ln⁡(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∏_(𝑖=1)^𝑛▒𝜆^(𝑥_𝑖 )/(𝑥_𝑖 !)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)==−𝜆𝑛+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∑2_(𝑖=1)^𝑛▒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ln⁡(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𝜆^(𝑥_𝑖 )/(𝑥_𝑖 !)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−𝜆𝑛+∑2_(𝑖=1)^𝑛▒〖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ln⁡〖(𝜆^(𝑥_𝑖 ) )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−ln⁡(𝑥_𝑖 !)]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〗 〗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−𝜆𝑛+∑2_(𝑖=1)^𝑛▒〖[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 ln⁡〖(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)−ln(𝑥_𝑖 !)]〗 〗</a:t>
              </a:r>
              <a:endParaRPr lang="en-US" sz="110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𝜕𝑙/𝜕𝜆=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𝑛+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∑2_(𝑖=1)^𝑛▒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𝑥_𝑖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1/𝜆−0]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𝑛+1/𝜆 ∑2_(𝑖=1)^𝑛▒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𝑥_𝑖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=0</a:t>
              </a:r>
              <a:endParaRPr lang="en-US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1/𝜆 ∑2_(𝑖=1)^𝑛▒𝑥_𝑖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=𝑛</a:t>
              </a:r>
              <a:endParaRPr lang="ru-RU"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𝜆=1/𝑛 ∑2_(𝑖=1)^𝑛▒𝑥_𝑖 </a:t>
              </a:r>
              <a:endParaRPr lang="en-US" sz="1100" b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𝜆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^∗=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𝑥 ̅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в=1,109</a:t>
              </a:r>
              <a:endParaRPr lang="ru-RU" sz="1100"/>
            </a:p>
          </xdr:txBody>
        </xdr:sp>
      </mc:Fallback>
    </mc:AlternateContent>
    <xdr:clientData/>
  </xdr:twoCellAnchor>
  <xdr:oneCellAnchor>
    <xdr:from>
      <xdr:col>2</xdr:col>
      <xdr:colOff>7315</xdr:colOff>
      <xdr:row>4</xdr:row>
      <xdr:rowOff>36576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76E55-1A54-BCDE-44BC-50AB112448F3}"/>
            </a:ext>
          </a:extLst>
        </xdr:cNvPr>
        <xdr:cNvSpPr txBox="1"/>
      </xdr:nvSpPr>
      <xdr:spPr>
        <a:xfrm>
          <a:off x="1294790" y="3657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</xdr:col>
      <xdr:colOff>278892</xdr:colOff>
      <xdr:row>0</xdr:row>
      <xdr:rowOff>0</xdr:rowOff>
    </xdr:from>
    <xdr:ext cx="4727448" cy="891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27B7E1C-CE6B-4CCC-BB52-F94A6F8AA1CB}"/>
                </a:ext>
              </a:extLst>
            </xdr:cNvPr>
            <xdr:cNvSpPr txBox="1"/>
          </xdr:nvSpPr>
          <xdr:spPr>
            <a:xfrm>
              <a:off x="888492" y="0"/>
              <a:ext cx="4727448" cy="89154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ru-RU" sz="1200"/>
                <a:t>1. Составим</a:t>
              </a:r>
              <a:r>
                <a:rPr lang="ru-RU" sz="1200" baseline="0"/>
                <a:t> статистический ряд для нашей выборки (1 и 2 столбец). </a:t>
              </a:r>
              <a:endParaRPr lang="en-US" sz="1200" baseline="0"/>
            </a:p>
            <a:p>
              <a:pPr algn="l"/>
              <a:r>
                <a:rPr lang="ru-RU" sz="1200" baseline="0"/>
                <a:t>В третьем столбце запишем относительную частоту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𝑤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</m:oMath>
              </a14:m>
              <a:r>
                <a:rPr lang="en-US" sz="1200"/>
                <a:t>, </a:t>
              </a:r>
            </a:p>
            <a:p>
              <a:pPr algn="l"/>
              <a:r>
                <a:rPr lang="ru-RU" sz="1200"/>
                <a:t>а в четвертом накопленную</a:t>
              </a:r>
              <a:r>
                <a:rPr lang="ru-RU" sz="1200" baseline="0"/>
                <a:t> частоту </a:t>
              </a:r>
              <a14:m>
                <m:oMath xmlns:m="http://schemas.openxmlformats.org/officeDocument/2006/math">
                  <m:r>
                    <a:rPr lang="en-US" sz="1200" b="0" i="1" baseline="0">
                      <a:latin typeface="Cambria Math" panose="02040503050406030204" pitchFamily="18" charset="0"/>
                    </a:rPr>
                    <m:t>𝑤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.</m:t>
                  </m:r>
                  <m:r>
                    <a:rPr lang="en-US" sz="1200" b="0" i="0" baseline="0">
                      <a:latin typeface="Cambria Math" panose="02040503050406030204" pitchFamily="18" charset="0"/>
                    </a:rPr>
                    <m:t> </m:t>
                  </m:r>
                </m:oMath>
              </a14:m>
              <a:r>
                <a:rPr lang="ru-RU" sz="1200"/>
                <a:t>В пятом столбце укажем </a:t>
              </a:r>
              <a:endParaRPr lang="en-US" sz="1200"/>
            </a:p>
            <a:p>
              <a:pPr algn="l"/>
              <a:r>
                <a:rPr lang="ru-RU" sz="1200"/>
                <a:t>разницу между значением и</a:t>
              </a:r>
              <a:r>
                <a:rPr lang="ru-RU" sz="1200" baseline="0"/>
                <a:t> средним выборочным </a:t>
              </a:r>
              <a14:m>
                <m:oMath xmlns:m="http://schemas.openxmlformats.org/officeDocument/2006/math">
                  <m:d>
                    <m:d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−</m:t>
                      </m:r>
                      <m:acc>
                        <m:accPr>
                          <m:chr m:val="̅"/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acc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</m:acc>
                    </m:e>
                  </m:d>
                  <m:r>
                    <a:rPr lang="en-US" sz="1200" b="0" i="0" baseline="0">
                      <a:latin typeface="Cambria Math" panose="02040503050406030204" pitchFamily="18" charset="0"/>
                    </a:rPr>
                    <m:t>.</m:t>
                  </m:r>
                </m:oMath>
              </a14:m>
              <a:endParaRPr lang="ru-RU" sz="12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27B7E1C-CE6B-4CCC-BB52-F94A6F8AA1CB}"/>
                </a:ext>
              </a:extLst>
            </xdr:cNvPr>
            <xdr:cNvSpPr txBox="1"/>
          </xdr:nvSpPr>
          <xdr:spPr>
            <a:xfrm>
              <a:off x="888492" y="0"/>
              <a:ext cx="4727448" cy="89154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pPr algn="l"/>
              <a:r>
                <a:rPr lang="ru-RU" sz="1200"/>
                <a:t>1. Составим</a:t>
              </a:r>
              <a:r>
                <a:rPr lang="ru-RU" sz="1200" baseline="0"/>
                <a:t> статистический ряд для нашей выборки (1 и 2 столбец). </a:t>
              </a:r>
              <a:endParaRPr lang="en-US" sz="1200" baseline="0"/>
            </a:p>
            <a:p>
              <a:pPr algn="l"/>
              <a:r>
                <a:rPr lang="ru-RU" sz="1200" baseline="0"/>
                <a:t>В третьем столбце запишем относительную частоту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𝑤_𝑖</a:t>
              </a:r>
              <a:r>
                <a:rPr lang="en-US" sz="1200"/>
                <a:t>, </a:t>
              </a:r>
            </a:p>
            <a:p>
              <a:pPr algn="l"/>
              <a:r>
                <a:rPr lang="ru-RU" sz="1200"/>
                <a:t>а в четвертом накопленную</a:t>
              </a:r>
              <a:r>
                <a:rPr lang="ru-RU" sz="1200" baseline="0"/>
                <a:t> частоту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𝑤𝑠_𝑖. </a:t>
              </a:r>
              <a:r>
                <a:rPr lang="ru-RU" sz="1200"/>
                <a:t>В пятом столбце укажем </a:t>
              </a:r>
              <a:endParaRPr lang="en-US" sz="1200"/>
            </a:p>
            <a:p>
              <a:pPr algn="l"/>
              <a:r>
                <a:rPr lang="ru-RU" sz="1200"/>
                <a:t>разницу между значением и</a:t>
              </a:r>
              <a:r>
                <a:rPr lang="ru-RU" sz="1200" baseline="0"/>
                <a:t> средним выборочным </a:t>
              </a:r>
              <a:r>
                <a:rPr lang="en-US" sz="1200" b="0" i="0" baseline="0">
                  <a:latin typeface="Cambria Math" panose="02040503050406030204" pitchFamily="18" charset="0"/>
                </a:rPr>
                <a:t>(𝑥−𝑥 ̅ ).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</xdr:col>
      <xdr:colOff>152095</xdr:colOff>
      <xdr:row>12</xdr:row>
      <xdr:rowOff>106680</xdr:rowOff>
    </xdr:from>
    <xdr:ext cx="5882945" cy="65594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195D2C3-E882-F8A5-B179-409900DE44DF}"/>
            </a:ext>
          </a:extLst>
        </xdr:cNvPr>
        <xdr:cNvSpPr txBox="1"/>
      </xdr:nvSpPr>
      <xdr:spPr>
        <a:xfrm>
          <a:off x="761695" y="2301240"/>
          <a:ext cx="5882945" cy="65594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/>
            <a:t>2. По полученным</a:t>
          </a:r>
          <a:r>
            <a:rPr lang="ru-RU" sz="1200" baseline="0"/>
            <a:t> значениям статистического ряда, построим полигон ряда: точки будут соответствовать разным вариантам, их координаты - сама варианта по оси абсцисс, частота по оси ординат. Получим следующий график:</a:t>
          </a:r>
          <a:endParaRPr lang="ru-RU" sz="1200"/>
        </a:p>
      </xdr:txBody>
    </xdr:sp>
    <xdr:clientData/>
  </xdr:oneCellAnchor>
  <xdr:oneCellAnchor>
    <xdr:from>
      <xdr:col>10</xdr:col>
      <xdr:colOff>605943</xdr:colOff>
      <xdr:row>0</xdr:row>
      <xdr:rowOff>0</xdr:rowOff>
    </xdr:from>
    <xdr:ext cx="4484217" cy="54132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726D57E-8882-30D7-19C0-177927D58824}"/>
            </a:ext>
          </a:extLst>
        </xdr:cNvPr>
        <xdr:cNvSpPr txBox="1"/>
      </xdr:nvSpPr>
      <xdr:spPr>
        <a:xfrm>
          <a:off x="6701943" y="0"/>
          <a:ext cx="4484217" cy="5413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3.</a:t>
          </a:r>
          <a:r>
            <a:rPr lang="ru-RU" sz="1200" baseline="0"/>
            <a:t> </a:t>
          </a:r>
          <a:r>
            <a:rPr lang="ru-RU" sz="1200"/>
            <a:t>Определим среднее выборочное, максимальное</a:t>
          </a:r>
          <a:r>
            <a:rPr lang="ru-RU" sz="1200" baseline="0"/>
            <a:t> и минимальное </a:t>
          </a:r>
        </a:p>
        <a:p>
          <a:r>
            <a:rPr lang="ru-RU" sz="1200" baseline="0"/>
            <a:t>значения, размах выборки с помощью готовых функций </a:t>
          </a:r>
          <a:endParaRPr lang="ru-RU" sz="1200"/>
        </a:p>
      </xdr:txBody>
    </xdr:sp>
    <xdr:clientData/>
  </xdr:oneCellAnchor>
  <xdr:oneCellAnchor>
    <xdr:from>
      <xdr:col>11</xdr:col>
      <xdr:colOff>7314</xdr:colOff>
      <xdr:row>8</xdr:row>
      <xdr:rowOff>7315</xdr:rowOff>
    </xdr:from>
    <xdr:ext cx="5484386" cy="46807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0B7184A-5B31-780F-6722-C3836C2C8D2F}"/>
            </a:ext>
          </a:extLst>
        </xdr:cNvPr>
        <xdr:cNvSpPr txBox="1"/>
      </xdr:nvSpPr>
      <xdr:spPr>
        <a:xfrm>
          <a:off x="6712914" y="1470355"/>
          <a:ext cx="5484386" cy="468077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/>
            <a:t>4. По полученным</a:t>
          </a:r>
          <a:r>
            <a:rPr lang="ru-RU" sz="1200" baseline="0"/>
            <a:t> значениям накопленной частоты (четвертый столбец) составим </a:t>
          </a:r>
        </a:p>
        <a:p>
          <a:r>
            <a:rPr lang="ru-RU" sz="1200" baseline="0"/>
            <a:t>эмпирическую функцию распределения и нарисуем её график</a:t>
          </a:r>
          <a:endParaRPr lang="ru-RU" sz="1200"/>
        </a:p>
      </xdr:txBody>
    </xdr:sp>
    <xdr:clientData/>
  </xdr:oneCellAnchor>
  <xdr:oneCellAnchor>
    <xdr:from>
      <xdr:col>11</xdr:col>
      <xdr:colOff>14630</xdr:colOff>
      <xdr:row>33</xdr:row>
      <xdr:rowOff>14630</xdr:rowOff>
    </xdr:from>
    <xdr:ext cx="5496376" cy="289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544903E-DBF5-5A83-2E00-534EACD992F5}"/>
                </a:ext>
              </a:extLst>
            </xdr:cNvPr>
            <xdr:cNvSpPr txBox="1"/>
          </xdr:nvSpPr>
          <xdr:spPr>
            <a:xfrm>
              <a:off x="6720230" y="6049670"/>
              <a:ext cx="5496376" cy="28950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200"/>
                <a:t>5.</a:t>
              </a:r>
              <a:r>
                <a:rPr lang="ru-RU" sz="1200" baseline="0"/>
                <a:t> Найдем начальные эмпирические моменты по формуле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200" b="0" i="1" baseline="0">
                          <a:latin typeface="Cambria Math" panose="02040503050406030204" pitchFamily="18" charset="0"/>
                        </a:rPr>
                        <m:t>𝜈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</m:sup>
                      </m:sSup>
                    </m:e>
                  </m:d>
                  <m:r>
                    <a:rPr lang="en-US" sz="1200" b="0" i="0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m:rPr>
                          <m:brk m:alnAt="23"/>
                        </m:r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endParaRPr lang="ru-RU" sz="12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D544903E-DBF5-5A83-2E00-534EACD992F5}"/>
                </a:ext>
              </a:extLst>
            </xdr:cNvPr>
            <xdr:cNvSpPr txBox="1"/>
          </xdr:nvSpPr>
          <xdr:spPr>
            <a:xfrm>
              <a:off x="6720230" y="6049670"/>
              <a:ext cx="5496376" cy="289503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200"/>
                <a:t>5.</a:t>
              </a:r>
              <a:r>
                <a:rPr lang="ru-RU" sz="1200" baseline="0"/>
                <a:t> Найдем начальные эмпирические моменты по формуле </a:t>
              </a:r>
              <a:r>
                <a:rPr lang="ru-RU" sz="1200" b="0" i="0" baseline="0">
                  <a:latin typeface="Cambria Math" panose="02040503050406030204" pitchFamily="18" charset="0"/>
                </a:rPr>
                <a:t>𝜈</a:t>
              </a:r>
              <a:r>
                <a:rPr lang="en-US" sz="1200" b="0" i="0" baseline="0">
                  <a:latin typeface="Cambria Math" panose="02040503050406030204" pitchFamily="18" charset="0"/>
                </a:rPr>
                <a:t>_𝑘=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𝔼[𝑋^𝑘 ]=∑_(𝑖=1)^𝑛▒〖𝑤_𝑖 𝑥_𝑖 〗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11</xdr:col>
      <xdr:colOff>0</xdr:colOff>
      <xdr:row>40</xdr:row>
      <xdr:rowOff>7315</xdr:rowOff>
    </xdr:from>
    <xdr:ext cx="6995160" cy="3438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8868902-DA43-C505-D4DA-E2131472442A}"/>
                </a:ext>
              </a:extLst>
            </xdr:cNvPr>
            <xdr:cNvSpPr txBox="1"/>
          </xdr:nvSpPr>
          <xdr:spPr>
            <a:xfrm>
              <a:off x="6705600" y="7322515"/>
              <a:ext cx="6995160" cy="3438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ru-RU" sz="1200"/>
                <a:t>Центральные</a:t>
              </a:r>
              <a:r>
                <a:rPr lang="ru-RU" sz="1200" baseline="0"/>
                <a:t> эмпирические моменты определим по</a:t>
              </a:r>
              <a:r>
                <a:rPr lang="en-US" sz="1200" baseline="0"/>
                <a:t> </a:t>
              </a:r>
              <a:r>
                <a:rPr lang="ru-RU" sz="1200" baseline="0"/>
                <a:t>формуле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200" b="0" i="1" baseline="0">
                          <a:latin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  <m: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𝔼</m:t>
                              </m:r>
                              <m: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𝑋</m:t>
                              </m:r>
                            </m:e>
                          </m:d>
                        </m:e>
                        <m:sup>
                          <m: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sup>
                      </m:sSup>
                    </m:e>
                  </m:d>
                  <m:r>
                    <a:rPr lang="ru-RU" sz="12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200" b="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nary>
                    <m:naryPr>
                      <m:chr m:val="∑"/>
                      <m:ctrlP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𝑖</m:t>
                      </m:r>
                      <m: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</m:t>
                      </m:r>
                      <m:r>
                        <m:rPr>
                          <m:brk m:alnAt="23"/>
                        </m:rP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US" sz="1200" b="0" i="1" baseline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sSup>
                        <m:sSupPr>
                          <m:ctrlPr>
                            <a:rPr lang="en-US" sz="1200" b="0" i="1" baseline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sSub>
                                <m:sSubPr>
                                  <m:ctrlPr>
                                    <a:rPr lang="en-US" sz="12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  <m:sub>
                                  <m:r>
                                    <a:rPr lang="en-US" sz="12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  <m:r>
                                <a:rPr lang="en-US" sz="12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acc>
                                <m:accPr>
                                  <m:chr m:val="̅"/>
                                  <m:ctrlPr>
                                    <a:rPr lang="en-US" sz="12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accPr>
                                <m:e>
                                  <m:r>
                                    <a:rPr lang="en-US" sz="12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</m:d>
                        </m:e>
                        <m:sup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𝑘</m:t>
                          </m:r>
                        </m:sup>
                      </m:sSup>
                    </m:e>
                  </m:nary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98868902-DA43-C505-D4DA-E2131472442A}"/>
                </a:ext>
              </a:extLst>
            </xdr:cNvPr>
            <xdr:cNvSpPr txBox="1"/>
          </xdr:nvSpPr>
          <xdr:spPr>
            <a:xfrm>
              <a:off x="6705600" y="7322515"/>
              <a:ext cx="6995160" cy="34381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ru-RU" sz="1200"/>
                <a:t>Центральные</a:t>
              </a:r>
              <a:r>
                <a:rPr lang="ru-RU" sz="1200" baseline="0"/>
                <a:t> эмпирические моменты определим по</a:t>
              </a:r>
              <a:r>
                <a:rPr lang="en-US" sz="1200" baseline="0"/>
                <a:t> </a:t>
              </a:r>
              <a:r>
                <a:rPr lang="ru-RU" sz="1200" baseline="0"/>
                <a:t>формуле </a:t>
              </a:r>
              <a:r>
                <a:rPr lang="ru-RU" sz="1200" b="0" i="0" baseline="0">
                  <a:latin typeface="Cambria Math" panose="02040503050406030204" pitchFamily="18" charset="0"/>
                </a:rPr>
                <a:t>𝜇</a:t>
              </a:r>
              <a:r>
                <a:rPr lang="en-US" sz="1200" b="0" i="0" baseline="0">
                  <a:latin typeface="Cambria Math" panose="02040503050406030204" pitchFamily="18" charset="0"/>
                </a:rPr>
                <a:t>_𝑘=</a:t>
              </a:r>
              <a:r>
                <a:rPr lang="en-US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𝔼[(𝑋−𝔼𝑋)^𝑘 ]</a:t>
              </a:r>
              <a:r>
                <a:rPr lang="ru-RU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∑_(𝑖=1)^𝑛▒〖𝑤_𝑖 (𝑥_𝑖−𝑥 ̅ )^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𝑘 </a:t>
              </a:r>
              <a:r>
                <a:rPr lang="en-US" sz="12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11</xdr:col>
      <xdr:colOff>7316</xdr:colOff>
      <xdr:row>47</xdr:row>
      <xdr:rowOff>14629</xdr:rowOff>
    </xdr:from>
    <xdr:ext cx="3520744" cy="33650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431C078-53D1-D64E-F247-50E5B59B24F3}"/>
            </a:ext>
          </a:extLst>
        </xdr:cNvPr>
        <xdr:cNvSpPr txBox="1"/>
      </xdr:nvSpPr>
      <xdr:spPr>
        <a:xfrm>
          <a:off x="6712916" y="8609989"/>
          <a:ext cx="3520744" cy="33650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6.</a:t>
          </a:r>
          <a:r>
            <a:rPr lang="ru-RU" sz="1200" baseline="0"/>
            <a:t> Моду и медиану найдем по встроенным функциям</a:t>
          </a:r>
          <a:endParaRPr lang="ru-RU" sz="1200"/>
        </a:p>
      </xdr:txBody>
    </xdr:sp>
    <xdr:clientData/>
  </xdr:oneCellAnchor>
  <xdr:oneCellAnchor>
    <xdr:from>
      <xdr:col>11</xdr:col>
      <xdr:colOff>7315</xdr:colOff>
      <xdr:row>51</xdr:row>
      <xdr:rowOff>7315</xdr:rowOff>
    </xdr:from>
    <xdr:ext cx="5356787" cy="901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786E6D4-DB99-A29D-8315-14261E7D8E96}"/>
                </a:ext>
              </a:extLst>
            </xdr:cNvPr>
            <xdr:cNvSpPr txBox="1"/>
          </xdr:nvSpPr>
          <xdr:spPr>
            <a:xfrm>
              <a:off x="6712915" y="9334195"/>
              <a:ext cx="5356787" cy="90191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100"/>
                <a:t>7.</a:t>
              </a:r>
              <a:r>
                <a:rPr lang="ru-RU" sz="1100" baseline="0"/>
                <a:t> </a:t>
              </a:r>
              <a:r>
                <a:rPr lang="ru-RU" sz="1200" baseline="0"/>
                <a:t>Асимметрию и эксцесс найдем формулам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𝜇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r>
                <a:rPr lang="en-US" sz="1200"/>
                <a:t> </a:t>
              </a:r>
              <a:r>
                <a:rPr lang="ru-RU" sz="1200"/>
                <a:t>и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en-US" sz="12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2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𝜇</m:t>
                          </m:r>
                        </m:e>
                        <m:sub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US" sz="12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p>
                      </m:sSup>
                    </m:den>
                  </m:f>
                  <m:r>
                    <a:rPr lang="en-US" sz="1200" b="0" i="1">
                      <a:latin typeface="Cambria Math" panose="02040503050406030204" pitchFamily="18" charset="0"/>
                    </a:rPr>
                    <m:t>−3</m:t>
                  </m:r>
                </m:oMath>
              </a14:m>
              <a:r>
                <a:rPr lang="en-US" sz="1100"/>
                <a:t>. </a:t>
              </a:r>
              <a:endParaRPr lang="ru-RU" sz="1100"/>
            </a:p>
            <a:p>
              <a:r>
                <a:rPr lang="ru-RU" sz="1200"/>
                <a:t>Ассиметрия характеризует</a:t>
              </a:r>
              <a:r>
                <a:rPr lang="ru-RU" sz="1200" baseline="0"/>
                <a:t> меру скошенности графика влево</a:t>
              </a:r>
              <a:r>
                <a:rPr lang="en-US" sz="1200" baseline="0"/>
                <a:t>/</a:t>
              </a:r>
              <a:r>
                <a:rPr lang="ru-RU" sz="1200" baseline="0"/>
                <a:t>вправо, а эксцесс -</a:t>
              </a:r>
            </a:p>
            <a:p>
              <a:r>
                <a:rPr lang="ru-RU" sz="1200" baseline="0"/>
                <a:t>меру его высоты. Ассиметрия и эксцесс необходимы для оценки нормальности </a:t>
              </a:r>
            </a:p>
            <a:p>
              <a:r>
                <a:rPr lang="ru-RU" sz="1200" baseline="0"/>
                <a:t>распределения данных.</a:t>
              </a:r>
              <a:endParaRPr lang="ru-RU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A786E6D4-DB99-A29D-8315-14261E7D8E96}"/>
                </a:ext>
              </a:extLst>
            </xdr:cNvPr>
            <xdr:cNvSpPr txBox="1"/>
          </xdr:nvSpPr>
          <xdr:spPr>
            <a:xfrm>
              <a:off x="6712915" y="9334195"/>
              <a:ext cx="5356787" cy="901914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100"/>
                <a:t>7.</a:t>
              </a:r>
              <a:r>
                <a:rPr lang="ru-RU" sz="1100" baseline="0"/>
                <a:t> </a:t>
              </a:r>
              <a:r>
                <a:rPr lang="ru-RU" sz="1200" baseline="0"/>
                <a:t>Асимметрию и эксцесс найдем формулам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𝐴_𝑠=𝜇_3/𝜎^3 </a:t>
              </a:r>
              <a:r>
                <a:rPr lang="en-US" sz="1200"/>
                <a:t> </a:t>
              </a:r>
              <a:r>
                <a:rPr lang="ru-RU" sz="1200"/>
                <a:t>и </a:t>
              </a:r>
              <a:r>
                <a:rPr lang="en-US" sz="1200" b="0" i="0">
                  <a:latin typeface="Cambria Math" panose="02040503050406030204" pitchFamily="18" charset="0"/>
                </a:rPr>
                <a:t>𝛾_2=𝜇_4/𝜎^4 −3</a:t>
              </a:r>
              <a:r>
                <a:rPr lang="en-US" sz="1100"/>
                <a:t>. </a:t>
              </a:r>
              <a:endParaRPr lang="ru-RU" sz="1100"/>
            </a:p>
            <a:p>
              <a:r>
                <a:rPr lang="ru-RU" sz="1200"/>
                <a:t>Ассиметрия характеризует</a:t>
              </a:r>
              <a:r>
                <a:rPr lang="ru-RU" sz="1200" baseline="0"/>
                <a:t> меру скошенности графика влево</a:t>
              </a:r>
              <a:r>
                <a:rPr lang="en-US" sz="1200" baseline="0"/>
                <a:t>/</a:t>
              </a:r>
              <a:r>
                <a:rPr lang="ru-RU" sz="1200" baseline="0"/>
                <a:t>вправо, а эксцесс -</a:t>
              </a:r>
            </a:p>
            <a:p>
              <a:r>
                <a:rPr lang="ru-RU" sz="1200" baseline="0"/>
                <a:t>меру его высоты. Ассиметрия и эксцесс необходимы для оценки нормальности </a:t>
              </a:r>
            </a:p>
            <a:p>
              <a:r>
                <a:rPr lang="ru-RU" sz="1200" baseline="0"/>
                <a:t>распределения данных.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11</xdr:col>
      <xdr:colOff>33131</xdr:colOff>
      <xdr:row>63</xdr:row>
      <xdr:rowOff>16563</xdr:rowOff>
    </xdr:from>
    <xdr:to>
      <xdr:col>16</xdr:col>
      <xdr:colOff>596347</xdr:colOff>
      <xdr:row>80</xdr:row>
      <xdr:rowOff>92764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937190F-EC6E-FB38-C7A3-5FF7E5762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602974</xdr:colOff>
      <xdr:row>59</xdr:row>
      <xdr:rowOff>6625</xdr:rowOff>
    </xdr:from>
    <xdr:to>
      <xdr:col>18</xdr:col>
      <xdr:colOff>0</xdr:colOff>
      <xdr:row>63</xdr:row>
      <xdr:rowOff>6625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6E22AF7-9ADD-11FB-FBB6-7ED72F89C3CA}"/>
            </a:ext>
          </a:extLst>
        </xdr:cNvPr>
        <xdr:cNvSpPr txBox="1"/>
      </xdr:nvSpPr>
      <xdr:spPr>
        <a:xfrm>
          <a:off x="6698974" y="10952921"/>
          <a:ext cx="5652052" cy="742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8. Построим сравнительные графики предполагаемых распределений и исходного. По оси абсцисс</a:t>
          </a:r>
          <a:r>
            <a:rPr lang="ru-RU" sz="1200" baseline="0"/>
            <a:t> отложим значение варианты, а по оси ординат значение относительной частоты</a:t>
          </a:r>
          <a:endParaRPr lang="ru-RU" sz="1200"/>
        </a:p>
      </xdr:txBody>
    </xdr:sp>
    <xdr:clientData/>
  </xdr:twoCellAnchor>
  <xdr:oneCellAnchor>
    <xdr:from>
      <xdr:col>17</xdr:col>
      <xdr:colOff>7315</xdr:colOff>
      <xdr:row>62</xdr:row>
      <xdr:rowOff>36576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67F632A-2260-4EC7-9AF3-E26836D552B1}"/>
            </a:ext>
          </a:extLst>
        </xdr:cNvPr>
        <xdr:cNvSpPr txBox="1"/>
      </xdr:nvSpPr>
      <xdr:spPr>
        <a:xfrm>
          <a:off x="1226515" y="77869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11</xdr:col>
      <xdr:colOff>19879</xdr:colOff>
      <xdr:row>80</xdr:row>
      <xdr:rowOff>106016</xdr:rowOff>
    </xdr:from>
    <xdr:to>
      <xdr:col>18</xdr:col>
      <xdr:colOff>19879</xdr:colOff>
      <xdr:row>85</xdr:row>
      <xdr:rowOff>6626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40BC1B9-EB36-1F6B-67A1-5A67241BC114}"/>
            </a:ext>
          </a:extLst>
        </xdr:cNvPr>
        <xdr:cNvSpPr txBox="1"/>
      </xdr:nvSpPr>
      <xdr:spPr>
        <a:xfrm>
          <a:off x="6725479" y="14948451"/>
          <a:ext cx="5645426" cy="828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Как мы можем заметить, распределение Пуассона лучше всего совпадает с графиком, поэтому будем считать,</a:t>
          </a:r>
          <a:r>
            <a:rPr lang="ru-RU" sz="1200" baseline="0"/>
            <a:t> что генеральная совокупность, из которой была взята выборка, была распределена по Пуассону.</a:t>
          </a:r>
          <a:endParaRPr lang="ru-RU" sz="1200"/>
        </a:p>
      </xdr:txBody>
    </xdr:sp>
    <xdr:clientData/>
  </xdr:twoCellAnchor>
  <xdr:twoCellAnchor>
    <xdr:from>
      <xdr:col>16</xdr:col>
      <xdr:colOff>601980</xdr:colOff>
      <xdr:row>0</xdr:row>
      <xdr:rowOff>68580</xdr:rowOff>
    </xdr:from>
    <xdr:to>
      <xdr:col>20</xdr:col>
      <xdr:colOff>510540</xdr:colOff>
      <xdr:row>2</xdr:row>
      <xdr:rowOff>152400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5F24AC7-6736-4EC2-0040-7AFB821F6700}"/>
            </a:ext>
          </a:extLst>
        </xdr:cNvPr>
        <xdr:cNvSpPr txBox="1"/>
      </xdr:nvSpPr>
      <xdr:spPr>
        <a:xfrm>
          <a:off x="11734800" y="68580"/>
          <a:ext cx="234696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/>
            <a:t>Перевощиков Андрей, 15 вариант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0.21071</cdr:x>
      <cdr:y>0.64681</cdr:y>
    </cdr:from>
    <cdr:to>
      <cdr:x>0.22836</cdr:x>
      <cdr:y>0.67747</cdr:y>
    </cdr:to>
    <cdr:sp macro="" textlink="">
      <cdr:nvSpPr>
        <cdr:cNvPr id="4" name="Овал 3">
          <a:extLst xmlns:a="http://schemas.openxmlformats.org/drawingml/2006/main">
            <a:ext uri="{FF2B5EF4-FFF2-40B4-BE49-F238E27FC236}">
              <a16:creationId xmlns:a16="http://schemas.microsoft.com/office/drawing/2014/main" id="{F31F98E5-1778-671E-3461-8760801039E5}"/>
            </a:ext>
          </a:extLst>
        </cdr:cNvPr>
        <cdr:cNvSpPr/>
      </cdr:nvSpPr>
      <cdr:spPr>
        <a:xfrm xmlns:a="http://schemas.openxmlformats.org/drawingml/2006/main">
          <a:off x="985141" y="1897357"/>
          <a:ext cx="82519" cy="8993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0.36007</cdr:x>
      <cdr:y>0.44135</cdr:y>
    </cdr:from>
    <cdr:to>
      <cdr:x>0.37772</cdr:x>
      <cdr:y>0.47201</cdr:y>
    </cdr:to>
    <cdr:sp macro="" textlink="">
      <cdr:nvSpPr>
        <cdr:cNvPr id="7" name="Овал 6">
          <a:extLst xmlns:a="http://schemas.openxmlformats.org/drawingml/2006/main">
            <a:ext uri="{FF2B5EF4-FFF2-40B4-BE49-F238E27FC236}">
              <a16:creationId xmlns:a16="http://schemas.microsoft.com/office/drawing/2014/main" id="{87BE0844-7A30-CD6B-9669-9B20CD123B8B}"/>
            </a:ext>
          </a:extLst>
        </cdr:cNvPr>
        <cdr:cNvSpPr/>
      </cdr:nvSpPr>
      <cdr:spPr>
        <a:xfrm xmlns:a="http://schemas.openxmlformats.org/drawingml/2006/main">
          <a:off x="1683447" y="1294654"/>
          <a:ext cx="82519" cy="8993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0.50943</cdr:x>
      <cdr:y>0.29251</cdr:y>
    </cdr:from>
    <cdr:to>
      <cdr:x>0.52707</cdr:x>
      <cdr:y>0.32317</cdr:y>
    </cdr:to>
    <cdr:sp macro="" textlink="">
      <cdr:nvSpPr>
        <cdr:cNvPr id="8" name="Овал 7">
          <a:extLst xmlns:a="http://schemas.openxmlformats.org/drawingml/2006/main">
            <a:ext uri="{FF2B5EF4-FFF2-40B4-BE49-F238E27FC236}">
              <a16:creationId xmlns:a16="http://schemas.microsoft.com/office/drawing/2014/main" id="{87BE0844-7A30-CD6B-9669-9B20CD123B8B}"/>
            </a:ext>
          </a:extLst>
        </cdr:cNvPr>
        <cdr:cNvSpPr/>
      </cdr:nvSpPr>
      <cdr:spPr>
        <a:xfrm xmlns:a="http://schemas.openxmlformats.org/drawingml/2006/main">
          <a:off x="2381753" y="858041"/>
          <a:ext cx="82472" cy="8993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0.66027</cdr:x>
      <cdr:y>0.25654</cdr:y>
    </cdr:from>
    <cdr:to>
      <cdr:x>0.67791</cdr:x>
      <cdr:y>0.2872</cdr:y>
    </cdr:to>
    <cdr:sp macro="" textlink="">
      <cdr:nvSpPr>
        <cdr:cNvPr id="9" name="Овал 8">
          <a:extLst xmlns:a="http://schemas.openxmlformats.org/drawingml/2006/main">
            <a:ext uri="{FF2B5EF4-FFF2-40B4-BE49-F238E27FC236}">
              <a16:creationId xmlns:a16="http://schemas.microsoft.com/office/drawing/2014/main" id="{87BE0844-7A30-CD6B-9669-9B20CD123B8B}"/>
            </a:ext>
          </a:extLst>
        </cdr:cNvPr>
        <cdr:cNvSpPr/>
      </cdr:nvSpPr>
      <cdr:spPr>
        <a:xfrm xmlns:a="http://schemas.openxmlformats.org/drawingml/2006/main">
          <a:off x="3086978" y="752533"/>
          <a:ext cx="82473" cy="8993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0.80815</cdr:x>
      <cdr:y>0.22834</cdr:y>
    </cdr:from>
    <cdr:to>
      <cdr:x>0.82579</cdr:x>
      <cdr:y>0.259</cdr:y>
    </cdr:to>
    <cdr:sp macro="" textlink="">
      <cdr:nvSpPr>
        <cdr:cNvPr id="10" name="Овал 9">
          <a:extLst xmlns:a="http://schemas.openxmlformats.org/drawingml/2006/main">
            <a:ext uri="{FF2B5EF4-FFF2-40B4-BE49-F238E27FC236}">
              <a16:creationId xmlns:a16="http://schemas.microsoft.com/office/drawing/2014/main" id="{87BE0844-7A30-CD6B-9669-9B20CD123B8B}"/>
            </a:ext>
          </a:extLst>
        </cdr:cNvPr>
        <cdr:cNvSpPr/>
      </cdr:nvSpPr>
      <cdr:spPr>
        <a:xfrm xmlns:a="http://schemas.openxmlformats.org/drawingml/2006/main">
          <a:off x="3778365" y="669805"/>
          <a:ext cx="82473" cy="89938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16</xdr:row>
      <xdr:rowOff>49530</xdr:rowOff>
    </xdr:from>
    <xdr:to>
      <xdr:col>8</xdr:col>
      <xdr:colOff>121920</xdr:colOff>
      <xdr:row>31</xdr:row>
      <xdr:rowOff>49530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BCA7F3E-64EE-9641-29A0-C2C04A7B4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129540</xdr:colOff>
      <xdr:row>16</xdr:row>
      <xdr:rowOff>49530</xdr:rowOff>
    </xdr:from>
    <xdr:to>
      <xdr:col>13</xdr:col>
      <xdr:colOff>228600</xdr:colOff>
      <xdr:row>31</xdr:row>
      <xdr:rowOff>49530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CD44F2A-A160-982E-469F-9F5087D9D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129540</xdr:colOff>
      <xdr:row>31</xdr:row>
      <xdr:rowOff>41910</xdr:rowOff>
    </xdr:from>
    <xdr:to>
      <xdr:col>13</xdr:col>
      <xdr:colOff>228600</xdr:colOff>
      <xdr:row>46</xdr:row>
      <xdr:rowOff>41910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03E615A-5E1F-A704-DFDC-DE7B984B6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15240</xdr:colOff>
      <xdr:row>31</xdr:row>
      <xdr:rowOff>53340</xdr:rowOff>
    </xdr:from>
    <xdr:to>
      <xdr:col>8</xdr:col>
      <xdr:colOff>137160</xdr:colOff>
      <xdr:row>46</xdr:row>
      <xdr:rowOff>53340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A7F24E-D7D2-43FC-BC46-15C8DC5C5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49</xdr:row>
      <xdr:rowOff>167640</xdr:rowOff>
    </xdr:from>
    <xdr:to>
      <xdr:col>8</xdr:col>
      <xdr:colOff>297180</xdr:colOff>
      <xdr:row>77</xdr:row>
      <xdr:rowOff>68580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FF349F-8F26-5A51-682D-08AA08A5B520}"/>
                </a:ext>
              </a:extLst>
            </xdr:cNvPr>
            <xdr:cNvSpPr txBox="1"/>
          </xdr:nvSpPr>
          <xdr:spPr>
            <a:xfrm>
              <a:off x="1828800" y="9128760"/>
              <a:ext cx="3520440" cy="5021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200"/>
                <a:t>Получившаяся гистограмма напоминает нормальное распределение. По</a:t>
              </a:r>
              <a:r>
                <a:rPr lang="ru-RU" sz="1200" baseline="0"/>
                <a:t> методу моментов найдем точечные оценки неизвестных параметров </a:t>
              </a:r>
              <a14:m>
                <m:oMath xmlns:m="http://schemas.openxmlformats.org/officeDocument/2006/math">
                  <m:r>
                    <a:rPr lang="en-US" sz="1200" b="0" i="1" baseline="0">
                      <a:latin typeface="Cambria Math" panose="02040503050406030204" pitchFamily="18" charset="0"/>
                    </a:rPr>
                    <m:t>𝜇</m:t>
                  </m:r>
                  <m:r>
                    <a:rPr lang="en-US" sz="1200" b="0" i="1" baseline="0">
                      <a:latin typeface="Cambria Math" panose="02040503050406030204" pitchFamily="18" charset="0"/>
                    </a:rPr>
                    <m:t> и </m:t>
                  </m:r>
                  <m:r>
                    <a:rPr lang="en-US" sz="1200" b="0" i="1" baseline="0">
                      <a:latin typeface="Cambria Math" panose="02040503050406030204" pitchFamily="18" charset="0"/>
                    </a:rPr>
                    <m:t>𝜎</m:t>
                  </m:r>
                </m:oMath>
              </a14:m>
              <a:r>
                <a:rPr lang="ru-RU" sz="1200" baseline="0"/>
                <a:t> нормального распределения, плотность которого </a:t>
              </a:r>
              <a14:m>
                <m:oMath xmlns:m="http://schemas.openxmlformats.org/officeDocument/2006/math">
                  <m:r>
                    <a:rPr lang="en-US" sz="1200" b="0" i="1" baseline="0">
                      <a:latin typeface="Cambria Math" panose="02040503050406030204" pitchFamily="18" charset="0"/>
                    </a:rPr>
                    <m:t>𝑓</m:t>
                  </m:r>
                  <m:d>
                    <m:d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𝜎</m:t>
                      </m:r>
                      <m:rad>
                        <m:radPr>
                          <m:degHide m:val="on"/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radPr>
                        <m:deg/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2</m:t>
                          </m:r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𝜋</m:t>
                          </m:r>
                        </m:e>
                      </m:rad>
                    </m:den>
                  </m:f>
                  <m:sSup>
                    <m:sSup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𝑒</m:t>
                      </m:r>
                    </m:e>
                    <m:sup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−</m:t>
                      </m:r>
                      <m:f>
                        <m:fPr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en-US" sz="1200" b="0" i="1" baseline="0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en-US" sz="1200" b="0" i="1" baseline="0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200" b="0" i="1" baseline="0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  <m:r>
                                    <a:rPr lang="en-US" sz="1200" b="0" i="1" baseline="0">
                                      <a:latin typeface="Cambria Math" panose="02040503050406030204" pitchFamily="18" charset="0"/>
                                    </a:rPr>
                                    <m:t>−</m:t>
                                  </m:r>
                                  <m:r>
                                    <a:rPr lang="en-US" sz="1200" b="0" i="1" baseline="0">
                                      <a:latin typeface="Cambria Math" panose="02040503050406030204" pitchFamily="18" charset="0"/>
                                    </a:rPr>
                                    <m:t>𝜇</m:t>
                                  </m:r>
                                </m:e>
                              </m:d>
                            </m:e>
                            <m:sup>
                              <m:r>
                                <a:rPr lang="en-US" sz="1200" b="0" i="1" baseline="0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num>
                        <m:den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2</m:t>
                          </m:r>
                          <m:sSup>
                            <m:sSupPr>
                              <m:ctrlPr>
                                <a:rPr lang="en-US" sz="1200" b="0" i="1" baseline="0">
                                  <a:latin typeface="Cambria Math" panose="02040503050406030204" pitchFamily="18" charset="0"/>
                                </a:rPr>
                              </m:ctrlPr>
                            </m:sSupPr>
                            <m:e>
                              <m:r>
                                <a:rPr lang="en-US" sz="1200" b="0" i="1" baseline="0">
                                  <a:latin typeface="Cambria Math" panose="02040503050406030204" pitchFamily="18" charset="0"/>
                                </a:rPr>
                                <m:t>𝜎</m:t>
                              </m:r>
                            </m:e>
                            <m:sup>
                              <m:r>
                                <a:rPr lang="en-US" sz="1200" b="0" i="1" baseline="0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p>
                        </m:den>
                      </m:f>
                    </m:sup>
                  </m:sSup>
                </m:oMath>
              </a14:m>
              <a:endParaRPr lang="ru-RU" sz="1200" baseline="0"/>
            </a:p>
            <a:p>
              <a:r>
                <a:rPr lang="ru-RU" sz="1200" baseline="0"/>
                <a:t>Приравняем начальный теоретический момент </a:t>
              </a:r>
              <a:r>
                <a:rPr lang="ru-RU" sz="1200"/>
                <a:t>первого порядка и центральный теоретический момент второго порядка соответствующим эмпирическим моментам:</a:t>
              </a:r>
              <a:r>
                <a:rPr lang="ru-RU" sz="12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𝜈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</m:t>
                      </m:r>
                    </m:e>
                    <m:sub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𝑚</m:t>
                      </m:r>
                    </m:e>
                    <m:sub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en-US" sz="1200" baseline="0"/>
                <a:t>. </a:t>
              </a:r>
              <a:r>
                <a:rPr lang="ru-RU" sz="1200" baseline="0"/>
                <a:t>Учитывая, что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𝑣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𝑋</m:t>
                      </m:r>
                    </m:e>
                  </m:d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, </m:t>
                  </m:r>
                  <m:sSub>
                    <m:sSub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</m:t>
                      </m:r>
                    </m:e>
                    <m:sub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acc>
                    <m:accPr>
                      <m:chr m:val="̅"/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2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ru-RU" sz="12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в</m:t>
                          </m:r>
                        </m:sub>
                      </m:sSub>
                    </m:e>
                  </m:acc>
                  <m:r>
                    <a:rPr lang="en-US" sz="1200" b="0" i="1" baseline="0">
                      <a:latin typeface="Cambria Math" panose="02040503050406030204" pitchFamily="18" charset="0"/>
                    </a:rPr>
                    <m:t>, 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𝜇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0" i="1" baseline="0">
                      <a:latin typeface="Cambria Math" panose="02040503050406030204" pitchFamily="18" charset="0"/>
                    </a:rPr>
                    <m:t>𝐷</m:t>
                  </m:r>
                  <m:d>
                    <m:d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𝑋</m:t>
                      </m:r>
                    </m:e>
                  </m:d>
                  <m:r>
                    <a:rPr lang="en-US" sz="1200" b="0" i="1" baseline="0">
                      <a:latin typeface="Cambria Math" panose="02040503050406030204" pitchFamily="18" charset="0"/>
                    </a:rPr>
                    <m:t>, 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𝐷</m:t>
                      </m:r>
                    </m:e>
                    <m:sub>
                      <m:r>
                        <a:rPr lang="ru-RU" sz="1200" b="0" i="1" baseline="0">
                          <a:latin typeface="Cambria Math" panose="02040503050406030204" pitchFamily="18" charset="0"/>
                        </a:rPr>
                        <m:t>в</m:t>
                      </m:r>
                    </m:sub>
                  </m:sSub>
                </m:oMath>
              </a14:m>
              <a:r>
                <a:rPr lang="ru-RU" sz="1200" baseline="0"/>
                <a:t>, имеем: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200" i="1" baseline="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200" i="1" baseline="0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𝔼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acc>
                              <m:accPr>
                                <m:chr m:val="̅"/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ru-RU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в</m:t>
                                    </m:r>
                                  </m:sub>
                                </m:sSub>
                              </m:e>
                            </m:acc>
                          </m:e>
                          <m:e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d>
                              <m:dPr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ru-RU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</m:t>
                                </m:r>
                              </m:sub>
                            </m:sSub>
                          </m:e>
                        </m:eqArr>
                      </m:e>
                    </m:d>
                  </m:oMath>
                </m:oMathPara>
              </a14:m>
              <a:endParaRPr lang="ru-RU" sz="1200" baseline="0"/>
            </a:p>
            <a:p>
              <a:r>
                <a:rPr lang="ru-RU" sz="1200" baseline="0"/>
                <a:t>Математическое </a:t>
              </a:r>
              <a:r>
                <a:rPr lang="ru-RU" sz="1200"/>
                <a:t>ожидание и дисперсия нормального распределения известны, откуда получаем: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ru-RU" sz="120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ru-RU" sz="120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𝔼</m:t>
                            </m:r>
                            <m:d>
                              <m:dPr>
                                <m:begChr m:val="["/>
                                <m:endChr m:val="]"/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acc>
                              <m:accPr>
                                <m:chr m:val="̅"/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accPr>
                              <m:e>
                                <m:sSub>
                                  <m:sSubPr>
                                    <m:ctrlPr>
                                      <a:rPr lang="ru-RU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200" b="0" i="1" baseline="0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в</m:t>
                                    </m:r>
                                  </m:sub>
                                </m:sSub>
                              </m:e>
                            </m:acc>
                          </m:e>
                          <m:e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d>
                              <m:dPr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</m:d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p>
                              <m:sSupPr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𝜎</m:t>
                                </m:r>
                              </m:e>
                              <m:sup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sSub>
                              <m:sSubPr>
                                <m:ctrlP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ru-RU" sz="1200" b="0" i="1" baseline="0">
                                    <a:solidFill>
                                      <a:schemeClr val="dk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в</m:t>
                                </m:r>
                              </m:sub>
                            </m:sSub>
                          </m:e>
                        </m:eqArr>
                      </m:e>
                    </m:d>
                  </m:oMath>
                </m:oMathPara>
              </a14:m>
              <a:endParaRPr lang="en-US" sz="1200" baseline="0"/>
            </a:p>
            <a:p>
              <a:r>
                <a:rPr lang="ru-RU" sz="1200" baseline="0"/>
                <a:t>Поэтому оценки параметров:</a:t>
              </a: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acc>
                      <m:accPr>
                        <m:chr m:val="̅"/>
                        <m:ctrlPr>
                          <a:rPr lang="en-US" sz="12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ru-RU" sz="12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в</m:t>
                            </m:r>
                          </m:sub>
                        </m:sSub>
                      </m:e>
                    </m:acc>
                    <m:r>
                      <a:rPr lang="en-US" sz="1200" b="0" i="1" baseline="0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=163,007</m:t>
                    </m:r>
                  </m:oMath>
                </m:oMathPara>
              </a14:m>
              <a:endParaRPr lang="en-US" sz="12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p>
                        <m:r>
                          <a:rPr lang="en-US" sz="1200" b="0" i="1" baseline="0"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200" b="0" i="1" baseline="0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200" b="0" i="1" baseline="0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ru-RU" sz="1200" b="0" i="1" baseline="0">
                                <a:latin typeface="Cambria Math" panose="02040503050406030204" pitchFamily="18" charset="0"/>
                              </a:rPr>
                              <m:t>в</m:t>
                            </m:r>
                          </m:sub>
                        </m:sSub>
                      </m:e>
                    </m:rad>
                    <m:r>
                      <a:rPr lang="en-US" sz="1200" b="0" i="1" baseline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200" b="0" i="1" baseline="0">
                        <a:latin typeface="Cambria Math" panose="02040503050406030204" pitchFamily="18" charset="0"/>
                      </a:rPr>
                      <m:t>7,556</m:t>
                    </m:r>
                  </m:oMath>
                </m:oMathPara>
              </a14:m>
              <a:endParaRPr lang="ru-RU" sz="1200" baseline="0"/>
            </a:p>
            <a:p>
              <a:r>
                <a:rPr lang="ru-RU" sz="1200" baseline="0"/>
                <a:t>Теперь сравним эмпирические и теоретические значения таких параметров, как мода, медиана, асимметрия и эксцесс, чтобы убедиться в точности.</a:t>
              </a:r>
              <a:endParaRPr lang="ru-RU" sz="12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9FF349F-8F26-5A51-682D-08AA08A5B520}"/>
                </a:ext>
              </a:extLst>
            </xdr:cNvPr>
            <xdr:cNvSpPr txBox="1"/>
          </xdr:nvSpPr>
          <xdr:spPr>
            <a:xfrm>
              <a:off x="1828800" y="9128760"/>
              <a:ext cx="3520440" cy="50215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200"/>
                <a:t>Получившаяся гистограмма напоминает нормальное распределение. По</a:t>
              </a:r>
              <a:r>
                <a:rPr lang="ru-RU" sz="1200" baseline="0"/>
                <a:t> методу моментов найдем точечные оценки неизвестных параметров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𝜇 </a:t>
              </a:r>
              <a:r>
                <a:rPr lang="ru-RU" sz="1200" b="0" i="0" baseline="0">
                  <a:latin typeface="Cambria Math" panose="02040503050406030204" pitchFamily="18" charset="0"/>
                </a:rPr>
                <a:t>и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𝜎</a:t>
              </a:r>
              <a:r>
                <a:rPr lang="ru-RU" sz="1200" baseline="0"/>
                <a:t> нормального распределения, плотность которого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𝑓(𝑥)=1/(𝜎√2𝜋) 𝑒^(−(𝑥−𝜇)^2/(2𝜎^2 ))</a:t>
              </a:r>
              <a:endParaRPr lang="ru-RU" sz="1200" baseline="0"/>
            </a:p>
            <a:p>
              <a:r>
                <a:rPr lang="ru-RU" sz="1200" baseline="0"/>
                <a:t>Приравняем начальный теоретический момент </a:t>
              </a:r>
              <a:r>
                <a:rPr lang="ru-RU" sz="1200"/>
                <a:t>первого порядка и центральный теоретический момент второго порядка соответствующим эмпирическим моментам:</a:t>
              </a:r>
              <a:r>
                <a:rPr lang="ru-RU" sz="1200" baseline="0"/>
                <a:t>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𝜈_1=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𝑀_1, 𝜇_2=𝑚_2</a:t>
              </a:r>
              <a:r>
                <a:rPr lang="en-US" sz="1200" baseline="0"/>
                <a:t>. </a:t>
              </a:r>
              <a:r>
                <a:rPr lang="ru-RU" sz="1200" baseline="0"/>
                <a:t>Учитывая, что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𝑣_1=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𝔼[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𝑋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]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𝑀_1=(𝑥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_в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 ̅</a:t>
              </a:r>
              <a:r>
                <a:rPr lang="en-US" sz="1200" b="0" i="0" baseline="0">
                  <a:latin typeface="Cambria Math" panose="02040503050406030204" pitchFamily="18" charset="0"/>
                </a:rPr>
                <a:t>, 𝜇_2=𝐷(𝑋), 𝑚_2=𝐷_</a:t>
              </a:r>
              <a:r>
                <a:rPr lang="ru-RU" sz="1200" b="0" i="0" baseline="0">
                  <a:latin typeface="Cambria Math" panose="02040503050406030204" pitchFamily="18" charset="0"/>
                </a:rPr>
                <a:t>в</a:t>
              </a:r>
              <a:r>
                <a:rPr lang="ru-RU" sz="1200" baseline="0"/>
                <a:t>, имеем:</a:t>
              </a:r>
            </a:p>
            <a:p>
              <a:r>
                <a:rPr lang="ru-RU" sz="1200" i="0" baseline="0">
                  <a:latin typeface="Cambria Math" panose="02040503050406030204" pitchFamily="18" charset="0"/>
                </a:rPr>
                <a:t>{█(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𝔼[𝑋]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(𝑥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_в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@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𝐷(𝑋)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𝐷_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в )┤</a:t>
              </a:r>
              <a:endParaRPr lang="ru-RU" sz="1200" baseline="0"/>
            </a:p>
            <a:p>
              <a:r>
                <a:rPr lang="ru-RU" sz="1200" baseline="0"/>
                <a:t>Математическое </a:t>
              </a:r>
              <a:r>
                <a:rPr lang="ru-RU" sz="1200"/>
                <a:t>ожидание и дисперсия нормального распределения известны, откуда получаем:</a:t>
              </a:r>
            </a:p>
            <a:p>
              <a:r>
                <a:rPr lang="ru-RU" sz="120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{█(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𝔼[𝑋]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(𝑥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_в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@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𝐷(𝑋)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𝜎^2=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𝐷_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в )┤</a:t>
              </a:r>
              <a:endParaRPr lang="en-US" sz="1200" baseline="0"/>
            </a:p>
            <a:p>
              <a:r>
                <a:rPr lang="ru-RU" sz="1200" baseline="0"/>
                <a:t>Поэтому оценки параметров:</a:t>
              </a:r>
            </a:p>
            <a:p>
              <a:r>
                <a:rPr lang="en-US" sz="1200" b="0" i="0" baseline="0">
                  <a:latin typeface="Cambria Math" panose="02040503050406030204" pitchFamily="18" charset="0"/>
                </a:rPr>
                <a:t>𝜇^∗=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(𝑥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_в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 ̅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=163,007</a:t>
              </a:r>
              <a:endParaRPr lang="en-US" sz="1200" b="0" baseline="0">
                <a:solidFill>
                  <a:schemeClr val="dk1"/>
                </a:solidFill>
                <a:effectLst/>
                <a:ea typeface="+mn-ea"/>
                <a:cs typeface="+mn-cs"/>
              </a:endParaRPr>
            </a:p>
            <a:p>
              <a:r>
                <a:rPr lang="en-US" sz="1200" b="0" i="0" baseline="0">
                  <a:latin typeface="Cambria Math" panose="02040503050406030204" pitchFamily="18" charset="0"/>
                </a:rPr>
                <a:t>𝜎^∗=√(𝐷_</a:t>
              </a:r>
              <a:r>
                <a:rPr lang="ru-RU" sz="1200" b="0" i="0" baseline="0">
                  <a:latin typeface="Cambria Math" panose="02040503050406030204" pitchFamily="18" charset="0"/>
                </a:rPr>
                <a:t>в</a:t>
              </a:r>
              <a:r>
                <a:rPr lang="en-US" sz="1200" b="0" i="0" baseline="0">
                  <a:latin typeface="Cambria Math" panose="02040503050406030204" pitchFamily="18" charset="0"/>
                </a:rPr>
                <a:t> )=</a:t>
              </a:r>
              <a:r>
                <a:rPr lang="ru-RU" sz="1200" b="0" i="0" baseline="0">
                  <a:latin typeface="Cambria Math" panose="02040503050406030204" pitchFamily="18" charset="0"/>
                </a:rPr>
                <a:t>7,556</a:t>
              </a:r>
              <a:endParaRPr lang="ru-RU" sz="1200" baseline="0"/>
            </a:p>
            <a:p>
              <a:r>
                <a:rPr lang="ru-RU" sz="1200" baseline="0"/>
                <a:t>Теперь сравним эмпирические и теоретические значения таких параметров, как мода, медиана, асимметрия и эксцесс, чтобы убедиться в точности.</a:t>
              </a:r>
              <a:endParaRPr lang="ru-RU" sz="1200"/>
            </a:p>
          </xdr:txBody>
        </xdr:sp>
      </mc:Fallback>
    </mc:AlternateContent>
    <xdr:clientData/>
  </xdr:twoCellAnchor>
  <xdr:twoCellAnchor>
    <xdr:from>
      <xdr:col>8</xdr:col>
      <xdr:colOff>548640</xdr:colOff>
      <xdr:row>55</xdr:row>
      <xdr:rowOff>45720</xdr:rowOff>
    </xdr:from>
    <xdr:to>
      <xdr:col>12</xdr:col>
      <xdr:colOff>205740</xdr:colOff>
      <xdr:row>64</xdr:row>
      <xdr:rowOff>22860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C4FD031-B66D-26E1-4C1A-454500AA3B2A}"/>
                </a:ext>
              </a:extLst>
            </xdr:cNvPr>
            <xdr:cNvSpPr txBox="1"/>
          </xdr:nvSpPr>
          <xdr:spPr>
            <a:xfrm>
              <a:off x="5600700" y="10104120"/>
              <a:ext cx="3520440" cy="16230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200"/>
                <a:t>Как мы</a:t>
              </a:r>
              <a:r>
                <a:rPr lang="ru-RU" sz="1200" baseline="0"/>
                <a:t> можем заметить, если задать нормальное распределение с парметрами равными первому начальному и второму центральному моментам, то мы получим довольную неплохую оценку, так как мода и медиана имеют близкие значения, а асимметрия с эксцессом также имеют значения близкие к нулю. В итоге мы получили распределение </a:t>
              </a:r>
              <a14:m>
                <m:oMath xmlns:m="http://schemas.openxmlformats.org/officeDocument/2006/math">
                  <m:r>
                    <a:rPr lang="en-US" sz="1200" b="0" i="1" baseline="0">
                      <a:latin typeface="Cambria Math" panose="02040503050406030204" pitchFamily="18" charset="0"/>
                    </a:rPr>
                    <m:t>𝑁</m:t>
                  </m:r>
                  <m:d>
                    <m:d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163,007;57,095</m:t>
                      </m:r>
                    </m:e>
                  </m:d>
                </m:oMath>
              </a14:m>
              <a:r>
                <a:rPr lang="ru-RU" sz="1200"/>
                <a:t>.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C4FD031-B66D-26E1-4C1A-454500AA3B2A}"/>
                </a:ext>
              </a:extLst>
            </xdr:cNvPr>
            <xdr:cNvSpPr txBox="1"/>
          </xdr:nvSpPr>
          <xdr:spPr>
            <a:xfrm>
              <a:off x="5600700" y="10104120"/>
              <a:ext cx="3520440" cy="16230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200"/>
                <a:t>Как мы</a:t>
              </a:r>
              <a:r>
                <a:rPr lang="ru-RU" sz="1200" baseline="0"/>
                <a:t> можем заметить, если задать нормальное распределение с парметрами равными первому начальному и второму центральному моментам, то мы получим довольную неплохую оценку, так как мода и медиана имеют близкие значения, а асимметрия с эксцессом также имеют значения близкие к нулю. В итоге мы получили распределение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𝑁(163,007;57,095)</a:t>
              </a:r>
              <a:r>
                <a:rPr lang="ru-RU" sz="1200"/>
                <a:t>.</a:t>
              </a:r>
            </a:p>
          </xdr:txBody>
        </xdr:sp>
      </mc:Fallback>
    </mc:AlternateContent>
    <xdr:clientData/>
  </xdr:twoCellAnchor>
  <xdr:oneCellAnchor>
    <xdr:from>
      <xdr:col>1</xdr:col>
      <xdr:colOff>38100</xdr:colOff>
      <xdr:row>0</xdr:row>
      <xdr:rowOff>0</xdr:rowOff>
    </xdr:from>
    <xdr:ext cx="10725052" cy="84382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5B10DDC-6C4E-FDDF-A7BB-FA581E64D16B}"/>
            </a:ext>
          </a:extLst>
        </xdr:cNvPr>
        <xdr:cNvSpPr txBox="1"/>
      </xdr:nvSpPr>
      <xdr:spPr>
        <a:xfrm>
          <a:off x="647700" y="0"/>
          <a:ext cx="10725052" cy="8438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200"/>
            <a:t>3. </a:t>
          </a:r>
          <a:r>
            <a:rPr lang="ru-RU" sz="1200"/>
            <a:t>Построим</a:t>
          </a:r>
          <a:r>
            <a:rPr lang="ru-RU" sz="1200" baseline="0"/>
            <a:t> интервальный ряд, основываясь на полученное количество интервалов и шаг; первые два столбца обозначи за начало и конец промежутка,</a:t>
          </a:r>
        </a:p>
        <a:p>
          <a:pPr algn="l"/>
          <a:r>
            <a:rPr lang="ru-RU" sz="1200" baseline="0"/>
            <a:t>третий столбец будет серединой интервала, в четвертом обозначим количество элементов выборки попавших в интервал (частоту), в пятом - накопленная частота,</a:t>
          </a:r>
        </a:p>
        <a:p>
          <a:pPr algn="l"/>
          <a:r>
            <a:rPr lang="ru-RU" sz="1200" baseline="0"/>
            <a:t>в шестом относительная частота, в седьмом относительная накопленная частота, в восьмом по одиннадцатый столбец - произведения варианты в степени от 1 до 4 </a:t>
          </a:r>
        </a:p>
        <a:p>
          <a:pPr algn="l"/>
          <a:r>
            <a:rPr lang="ru-RU" sz="1200" baseline="0"/>
            <a:t>соответственно и абсолютной частоты (4 столбец).</a:t>
          </a:r>
        </a:p>
      </xdr:txBody>
    </xdr:sp>
    <xdr:clientData/>
  </xdr:oneCellAnchor>
  <xdr:twoCellAnchor>
    <xdr:from>
      <xdr:col>16</xdr:col>
      <xdr:colOff>594360</xdr:colOff>
      <xdr:row>0</xdr:row>
      <xdr:rowOff>38100</xdr:rowOff>
    </xdr:from>
    <xdr:to>
      <xdr:col>22</xdr:col>
      <xdr:colOff>624840</xdr:colOff>
      <xdr:row>3</xdr:row>
      <xdr:rowOff>160020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63E2FCB-1000-5B2B-8C07-1E78DD43A908}"/>
            </a:ext>
          </a:extLst>
        </xdr:cNvPr>
        <xdr:cNvSpPr txBox="1"/>
      </xdr:nvSpPr>
      <xdr:spPr>
        <a:xfrm>
          <a:off x="11948160" y="38100"/>
          <a:ext cx="546354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Определим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максимальное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и минимальное значения, размах выборки,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количество элементов с помощью готовых функций </a:t>
          </a:r>
          <a:endParaRPr lang="ru-RU" sz="1200">
            <a:effectLst/>
          </a:endParaRPr>
        </a:p>
        <a:p>
          <a:endParaRPr lang="ru-RU" sz="1100"/>
        </a:p>
      </xdr:txBody>
    </xdr:sp>
    <xdr:clientData/>
  </xdr:twoCellAnchor>
  <xdr:twoCellAnchor>
    <xdr:from>
      <xdr:col>16</xdr:col>
      <xdr:colOff>601980</xdr:colOff>
      <xdr:row>8</xdr:row>
      <xdr:rowOff>0</xdr:rowOff>
    </xdr:from>
    <xdr:to>
      <xdr:col>22</xdr:col>
      <xdr:colOff>609600</xdr:colOff>
      <xdr:row>11</xdr:row>
      <xdr:rowOff>167640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0019D8-AF48-8317-7A05-A4E47D00AF16}"/>
                </a:ext>
              </a:extLst>
            </xdr:cNvPr>
            <xdr:cNvSpPr txBox="1"/>
          </xdr:nvSpPr>
          <xdr:spPr>
            <a:xfrm>
              <a:off x="11955780" y="1463040"/>
              <a:ext cx="5440680" cy="716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Найдем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количество интервалов по правилу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Стёрджеса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=1+</m:t>
                  </m:r>
                  <m:func>
                    <m:funcPr>
                      <m:ctrlP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uncPr>
                    <m:fName>
                      <m:sSub>
                        <m:sSubPr>
                          <m:ctrlPr>
                            <a:rPr lang="en-US" sz="12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sz="1200" b="0" i="0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log</m:t>
                          </m:r>
                        </m:e>
                        <m:sub>
                          <m:r>
                            <a:rPr lang="en-US" sz="1200" b="0" i="1" baseline="0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</m:fName>
                    <m:e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𝑁</m:t>
                      </m:r>
                      <m:r>
                        <a:rPr lang="en-US" sz="12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</m:func>
                </m:oMath>
              </a14:m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где </a:t>
              </a:r>
              <a14:m>
                <m:oMath xmlns:m="http://schemas.openxmlformats.org/officeDocument/2006/math">
                  <m:r>
                    <a:rPr lang="en-US" sz="12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</m:oMath>
              </a14:m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- общее число наблюдений,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и соответсвенно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шаг по формуле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/</m:t>
                  </m:r>
                  <m:r>
                    <a:rPr lang="en-US" sz="12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</m:oMath>
              </a14:m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где </a:t>
              </a:r>
              <a14:m>
                <m:oMath xmlns:m="http://schemas.openxmlformats.org/officeDocument/2006/math">
                  <m:r>
                    <a:rPr lang="en-US" sz="12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- размах выборки </a:t>
              </a:r>
            </a:p>
            <a:p>
              <a:endParaRPr lang="ru-RU" sz="12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E0019D8-AF48-8317-7A05-A4E47D00AF16}"/>
                </a:ext>
              </a:extLst>
            </xdr:cNvPr>
            <xdr:cNvSpPr txBox="1"/>
          </xdr:nvSpPr>
          <xdr:spPr>
            <a:xfrm>
              <a:off x="11955780" y="1463040"/>
              <a:ext cx="5440680" cy="7162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2.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Найдем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количество интервалов по правилу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Стёрджеса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𝑛=1+log_2⁡〖(𝑁)〗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где 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𝑁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- общее число наблюдений,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и соответсвенно</a:t>
              </a:r>
              <a:r>
                <a:rPr lang="ru-RU" sz="12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шаг по формуле </a:t>
              </a:r>
              <a:r>
                <a:rPr lang="en-US" sz="12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ℎ=𝑘/𝑛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где </a:t>
              </a:r>
              <a:r>
                <a:rPr lang="en-US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ru-RU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- размах выборки </a:t>
              </a:r>
            </a:p>
            <a:p>
              <a:endParaRPr lang="ru-RU" sz="1200"/>
            </a:p>
          </xdr:txBody>
        </xdr:sp>
      </mc:Fallback>
    </mc:AlternateContent>
    <xdr:clientData/>
  </xdr:twoCellAnchor>
  <xdr:twoCellAnchor>
    <xdr:from>
      <xdr:col>1</xdr:col>
      <xdr:colOff>0</xdr:colOff>
      <xdr:row>14</xdr:row>
      <xdr:rowOff>22860</xdr:rowOff>
    </xdr:from>
    <xdr:to>
      <xdr:col>16</xdr:col>
      <xdr:colOff>22860</xdr:colOff>
      <xdr:row>15</xdr:row>
      <xdr:rowOff>167640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EF81E4D-2055-1508-429F-0B79F346D0F4}"/>
            </a:ext>
          </a:extLst>
        </xdr:cNvPr>
        <xdr:cNvSpPr txBox="1"/>
      </xdr:nvSpPr>
      <xdr:spPr>
        <a:xfrm>
          <a:off x="609600" y="2583180"/>
          <a:ext cx="1076706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 baseline="0"/>
            <a:t>Построим гистограмму по полученным интервалам и абсолютным частотам, попавшим в интервал, и полигон ряда по серединам интервала и полученным частотам</a:t>
          </a:r>
          <a:endParaRPr lang="ru-RU" sz="1200"/>
        </a:p>
      </xdr:txBody>
    </xdr:sp>
    <xdr:clientData/>
  </xdr:twoCellAnchor>
  <xdr:twoCellAnchor>
    <xdr:from>
      <xdr:col>17</xdr:col>
      <xdr:colOff>7620</xdr:colOff>
      <xdr:row>14</xdr:row>
      <xdr:rowOff>7620</xdr:rowOff>
    </xdr:from>
    <xdr:to>
      <xdr:col>22</xdr:col>
      <xdr:colOff>640080</xdr:colOff>
      <xdr:row>19</xdr:row>
      <xdr:rowOff>7620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9D3285-D1BE-8096-4F49-5E8422D2DF2F}"/>
            </a:ext>
          </a:extLst>
        </xdr:cNvPr>
        <xdr:cNvSpPr txBox="1"/>
      </xdr:nvSpPr>
      <xdr:spPr>
        <a:xfrm>
          <a:off x="11971020" y="2567940"/>
          <a:ext cx="545592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По полученным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значениям накопленной относительной частоты (седьмой столбец) составим эмпирическую функцию распределения и нарисуем её график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ru-RU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Построим кумуляту по серединам интервалов (3 столбец) и накопленной относительной частоте (7 столбец)</a:t>
          </a:r>
          <a:endParaRPr lang="ru-RU" sz="1200">
            <a:effectLst/>
          </a:endParaRPr>
        </a:p>
        <a:p>
          <a:endParaRPr lang="ru-RU" sz="1100"/>
        </a:p>
      </xdr:txBody>
    </xdr:sp>
    <xdr:clientData/>
  </xdr:twoCellAnchor>
  <xdr:oneCellAnchor>
    <xdr:from>
      <xdr:col>18</xdr:col>
      <xdr:colOff>914400</xdr:colOff>
      <xdr:row>19</xdr:row>
      <xdr:rowOff>76200</xdr:rowOff>
    </xdr:from>
    <xdr:ext cx="3147060" cy="15544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C35E712-2759-4358-9347-E087B1D9DCA1}"/>
                </a:ext>
              </a:extLst>
            </xdr:cNvPr>
            <xdr:cNvSpPr txBox="1"/>
          </xdr:nvSpPr>
          <xdr:spPr>
            <a:xfrm>
              <a:off x="14455140" y="3550920"/>
              <a:ext cx="3147060" cy="155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𝐹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0,  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≤143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0,021368,  143&lt;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≤148,375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0,111111,  148,375&lt;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≤153,75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0,320513,  153,75&lt;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≤159,125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0,568376,  159,125&lt;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≤164,5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0,799145,  164,5&lt;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≤169,875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0,965812,  169,875&lt;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≤175,25</m:t>
                            </m:r>
                          </m:e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0,991453,  175,25&lt;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≤180,625</m:t>
                            </m:r>
                          </m:e>
                          <m:e>
                            <m:r>
                              <a:rPr lang="ru-RU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 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&gt;180,625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C35E712-2759-4358-9347-E087B1D9DCA1}"/>
                </a:ext>
              </a:extLst>
            </xdr:cNvPr>
            <xdr:cNvSpPr txBox="1"/>
          </xdr:nvSpPr>
          <xdr:spPr>
            <a:xfrm>
              <a:off x="14455140" y="3550920"/>
              <a:ext cx="3147060" cy="15544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𝐹(𝑥)={█(0,  𝑥≤</a:t>
              </a:r>
              <a:r>
                <a:rPr lang="ru-RU" sz="1100" b="0" i="0">
                  <a:latin typeface="Cambria Math" panose="02040503050406030204" pitchFamily="18" charset="0"/>
                </a:rPr>
                <a:t>143@</a:t>
              </a:r>
              <a:r>
                <a:rPr lang="en-US" sz="1100" b="0" i="0">
                  <a:latin typeface="Cambria Math" panose="02040503050406030204" pitchFamily="18" charset="0"/>
                </a:rPr>
                <a:t>0,021368,  143&lt;𝑥≤1</a:t>
              </a:r>
              <a:r>
                <a:rPr lang="ru-RU" sz="1100" b="0" i="0">
                  <a:latin typeface="Cambria Math" panose="02040503050406030204" pitchFamily="18" charset="0"/>
                </a:rPr>
                <a:t>48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375</a:t>
              </a:r>
              <a:r>
                <a:rPr lang="en-US" sz="1100" b="0" i="0">
                  <a:latin typeface="Cambria Math" panose="02040503050406030204" pitchFamily="18" charset="0"/>
                </a:rPr>
                <a:t>@0,111111,  148,375&lt;𝑥≤153,75@0,320513,  153,75&lt;𝑥≤159,125@0,568376,  159,125&lt;𝑥≤164,5@0,799145,  164,5&lt;𝑥≤169,875@0,965812,  169,875&lt;𝑥≤175,25@0,991453,  175,25&lt;𝑥≤180,625@</a:t>
              </a:r>
              <a:r>
                <a:rPr lang="ru-RU" sz="1100" b="0" i="0">
                  <a:latin typeface="Cambria Math" panose="02040503050406030204" pitchFamily="18" charset="0"/>
                </a:rPr>
                <a:t>1</a:t>
              </a:r>
              <a:r>
                <a:rPr lang="en-US" sz="1100" b="0" i="0">
                  <a:latin typeface="Cambria Math" panose="02040503050406030204" pitchFamily="18" charset="0"/>
                </a:rPr>
                <a:t>,  𝑥&gt;180,625)┤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16</xdr:col>
      <xdr:colOff>594360</xdr:colOff>
      <xdr:row>28</xdr:row>
      <xdr:rowOff>0</xdr:rowOff>
    </xdr:from>
    <xdr:ext cx="5496376" cy="28950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1A46261-162B-4C0F-A326-64D74FDDBF0D}"/>
                </a:ext>
              </a:extLst>
            </xdr:cNvPr>
            <xdr:cNvSpPr txBox="1"/>
          </xdr:nvSpPr>
          <xdr:spPr>
            <a:xfrm>
              <a:off x="11948160" y="5120640"/>
              <a:ext cx="5496376" cy="289503"/>
            </a:xfrm>
            <a:prstGeom prst="rect">
              <a:avLst/>
            </a:prstGeom>
            <a:noFill/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200"/>
                <a:t>5.</a:t>
              </a:r>
              <a:r>
                <a:rPr lang="ru-RU" sz="1200" baseline="0"/>
                <a:t> Найдем начальные эмпирические моменты по формуле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ru-RU" sz="1200" b="0" i="1" baseline="0">
                          <a:latin typeface="Cambria Math" panose="02040503050406030204" pitchFamily="18" charset="0"/>
                        </a:rPr>
                        <m:t>𝜈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r>
                    <a:rPr lang="en-US" sz="12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𝔼</m:t>
                  </m:r>
                  <m:d>
                    <m:dPr>
                      <m:begChr m:val="["/>
                      <m:endChr m:val="]"/>
                      <m:ctrl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sSup>
                        <m:sSup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𝑋</m:t>
                          </m:r>
                        </m:e>
                        <m:sup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𝑘</m:t>
                          </m:r>
                        </m:sup>
                      </m:sSup>
                    </m:e>
                  </m:d>
                  <m:r>
                    <a:rPr lang="en-US" sz="1200" b="0" i="0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nary>
                    <m:naryPr>
                      <m:chr m:val="∑"/>
                      <m:ctrl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  <m: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</m:t>
                      </m:r>
                      <m:r>
                        <m:rPr>
                          <m:brk m:alnAt="23"/>
                        </m:rP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sub>
                    <m:sup>
                      <m:r>
                        <a:rPr lang="en-US" sz="12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𝑖</m:t>
                          </m:r>
                        </m:sub>
                      </m:sSub>
                    </m:e>
                  </m:nary>
                </m:oMath>
              </a14:m>
              <a:endParaRPr lang="ru-RU" sz="12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1A46261-162B-4C0F-A326-64D74FDDBF0D}"/>
                </a:ext>
              </a:extLst>
            </xdr:cNvPr>
            <xdr:cNvSpPr txBox="1"/>
          </xdr:nvSpPr>
          <xdr:spPr>
            <a:xfrm>
              <a:off x="11948160" y="5120640"/>
              <a:ext cx="5496376" cy="289503"/>
            </a:xfrm>
            <a:prstGeom prst="rect">
              <a:avLst/>
            </a:prstGeom>
            <a:noFill/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200"/>
                <a:t>5.</a:t>
              </a:r>
              <a:r>
                <a:rPr lang="ru-RU" sz="1200" baseline="0"/>
                <a:t> Найдем начальные эмпирические моменты по формуле </a:t>
              </a:r>
              <a:r>
                <a:rPr lang="ru-RU" sz="1200" b="0" i="0" baseline="0">
                  <a:latin typeface="Cambria Math" panose="02040503050406030204" pitchFamily="18" charset="0"/>
                </a:rPr>
                <a:t>𝜈</a:t>
              </a:r>
              <a:r>
                <a:rPr lang="en-US" sz="1200" b="0" i="0" baseline="0">
                  <a:latin typeface="Cambria Math" panose="02040503050406030204" pitchFamily="18" charset="0"/>
                </a:rPr>
                <a:t>_𝑘=</a:t>
              </a:r>
              <a:r>
                <a:rPr lang="en-US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𝔼[𝑋^𝑘 ]=∑_(𝑖=1)^𝑛▒〖𝑤_𝑖 𝑥_𝑖 〗</a:t>
              </a:r>
              <a:endParaRPr lang="ru-RU" sz="1200"/>
            </a:p>
          </xdr:txBody>
        </xdr:sp>
      </mc:Fallback>
    </mc:AlternateContent>
    <xdr:clientData/>
  </xdr:oneCellAnchor>
  <xdr:twoCellAnchor>
    <xdr:from>
      <xdr:col>17</xdr:col>
      <xdr:colOff>0</xdr:colOff>
      <xdr:row>35</xdr:row>
      <xdr:rowOff>0</xdr:rowOff>
    </xdr:from>
    <xdr:to>
      <xdr:col>22</xdr:col>
      <xdr:colOff>571500</xdr:colOff>
      <xdr:row>37</xdr:row>
      <xdr:rowOff>152400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CCDFEC-0184-B5AA-DA40-76DF10C3A84C}"/>
                </a:ext>
              </a:extLst>
            </xdr:cNvPr>
            <xdr:cNvSpPr txBox="1"/>
          </xdr:nvSpPr>
          <xdr:spPr>
            <a:xfrm>
              <a:off x="11963400" y="6400800"/>
              <a:ext cx="5394960" cy="5181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В силу 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линейности математического ожидания найдем центральные моменты через начальные: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𝜇</m:t>
                      </m:r>
                    </m:e>
                    <m:sub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  <m:r>
                    <a:rPr lang="en-US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nary>
                    <m:naryPr>
                      <m:chr m:val="∑"/>
                      <m:ctrl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brk m:alnAt="23"/>
                        </m:rP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</m:t>
                      </m:r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=0</m:t>
                      </m:r>
                    </m:sub>
                    <m:sup>
                      <m:r>
                        <a:rPr lang="en-US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p>
                    <m:e>
                      <m:sSup>
                        <m:sSupPr>
                          <m:ctrlP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solidFill>
                                    <a:schemeClr val="dk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−1</m:t>
                              </m:r>
                            </m:e>
                          </m:d>
                        </m:e>
                        <m:sup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</m:sup>
                      </m:sSup>
                      <m:sSubSup>
                        <m:sSubSupPr>
                          <m:ctrlP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</m:sup>
                      </m:sSubSup>
                      <m:sSub>
                        <m:sSubPr>
                          <m:ctrlP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𝜈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𝑘</m:t>
                          </m:r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</m:sub>
                      </m:sSub>
                      <m:sSubSup>
                        <m:sSubSupPr>
                          <m:ctrlP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SupPr>
                        <m:e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𝜈</m:t>
                          </m:r>
                        </m:e>
                        <m:sub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US" sz="1100" b="0" i="1">
                              <a:solidFill>
                                <a:schemeClr val="dk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𝑠</m:t>
                          </m:r>
                        </m:sup>
                      </m:sSubSup>
                    </m:e>
                  </m:nary>
                </m:oMath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ECCDFEC-0184-B5AA-DA40-76DF10C3A84C}"/>
                </a:ext>
              </a:extLst>
            </xdr:cNvPr>
            <xdr:cNvSpPr txBox="1"/>
          </xdr:nvSpPr>
          <xdr:spPr>
            <a:xfrm>
              <a:off x="11963400" y="6400800"/>
              <a:ext cx="5394960" cy="51816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ru-RU" sz="1100"/>
                <a:t>В силу </a:t>
              </a:r>
              <a:r>
                <a:rPr lang="ru-RU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линейности математического ожидания найдем центральные моменты через начальные: 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𝜇_𝑘=∑24_(𝑠=0)^𝑘▒〖(−1)^𝑠 𝐶_𝑘^𝑠 𝜈_(𝑘−𝑠) 𝜈_1^𝑠 〗</a:t>
              </a:r>
              <a:endParaRPr lang="ru-RU" sz="1100"/>
            </a:p>
          </xdr:txBody>
        </xdr:sp>
      </mc:Fallback>
    </mc:AlternateContent>
    <xdr:clientData/>
  </xdr:twoCellAnchor>
  <xdr:oneCellAnchor>
    <xdr:from>
      <xdr:col>16</xdr:col>
      <xdr:colOff>601980</xdr:colOff>
      <xdr:row>43</xdr:row>
      <xdr:rowOff>15240</xdr:rowOff>
    </xdr:from>
    <xdr:ext cx="5372100" cy="50292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8BB47AD-4788-4185-BE42-24CE1C945602}"/>
            </a:ext>
          </a:extLst>
        </xdr:cNvPr>
        <xdr:cNvSpPr txBox="1"/>
      </xdr:nvSpPr>
      <xdr:spPr>
        <a:xfrm>
          <a:off x="11955780" y="7879080"/>
          <a:ext cx="5372100" cy="5029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6.</a:t>
          </a:r>
          <a:r>
            <a:rPr lang="ru-RU" sz="1200" baseline="0"/>
            <a:t> Моду и медиану найдем по встроенным функциям</a:t>
          </a:r>
          <a:r>
            <a:rPr lang="en-US" sz="1200" baseline="0"/>
            <a:t> </a:t>
          </a:r>
          <a:r>
            <a:rPr lang="ru-RU" sz="1200" baseline="0"/>
            <a:t>и отметим их оранжевым на гистограмме и кумуляте соответственно</a:t>
          </a:r>
          <a:endParaRPr lang="ru-RU" sz="1200"/>
        </a:p>
      </xdr:txBody>
    </xdr:sp>
    <xdr:clientData/>
  </xdr:oneCellAnchor>
  <xdr:oneCellAnchor>
    <xdr:from>
      <xdr:col>16</xdr:col>
      <xdr:colOff>601980</xdr:colOff>
      <xdr:row>48</xdr:row>
      <xdr:rowOff>7620</xdr:rowOff>
    </xdr:from>
    <xdr:ext cx="5356787" cy="901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450A99B-C692-4639-963E-53423145641C}"/>
                </a:ext>
              </a:extLst>
            </xdr:cNvPr>
            <xdr:cNvSpPr txBox="1"/>
          </xdr:nvSpPr>
          <xdr:spPr>
            <a:xfrm>
              <a:off x="11955780" y="8785860"/>
              <a:ext cx="5356787" cy="90191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100"/>
                <a:t>7.</a:t>
              </a:r>
              <a:r>
                <a:rPr lang="ru-RU" sz="1100" baseline="0"/>
                <a:t> </a:t>
              </a:r>
              <a:r>
                <a:rPr lang="ru-RU" sz="1200" baseline="0"/>
                <a:t>Асимметрию и эксцесс найдем формулам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𝐴</m:t>
                      </m:r>
                    </m:e>
                    <m:sub>
                      <m:r>
                        <a:rPr lang="en-US" sz="1200" b="0" i="1" baseline="0">
                          <a:latin typeface="Cambria Math" panose="02040503050406030204" pitchFamily="18" charset="0"/>
                        </a:rPr>
                        <m:t>𝑠</m:t>
                      </m:r>
                    </m:sub>
                  </m:sSub>
                  <m:r>
                    <a:rPr lang="en-US" sz="1200" b="0" i="1" baseline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 baseline="0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𝜇</m:t>
                          </m:r>
                        </m:e>
                        <m:sub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US" sz="1200" b="0" i="1" baseline="0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sz="1200" b="0" i="1" baseline="0">
                              <a:latin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</m:den>
                  </m:f>
                </m:oMath>
              </a14:m>
              <a:r>
                <a:rPr lang="en-US" sz="1200"/>
                <a:t> </a:t>
              </a:r>
              <a:r>
                <a:rPr lang="ru-RU" sz="1200"/>
                <a:t>и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200" b="0" i="1">
                          <a:latin typeface="Cambria Math" panose="02040503050406030204" pitchFamily="18" charset="0"/>
                        </a:rPr>
                        <m:t>𝛾</m:t>
                      </m:r>
                    </m:e>
                    <m:sub>
                      <m:r>
                        <a:rPr lang="en-US" sz="1200" b="0" i="1">
                          <a:latin typeface="Cambria Math" panose="02040503050406030204" pitchFamily="18" charset="0"/>
                        </a:rPr>
                        <m:t>2</m:t>
                      </m:r>
                    </m:sub>
                  </m:sSub>
                  <m:r>
                    <a:rPr lang="en-US" sz="1200" b="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2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2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𝜇</m:t>
                          </m:r>
                        </m:e>
                        <m:sub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b>
                      </m:sSub>
                    </m:num>
                    <m:den>
                      <m:sSup>
                        <m:sSupPr>
                          <m:ctrlPr>
                            <a:rPr lang="en-US" sz="12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𝜎</m:t>
                          </m:r>
                        </m:e>
                        <m:sup>
                          <m:r>
                            <a:rPr lang="en-US" sz="1200" b="0" i="1">
                              <a:latin typeface="Cambria Math" panose="02040503050406030204" pitchFamily="18" charset="0"/>
                            </a:rPr>
                            <m:t>4</m:t>
                          </m:r>
                        </m:sup>
                      </m:sSup>
                    </m:den>
                  </m:f>
                  <m:r>
                    <a:rPr lang="en-US" sz="1200" b="0" i="1">
                      <a:latin typeface="Cambria Math" panose="02040503050406030204" pitchFamily="18" charset="0"/>
                    </a:rPr>
                    <m:t>−3</m:t>
                  </m:r>
                </m:oMath>
              </a14:m>
              <a:r>
                <a:rPr lang="en-US" sz="1100"/>
                <a:t>. </a:t>
              </a:r>
              <a:endParaRPr lang="ru-RU" sz="1100"/>
            </a:p>
            <a:p>
              <a:r>
                <a:rPr lang="ru-RU" sz="1200"/>
                <a:t>Ассиметрия характеризует</a:t>
              </a:r>
              <a:r>
                <a:rPr lang="ru-RU" sz="1200" baseline="0"/>
                <a:t> меру скошенности графика влево</a:t>
              </a:r>
              <a:r>
                <a:rPr lang="en-US" sz="1200" baseline="0"/>
                <a:t>/</a:t>
              </a:r>
              <a:r>
                <a:rPr lang="ru-RU" sz="1200" baseline="0"/>
                <a:t>вправо, а эксцесс -</a:t>
              </a:r>
            </a:p>
            <a:p>
              <a:r>
                <a:rPr lang="ru-RU" sz="1200" baseline="0"/>
                <a:t>меру его высоты. Ассиметрия и эксцесс необходимы для оценки нормальности </a:t>
              </a:r>
            </a:p>
            <a:p>
              <a:r>
                <a:rPr lang="ru-RU" sz="1200" baseline="0"/>
                <a:t>распределения данных.</a:t>
              </a:r>
              <a:endParaRPr lang="ru-RU" sz="12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450A99B-C692-4639-963E-53423145641C}"/>
                </a:ext>
              </a:extLst>
            </xdr:cNvPr>
            <xdr:cNvSpPr txBox="1"/>
          </xdr:nvSpPr>
          <xdr:spPr>
            <a:xfrm>
              <a:off x="11955780" y="8785860"/>
              <a:ext cx="5356787" cy="90191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ru-RU" sz="1100"/>
                <a:t>7.</a:t>
              </a:r>
              <a:r>
                <a:rPr lang="ru-RU" sz="1100" baseline="0"/>
                <a:t> </a:t>
              </a:r>
              <a:r>
                <a:rPr lang="ru-RU" sz="1200" baseline="0"/>
                <a:t>Асимметрию и эксцесс найдем формулам </a:t>
              </a:r>
              <a:r>
                <a:rPr lang="en-US" sz="1200" b="0" i="0" baseline="0">
                  <a:latin typeface="Cambria Math" panose="02040503050406030204" pitchFamily="18" charset="0"/>
                </a:rPr>
                <a:t>𝐴_𝑠=𝜇_3/𝜎^3 </a:t>
              </a:r>
              <a:r>
                <a:rPr lang="en-US" sz="1200"/>
                <a:t> </a:t>
              </a:r>
              <a:r>
                <a:rPr lang="ru-RU" sz="1200"/>
                <a:t>и </a:t>
              </a:r>
              <a:r>
                <a:rPr lang="en-US" sz="1200" b="0" i="0">
                  <a:latin typeface="Cambria Math" panose="02040503050406030204" pitchFamily="18" charset="0"/>
                </a:rPr>
                <a:t>𝛾_2=𝜇_4/𝜎^4 −3</a:t>
              </a:r>
              <a:r>
                <a:rPr lang="en-US" sz="1100"/>
                <a:t>. </a:t>
              </a:r>
              <a:endParaRPr lang="ru-RU" sz="1100"/>
            </a:p>
            <a:p>
              <a:r>
                <a:rPr lang="ru-RU" sz="1200"/>
                <a:t>Ассиметрия характеризует</a:t>
              </a:r>
              <a:r>
                <a:rPr lang="ru-RU" sz="1200" baseline="0"/>
                <a:t> меру скошенности графика влево</a:t>
              </a:r>
              <a:r>
                <a:rPr lang="en-US" sz="1200" baseline="0"/>
                <a:t>/</a:t>
              </a:r>
              <a:r>
                <a:rPr lang="ru-RU" sz="1200" baseline="0"/>
                <a:t>вправо, а эксцесс -</a:t>
              </a:r>
            </a:p>
            <a:p>
              <a:r>
                <a:rPr lang="ru-RU" sz="1200" baseline="0"/>
                <a:t>меру его высоты. Ассиметрия и эксцесс необходимы для оценки нормальности </a:t>
              </a:r>
            </a:p>
            <a:p>
              <a:r>
                <a:rPr lang="ru-RU" sz="1200" baseline="0"/>
                <a:t>распределения данных.</a:t>
              </a:r>
              <a:endParaRPr lang="ru-RU" sz="1200"/>
            </a:p>
          </xdr:txBody>
        </xdr:sp>
      </mc:Fallback>
    </mc:AlternateContent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0.45667</cdr:x>
      <cdr:y>0.29306</cdr:y>
    </cdr:from>
    <cdr:to>
      <cdr:x>0.45667</cdr:x>
      <cdr:y>0.89306</cdr:y>
    </cdr:to>
    <cdr:cxnSp macro="">
      <cdr:nvCxnSpPr>
        <cdr:cNvPr id="7" name="Прямая соединительная линия 6">
          <a:extLst xmlns:a="http://schemas.openxmlformats.org/drawingml/2006/main">
            <a:ext uri="{FF2B5EF4-FFF2-40B4-BE49-F238E27FC236}">
              <a16:creationId xmlns:a16="http://schemas.microsoft.com/office/drawing/2014/main" id="{A09E8EF2-2A19-6A8E-8A53-8750A4BABA10}"/>
            </a:ext>
          </a:extLst>
        </cdr:cNvPr>
        <cdr:cNvCxnSpPr/>
      </cdr:nvCxnSpPr>
      <cdr:spPr>
        <a:xfrm xmlns:a="http://schemas.openxmlformats.org/drawingml/2006/main" flipV="1">
          <a:off x="2087895" y="803922"/>
          <a:ext cx="0" cy="1645920"/>
        </a:xfrm>
        <a:prstGeom xmlns:a="http://schemas.openxmlformats.org/drawingml/2006/main" prst="line">
          <a:avLst/>
        </a:prstGeom>
        <a:ln xmlns:a="http://schemas.openxmlformats.org/drawingml/2006/main"/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0.14208</cdr:x>
      <cdr:y>0.82888</cdr:y>
    </cdr:from>
    <cdr:to>
      <cdr:x>0.15989</cdr:x>
      <cdr:y>0.85975</cdr:y>
    </cdr:to>
    <cdr:sp macro="" textlink="">
      <cdr:nvSpPr>
        <cdr:cNvPr id="4" name="Овал 3">
          <a:extLst xmlns:a="http://schemas.openxmlformats.org/drawingml/2006/main">
            <a:ext uri="{FF2B5EF4-FFF2-40B4-BE49-F238E27FC236}">
              <a16:creationId xmlns:a16="http://schemas.microsoft.com/office/drawing/2014/main" id="{D2AB9F88-3F52-7635-BEB8-7E0577CC5234}"/>
            </a:ext>
          </a:extLst>
        </cdr:cNvPr>
        <cdr:cNvSpPr/>
      </cdr:nvSpPr>
      <cdr:spPr>
        <a:xfrm xmlns:a="http://schemas.openxmlformats.org/drawingml/2006/main">
          <a:off x="701853" y="2362200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0.24426</cdr:x>
      <cdr:y>0.77761</cdr:y>
    </cdr:from>
    <cdr:to>
      <cdr:x>0.26207</cdr:x>
      <cdr:y>0.80848</cdr:y>
    </cdr:to>
    <cdr:sp macro="" textlink="">
      <cdr:nvSpPr>
        <cdr:cNvPr id="5" name="Овал 4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1206601" y="2216099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0.44565</cdr:x>
      <cdr:y>0.50039</cdr:y>
    </cdr:from>
    <cdr:to>
      <cdr:x>0.46346</cdr:x>
      <cdr:y>0.53127</cdr:y>
    </cdr:to>
    <cdr:sp macro="" textlink="">
      <cdr:nvSpPr>
        <cdr:cNvPr id="6" name="Овал 5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2201469" y="1426057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0.54931</cdr:x>
      <cdr:y>0.35408</cdr:y>
    </cdr:from>
    <cdr:to>
      <cdr:x>0.56712</cdr:x>
      <cdr:y>0.38496</cdr:y>
    </cdr:to>
    <cdr:sp macro="" textlink="">
      <cdr:nvSpPr>
        <cdr:cNvPr id="7" name="Овал 6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2713533" y="1009092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0.65001</cdr:x>
      <cdr:y>0.25397</cdr:y>
    </cdr:from>
    <cdr:to>
      <cdr:x>0.66782</cdr:x>
      <cdr:y>0.28485</cdr:y>
    </cdr:to>
    <cdr:sp macro="" textlink="">
      <cdr:nvSpPr>
        <cdr:cNvPr id="8" name="Овал 7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3210966" y="723798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0.75219</cdr:x>
      <cdr:y>0.23601</cdr:y>
    </cdr:from>
    <cdr:to>
      <cdr:x>0.77</cdr:x>
      <cdr:y>0.26688</cdr:y>
    </cdr:to>
    <cdr:sp macro="" textlink="">
      <cdr:nvSpPr>
        <cdr:cNvPr id="9" name="Овал 8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3715715" y="672592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0.85288</cdr:x>
      <cdr:y>0.22574</cdr:y>
    </cdr:from>
    <cdr:to>
      <cdr:x>0.87069</cdr:x>
      <cdr:y>0.25661</cdr:y>
    </cdr:to>
    <cdr:sp macro="" textlink="">
      <cdr:nvSpPr>
        <cdr:cNvPr id="10" name="Овал 9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4213149" y="643332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0.34643</cdr:x>
      <cdr:y>0.64927</cdr:y>
    </cdr:from>
    <cdr:to>
      <cdr:x>0.36425</cdr:x>
      <cdr:y>0.68014</cdr:y>
    </cdr:to>
    <cdr:sp macro="" textlink="">
      <cdr:nvSpPr>
        <cdr:cNvPr id="11" name="Овал 10">
          <a:extLst xmlns:a="http://schemas.openxmlformats.org/drawingml/2006/main">
            <a:ext uri="{FF2B5EF4-FFF2-40B4-BE49-F238E27FC236}">
              <a16:creationId xmlns:a16="http://schemas.microsoft.com/office/drawing/2014/main" id="{1F6976F6-C0AC-6AEA-552E-F18A618EC7F5}"/>
            </a:ext>
          </a:extLst>
        </cdr:cNvPr>
        <cdr:cNvSpPr/>
      </cdr:nvSpPr>
      <cdr:spPr>
        <a:xfrm xmlns:a="http://schemas.openxmlformats.org/drawingml/2006/main">
          <a:off x="1711351" y="1850339"/>
          <a:ext cx="87985" cy="87985"/>
        </a:xfrm>
        <a:prstGeom xmlns:a="http://schemas.openxmlformats.org/drawingml/2006/main" prst="ellips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ru-RU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3BDB-5A24-480C-A422-59AE9E689921}">
  <dimension ref="A1:U69"/>
  <sheetViews>
    <sheetView tabSelected="1" zoomScaleNormal="100" workbookViewId="0">
      <selection activeCell="W8" sqref="W8"/>
    </sheetView>
  </sheetViews>
  <sheetFormatPr defaultRowHeight="14.4" x14ac:dyDescent="0.3"/>
  <cols>
    <col min="12" max="12" width="22.5546875" customWidth="1"/>
    <col min="14" max="14" width="15.33203125" customWidth="1"/>
  </cols>
  <sheetData>
    <row r="1" spans="1:13" x14ac:dyDescent="0.3">
      <c r="A1">
        <v>0</v>
      </c>
    </row>
    <row r="2" spans="1:13" x14ac:dyDescent="0.3">
      <c r="A2">
        <v>0</v>
      </c>
    </row>
    <row r="3" spans="1:13" x14ac:dyDescent="0.3">
      <c r="A3">
        <v>0</v>
      </c>
    </row>
    <row r="4" spans="1:13" x14ac:dyDescent="0.3">
      <c r="A4">
        <v>0</v>
      </c>
      <c r="L4" s="4" t="s">
        <v>35</v>
      </c>
      <c r="M4">
        <f>AVERAGE(A:A)</f>
        <v>1.109375</v>
      </c>
    </row>
    <row r="5" spans="1:13" x14ac:dyDescent="0.3">
      <c r="A5">
        <v>0</v>
      </c>
      <c r="L5" s="4" t="s">
        <v>12</v>
      </c>
      <c r="M5">
        <f>MAX(A:A)</f>
        <v>4</v>
      </c>
    </row>
    <row r="6" spans="1:13" x14ac:dyDescent="0.3">
      <c r="A6">
        <v>0</v>
      </c>
      <c r="C6" s="4" t="s">
        <v>5</v>
      </c>
      <c r="D6" s="4" t="s">
        <v>6</v>
      </c>
      <c r="E6" s="4" t="s">
        <v>11</v>
      </c>
      <c r="F6" s="4" t="s">
        <v>22</v>
      </c>
      <c r="G6" s="4" t="s">
        <v>31</v>
      </c>
      <c r="L6" s="4" t="s">
        <v>36</v>
      </c>
      <c r="M6">
        <f>MIN(A:A)</f>
        <v>0</v>
      </c>
    </row>
    <row r="7" spans="1:13" x14ac:dyDescent="0.3">
      <c r="A7">
        <v>0</v>
      </c>
      <c r="C7">
        <v>0</v>
      </c>
      <c r="D7">
        <f>COUNTIF(A:A, 0)</f>
        <v>23</v>
      </c>
      <c r="E7">
        <f>D7/$D$12</f>
        <v>0.359375</v>
      </c>
      <c r="F7">
        <f>E7</f>
        <v>0.359375</v>
      </c>
      <c r="G7">
        <f>C7-$M$4</f>
        <v>-1.109375</v>
      </c>
      <c r="L7" s="4" t="s">
        <v>37</v>
      </c>
      <c r="M7">
        <f>M5-M6</f>
        <v>4</v>
      </c>
    </row>
    <row r="8" spans="1:13" x14ac:dyDescent="0.3">
      <c r="A8">
        <v>0</v>
      </c>
      <c r="C8">
        <v>1</v>
      </c>
      <c r="D8">
        <f>COUNTIF(A:A, 1)</f>
        <v>20</v>
      </c>
      <c r="E8">
        <f>D8/$D$12</f>
        <v>0.3125</v>
      </c>
      <c r="F8">
        <f>F7+E8</f>
        <v>0.671875</v>
      </c>
      <c r="G8">
        <f>C8-$M$4</f>
        <v>-0.109375</v>
      </c>
      <c r="M8" s="1"/>
    </row>
    <row r="9" spans="1:13" x14ac:dyDescent="0.3">
      <c r="A9">
        <v>0</v>
      </c>
      <c r="C9">
        <v>2</v>
      </c>
      <c r="D9">
        <f>COUNTIF(A:A, 2)</f>
        <v>15</v>
      </c>
      <c r="E9">
        <f>D9/$D$12</f>
        <v>0.234375</v>
      </c>
      <c r="F9">
        <f>F8+E9</f>
        <v>0.90625</v>
      </c>
      <c r="G9">
        <f>C9-$M$4</f>
        <v>0.890625</v>
      </c>
    </row>
    <row r="10" spans="1:13" x14ac:dyDescent="0.3">
      <c r="A10">
        <v>0</v>
      </c>
      <c r="C10">
        <v>3</v>
      </c>
      <c r="D10">
        <f>COUNTIF(A:A, 3)</f>
        <v>3</v>
      </c>
      <c r="E10">
        <f>D10/$D$12</f>
        <v>4.6875E-2</v>
      </c>
      <c r="F10">
        <f>F9+E10</f>
        <v>0.953125</v>
      </c>
      <c r="G10">
        <f>C10-$M$4</f>
        <v>1.890625</v>
      </c>
    </row>
    <row r="11" spans="1:13" x14ac:dyDescent="0.3">
      <c r="A11">
        <v>0</v>
      </c>
      <c r="C11">
        <v>4</v>
      </c>
      <c r="D11">
        <f>COUNTIF(A:A, 4)</f>
        <v>3</v>
      </c>
      <c r="E11">
        <f>D11/$D$12</f>
        <v>4.6875E-2</v>
      </c>
      <c r="F11">
        <f t="shared" ref="F11" si="0">F10+E11</f>
        <v>1</v>
      </c>
      <c r="G11">
        <f>C11-$M$4</f>
        <v>2.890625</v>
      </c>
    </row>
    <row r="12" spans="1:13" x14ac:dyDescent="0.3">
      <c r="A12">
        <v>0</v>
      </c>
      <c r="D12" s="1">
        <f>SUM(D7:D11)</f>
        <v>64</v>
      </c>
    </row>
    <row r="13" spans="1:13" x14ac:dyDescent="0.3">
      <c r="A13">
        <v>0</v>
      </c>
    </row>
    <row r="14" spans="1:13" x14ac:dyDescent="0.3">
      <c r="A14">
        <v>0</v>
      </c>
      <c r="L14" s="4" t="s">
        <v>34</v>
      </c>
    </row>
    <row r="15" spans="1:13" x14ac:dyDescent="0.3">
      <c r="A15">
        <v>0</v>
      </c>
    </row>
    <row r="16" spans="1:13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4" x14ac:dyDescent="0.3">
      <c r="A33">
        <v>1</v>
      </c>
    </row>
    <row r="34" spans="1:14" x14ac:dyDescent="0.3">
      <c r="A34">
        <v>1</v>
      </c>
    </row>
    <row r="35" spans="1:14" x14ac:dyDescent="0.3">
      <c r="A35">
        <v>1</v>
      </c>
      <c r="C35" s="4" t="s">
        <v>38</v>
      </c>
    </row>
    <row r="36" spans="1:14" x14ac:dyDescent="0.3">
      <c r="A36">
        <v>1</v>
      </c>
      <c r="L36" s="4" t="s">
        <v>17</v>
      </c>
    </row>
    <row r="37" spans="1:14" x14ac:dyDescent="0.3">
      <c r="A37">
        <v>1</v>
      </c>
      <c r="L37" s="9" t="s">
        <v>42</v>
      </c>
      <c r="M37" s="6">
        <f>C7*E7+C8*E8+C9*E9+C10*E10+C11*E11</f>
        <v>1.109375</v>
      </c>
      <c r="N37" t="s">
        <v>33</v>
      </c>
    </row>
    <row r="38" spans="1:14" x14ac:dyDescent="0.3">
      <c r="A38">
        <v>1</v>
      </c>
      <c r="L38" t="s">
        <v>43</v>
      </c>
      <c r="M38" s="6">
        <f>C7^2*E7+C8^2*E8+C9^2*E9+C10^2*E10+C11^2*E11</f>
        <v>2.421875</v>
      </c>
    </row>
    <row r="39" spans="1:14" x14ac:dyDescent="0.3">
      <c r="A39">
        <v>1</v>
      </c>
      <c r="L39" t="s">
        <v>44</v>
      </c>
      <c r="M39" s="6">
        <f>C7^3*E7+C8^3*E8+C9^3*E9+C10^3*E10+C11^3*E11</f>
        <v>6.453125</v>
      </c>
    </row>
    <row r="40" spans="1:14" x14ac:dyDescent="0.3">
      <c r="A40">
        <v>1</v>
      </c>
      <c r="L40" t="s">
        <v>45</v>
      </c>
      <c r="M40" s="6">
        <f>C7^4*E7+C8^4*E8+C9^4*E9+C10^4*E10+C11^4*E11</f>
        <v>19.859375</v>
      </c>
    </row>
    <row r="41" spans="1:14" x14ac:dyDescent="0.3">
      <c r="A41">
        <v>1</v>
      </c>
    </row>
    <row r="42" spans="1:14" x14ac:dyDescent="0.3">
      <c r="A42">
        <v>1</v>
      </c>
    </row>
    <row r="43" spans="1:14" x14ac:dyDescent="0.3">
      <c r="A43">
        <v>1</v>
      </c>
      <c r="L43" s="4" t="s">
        <v>18</v>
      </c>
    </row>
    <row r="44" spans="1:14" x14ac:dyDescent="0.3">
      <c r="A44">
        <v>2</v>
      </c>
      <c r="L44" t="s">
        <v>27</v>
      </c>
      <c r="M44" s="6">
        <f>E7*G7+E8*G8+E9*G9+E10*G10+E11*G11</f>
        <v>0</v>
      </c>
    </row>
    <row r="45" spans="1:14" x14ac:dyDescent="0.3">
      <c r="A45">
        <v>2</v>
      </c>
      <c r="L45" t="s">
        <v>24</v>
      </c>
      <c r="M45" s="6">
        <f>E7*G7^2+E8*G8^2+E9*G9^2+E10*G10^2+E11*G11^2</f>
        <v>1.191162109375</v>
      </c>
      <c r="N45" t="s">
        <v>32</v>
      </c>
    </row>
    <row r="46" spans="1:14" x14ac:dyDescent="0.3">
      <c r="A46">
        <v>2</v>
      </c>
      <c r="L46" t="s">
        <v>25</v>
      </c>
      <c r="M46" s="6">
        <f>E7*G7^3+E8*G8^3+E9*G9^3+E10*G10^3+E11*G11^3</f>
        <v>1.1234664916992188</v>
      </c>
    </row>
    <row r="47" spans="1:14" x14ac:dyDescent="0.3">
      <c r="A47">
        <v>2</v>
      </c>
      <c r="L47" t="s">
        <v>26</v>
      </c>
      <c r="M47" s="6">
        <f>E7*G7^4+E8*G8^4+E9*G9^4+E10*G10^4+E11*G11^4</f>
        <v>4.5634668469429016</v>
      </c>
    </row>
    <row r="48" spans="1:14" x14ac:dyDescent="0.3">
      <c r="A48">
        <v>2</v>
      </c>
    </row>
    <row r="49" spans="1:21" x14ac:dyDescent="0.3">
      <c r="A49">
        <v>2</v>
      </c>
    </row>
    <row r="50" spans="1:21" x14ac:dyDescent="0.3">
      <c r="A50">
        <v>2</v>
      </c>
      <c r="L50" s="5" t="s">
        <v>29</v>
      </c>
      <c r="M50">
        <f>_xlfn.MODE.SNGL(A:A)</f>
        <v>0</v>
      </c>
    </row>
    <row r="51" spans="1:21" x14ac:dyDescent="0.3">
      <c r="A51">
        <v>2</v>
      </c>
      <c r="L51" s="5" t="s">
        <v>30</v>
      </c>
      <c r="M51">
        <f>MEDIAN(A:A)</f>
        <v>1</v>
      </c>
    </row>
    <row r="52" spans="1:21" x14ac:dyDescent="0.3">
      <c r="A52">
        <v>2</v>
      </c>
    </row>
    <row r="53" spans="1:21" x14ac:dyDescent="0.3">
      <c r="A53">
        <v>2</v>
      </c>
    </row>
    <row r="54" spans="1:21" x14ac:dyDescent="0.3">
      <c r="A54">
        <v>2</v>
      </c>
    </row>
    <row r="55" spans="1:21" x14ac:dyDescent="0.3">
      <c r="A55">
        <v>2</v>
      </c>
    </row>
    <row r="56" spans="1:21" x14ac:dyDescent="0.3">
      <c r="A56">
        <v>2</v>
      </c>
    </row>
    <row r="57" spans="1:21" x14ac:dyDescent="0.3">
      <c r="A57">
        <v>2</v>
      </c>
      <c r="L57" s="5" t="s">
        <v>19</v>
      </c>
      <c r="M57" s="6">
        <f>M46/SQRT(M45)^3</f>
        <v>0.86417921893203864</v>
      </c>
    </row>
    <row r="58" spans="1:21" x14ac:dyDescent="0.3">
      <c r="A58">
        <v>2</v>
      </c>
      <c r="L58" s="5" t="s">
        <v>20</v>
      </c>
      <c r="M58" s="6">
        <f>M47/M45^2-3</f>
        <v>0.21627488522091154</v>
      </c>
    </row>
    <row r="59" spans="1:21" x14ac:dyDescent="0.3">
      <c r="A59">
        <v>3</v>
      </c>
    </row>
    <row r="60" spans="1:21" x14ac:dyDescent="0.3">
      <c r="A60">
        <v>3</v>
      </c>
    </row>
    <row r="61" spans="1:21" x14ac:dyDescent="0.3">
      <c r="A61">
        <v>3</v>
      </c>
    </row>
    <row r="62" spans="1:21" x14ac:dyDescent="0.3">
      <c r="A62">
        <v>4</v>
      </c>
    </row>
    <row r="63" spans="1:21" x14ac:dyDescent="0.3">
      <c r="A63">
        <v>4</v>
      </c>
    </row>
    <row r="64" spans="1:21" x14ac:dyDescent="0.3">
      <c r="A64">
        <v>4</v>
      </c>
      <c r="R64" s="4" t="s">
        <v>5</v>
      </c>
      <c r="S64" s="4" t="s">
        <v>11</v>
      </c>
      <c r="T64" s="4" t="s">
        <v>47</v>
      </c>
      <c r="U64" s="4" t="s">
        <v>46</v>
      </c>
    </row>
    <row r="65" spans="18:21" x14ac:dyDescent="0.3">
      <c r="R65">
        <v>0</v>
      </c>
      <c r="S65">
        <v>0.359375</v>
      </c>
      <c r="T65">
        <f>(1/$M$4)*EXP(-1*(1/$M$4)*R65)</f>
        <v>0.90140845070422537</v>
      </c>
      <c r="U65">
        <f>$M$4^(R65)*EXP(-1*$M$4)/FACT(R65)</f>
        <v>0.32976499980625751</v>
      </c>
    </row>
    <row r="66" spans="18:21" x14ac:dyDescent="0.3">
      <c r="R66">
        <v>1</v>
      </c>
      <c r="S66">
        <v>0.3125</v>
      </c>
      <c r="T66">
        <f t="shared" ref="T66:T68" si="1">(1/$M$4)*EXP(-1*(1/$M$4)*R66)</f>
        <v>0.36596951390707927</v>
      </c>
      <c r="U66">
        <f t="shared" ref="U66:U69" si="2">$M$4^(R66)*EXP(-1*$M$4)/FACT(R66)</f>
        <v>0.36583304666006694</v>
      </c>
    </row>
    <row r="67" spans="18:21" x14ac:dyDescent="0.3">
      <c r="R67">
        <v>2</v>
      </c>
      <c r="S67">
        <v>0.234375</v>
      </c>
      <c r="T67">
        <f t="shared" si="1"/>
        <v>0.14858268191822274</v>
      </c>
      <c r="U67">
        <f t="shared" si="2"/>
        <v>0.20292301806925586</v>
      </c>
    </row>
    <row r="68" spans="18:21" x14ac:dyDescent="0.3">
      <c r="R68">
        <v>3</v>
      </c>
      <c r="S68">
        <v>4.6875E-2</v>
      </c>
      <c r="T68">
        <f t="shared" si="1"/>
        <v>6.0324186925627715E-2</v>
      </c>
      <c r="U68">
        <f t="shared" si="2"/>
        <v>7.5039241056860245E-2</v>
      </c>
    </row>
    <row r="69" spans="18:21" x14ac:dyDescent="0.3">
      <c r="R69">
        <v>4</v>
      </c>
      <c r="S69">
        <v>4.6875E-2</v>
      </c>
      <c r="T69">
        <f>(1/$M$4)*EXP(-1*(1/$M$4)*R69)</f>
        <v>2.4491464827919293E-2</v>
      </c>
      <c r="U69">
        <f t="shared" si="2"/>
        <v>2.0811664511863583E-2</v>
      </c>
    </row>
  </sheetData>
  <sortState xmlns:xlrd2="http://schemas.microsoft.com/office/spreadsheetml/2017/richdata2" ref="A1:A64">
    <sortCondition ref="A1:A64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B590-9AA2-4161-A53F-AC406F7E0DE0}">
  <dimension ref="A2:S235"/>
  <sheetViews>
    <sheetView zoomScaleNormal="100" workbookViewId="0">
      <selection activeCell="Q79" sqref="Q79"/>
    </sheetView>
  </sheetViews>
  <sheetFormatPr defaultRowHeight="14.4" x14ac:dyDescent="0.3"/>
  <cols>
    <col min="5" max="5" width="10.88671875" customWidth="1"/>
    <col min="7" max="7" width="9.44140625" customWidth="1"/>
    <col min="10" max="10" width="11.77734375" customWidth="1"/>
    <col min="11" max="11" width="14.5546875" customWidth="1"/>
    <col min="12" max="12" width="21.109375" customWidth="1"/>
    <col min="18" max="18" width="23" customWidth="1"/>
    <col min="19" max="19" width="13.77734375" customWidth="1"/>
    <col min="20" max="20" width="14.33203125" customWidth="1"/>
    <col min="22" max="22" width="10.33203125" customWidth="1"/>
    <col min="23" max="23" width="15.5546875" customWidth="1"/>
    <col min="24" max="24" width="14.6640625" customWidth="1"/>
  </cols>
  <sheetData>
    <row r="2" spans="1:19" x14ac:dyDescent="0.3">
      <c r="A2">
        <v>143</v>
      </c>
    </row>
    <row r="3" spans="1:19" x14ac:dyDescent="0.3">
      <c r="A3">
        <v>145</v>
      </c>
    </row>
    <row r="4" spans="1:19" x14ac:dyDescent="0.3">
      <c r="A4">
        <v>147</v>
      </c>
    </row>
    <row r="5" spans="1:19" x14ac:dyDescent="0.3">
      <c r="A5">
        <v>148</v>
      </c>
      <c r="R5" s="4" t="s">
        <v>12</v>
      </c>
      <c r="S5">
        <f>MAX(A:A)</f>
        <v>186</v>
      </c>
    </row>
    <row r="6" spans="1:19" x14ac:dyDescent="0.3">
      <c r="A6">
        <v>148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23</v>
      </c>
      <c r="G6" s="2" t="s">
        <v>11</v>
      </c>
      <c r="H6" s="2" t="s">
        <v>22</v>
      </c>
      <c r="I6" s="2" t="s">
        <v>7</v>
      </c>
      <c r="J6" s="2" t="s">
        <v>8</v>
      </c>
      <c r="K6" s="3" t="s">
        <v>9</v>
      </c>
      <c r="L6" s="2" t="s">
        <v>10</v>
      </c>
      <c r="R6" s="4" t="s">
        <v>13</v>
      </c>
      <c r="S6">
        <f>MIN(A:A)</f>
        <v>143</v>
      </c>
    </row>
    <row r="7" spans="1:19" x14ac:dyDescent="0.3">
      <c r="A7">
        <v>149</v>
      </c>
      <c r="B7">
        <f>A2</f>
        <v>143</v>
      </c>
      <c r="C7">
        <f>B7+S14</f>
        <v>148.375</v>
      </c>
      <c r="D7">
        <f>(B7+C7)/2</f>
        <v>145.6875</v>
      </c>
      <c r="E7" cm="1">
        <f t="array" ref="E7:E14">FREQUENCY(A:A, B8:B14)</f>
        <v>5</v>
      </c>
      <c r="F7">
        <f>E7</f>
        <v>5</v>
      </c>
      <c r="G7">
        <f>E7/$F$14</f>
        <v>2.1367521367521368E-2</v>
      </c>
      <c r="H7">
        <f>G7</f>
        <v>2.1367521367521368E-2</v>
      </c>
      <c r="I7">
        <f t="shared" ref="I7:I14" si="0">D7*E7</f>
        <v>728.4375</v>
      </c>
      <c r="J7">
        <f t="shared" ref="J7:J14" si="1">D7^2*E7</f>
        <v>106124.23828125</v>
      </c>
      <c r="K7">
        <f>D7^3*E7</f>
        <v>15460974.964599609</v>
      </c>
      <c r="L7">
        <f>D7^4*E7</f>
        <v>2252470790.1551056</v>
      </c>
      <c r="R7" s="4" t="s">
        <v>14</v>
      </c>
      <c r="S7">
        <f>S5-S6</f>
        <v>43</v>
      </c>
    </row>
    <row r="8" spans="1:19" x14ac:dyDescent="0.3">
      <c r="A8">
        <v>149</v>
      </c>
      <c r="B8">
        <f t="shared" ref="B8:B14" si="2">C7</f>
        <v>148.375</v>
      </c>
      <c r="C8">
        <f t="shared" ref="C8:C14" si="3">B8+$S$14</f>
        <v>153.75</v>
      </c>
      <c r="D8">
        <f>(B8+C8)/2</f>
        <v>151.0625</v>
      </c>
      <c r="E8">
        <v>21</v>
      </c>
      <c r="F8">
        <f t="shared" ref="F8:F14" si="4">E8+F7</f>
        <v>26</v>
      </c>
      <c r="G8">
        <f>E8/$F$14</f>
        <v>8.9743589743589744E-2</v>
      </c>
      <c r="H8">
        <f t="shared" ref="H8:H14" si="5">G8+H7</f>
        <v>0.1111111111111111</v>
      </c>
      <c r="I8">
        <f t="shared" si="0"/>
        <v>3172.3125</v>
      </c>
      <c r="J8">
        <f t="shared" si="1"/>
        <v>479217.45703125</v>
      </c>
      <c r="K8">
        <f t="shared" ref="K8:K14" si="6">D8^3*E8</f>
        <v>72391787.102783203</v>
      </c>
      <c r="L8">
        <f>D8^4*E8</f>
        <v>10935684339.214188</v>
      </c>
      <c r="R8" s="5" t="s">
        <v>15</v>
      </c>
      <c r="S8">
        <f>COUNT(A:A)</f>
        <v>234</v>
      </c>
    </row>
    <row r="9" spans="1:19" x14ac:dyDescent="0.3">
      <c r="A9">
        <v>149</v>
      </c>
      <c r="B9">
        <f t="shared" si="2"/>
        <v>153.75</v>
      </c>
      <c r="C9">
        <f t="shared" si="3"/>
        <v>159.125</v>
      </c>
      <c r="D9">
        <f>(B9+C9)/2</f>
        <v>156.4375</v>
      </c>
      <c r="E9">
        <v>49</v>
      </c>
      <c r="F9">
        <f t="shared" si="4"/>
        <v>75</v>
      </c>
      <c r="G9">
        <f t="shared" ref="G9:G14" si="7">(E9/$F$14)</f>
        <v>0.20940170940170941</v>
      </c>
      <c r="H9">
        <f t="shared" si="5"/>
        <v>0.32051282051282048</v>
      </c>
      <c r="I9">
        <f t="shared" si="0"/>
        <v>7665.4375</v>
      </c>
      <c r="J9">
        <f t="shared" si="1"/>
        <v>1199161.87890625</v>
      </c>
      <c r="K9">
        <f t="shared" si="6"/>
        <v>187593886.43139648</v>
      </c>
      <c r="L9">
        <f t="shared" ref="L9:L14" si="8">D9^4*E9</f>
        <v>29346718608.611588</v>
      </c>
    </row>
    <row r="10" spans="1:19" x14ac:dyDescent="0.3">
      <c r="A10">
        <v>149</v>
      </c>
      <c r="B10">
        <f t="shared" si="2"/>
        <v>159.125</v>
      </c>
      <c r="C10">
        <f t="shared" si="3"/>
        <v>164.5</v>
      </c>
      <c r="D10">
        <f t="shared" ref="D10:D13" si="9">(B10+C10)/2</f>
        <v>161.8125</v>
      </c>
      <c r="E10">
        <v>58</v>
      </c>
      <c r="F10">
        <f t="shared" si="4"/>
        <v>133</v>
      </c>
      <c r="G10">
        <f t="shared" si="7"/>
        <v>0.24786324786324787</v>
      </c>
      <c r="H10">
        <f t="shared" si="5"/>
        <v>0.56837606837606836</v>
      </c>
      <c r="I10">
        <f t="shared" si="0"/>
        <v>9385.125</v>
      </c>
      <c r="J10">
        <f t="shared" si="1"/>
        <v>1518630.5390625</v>
      </c>
      <c r="K10">
        <f t="shared" si="6"/>
        <v>245733404.10205078</v>
      </c>
      <c r="L10">
        <f t="shared" si="8"/>
        <v>39762736451.263092</v>
      </c>
    </row>
    <row r="11" spans="1:19" x14ac:dyDescent="0.3">
      <c r="A11">
        <v>149</v>
      </c>
      <c r="B11">
        <f t="shared" si="2"/>
        <v>164.5</v>
      </c>
      <c r="C11">
        <f t="shared" si="3"/>
        <v>169.875</v>
      </c>
      <c r="D11">
        <f t="shared" si="9"/>
        <v>167.1875</v>
      </c>
      <c r="E11">
        <v>54</v>
      </c>
      <c r="F11">
        <f t="shared" si="4"/>
        <v>187</v>
      </c>
      <c r="G11">
        <f t="shared" si="7"/>
        <v>0.23076923076923078</v>
      </c>
      <c r="H11">
        <f t="shared" si="5"/>
        <v>0.79914529914529919</v>
      </c>
      <c r="I11">
        <f t="shared" si="0"/>
        <v>9028.125</v>
      </c>
      <c r="J11">
        <f t="shared" si="1"/>
        <v>1509389.6484375</v>
      </c>
      <c r="K11">
        <f t="shared" si="6"/>
        <v>252351081.84814453</v>
      </c>
      <c r="L11">
        <f t="shared" si="8"/>
        <v>42189946496.486664</v>
      </c>
    </row>
    <row r="12" spans="1:19" x14ac:dyDescent="0.3">
      <c r="A12">
        <v>150</v>
      </c>
      <c r="B12">
        <f t="shared" si="2"/>
        <v>169.875</v>
      </c>
      <c r="C12">
        <f t="shared" si="3"/>
        <v>175.25</v>
      </c>
      <c r="D12">
        <f>(B12+C12)/2</f>
        <v>172.5625</v>
      </c>
      <c r="E12">
        <v>39</v>
      </c>
      <c r="F12">
        <f t="shared" si="4"/>
        <v>226</v>
      </c>
      <c r="G12">
        <f t="shared" si="7"/>
        <v>0.16666666666666666</v>
      </c>
      <c r="H12">
        <f t="shared" si="5"/>
        <v>0.96581196581196582</v>
      </c>
      <c r="I12">
        <f t="shared" si="0"/>
        <v>6729.9375</v>
      </c>
      <c r="J12">
        <f t="shared" si="1"/>
        <v>1161334.83984375</v>
      </c>
      <c r="K12">
        <f t="shared" si="6"/>
        <v>200402843.30053711</v>
      </c>
      <c r="L12">
        <f t="shared" si="8"/>
        <v>34582015647.048935</v>
      </c>
    </row>
    <row r="13" spans="1:19" x14ac:dyDescent="0.3">
      <c r="A13">
        <v>150</v>
      </c>
      <c r="B13">
        <f t="shared" si="2"/>
        <v>175.25</v>
      </c>
      <c r="C13">
        <f t="shared" si="3"/>
        <v>180.625</v>
      </c>
      <c r="D13">
        <f t="shared" si="9"/>
        <v>177.9375</v>
      </c>
      <c r="E13">
        <v>6</v>
      </c>
      <c r="F13">
        <f t="shared" si="4"/>
        <v>232</v>
      </c>
      <c r="G13">
        <f t="shared" si="7"/>
        <v>2.564102564102564E-2</v>
      </c>
      <c r="H13">
        <f t="shared" si="5"/>
        <v>0.99145299145299148</v>
      </c>
      <c r="I13">
        <f t="shared" si="0"/>
        <v>1067.625</v>
      </c>
      <c r="J13">
        <f t="shared" si="1"/>
        <v>189970.5234375</v>
      </c>
      <c r="K13">
        <f t="shared" si="6"/>
        <v>33802880.014160156</v>
      </c>
      <c r="L13">
        <f t="shared" si="8"/>
        <v>6014799962.5196228</v>
      </c>
      <c r="R13" s="4" t="s">
        <v>21</v>
      </c>
      <c r="S13" s="7">
        <f>ROUNDDOWN(1+LOG((S8),2), 0)</f>
        <v>8</v>
      </c>
    </row>
    <row r="14" spans="1:19" x14ac:dyDescent="0.3">
      <c r="A14">
        <v>150</v>
      </c>
      <c r="B14">
        <f t="shared" si="2"/>
        <v>180.625</v>
      </c>
      <c r="C14">
        <f t="shared" si="3"/>
        <v>186</v>
      </c>
      <c r="D14">
        <f>(B14+C14)/2</f>
        <v>183.3125</v>
      </c>
      <c r="E14">
        <v>2</v>
      </c>
      <c r="F14">
        <f t="shared" si="4"/>
        <v>234</v>
      </c>
      <c r="G14">
        <f t="shared" si="7"/>
        <v>8.5470085470085479E-3</v>
      </c>
      <c r="H14">
        <f t="shared" si="5"/>
        <v>1</v>
      </c>
      <c r="I14">
        <f t="shared" si="0"/>
        <v>366.625</v>
      </c>
      <c r="J14">
        <f t="shared" si="1"/>
        <v>67206.9453125</v>
      </c>
      <c r="K14">
        <f t="shared" si="6"/>
        <v>12319873.162597656</v>
      </c>
      <c r="L14">
        <f t="shared" si="8"/>
        <v>2258386749.1186829</v>
      </c>
      <c r="R14" s="4" t="s">
        <v>16</v>
      </c>
      <c r="S14" s="6">
        <f>S7/S13</f>
        <v>5.375</v>
      </c>
    </row>
    <row r="15" spans="1:19" x14ac:dyDescent="0.3">
      <c r="A15">
        <v>150</v>
      </c>
    </row>
    <row r="16" spans="1:19" x14ac:dyDescent="0.3">
      <c r="A16">
        <v>151</v>
      </c>
    </row>
    <row r="17" spans="1:19" x14ac:dyDescent="0.3">
      <c r="A17">
        <v>151</v>
      </c>
    </row>
    <row r="18" spans="1:19" x14ac:dyDescent="0.3">
      <c r="A18">
        <v>151</v>
      </c>
    </row>
    <row r="19" spans="1:19" x14ac:dyDescent="0.3">
      <c r="A19">
        <v>151</v>
      </c>
    </row>
    <row r="20" spans="1:19" x14ac:dyDescent="0.3">
      <c r="A20">
        <v>151</v>
      </c>
    </row>
    <row r="21" spans="1:19" x14ac:dyDescent="0.3">
      <c r="A21">
        <v>151</v>
      </c>
    </row>
    <row r="22" spans="1:19" x14ac:dyDescent="0.3">
      <c r="A22">
        <v>151</v>
      </c>
    </row>
    <row r="23" spans="1:19" x14ac:dyDescent="0.3">
      <c r="A23">
        <v>152</v>
      </c>
    </row>
    <row r="24" spans="1:19" x14ac:dyDescent="0.3">
      <c r="A24">
        <v>153</v>
      </c>
      <c r="R24" s="4" t="s">
        <v>34</v>
      </c>
    </row>
    <row r="25" spans="1:19" x14ac:dyDescent="0.3">
      <c r="A25">
        <v>153</v>
      </c>
    </row>
    <row r="26" spans="1:19" x14ac:dyDescent="0.3">
      <c r="A26">
        <v>153</v>
      </c>
    </row>
    <row r="27" spans="1:19" x14ac:dyDescent="0.3">
      <c r="A27">
        <v>153</v>
      </c>
    </row>
    <row r="28" spans="1:19" x14ac:dyDescent="0.3">
      <c r="A28">
        <v>154</v>
      </c>
    </row>
    <row r="29" spans="1:19" x14ac:dyDescent="0.3">
      <c r="A29">
        <v>154</v>
      </c>
    </row>
    <row r="30" spans="1:19" x14ac:dyDescent="0.3">
      <c r="A30">
        <v>154</v>
      </c>
    </row>
    <row r="31" spans="1:19" x14ac:dyDescent="0.3">
      <c r="A31">
        <v>154</v>
      </c>
      <c r="R31" s="5" t="s">
        <v>17</v>
      </c>
      <c r="S31" s="6"/>
    </row>
    <row r="32" spans="1:19" x14ac:dyDescent="0.3">
      <c r="A32">
        <v>154</v>
      </c>
      <c r="R32" t="s">
        <v>48</v>
      </c>
      <c r="S32" s="6">
        <f>(I7+I8+I9+I10+I11+I12+I13+I14)/$F$14</f>
        <v>163.00694444444446</v>
      </c>
    </row>
    <row r="33" spans="1:19" x14ac:dyDescent="0.3">
      <c r="A33">
        <v>154</v>
      </c>
      <c r="R33" t="s">
        <v>43</v>
      </c>
      <c r="S33" s="6">
        <f>(J7+J8+J9+J10+J11+J12+J13+J14)/$F$14</f>
        <v>26628.359274839742</v>
      </c>
    </row>
    <row r="34" spans="1:19" x14ac:dyDescent="0.3">
      <c r="A34">
        <v>154</v>
      </c>
      <c r="R34" t="s">
        <v>44</v>
      </c>
      <c r="S34" s="6">
        <f>(K7+K8+K9+K10+K11+K12+K13+K14)/$F$14</f>
        <v>4359216.7988302121</v>
      </c>
    </row>
    <row r="35" spans="1:19" x14ac:dyDescent="0.3">
      <c r="A35">
        <v>154</v>
      </c>
      <c r="R35" t="s">
        <v>45</v>
      </c>
      <c r="S35" s="6">
        <f>(L7+L8+L9+L10+L11+L12+L13+L14)/$F$14</f>
        <v>715139995.91631567</v>
      </c>
    </row>
    <row r="36" spans="1:19" x14ac:dyDescent="0.3">
      <c r="A36">
        <v>154</v>
      </c>
    </row>
    <row r="37" spans="1:19" x14ac:dyDescent="0.3">
      <c r="A37">
        <v>155</v>
      </c>
    </row>
    <row r="38" spans="1:19" x14ac:dyDescent="0.3">
      <c r="A38">
        <v>155</v>
      </c>
    </row>
    <row r="39" spans="1:19" x14ac:dyDescent="0.3">
      <c r="A39">
        <v>155</v>
      </c>
      <c r="R39" s="4" t="s">
        <v>18</v>
      </c>
    </row>
    <row r="40" spans="1:19" x14ac:dyDescent="0.3">
      <c r="A40">
        <v>155</v>
      </c>
      <c r="R40" t="s">
        <v>27</v>
      </c>
      <c r="S40" s="6">
        <v>0</v>
      </c>
    </row>
    <row r="41" spans="1:19" x14ac:dyDescent="0.3">
      <c r="A41">
        <v>155</v>
      </c>
      <c r="R41" t="s">
        <v>24</v>
      </c>
      <c r="S41" s="6">
        <f>S33-S32^2</f>
        <v>57.095337725539139</v>
      </c>
    </row>
    <row r="42" spans="1:19" x14ac:dyDescent="0.3">
      <c r="A42">
        <v>155</v>
      </c>
      <c r="R42" t="s">
        <v>25</v>
      </c>
      <c r="S42" s="6">
        <f>S34-3*S33*S32+2*S32^3</f>
        <v>-4.5552196223288774</v>
      </c>
    </row>
    <row r="43" spans="1:19" x14ac:dyDescent="0.3">
      <c r="A43">
        <v>155</v>
      </c>
      <c r="R43" t="s">
        <v>26</v>
      </c>
      <c r="S43" s="6">
        <f>S35-4*S34*S32+6*S33*S32^2-3*S32^4</f>
        <v>8327.1005551815033</v>
      </c>
    </row>
    <row r="44" spans="1:19" x14ac:dyDescent="0.3">
      <c r="A44">
        <v>155</v>
      </c>
    </row>
    <row r="45" spans="1:19" x14ac:dyDescent="0.3">
      <c r="A45">
        <v>156</v>
      </c>
    </row>
    <row r="46" spans="1:19" x14ac:dyDescent="0.3">
      <c r="A46">
        <v>156</v>
      </c>
    </row>
    <row r="47" spans="1:19" x14ac:dyDescent="0.3">
      <c r="A47">
        <v>156</v>
      </c>
      <c r="R47" s="5" t="s">
        <v>29</v>
      </c>
      <c r="S47">
        <f>_xlfn.MODE.SNGL(A:A)</f>
        <v>161</v>
      </c>
    </row>
    <row r="48" spans="1:19" x14ac:dyDescent="0.3">
      <c r="A48">
        <v>156</v>
      </c>
      <c r="R48" s="5" t="s">
        <v>30</v>
      </c>
      <c r="S48">
        <f>MEDIAN(A:A)</f>
        <v>163.5</v>
      </c>
    </row>
    <row r="49" spans="1:19" x14ac:dyDescent="0.3">
      <c r="A49">
        <v>156</v>
      </c>
    </row>
    <row r="50" spans="1:19" x14ac:dyDescent="0.3">
      <c r="A50">
        <v>156</v>
      </c>
      <c r="C50" s="8" t="s">
        <v>38</v>
      </c>
    </row>
    <row r="51" spans="1:19" x14ac:dyDescent="0.3">
      <c r="A51">
        <v>156</v>
      </c>
      <c r="J51" s="4" t="s">
        <v>39</v>
      </c>
      <c r="K51" s="4" t="s">
        <v>41</v>
      </c>
      <c r="L51" s="4" t="s">
        <v>40</v>
      </c>
    </row>
    <row r="52" spans="1:19" x14ac:dyDescent="0.3">
      <c r="A52">
        <v>157</v>
      </c>
      <c r="J52" s="9" t="s">
        <v>0</v>
      </c>
      <c r="K52" s="6">
        <f>S32</f>
        <v>163.00694444444446</v>
      </c>
      <c r="L52">
        <f>S47</f>
        <v>161</v>
      </c>
    </row>
    <row r="53" spans="1:19" x14ac:dyDescent="0.3">
      <c r="A53">
        <v>157</v>
      </c>
      <c r="J53" s="9" t="s">
        <v>1</v>
      </c>
      <c r="K53" s="6">
        <f>S32</f>
        <v>163.00694444444446</v>
      </c>
      <c r="L53">
        <f>S48</f>
        <v>163.5</v>
      </c>
    </row>
    <row r="54" spans="1:19" x14ac:dyDescent="0.3">
      <c r="A54">
        <v>157</v>
      </c>
      <c r="J54" s="9" t="s">
        <v>28</v>
      </c>
      <c r="K54">
        <v>0</v>
      </c>
      <c r="L54" s="6">
        <f>S54</f>
        <v>-1.0558648960649036E-2</v>
      </c>
      <c r="R54" s="8" t="s">
        <v>19</v>
      </c>
      <c r="S54" s="6">
        <f>S42/SQRT(S41)^3</f>
        <v>-1.0558648960649036E-2</v>
      </c>
    </row>
    <row r="55" spans="1:19" x14ac:dyDescent="0.3">
      <c r="A55">
        <v>157</v>
      </c>
      <c r="J55" s="9" t="s">
        <v>2</v>
      </c>
      <c r="K55">
        <v>0</v>
      </c>
      <c r="L55" s="6">
        <f>S55</f>
        <v>-0.44557876015263753</v>
      </c>
      <c r="R55" s="5" t="s">
        <v>20</v>
      </c>
      <c r="S55" s="6">
        <f>S43/S41^2-3</f>
        <v>-0.44557876015263753</v>
      </c>
    </row>
    <row r="56" spans="1:19" x14ac:dyDescent="0.3">
      <c r="A56">
        <v>157</v>
      </c>
    </row>
    <row r="57" spans="1:19" x14ac:dyDescent="0.3">
      <c r="A57">
        <v>157</v>
      </c>
    </row>
    <row r="58" spans="1:19" x14ac:dyDescent="0.3">
      <c r="A58">
        <v>157</v>
      </c>
    </row>
    <row r="59" spans="1:19" x14ac:dyDescent="0.3">
      <c r="A59">
        <v>157</v>
      </c>
    </row>
    <row r="60" spans="1:19" x14ac:dyDescent="0.3">
      <c r="A60">
        <v>157</v>
      </c>
    </row>
    <row r="61" spans="1:19" x14ac:dyDescent="0.3">
      <c r="A61">
        <v>158</v>
      </c>
    </row>
    <row r="62" spans="1:19" x14ac:dyDescent="0.3">
      <c r="A62">
        <v>158</v>
      </c>
    </row>
    <row r="63" spans="1:19" x14ac:dyDescent="0.3">
      <c r="A63">
        <v>158</v>
      </c>
    </row>
    <row r="64" spans="1:19" x14ac:dyDescent="0.3">
      <c r="A64">
        <v>158</v>
      </c>
    </row>
    <row r="65" spans="1:1" x14ac:dyDescent="0.3">
      <c r="A65">
        <v>158</v>
      </c>
    </row>
    <row r="66" spans="1:1" x14ac:dyDescent="0.3">
      <c r="A66">
        <v>158</v>
      </c>
    </row>
    <row r="67" spans="1:1" x14ac:dyDescent="0.3">
      <c r="A67">
        <v>158</v>
      </c>
    </row>
    <row r="68" spans="1:1" x14ac:dyDescent="0.3">
      <c r="A68">
        <v>159</v>
      </c>
    </row>
    <row r="69" spans="1:1" x14ac:dyDescent="0.3">
      <c r="A69">
        <v>159</v>
      </c>
    </row>
    <row r="70" spans="1:1" x14ac:dyDescent="0.3">
      <c r="A70">
        <v>159</v>
      </c>
    </row>
    <row r="71" spans="1:1" x14ac:dyDescent="0.3">
      <c r="A71">
        <v>159</v>
      </c>
    </row>
    <row r="72" spans="1:1" x14ac:dyDescent="0.3">
      <c r="A72">
        <v>159</v>
      </c>
    </row>
    <row r="73" spans="1:1" x14ac:dyDescent="0.3">
      <c r="A73">
        <v>159</v>
      </c>
    </row>
    <row r="74" spans="1:1" x14ac:dyDescent="0.3">
      <c r="A74">
        <v>159</v>
      </c>
    </row>
    <row r="75" spans="1:1" x14ac:dyDescent="0.3">
      <c r="A75">
        <v>159</v>
      </c>
    </row>
    <row r="76" spans="1:1" x14ac:dyDescent="0.3">
      <c r="A76">
        <v>159</v>
      </c>
    </row>
    <row r="77" spans="1:1" x14ac:dyDescent="0.3">
      <c r="A77">
        <v>160</v>
      </c>
    </row>
    <row r="78" spans="1:1" x14ac:dyDescent="0.3">
      <c r="A78">
        <v>160</v>
      </c>
    </row>
    <row r="79" spans="1:1" x14ac:dyDescent="0.3">
      <c r="A79">
        <v>160</v>
      </c>
    </row>
    <row r="80" spans="1:1" x14ac:dyDescent="0.3">
      <c r="A80">
        <v>160</v>
      </c>
    </row>
    <row r="81" spans="1:1" x14ac:dyDescent="0.3">
      <c r="A81">
        <v>160</v>
      </c>
    </row>
    <row r="82" spans="1:1" x14ac:dyDescent="0.3">
      <c r="A82">
        <v>160</v>
      </c>
    </row>
    <row r="83" spans="1:1" x14ac:dyDescent="0.3">
      <c r="A83">
        <v>160</v>
      </c>
    </row>
    <row r="84" spans="1:1" x14ac:dyDescent="0.3">
      <c r="A84">
        <v>160</v>
      </c>
    </row>
    <row r="85" spans="1:1" x14ac:dyDescent="0.3">
      <c r="A85">
        <v>160</v>
      </c>
    </row>
    <row r="86" spans="1:1" x14ac:dyDescent="0.3">
      <c r="A86">
        <v>160</v>
      </c>
    </row>
    <row r="87" spans="1:1" x14ac:dyDescent="0.3">
      <c r="A87">
        <v>161</v>
      </c>
    </row>
    <row r="88" spans="1:1" x14ac:dyDescent="0.3">
      <c r="A88">
        <v>161</v>
      </c>
    </row>
    <row r="89" spans="1:1" x14ac:dyDescent="0.3">
      <c r="A89">
        <v>161</v>
      </c>
    </row>
    <row r="90" spans="1:1" x14ac:dyDescent="0.3">
      <c r="A90">
        <v>161</v>
      </c>
    </row>
    <row r="91" spans="1:1" x14ac:dyDescent="0.3">
      <c r="A91">
        <v>161</v>
      </c>
    </row>
    <row r="92" spans="1:1" x14ac:dyDescent="0.3">
      <c r="A92">
        <v>161</v>
      </c>
    </row>
    <row r="93" spans="1:1" x14ac:dyDescent="0.3">
      <c r="A93">
        <v>161</v>
      </c>
    </row>
    <row r="94" spans="1:1" x14ac:dyDescent="0.3">
      <c r="A94">
        <v>161</v>
      </c>
    </row>
    <row r="95" spans="1:1" x14ac:dyDescent="0.3">
      <c r="A95">
        <v>161</v>
      </c>
    </row>
    <row r="96" spans="1:1" x14ac:dyDescent="0.3">
      <c r="A96">
        <v>161</v>
      </c>
    </row>
    <row r="97" spans="1:1" x14ac:dyDescent="0.3">
      <c r="A97">
        <v>161</v>
      </c>
    </row>
    <row r="98" spans="1:1" x14ac:dyDescent="0.3">
      <c r="A98">
        <v>161</v>
      </c>
    </row>
    <row r="99" spans="1:1" x14ac:dyDescent="0.3">
      <c r="A99">
        <v>161</v>
      </c>
    </row>
    <row r="100" spans="1:1" x14ac:dyDescent="0.3">
      <c r="A100">
        <v>161</v>
      </c>
    </row>
    <row r="101" spans="1:1" x14ac:dyDescent="0.3">
      <c r="A101">
        <v>161</v>
      </c>
    </row>
    <row r="102" spans="1:1" x14ac:dyDescent="0.3">
      <c r="A102">
        <v>161</v>
      </c>
    </row>
    <row r="103" spans="1:1" x14ac:dyDescent="0.3">
      <c r="A103">
        <v>162</v>
      </c>
    </row>
    <row r="104" spans="1:1" x14ac:dyDescent="0.3">
      <c r="A104">
        <v>162</v>
      </c>
    </row>
    <row r="105" spans="1:1" x14ac:dyDescent="0.3">
      <c r="A105">
        <v>162</v>
      </c>
    </row>
    <row r="106" spans="1:1" x14ac:dyDescent="0.3">
      <c r="A106">
        <v>162</v>
      </c>
    </row>
    <row r="107" spans="1:1" x14ac:dyDescent="0.3">
      <c r="A107">
        <v>162</v>
      </c>
    </row>
    <row r="108" spans="1:1" x14ac:dyDescent="0.3">
      <c r="A108">
        <v>162</v>
      </c>
    </row>
    <row r="109" spans="1:1" x14ac:dyDescent="0.3">
      <c r="A109">
        <v>162</v>
      </c>
    </row>
    <row r="110" spans="1:1" x14ac:dyDescent="0.3">
      <c r="A110">
        <v>162</v>
      </c>
    </row>
    <row r="111" spans="1:1" x14ac:dyDescent="0.3">
      <c r="A111">
        <v>162</v>
      </c>
    </row>
    <row r="112" spans="1:1" x14ac:dyDescent="0.3">
      <c r="A112">
        <v>162</v>
      </c>
    </row>
    <row r="113" spans="1:1" x14ac:dyDescent="0.3">
      <c r="A113">
        <v>163</v>
      </c>
    </row>
    <row r="114" spans="1:1" x14ac:dyDescent="0.3">
      <c r="A114">
        <v>163</v>
      </c>
    </row>
    <row r="115" spans="1:1" x14ac:dyDescent="0.3">
      <c r="A115">
        <v>163</v>
      </c>
    </row>
    <row r="116" spans="1:1" x14ac:dyDescent="0.3">
      <c r="A116">
        <v>163</v>
      </c>
    </row>
    <row r="117" spans="1:1" x14ac:dyDescent="0.3">
      <c r="A117">
        <v>163</v>
      </c>
    </row>
    <row r="118" spans="1:1" x14ac:dyDescent="0.3">
      <c r="A118">
        <v>163</v>
      </c>
    </row>
    <row r="119" spans="1:1" x14ac:dyDescent="0.3">
      <c r="A119">
        <v>164</v>
      </c>
    </row>
    <row r="120" spans="1:1" x14ac:dyDescent="0.3">
      <c r="A120">
        <v>164</v>
      </c>
    </row>
    <row r="121" spans="1:1" x14ac:dyDescent="0.3">
      <c r="A121">
        <v>164</v>
      </c>
    </row>
    <row r="122" spans="1:1" x14ac:dyDescent="0.3">
      <c r="A122">
        <v>164</v>
      </c>
    </row>
    <row r="123" spans="1:1" x14ac:dyDescent="0.3">
      <c r="A123">
        <v>164</v>
      </c>
    </row>
    <row r="124" spans="1:1" x14ac:dyDescent="0.3">
      <c r="A124">
        <v>164</v>
      </c>
    </row>
    <row r="125" spans="1:1" x14ac:dyDescent="0.3">
      <c r="A125">
        <v>164</v>
      </c>
    </row>
    <row r="126" spans="1:1" x14ac:dyDescent="0.3">
      <c r="A126">
        <v>164</v>
      </c>
    </row>
    <row r="127" spans="1:1" x14ac:dyDescent="0.3">
      <c r="A127">
        <v>164</v>
      </c>
    </row>
    <row r="128" spans="1:1" x14ac:dyDescent="0.3">
      <c r="A128">
        <v>164</v>
      </c>
    </row>
    <row r="129" spans="1:1" x14ac:dyDescent="0.3">
      <c r="A129">
        <v>164</v>
      </c>
    </row>
    <row r="130" spans="1:1" x14ac:dyDescent="0.3">
      <c r="A130">
        <v>164</v>
      </c>
    </row>
    <row r="131" spans="1:1" x14ac:dyDescent="0.3">
      <c r="A131">
        <v>164</v>
      </c>
    </row>
    <row r="132" spans="1:1" x14ac:dyDescent="0.3">
      <c r="A132">
        <v>164</v>
      </c>
    </row>
    <row r="133" spans="1:1" x14ac:dyDescent="0.3">
      <c r="A133">
        <v>164</v>
      </c>
    </row>
    <row r="134" spans="1:1" x14ac:dyDescent="0.3">
      <c r="A134">
        <v>164</v>
      </c>
    </row>
    <row r="135" spans="1:1" x14ac:dyDescent="0.3">
      <c r="A135">
        <v>165</v>
      </c>
    </row>
    <row r="136" spans="1:1" x14ac:dyDescent="0.3">
      <c r="A136">
        <v>165</v>
      </c>
    </row>
    <row r="137" spans="1:1" x14ac:dyDescent="0.3">
      <c r="A137">
        <v>165</v>
      </c>
    </row>
    <row r="138" spans="1:1" x14ac:dyDescent="0.3">
      <c r="A138">
        <v>165</v>
      </c>
    </row>
    <row r="139" spans="1:1" x14ac:dyDescent="0.3">
      <c r="A139">
        <v>165</v>
      </c>
    </row>
    <row r="140" spans="1:1" x14ac:dyDescent="0.3">
      <c r="A140">
        <v>165</v>
      </c>
    </row>
    <row r="141" spans="1:1" x14ac:dyDescent="0.3">
      <c r="A141">
        <v>165</v>
      </c>
    </row>
    <row r="142" spans="1:1" x14ac:dyDescent="0.3">
      <c r="A142">
        <v>165</v>
      </c>
    </row>
    <row r="143" spans="1:1" x14ac:dyDescent="0.3">
      <c r="A143">
        <v>165</v>
      </c>
    </row>
    <row r="144" spans="1:1" x14ac:dyDescent="0.3">
      <c r="A144">
        <v>166</v>
      </c>
    </row>
    <row r="145" spans="1:1" x14ac:dyDescent="0.3">
      <c r="A145">
        <v>166</v>
      </c>
    </row>
    <row r="146" spans="1:1" x14ac:dyDescent="0.3">
      <c r="A146">
        <v>166</v>
      </c>
    </row>
    <row r="147" spans="1:1" x14ac:dyDescent="0.3">
      <c r="A147">
        <v>166</v>
      </c>
    </row>
    <row r="148" spans="1:1" x14ac:dyDescent="0.3">
      <c r="A148">
        <v>166</v>
      </c>
    </row>
    <row r="149" spans="1:1" x14ac:dyDescent="0.3">
      <c r="A149">
        <v>166</v>
      </c>
    </row>
    <row r="150" spans="1:1" x14ac:dyDescent="0.3">
      <c r="A150">
        <v>166</v>
      </c>
    </row>
    <row r="151" spans="1:1" x14ac:dyDescent="0.3">
      <c r="A151">
        <v>166</v>
      </c>
    </row>
    <row r="152" spans="1:1" x14ac:dyDescent="0.3">
      <c r="A152">
        <v>166</v>
      </c>
    </row>
    <row r="153" spans="1:1" x14ac:dyDescent="0.3">
      <c r="A153">
        <v>166</v>
      </c>
    </row>
    <row r="154" spans="1:1" x14ac:dyDescent="0.3">
      <c r="A154">
        <v>166</v>
      </c>
    </row>
    <row r="155" spans="1:1" x14ac:dyDescent="0.3">
      <c r="A155">
        <v>166</v>
      </c>
    </row>
    <row r="156" spans="1:1" x14ac:dyDescent="0.3">
      <c r="A156">
        <v>166</v>
      </c>
    </row>
    <row r="157" spans="1:1" x14ac:dyDescent="0.3">
      <c r="A157">
        <v>166</v>
      </c>
    </row>
    <row r="158" spans="1:1" x14ac:dyDescent="0.3">
      <c r="A158">
        <v>167</v>
      </c>
    </row>
    <row r="159" spans="1:1" x14ac:dyDescent="0.3">
      <c r="A159">
        <v>167</v>
      </c>
    </row>
    <row r="160" spans="1:1" x14ac:dyDescent="0.3">
      <c r="A160">
        <v>167</v>
      </c>
    </row>
    <row r="161" spans="1:1" x14ac:dyDescent="0.3">
      <c r="A161">
        <v>167</v>
      </c>
    </row>
    <row r="162" spans="1:1" x14ac:dyDescent="0.3">
      <c r="A162">
        <v>167</v>
      </c>
    </row>
    <row r="163" spans="1:1" x14ac:dyDescent="0.3">
      <c r="A163">
        <v>167</v>
      </c>
    </row>
    <row r="164" spans="1:1" x14ac:dyDescent="0.3">
      <c r="A164">
        <v>167</v>
      </c>
    </row>
    <row r="165" spans="1:1" x14ac:dyDescent="0.3">
      <c r="A165">
        <v>167</v>
      </c>
    </row>
    <row r="166" spans="1:1" x14ac:dyDescent="0.3">
      <c r="A166">
        <v>167</v>
      </c>
    </row>
    <row r="167" spans="1:1" x14ac:dyDescent="0.3">
      <c r="A167">
        <v>167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168</v>
      </c>
    </row>
    <row r="171" spans="1:1" x14ac:dyDescent="0.3">
      <c r="A171">
        <v>168</v>
      </c>
    </row>
    <row r="172" spans="1:1" x14ac:dyDescent="0.3">
      <c r="A172">
        <v>168</v>
      </c>
    </row>
    <row r="173" spans="1:1" x14ac:dyDescent="0.3">
      <c r="A173">
        <v>168</v>
      </c>
    </row>
    <row r="174" spans="1:1" x14ac:dyDescent="0.3">
      <c r="A174">
        <v>168</v>
      </c>
    </row>
    <row r="175" spans="1:1" x14ac:dyDescent="0.3">
      <c r="A175">
        <v>168</v>
      </c>
    </row>
    <row r="176" spans="1:1" x14ac:dyDescent="0.3">
      <c r="A176">
        <v>168</v>
      </c>
    </row>
    <row r="177" spans="1:1" x14ac:dyDescent="0.3">
      <c r="A177">
        <v>168</v>
      </c>
    </row>
    <row r="178" spans="1:1" x14ac:dyDescent="0.3">
      <c r="A178">
        <v>168</v>
      </c>
    </row>
    <row r="179" spans="1:1" x14ac:dyDescent="0.3">
      <c r="A179">
        <v>169</v>
      </c>
    </row>
    <row r="180" spans="1:1" x14ac:dyDescent="0.3">
      <c r="A180">
        <v>169</v>
      </c>
    </row>
    <row r="181" spans="1:1" x14ac:dyDescent="0.3">
      <c r="A181">
        <v>169</v>
      </c>
    </row>
    <row r="182" spans="1:1" x14ac:dyDescent="0.3">
      <c r="A182">
        <v>169</v>
      </c>
    </row>
    <row r="183" spans="1:1" x14ac:dyDescent="0.3">
      <c r="A183">
        <v>169</v>
      </c>
    </row>
    <row r="184" spans="1:1" x14ac:dyDescent="0.3">
      <c r="A184">
        <v>169</v>
      </c>
    </row>
    <row r="185" spans="1:1" x14ac:dyDescent="0.3">
      <c r="A185">
        <v>169</v>
      </c>
    </row>
    <row r="186" spans="1:1" x14ac:dyDescent="0.3">
      <c r="A186">
        <v>169</v>
      </c>
    </row>
    <row r="187" spans="1:1" x14ac:dyDescent="0.3">
      <c r="A187">
        <v>169</v>
      </c>
    </row>
    <row r="188" spans="1:1" x14ac:dyDescent="0.3">
      <c r="A188">
        <v>169</v>
      </c>
    </row>
    <row r="189" spans="1:1" x14ac:dyDescent="0.3">
      <c r="A189">
        <v>170</v>
      </c>
    </row>
    <row r="190" spans="1:1" x14ac:dyDescent="0.3">
      <c r="A190">
        <v>170</v>
      </c>
    </row>
    <row r="191" spans="1:1" x14ac:dyDescent="0.3">
      <c r="A191">
        <v>170</v>
      </c>
    </row>
    <row r="192" spans="1:1" x14ac:dyDescent="0.3">
      <c r="A192">
        <v>170</v>
      </c>
    </row>
    <row r="193" spans="1:1" x14ac:dyDescent="0.3">
      <c r="A193">
        <v>170</v>
      </c>
    </row>
    <row r="194" spans="1:1" x14ac:dyDescent="0.3">
      <c r="A194">
        <v>170</v>
      </c>
    </row>
    <row r="195" spans="1:1" x14ac:dyDescent="0.3">
      <c r="A195">
        <v>170</v>
      </c>
    </row>
    <row r="196" spans="1:1" x14ac:dyDescent="0.3">
      <c r="A196">
        <v>170</v>
      </c>
    </row>
    <row r="197" spans="1:1" x14ac:dyDescent="0.3">
      <c r="A197">
        <v>170</v>
      </c>
    </row>
    <row r="198" spans="1:1" x14ac:dyDescent="0.3">
      <c r="A198">
        <v>171</v>
      </c>
    </row>
    <row r="199" spans="1:1" x14ac:dyDescent="0.3">
      <c r="A199">
        <v>171</v>
      </c>
    </row>
    <row r="200" spans="1:1" x14ac:dyDescent="0.3">
      <c r="A200">
        <v>171</v>
      </c>
    </row>
    <row r="201" spans="1:1" x14ac:dyDescent="0.3">
      <c r="A201">
        <v>171</v>
      </c>
    </row>
    <row r="202" spans="1:1" x14ac:dyDescent="0.3">
      <c r="A202">
        <v>171</v>
      </c>
    </row>
    <row r="203" spans="1:1" x14ac:dyDescent="0.3">
      <c r="A203">
        <v>172</v>
      </c>
    </row>
    <row r="204" spans="1:1" x14ac:dyDescent="0.3">
      <c r="A204">
        <v>172</v>
      </c>
    </row>
    <row r="205" spans="1:1" x14ac:dyDescent="0.3">
      <c r="A205">
        <v>172</v>
      </c>
    </row>
    <row r="206" spans="1:1" x14ac:dyDescent="0.3">
      <c r="A206">
        <v>172</v>
      </c>
    </row>
    <row r="207" spans="1:1" x14ac:dyDescent="0.3">
      <c r="A207">
        <v>172</v>
      </c>
    </row>
    <row r="208" spans="1:1" x14ac:dyDescent="0.3">
      <c r="A208">
        <v>173</v>
      </c>
    </row>
    <row r="209" spans="1:1" x14ac:dyDescent="0.3">
      <c r="A209">
        <v>173</v>
      </c>
    </row>
    <row r="210" spans="1:1" x14ac:dyDescent="0.3">
      <c r="A210">
        <v>173</v>
      </c>
    </row>
    <row r="211" spans="1:1" x14ac:dyDescent="0.3">
      <c r="A211">
        <v>173</v>
      </c>
    </row>
    <row r="212" spans="1:1" x14ac:dyDescent="0.3">
      <c r="A212">
        <v>173</v>
      </c>
    </row>
    <row r="213" spans="1:1" x14ac:dyDescent="0.3">
      <c r="A213">
        <v>173</v>
      </c>
    </row>
    <row r="214" spans="1:1" x14ac:dyDescent="0.3">
      <c r="A214">
        <v>173</v>
      </c>
    </row>
    <row r="215" spans="1:1" x14ac:dyDescent="0.3">
      <c r="A215">
        <v>173</v>
      </c>
    </row>
    <row r="216" spans="1:1" x14ac:dyDescent="0.3">
      <c r="A216">
        <v>173</v>
      </c>
    </row>
    <row r="217" spans="1:1" x14ac:dyDescent="0.3">
      <c r="A217">
        <v>174</v>
      </c>
    </row>
    <row r="218" spans="1:1" x14ac:dyDescent="0.3">
      <c r="A218">
        <v>174</v>
      </c>
    </row>
    <row r="219" spans="1:1" x14ac:dyDescent="0.3">
      <c r="A219">
        <v>174</v>
      </c>
    </row>
    <row r="220" spans="1:1" x14ac:dyDescent="0.3">
      <c r="A220">
        <v>174</v>
      </c>
    </row>
    <row r="221" spans="1:1" x14ac:dyDescent="0.3">
      <c r="A221">
        <v>174</v>
      </c>
    </row>
    <row r="222" spans="1:1" x14ac:dyDescent="0.3">
      <c r="A222">
        <v>174</v>
      </c>
    </row>
    <row r="223" spans="1:1" x14ac:dyDescent="0.3">
      <c r="A223">
        <v>174</v>
      </c>
    </row>
    <row r="224" spans="1:1" x14ac:dyDescent="0.3">
      <c r="A224">
        <v>174</v>
      </c>
    </row>
    <row r="225" spans="1:1" x14ac:dyDescent="0.3">
      <c r="A225">
        <v>175</v>
      </c>
    </row>
    <row r="226" spans="1:1" x14ac:dyDescent="0.3">
      <c r="A226">
        <v>175</v>
      </c>
    </row>
    <row r="227" spans="1:1" x14ac:dyDescent="0.3">
      <c r="A227">
        <v>175</v>
      </c>
    </row>
    <row r="228" spans="1:1" x14ac:dyDescent="0.3">
      <c r="A228">
        <v>176</v>
      </c>
    </row>
    <row r="229" spans="1:1" x14ac:dyDescent="0.3">
      <c r="A229">
        <v>177</v>
      </c>
    </row>
    <row r="230" spans="1:1" x14ac:dyDescent="0.3">
      <c r="A230">
        <v>178</v>
      </c>
    </row>
    <row r="231" spans="1:1" x14ac:dyDescent="0.3">
      <c r="A231">
        <v>179</v>
      </c>
    </row>
    <row r="232" spans="1:1" x14ac:dyDescent="0.3">
      <c r="A232">
        <v>179</v>
      </c>
    </row>
    <row r="233" spans="1:1" x14ac:dyDescent="0.3">
      <c r="A233">
        <v>179</v>
      </c>
    </row>
    <row r="234" spans="1:1" x14ac:dyDescent="0.3">
      <c r="A234">
        <v>182</v>
      </c>
    </row>
    <row r="235" spans="1:1" x14ac:dyDescent="0.3">
      <c r="A235">
        <v>186</v>
      </c>
    </row>
  </sheetData>
  <sortState xmlns:xlrd2="http://schemas.microsoft.com/office/spreadsheetml/2017/richdata2" ref="A2:A235">
    <sortCondition ref="A2:A23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Выборка А</vt:lpstr>
      <vt:lpstr>Выборка 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Перевощиков Андрей Владимирович</dc:creator>
  <cp:lastModifiedBy>Перевощиков Андрей Владимирович</cp:lastModifiedBy>
  <dcterms:created xsi:type="dcterms:W3CDTF">2024-10-03T13:25:25Z</dcterms:created>
  <dcterms:modified xsi:type="dcterms:W3CDTF">2024-10-20T18:02:18Z</dcterms:modified>
</cp:coreProperties>
</file>