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gxy\Class\1_Git_Repos\Module_1\kickstarter-analysis\"/>
    </mc:Choice>
  </mc:AlternateContent>
  <xr:revisionPtr revIDLastSave="0" documentId="13_ncr:1_{78192E0A-5728-40AA-B967-849E9982BFA5}" xr6:coauthVersionLast="47" xr6:coauthVersionMax="47" xr10:uidLastSave="{00000000-0000-0000-0000-000000000000}"/>
  <bookViews>
    <workbookView xWindow="-120" yWindow="-120" windowWidth="21840" windowHeight="13740" xr2:uid="{00000000-000D-0000-FFFF-FFFF00000000}"/>
  </bookViews>
  <sheets>
    <sheet name="KickStarter" sheetId="1" r:id="rId1"/>
    <sheet name="Theater Outcomes by Launch Date" sheetId="12" r:id="rId2"/>
    <sheet name="Outcomes Based on Goals" sheetId="13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  <sheet name="Descriptive Statistics" sheetId="10" r:id="rId8"/>
  </sheets>
  <definedNames>
    <definedName name="_xlnm._FilterDatabase" localSheetId="0" hidden="1">KickStarter!$A$1:$T$4115</definedName>
  </definedNames>
  <calcPr calcId="191029"/>
  <pivotCaches>
    <pivotCache cacheId="27" r:id="rId9"/>
    <pivotCache cacheId="28" r:id="rId10"/>
    <pivotCache cacheId="4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886" i="1" l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3883" i="1"/>
  <c r="U3884" i="1"/>
  <c r="U3879" i="1"/>
  <c r="U3880" i="1"/>
  <c r="U3871" i="1"/>
  <c r="U3872" i="1"/>
  <c r="U3873" i="1"/>
  <c r="U3874" i="1"/>
  <c r="U3875" i="1"/>
  <c r="U3876" i="1"/>
  <c r="U387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792" i="1"/>
  <c r="U3793" i="1"/>
  <c r="U3794" i="1"/>
  <c r="U3795" i="1"/>
  <c r="U3788" i="1"/>
  <c r="U3789" i="1"/>
  <c r="U3790" i="1"/>
  <c r="U3785" i="1"/>
  <c r="U3786" i="1"/>
  <c r="U3773" i="1"/>
  <c r="U3774" i="1"/>
  <c r="U3775" i="1"/>
  <c r="U3776" i="1"/>
  <c r="U3777" i="1"/>
  <c r="U3778" i="1"/>
  <c r="U3779" i="1"/>
  <c r="U3780" i="1"/>
  <c r="U3781" i="1"/>
  <c r="U3782" i="1"/>
  <c r="U3783" i="1"/>
  <c r="U3765" i="1"/>
  <c r="U3766" i="1"/>
  <c r="U3767" i="1"/>
  <c r="U3768" i="1"/>
  <c r="U3769" i="1"/>
  <c r="U3770" i="1"/>
  <c r="U3771" i="1"/>
  <c r="U3758" i="1"/>
  <c r="U3759" i="1"/>
  <c r="U3760" i="1"/>
  <c r="U3761" i="1"/>
  <c r="U3762" i="1"/>
  <c r="U3756" i="1"/>
  <c r="U3755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33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204" i="1"/>
  <c r="U3205" i="1"/>
  <c r="U3206" i="1"/>
  <c r="U3196" i="1"/>
  <c r="U3197" i="1"/>
  <c r="U3198" i="1"/>
  <c r="U3199" i="1"/>
  <c r="U3200" i="1"/>
  <c r="U3201" i="1"/>
  <c r="U3202" i="1"/>
  <c r="U3191" i="1"/>
  <c r="U3192" i="1"/>
  <c r="U3193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2933" i="1"/>
  <c r="U2934" i="1"/>
  <c r="U2935" i="1"/>
  <c r="U2936" i="1"/>
  <c r="U2937" i="1"/>
  <c r="U2938" i="1"/>
  <c r="U2925" i="1"/>
  <c r="U2926" i="1"/>
  <c r="U2927" i="1"/>
  <c r="U2928" i="1"/>
  <c r="U2929" i="1"/>
  <c r="U2930" i="1"/>
  <c r="U2931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" i="1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6" i="13"/>
  <c r="B5" i="13"/>
  <c r="B4" i="13"/>
  <c r="B3" i="13"/>
  <c r="B2" i="13"/>
  <c r="C13" i="10"/>
  <c r="C12" i="10"/>
  <c r="C11" i="10"/>
  <c r="C6" i="10"/>
  <c r="C5" i="10"/>
  <c r="C4" i="10"/>
  <c r="B13" i="10"/>
  <c r="B12" i="10"/>
  <c r="B11" i="10"/>
  <c r="B10" i="10"/>
  <c r="B9" i="10"/>
  <c r="B6" i="10"/>
  <c r="B5" i="10"/>
  <c r="B4" i="10"/>
  <c r="B3" i="10"/>
  <c r="B2" i="10"/>
  <c r="C10" i="10"/>
  <c r="C9" i="10"/>
  <c r="C3" i="10"/>
  <c r="C2" i="10"/>
  <c r="D2" i="5"/>
  <c r="D3" i="5"/>
  <c r="D4" i="5"/>
  <c r="D5" i="5"/>
  <c r="D6" i="5"/>
  <c r="C4" i="5"/>
  <c r="C3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E4" i="5" s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E6" i="5" s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E5" i="5" s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E2" i="5" s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E3" i="5" s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G2" i="13" l="1"/>
  <c r="H6" i="13"/>
  <c r="F11" i="13"/>
  <c r="G12" i="13"/>
  <c r="F5" i="13"/>
  <c r="G9" i="13"/>
  <c r="E2" i="13"/>
  <c r="F2" i="13" s="1"/>
  <c r="E10" i="13"/>
  <c r="H10" i="13" s="1"/>
  <c r="E6" i="13"/>
  <c r="G6" i="13" s="1"/>
  <c r="E13" i="13"/>
  <c r="G13" i="13" s="1"/>
  <c r="E9" i="13"/>
  <c r="F9" i="13" s="1"/>
  <c r="E5" i="13"/>
  <c r="H5" i="13" s="1"/>
  <c r="E12" i="13"/>
  <c r="F12" i="13" s="1"/>
  <c r="E8" i="13"/>
  <c r="F8" i="13" s="1"/>
  <c r="E4" i="13"/>
  <c r="H4" i="13" s="1"/>
  <c r="E11" i="13"/>
  <c r="H11" i="13" s="1"/>
  <c r="E7" i="13"/>
  <c r="H7" i="13" s="1"/>
  <c r="E3" i="13"/>
  <c r="G3" i="13" s="1"/>
  <c r="B7" i="10"/>
  <c r="B14" i="10"/>
  <c r="C14" i="10"/>
  <c r="C7" i="10"/>
  <c r="H9" i="13" l="1"/>
  <c r="G5" i="13"/>
  <c r="H12" i="13"/>
  <c r="G8" i="13"/>
  <c r="F4" i="13"/>
  <c r="G11" i="13"/>
  <c r="F7" i="13"/>
  <c r="H2" i="13"/>
  <c r="F10" i="13"/>
  <c r="H13" i="13"/>
  <c r="H3" i="13"/>
  <c r="F13" i="13"/>
  <c r="H8" i="13"/>
  <c r="G4" i="13"/>
  <c r="G7" i="13"/>
  <c r="F3" i="13"/>
  <c r="G10" i="13"/>
  <c r="F6" i="13"/>
</calcChain>
</file>

<file path=xl/sharedStrings.xml><?xml version="1.0" encoding="utf-8"?>
<sst xmlns="http://schemas.openxmlformats.org/spreadsheetml/2006/main" count="33049" uniqueCount="8417">
  <si>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</si>
  <si>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</si>
  <si>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</si>
  <si>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</si>
  <si>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</si>
  <si>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</si>
  <si>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</si>
  <si>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</si>
  <si>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</si>
  <si>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</si>
  <si>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</si>
  <si>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</si>
  <si>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</si>
  <si>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</si>
  <si>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</si>
  <si>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</si>
  <si>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</si>
  <si>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</si>
  <si>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</si>
  <si>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</si>
  <si>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</si>
  <si>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</si>
  <si>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</si>
  <si>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</si>
  <si>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</si>
  <si>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</si>
  <si>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</si>
  <si>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</si>
  <si>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</si>
  <si>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</si>
  <si>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</si>
  <si>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</si>
  <si>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</si>
  <si>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</si>
  <si>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</si>
  <si>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</si>
  <si>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</si>
  <si>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</si>
  <si>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</si>
  <si>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</si>
  <si>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</si>
  <si>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</si>
  <si>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</si>
  <si>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</si>
  <si>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</si>
  <si>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</si>
  <si>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</si>
  <si>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</si>
  <si>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</si>
  <si>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</si>
  <si>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</si>
  <si>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</si>
  <si>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</si>
  <si>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</si>
  <si>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</si>
  <si>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</si>
  <si>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</si>
  <si>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</si>
  <si>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</si>
  <si>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</si>
  <si>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</si>
  <si>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</si>
  <si>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</si>
  <si>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</si>
  <si>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</si>
  <si>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</si>
  <si>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</si>
  <si>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</si>
  <si>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</si>
  <si>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</si>
  <si>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</si>
  <si>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</si>
  <si>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</si>
  <si>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</si>
  <si>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</si>
  <si>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</si>
  <si>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</si>
  <si>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</si>
  <si>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</si>
  <si>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</si>
  <si>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</si>
  <si>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</si>
  <si>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</si>
  <si>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</si>
  <si>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</si>
  <si>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</si>
  <si>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</si>
  <si>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</si>
  <si>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</si>
  <si>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</si>
  <si>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</si>
  <si>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</si>
  <si>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</si>
  <si>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</si>
  <si>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</si>
  <si>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</si>
  <si>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</si>
  <si>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</si>
  <si>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</si>
  <si>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</si>
  <si>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</si>
  <si>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</si>
  <si>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</si>
  <si>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</si>
  <si>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</si>
  <si>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</si>
  <si>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</si>
  <si>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</si>
  <si>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</si>
  <si>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</si>
  <si>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</si>
  <si>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</si>
  <si>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</si>
  <si>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</si>
  <si>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</si>
  <si>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</si>
  <si>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</si>
  <si>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</si>
  <si>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</si>
  <si>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</si>
  <si>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</si>
  <si>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</si>
  <si>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</si>
  <si>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</si>
  <si>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</si>
  <si>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</si>
  <si>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</si>
  <si>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</si>
  <si>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</si>
  <si>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</si>
  <si>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</si>
  <si>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</si>
  <si>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</si>
  <si>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</si>
  <si>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</si>
  <si>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</si>
  <si>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</si>
  <si>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</si>
  <si>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</si>
  <si>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</si>
  <si>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</si>
  <si>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</si>
  <si>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</si>
  <si>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</si>
  <si>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</si>
  <si>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</si>
  <si>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</si>
  <si>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</si>
  <si>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</si>
  <si>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</si>
  <si>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</si>
  <si>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</si>
  <si>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</si>
  <si>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</si>
  <si>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</si>
  <si>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</si>
  <si>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</si>
  <si>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</si>
  <si>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</si>
  <si>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</si>
  <si>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</si>
  <si>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</si>
  <si>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</si>
  <si>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</si>
  <si>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</si>
  <si>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</si>
  <si>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</si>
  <si>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</si>
  <si>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</si>
  <si>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</si>
  <si>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</si>
  <si>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</si>
  <si>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</si>
  <si>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</si>
  <si>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</si>
  <si>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</si>
  <si>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</si>
  <si>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</si>
  <si>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</si>
  <si>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</si>
  <si>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</si>
  <si>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</si>
  <si>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</si>
  <si>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</si>
  <si>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</si>
  <si>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</si>
  <si>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</si>
  <si>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</si>
  <si>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</si>
  <si>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</si>
  <si>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</si>
  <si>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</si>
  <si>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</si>
  <si>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</si>
  <si>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</si>
  <si>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</si>
  <si>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</si>
  <si>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</si>
  <si>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</si>
  <si>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</si>
  <si>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</si>
  <si>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</si>
  <si>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</si>
  <si>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</si>
  <si>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</si>
  <si>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</si>
  <si>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</si>
  <si>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</si>
  <si>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</si>
  <si>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</si>
  <si>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</si>
  <si>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</si>
  <si>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</si>
  <si>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</si>
  <si>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</si>
  <si>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</si>
  <si>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</si>
  <si>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</si>
  <si>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</si>
  <si>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</si>
  <si>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</si>
  <si>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</si>
  <si>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</si>
  <si>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</si>
  <si>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</si>
  <si>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</si>
  <si>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</si>
  <si>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</si>
  <si>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</si>
  <si>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</si>
  <si>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</si>
  <si>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</si>
  <si>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</si>
  <si>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</si>
  <si>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</si>
  <si>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</si>
  <si>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</si>
  <si>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</si>
  <si>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</si>
  <si>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</si>
  <si>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</si>
  <si>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</si>
  <si>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</si>
  <si>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</si>
  <si>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</si>
  <si>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</si>
  <si>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</si>
  <si>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</si>
  <si>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</si>
  <si>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</si>
  <si>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</si>
  <si>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</si>
  <si>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</si>
  <si>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</si>
  <si>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</si>
  <si>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</si>
  <si>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</si>
  <si>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</si>
  <si>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</si>
  <si>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</si>
  <si>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</si>
  <si>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</si>
  <si>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</si>
  <si>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</si>
  <si>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</si>
  <si>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</si>
  <si>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</si>
  <si>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</si>
  <si>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</si>
  <si>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</si>
  <si>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</si>
  <si>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</si>
  <si>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</si>
  <si>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</si>
  <si>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</si>
  <si>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</si>
  <si>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</si>
  <si>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</si>
  <si>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</si>
  <si>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</si>
  <si>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</si>
  <si>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</si>
  <si>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</si>
  <si>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</si>
  <si>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</si>
  <si>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</si>
  <si>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</si>
  <si>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</si>
  <si>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</si>
  <si>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</si>
  <si>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</si>
  <si>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</si>
  <si>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</si>
  <si>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</si>
  <si>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</si>
  <si>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</si>
  <si>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</si>
  <si>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</si>
  <si>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</si>
  <si>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</si>
  <si>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</si>
  <si>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</si>
  <si>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</si>
  <si>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</si>
  <si>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</si>
  <si>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</si>
  <si>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</si>
  <si>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</si>
  <si>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</si>
  <si>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</si>
  <si>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</si>
  <si>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</si>
  <si>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</si>
  <si>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</si>
  <si>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</si>
  <si>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</si>
  <si>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</si>
  <si>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</si>
  <si>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</si>
  <si>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</si>
  <si>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</si>
  <si>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</si>
  <si>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</si>
  <si>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</si>
  <si>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</si>
  <si>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</si>
  <si>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</si>
  <si>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</si>
  <si>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</si>
  <si>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</si>
  <si>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</si>
  <si>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</si>
  <si>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</si>
  <si>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</si>
  <si>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</si>
  <si>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</si>
  <si>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</si>
  <si>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</si>
  <si>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</si>
  <si>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</si>
  <si>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</si>
  <si>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</si>
  <si>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</si>
  <si>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</si>
  <si>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</si>
  <si>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</si>
  <si>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</si>
  <si>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</si>
  <si>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</si>
  <si>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</si>
  <si>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</si>
  <si>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</si>
  <si>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</si>
  <si>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</si>
  <si>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</si>
  <si>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</si>
  <si>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</si>
  <si>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</si>
  <si>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</si>
  <si>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</si>
  <si>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</si>
  <si>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</si>
  <si>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</si>
  <si>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</si>
  <si>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</si>
  <si>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</si>
  <si>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</si>
  <si>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</si>
  <si>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</si>
  <si>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</si>
  <si>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</si>
  <si>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</si>
  <si>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</si>
  <si>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</si>
  <si>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</si>
  <si>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</si>
  <si>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</si>
  <si>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</si>
  <si>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</si>
  <si>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</si>
  <si>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</si>
  <si>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</si>
  <si>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</si>
  <si>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</si>
  <si>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</si>
  <si>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</si>
  <si>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</si>
  <si>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</si>
  <si>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</si>
  <si>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</si>
  <si>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</si>
  <si>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</si>
  <si>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</si>
  <si>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</si>
  <si>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</si>
  <si>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</si>
  <si>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</si>
  <si>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</si>
  <si>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</si>
  <si>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</si>
  <si>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</si>
  <si>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</si>
  <si>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</si>
  <si>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</si>
  <si>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</si>
  <si>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</si>
  <si>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</si>
  <si>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</si>
  <si>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</si>
  <si>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</si>
  <si>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</si>
  <si>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</si>
  <si>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</si>
  <si>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</si>
  <si>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</si>
  <si>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</si>
  <si>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</si>
  <si>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</si>
  <si>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</si>
  <si>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</si>
  <si>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</si>
  <si>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</si>
  <si>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</si>
  <si>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</si>
  <si>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</si>
  <si>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</si>
  <si>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</si>
  <si>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</si>
  <si>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</si>
  <si>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</si>
  <si>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</si>
  <si>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</si>
  <si>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</si>
  <si>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</si>
  <si>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</si>
  <si>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</si>
  <si>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</si>
  <si>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</si>
  <si>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</si>
  <si>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</si>
  <si>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</si>
  <si>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</si>
  <si>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</si>
  <si>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</si>
  <si>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</si>
  <si>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</si>
  <si>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</si>
  <si>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</si>
  <si>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</si>
  <si>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</si>
  <si>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</si>
  <si>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</si>
  <si>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</si>
  <si>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</si>
  <si>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</si>
  <si>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</si>
  <si>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</si>
  <si>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</si>
  <si>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</si>
  <si>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</si>
  <si>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</si>
  <si>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</si>
  <si>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</si>
  <si>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</si>
  <si>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</si>
  <si>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</si>
  <si>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</si>
  <si>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</si>
  <si>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</si>
  <si>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</si>
  <si>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</si>
  <si>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</si>
  <si>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</si>
  <si>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</si>
  <si>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</si>
  <si>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</si>
  <si>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</si>
  <si>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</si>
  <si>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</si>
  <si>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</si>
  <si>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</si>
  <si>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</si>
  <si>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</si>
  <si>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</si>
  <si>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</si>
  <si>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</si>
  <si>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</si>
  <si>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</si>
  <si>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</si>
  <si>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</si>
  <si>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</si>
  <si>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</si>
  <si>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</si>
  <si>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</si>
  <si>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</si>
  <si>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</si>
  <si>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</si>
  <si>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</si>
  <si>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</si>
  <si>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</si>
  <si>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</si>
  <si>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</si>
  <si>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</si>
  <si>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</si>
  <si>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</si>
  <si>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</si>
  <si>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</si>
  <si>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</si>
  <si>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</si>
  <si>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</si>
  <si>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</si>
  <si>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</si>
  <si>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</si>
  <si>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</si>
  <si>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</si>
  <si>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</si>
  <si>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</si>
  <si>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</si>
  <si>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</si>
  <si>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</si>
  <si>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</si>
  <si>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</si>
  <si>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</si>
  <si>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</si>
  <si>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</si>
  <si>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</si>
  <si>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</si>
  <si>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</si>
  <si>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</si>
  <si>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</si>
  <si>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</si>
  <si>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</si>
  <si>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</si>
  <si>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</si>
  <si>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</si>
  <si>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</si>
  <si>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</si>
  <si>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</si>
  <si>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</si>
  <si>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</si>
  <si>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</si>
  <si>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</si>
  <si>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</si>
  <si>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</si>
  <si>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</si>
  <si>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</si>
  <si>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</si>
  <si>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</si>
  <si>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</si>
  <si>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</si>
  <si>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</si>
  <si>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</si>
  <si>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</si>
  <si>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</si>
  <si>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</si>
  <si>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</si>
  <si>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</si>
  <si>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</si>
  <si>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</si>
  <si>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</si>
  <si>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</si>
  <si>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</si>
  <si>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</si>
  <si>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</si>
  <si>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</si>
  <si>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</si>
  <si>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</si>
  <si>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</si>
  <si>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</si>
  <si>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</si>
  <si>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</si>
  <si>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</si>
  <si>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</si>
  <si>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</si>
  <si>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</si>
  <si>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</si>
  <si>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</si>
  <si>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</si>
  <si>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</si>
  <si>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</si>
  <si>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</si>
  <si>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</si>
  <si>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</si>
  <si>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</si>
  <si>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</si>
  <si>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</si>
  <si>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</si>
  <si>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</si>
  <si>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</si>
  <si>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</si>
  <si>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</si>
  <si>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</si>
  <si>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</si>
  <si>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</si>
  <si>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</si>
  <si>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</si>
  <si>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</si>
  <si>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</si>
  <si>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</si>
  <si>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</si>
  <si>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</si>
  <si>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</si>
  <si>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</si>
  <si>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</si>
  <si>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</si>
  <si>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</si>
  <si>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</si>
  <si>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</si>
  <si>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</si>
  <si>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</si>
  <si>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</si>
  <si>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</si>
  <si>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</si>
  <si>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</si>
  <si>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</si>
  <si>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</si>
  <si>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</si>
  <si>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</si>
  <si>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</si>
  <si>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</si>
  <si>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</si>
  <si>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</si>
  <si>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</si>
  <si>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</si>
  <si>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</si>
  <si>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</si>
  <si>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</si>
  <si>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</si>
  <si>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</si>
  <si>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</si>
  <si>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</si>
  <si>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</si>
  <si>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</si>
  <si>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</si>
  <si>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</si>
  <si>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</si>
  <si>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</si>
  <si>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</si>
  <si>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</si>
  <si>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</si>
  <si>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</si>
  <si>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</si>
  <si>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</si>
  <si>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</si>
  <si>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</si>
  <si>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</si>
  <si>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</si>
  <si>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</si>
  <si>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</si>
  <si>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</si>
  <si>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</si>
  <si>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</si>
  <si>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</si>
  <si>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</si>
  <si>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</si>
  <si>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</si>
  <si>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</si>
  <si>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</si>
  <si>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</si>
  <si>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</si>
  <si>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</si>
  <si>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</si>
  <si>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</si>
  <si>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</si>
  <si>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</si>
  <si>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</si>
  <si>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</si>
  <si>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</si>
  <si>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</si>
  <si>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</si>
  <si>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</si>
  <si>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</si>
  <si>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</si>
  <si>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</si>
  <si>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</si>
  <si>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</si>
  <si>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</si>
  <si>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</si>
  <si>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</si>
  <si>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</si>
  <si>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</si>
  <si>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</si>
  <si>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</si>
  <si>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</si>
  <si>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</si>
  <si>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</si>
  <si>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</si>
  <si>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</si>
  <si>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</si>
  <si>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</si>
  <si>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</si>
  <si>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</si>
  <si>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</si>
  <si>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</si>
  <si>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</si>
  <si>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</si>
  <si>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</si>
  <si>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</si>
  <si>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</si>
  <si>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</si>
  <si>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</si>
  <si>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</si>
  <si>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</si>
  <si>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</si>
  <si>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</si>
  <si>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</si>
  <si>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</si>
  <si>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</si>
  <si>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</si>
  <si>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</si>
  <si>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</si>
  <si>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</si>
  <si>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</si>
  <si>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</si>
  <si>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</si>
  <si>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</si>
  <si>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</si>
  <si>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</si>
  <si>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</si>
  <si>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</si>
  <si>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</si>
  <si>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</si>
  <si>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</si>
  <si>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</si>
  <si>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</si>
  <si>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</si>
  <si>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</si>
  <si>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</si>
  <si>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</si>
  <si>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</si>
  <si>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</si>
  <si>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</si>
  <si>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</si>
  <si>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</si>
  <si>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</si>
  <si>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</si>
  <si>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</si>
  <si>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</si>
  <si>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</si>
  <si>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</si>
  <si>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</si>
  <si>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</si>
  <si>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</si>
  <si>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</si>
  <si>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</si>
  <si>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</si>
  <si>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</si>
  <si>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</si>
  <si>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</si>
  <si>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</si>
  <si>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</si>
  <si>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</si>
  <si>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</si>
  <si>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</si>
  <si>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</si>
  <si>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</si>
  <si>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</si>
  <si>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</si>
  <si>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</si>
  <si>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</si>
  <si>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</si>
  <si>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</si>
  <si>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</si>
  <si>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</si>
  <si>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</si>
  <si>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</si>
  <si>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</si>
  <si>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</si>
  <si>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</si>
  <si>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</si>
  <si>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</si>
  <si>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</si>
  <si>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</si>
  <si>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</si>
  <si>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</si>
  <si>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</si>
  <si>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</si>
  <si>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</si>
  <si>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</si>
  <si>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</si>
  <si>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</si>
  <si>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</si>
  <si>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</si>
  <si>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</si>
  <si>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</si>
  <si>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</si>
  <si>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</si>
  <si>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</si>
  <si>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</si>
  <si>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</si>
  <si>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</si>
  <si>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</si>
  <si>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</si>
  <si>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</si>
  <si>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</si>
  <si>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</si>
  <si>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</si>
  <si>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</si>
  <si>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</si>
  <si>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</si>
  <si>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</si>
  <si>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</si>
  <si>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</si>
  <si>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</si>
  <si>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</si>
  <si>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</si>
  <si>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</si>
  <si>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</si>
  <si>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</si>
  <si>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</si>
  <si>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</si>
  <si>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</si>
  <si>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</si>
  <si>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</si>
  <si>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</si>
  <si>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</si>
  <si>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</si>
  <si>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</si>
  <si>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</si>
  <si>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</si>
  <si>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</si>
  <si>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</si>
  <si>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</si>
  <si>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</si>
  <si>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</si>
  <si>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</si>
  <si>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</si>
  <si>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</si>
  <si>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</si>
  <si>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</si>
  <si>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</si>
  <si>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</si>
  <si>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</si>
  <si>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</si>
  <si>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</si>
  <si>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</si>
  <si>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</si>
  <si>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</si>
  <si>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</si>
  <si>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</si>
  <si>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</si>
  <si>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</si>
  <si>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</si>
  <si>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</si>
  <si>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</si>
  <si>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</si>
  <si>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</si>
  <si>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</si>
  <si>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</si>
  <si>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</si>
  <si>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</si>
  <si>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</si>
  <si>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</si>
  <si>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</si>
  <si>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</si>
  <si>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</si>
  <si>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</si>
  <si>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</si>
  <si>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</si>
  <si>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</si>
  <si>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</si>
  <si>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</si>
  <si>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</si>
  <si>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</si>
  <si>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</si>
  <si>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</si>
  <si>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</si>
  <si>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</si>
  <si>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</si>
  <si>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</si>
  <si>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</si>
  <si>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</si>
  <si>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</si>
  <si>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</si>
  <si>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</si>
  <si>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</si>
  <si>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</si>
  <si>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</si>
  <si>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</si>
  <si>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</si>
  <si>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</si>
  <si>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</si>
  <si>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</si>
  <si>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</si>
  <si>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</si>
  <si>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</si>
  <si>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</si>
  <si>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</si>
  <si>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</si>
  <si>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</si>
  <si>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</si>
  <si>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</si>
  <si>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</si>
  <si>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</si>
  <si>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</si>
  <si>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</si>
  <si>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</si>
  <si>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</si>
  <si>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</si>
  <si>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</si>
  <si>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</si>
  <si>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</si>
  <si>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</si>
  <si>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</si>
  <si>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</si>
  <si>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</si>
  <si>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</si>
  <si>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</si>
  <si>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</si>
  <si>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</si>
  <si>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</si>
  <si>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</si>
  <si>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</si>
  <si>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</si>
  <si>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</si>
  <si>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</si>
  <si>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</si>
  <si>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</si>
  <si>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</si>
  <si>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</si>
  <si>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</si>
  <si>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</si>
  <si>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</si>
  <si>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</si>
  <si>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</si>
  <si>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</si>
  <si>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</si>
  <si>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</si>
  <si>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</si>
  <si>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</si>
  <si>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</si>
  <si>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</si>
  <si>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</si>
  <si>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</si>
  <si>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</si>
  <si>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</si>
  <si>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</si>
  <si>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</si>
  <si>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</si>
  <si>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</si>
  <si>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</si>
  <si>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</si>
  <si>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</si>
  <si>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</si>
  <si>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</si>
  <si>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</si>
  <si>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</si>
  <si>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</si>
  <si>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</si>
  <si>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</si>
  <si>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</si>
  <si>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</si>
  <si>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</si>
  <si>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</si>
  <si>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</si>
  <si>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</si>
  <si>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</si>
  <si>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</si>
  <si>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</si>
  <si>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</si>
  <si>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</si>
  <si>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</si>
  <si>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</si>
  <si>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</si>
  <si>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</si>
  <si>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</si>
  <si>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</si>
  <si>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</si>
  <si>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</si>
  <si>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</si>
  <si>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</si>
  <si>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</si>
  <si>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</si>
  <si>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</si>
  <si>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</si>
  <si>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</si>
  <si>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</si>
  <si>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</si>
  <si>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</si>
  <si>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</si>
  <si>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</si>
  <si>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</si>
  <si>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</si>
  <si>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</si>
  <si>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</si>
  <si>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</si>
  <si>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</si>
  <si>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</si>
  <si>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</si>
  <si>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</si>
  <si>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</si>
  <si>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</si>
  <si>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</si>
  <si>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</si>
  <si>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</si>
  <si>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</si>
  <si>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</si>
  <si>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</si>
  <si>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</si>
  <si>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</si>
  <si>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</si>
  <si>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</si>
  <si>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</si>
  <si>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</si>
  <si>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</si>
  <si>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</si>
  <si>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</si>
  <si>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</si>
  <si>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</si>
  <si>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</si>
  <si>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</si>
  <si>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</si>
  <si>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</si>
  <si>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</si>
  <si>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</si>
  <si>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</si>
  <si>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</si>
  <si>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</si>
  <si>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</si>
  <si>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</si>
  <si>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</si>
  <si>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</si>
  <si>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</si>
  <si>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</si>
  <si>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</si>
  <si>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</si>
  <si>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</si>
  <si>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</si>
  <si>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</si>
  <si>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</si>
  <si>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</si>
  <si>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</si>
  <si>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</si>
  <si>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</si>
  <si>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</si>
  <si>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</si>
  <si>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</si>
  <si>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</si>
  <si>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</si>
  <si>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</si>
  <si>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</si>
  <si>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</si>
  <si>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</si>
  <si>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</si>
  <si>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</si>
  <si>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</si>
  <si>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</si>
  <si>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</si>
  <si>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</si>
  <si>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</si>
  <si>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</si>
  <si>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</si>
  <si>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</si>
  <si>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</si>
  <si>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</si>
  <si>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</si>
  <si>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</si>
  <si>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</si>
  <si>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</si>
  <si>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</si>
  <si>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</si>
  <si>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</si>
  <si>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</si>
  <si>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</si>
  <si>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</si>
  <si>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</si>
  <si>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</si>
  <si>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</si>
  <si>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</si>
  <si>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</si>
  <si>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</si>
  <si>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</si>
  <si>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</si>
  <si>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</si>
  <si>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</si>
  <si>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</si>
  <si>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</si>
  <si>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</si>
  <si>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</si>
  <si>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</si>
  <si>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</si>
  <si>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</si>
  <si>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</si>
  <si>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</si>
  <si>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</si>
  <si>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</si>
  <si>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</si>
  <si>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</si>
  <si>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</si>
  <si>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</si>
  <si>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</si>
  <si>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</si>
  <si>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</si>
  <si>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</si>
  <si>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</si>
  <si>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</si>
  <si>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</si>
  <si>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</si>
  <si>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</si>
  <si>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</si>
  <si>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</si>
  <si>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</si>
  <si>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</si>
  <si>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</si>
  <si>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</si>
  <si>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</si>
  <si>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</si>
  <si>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</si>
  <si>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</si>
  <si>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</si>
  <si>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</si>
  <si>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</si>
  <si>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</si>
  <si>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</si>
  <si>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</si>
  <si>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</si>
  <si>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</si>
  <si>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</si>
  <si>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</si>
  <si>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</si>
  <si>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</si>
  <si>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</si>
  <si>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</si>
  <si>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</si>
  <si>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</si>
  <si>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</si>
  <si>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</si>
  <si>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</si>
  <si>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</si>
  <si>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</si>
  <si>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</si>
  <si>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</si>
  <si>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</si>
  <si>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</si>
  <si>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</si>
  <si>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</si>
  <si>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</si>
  <si>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</si>
  <si>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</si>
  <si>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</si>
  <si>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</si>
  <si>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</si>
  <si>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</si>
  <si>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</si>
  <si>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</si>
  <si>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</si>
  <si>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</si>
  <si>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</si>
  <si>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</si>
  <si>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</si>
  <si>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</si>
  <si>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</si>
  <si>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</si>
  <si>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</si>
  <si>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</si>
  <si>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</si>
  <si>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</si>
  <si>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</si>
  <si>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</si>
  <si>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</si>
  <si>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</si>
  <si>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</si>
  <si>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</si>
  <si>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</si>
  <si>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</si>
  <si>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</si>
  <si>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</si>
  <si>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</si>
  <si>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</si>
  <si>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</si>
  <si>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</si>
  <si>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</si>
  <si>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</si>
  <si>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</si>
  <si>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</si>
  <si>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</si>
  <si>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</si>
  <si>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</si>
  <si>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</si>
  <si>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</si>
  <si>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</si>
  <si>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</si>
  <si>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</si>
  <si>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</si>
  <si>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</si>
  <si>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</si>
  <si>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</si>
  <si>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</si>
  <si>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</si>
  <si>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</si>
  <si>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</si>
  <si>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</si>
  <si>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</si>
  <si>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</si>
  <si>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</si>
  <si>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</si>
  <si>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</si>
  <si>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</si>
  <si>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</si>
  <si>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</si>
  <si>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</si>
  <si>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</si>
  <si>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</si>
  <si>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</si>
  <si>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</si>
  <si>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</si>
  <si>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</si>
  <si>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</si>
  <si>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</si>
  <si>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</si>
  <si>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</si>
  <si>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</si>
  <si>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</si>
  <si>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</si>
  <si>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</si>
  <si>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</si>
  <si>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</si>
  <si>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</si>
  <si>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</si>
  <si>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</si>
  <si>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</si>
  <si>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</si>
  <si>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</si>
  <si>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</si>
  <si>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</si>
  <si>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</si>
  <si>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</si>
  <si>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</si>
  <si>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</si>
  <si>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</si>
  <si>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</si>
  <si>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</si>
  <si>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</si>
  <si>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</si>
  <si>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</si>
  <si>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</si>
  <si>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</si>
  <si>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</si>
  <si>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</si>
  <si>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</si>
  <si>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</si>
  <si>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</si>
  <si>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</si>
  <si>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</si>
  <si>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</si>
  <si>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</si>
  <si>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</si>
  <si>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</si>
  <si>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</si>
  <si>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</si>
  <si>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</si>
  <si>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</si>
  <si>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</si>
  <si>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</si>
  <si>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</si>
  <si>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</si>
  <si>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</si>
  <si>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</si>
  <si>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</si>
  <si>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</si>
  <si>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</si>
  <si>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</si>
  <si>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</si>
  <si>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</si>
  <si>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</si>
  <si>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</si>
  <si>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</si>
  <si>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</si>
  <si>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</si>
  <si>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</si>
  <si>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</si>
  <si>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</si>
  <si>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</si>
  <si>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</si>
  <si>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</si>
  <si>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</si>
  <si>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</si>
  <si>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</si>
  <si>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</si>
  <si>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</si>
  <si>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</si>
  <si>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</si>
  <si>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</si>
  <si>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</si>
  <si>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</si>
  <si>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</si>
  <si>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</si>
  <si>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</si>
  <si>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</si>
  <si>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</si>
  <si>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</si>
  <si>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</si>
  <si>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</si>
  <si>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</si>
  <si>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</si>
  <si>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</si>
  <si>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</si>
  <si>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</si>
  <si>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</si>
  <si>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</si>
  <si>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</si>
  <si>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</si>
  <si>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</si>
  <si>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</si>
  <si>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</si>
  <si>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</si>
  <si>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</si>
  <si>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</si>
  <si>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</si>
  <si>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</si>
  <si>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</si>
  <si>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</si>
  <si>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</si>
  <si>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</si>
  <si>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</si>
  <si>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</si>
  <si>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</si>
  <si>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</si>
  <si>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</si>
  <si>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</si>
  <si>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</si>
  <si>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</si>
  <si>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</si>
  <si>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</si>
  <si>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</si>
  <si>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</si>
  <si>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</si>
  <si>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</si>
  <si>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</si>
  <si>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</si>
  <si>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</si>
  <si>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</si>
  <si>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</si>
  <si>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</si>
  <si>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</si>
  <si>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</si>
  <si>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</si>
  <si>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</si>
  <si>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</si>
  <si>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</si>
  <si>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</si>
  <si>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</si>
  <si>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</si>
  <si>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</si>
  <si>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</si>
  <si>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</si>
  <si>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</si>
  <si>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</si>
  <si>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</si>
  <si>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</si>
  <si>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</si>
  <si>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</si>
  <si>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</si>
  <si>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</si>
  <si>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</si>
  <si>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</si>
  <si>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</si>
  <si>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</si>
  <si>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</si>
  <si>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</si>
  <si>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</si>
  <si>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</si>
  <si>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</si>
  <si>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</si>
  <si>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</si>
  <si>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</si>
  <si>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</si>
  <si>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</si>
  <si>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</si>
  <si>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</si>
  <si>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</si>
  <si>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</si>
  <si>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</si>
  <si>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</si>
  <si>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</si>
  <si>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</si>
  <si>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</si>
  <si>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</si>
  <si>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</si>
  <si>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</si>
  <si>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</si>
  <si>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</si>
  <si>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</si>
  <si>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</si>
  <si>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</si>
  <si>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</si>
  <si>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</si>
  <si>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</si>
  <si>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</si>
  <si>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</si>
  <si>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</si>
  <si>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</si>
  <si>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</si>
  <si>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</si>
  <si>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</si>
  <si>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</si>
  <si>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</si>
  <si>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</si>
  <si>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</si>
  <si>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</si>
  <si>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</si>
  <si>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</si>
  <si>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</si>
  <si>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</si>
  <si>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</si>
  <si>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</si>
  <si>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</si>
  <si>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</si>
  <si>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</si>
  <si>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</si>
  <si>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</si>
  <si>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</si>
  <si>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</si>
  <si>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</si>
  <si>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</si>
  <si>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</si>
  <si>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</si>
  <si>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</si>
  <si>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</si>
  <si>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</si>
  <si>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</si>
  <si>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</si>
  <si>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</si>
  <si>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</si>
  <si>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</si>
  <si>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</si>
  <si>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</si>
  <si>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</si>
  <si>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</si>
  <si>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</si>
  <si>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</si>
  <si>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</si>
  <si>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</si>
  <si>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</si>
  <si>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</si>
  <si>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</si>
  <si>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</si>
  <si>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</si>
  <si>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</si>
  <si>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</si>
  <si>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</si>
  <si>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</si>
  <si>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</si>
  <si>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</si>
  <si>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</si>
  <si>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</si>
  <si>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</si>
  <si>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</si>
  <si>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</si>
  <si>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</si>
  <si>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</si>
  <si>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</si>
  <si>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</si>
  <si>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</si>
  <si>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</si>
  <si>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</si>
  <si>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</si>
  <si>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</si>
  <si>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</si>
  <si>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</si>
  <si>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</si>
  <si>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</si>
  <si>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</si>
  <si>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</si>
  <si>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</si>
  <si>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</si>
  <si>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</si>
  <si>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</si>
  <si>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</si>
  <si>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</si>
  <si>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</si>
  <si>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</si>
  <si>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</si>
  <si>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</si>
  <si>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</si>
  <si>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</si>
  <si>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</si>
  <si>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</si>
  <si>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</si>
  <si>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</si>
  <si>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</si>
  <si>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</si>
  <si>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</si>
  <si>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</si>
  <si>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</si>
  <si>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</si>
  <si>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</si>
  <si>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</si>
  <si>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</si>
  <si>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</si>
  <si>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</si>
  <si>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</si>
  <si>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</si>
  <si>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</si>
  <si>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</si>
  <si>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</si>
  <si>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</si>
  <si>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</si>
  <si>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</si>
  <si>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</si>
  <si>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</si>
  <si>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</si>
  <si>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</si>
  <si>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</si>
  <si>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</si>
  <si>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</si>
  <si>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</si>
  <si>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</si>
  <si>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</si>
  <si>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</si>
  <si>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</si>
  <si>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</si>
  <si>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</si>
  <si>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</si>
  <si>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</si>
  <si>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</si>
  <si>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</si>
  <si>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</si>
  <si>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</si>
  <si>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</si>
  <si>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</si>
  <si>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</si>
  <si>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</si>
  <si>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</si>
  <si>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</si>
  <si>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</si>
  <si>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</si>
  <si>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</si>
  <si>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</si>
  <si>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</si>
  <si>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</si>
  <si>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</si>
  <si>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</si>
  <si>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</si>
  <si>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</si>
  <si>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</si>
  <si>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</si>
  <si>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</si>
  <si>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</si>
  <si>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</si>
  <si>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</si>
  <si>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</si>
  <si>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</si>
  <si>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</si>
  <si>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</si>
  <si>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</si>
  <si>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</si>
  <si>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</si>
  <si>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</si>
  <si>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</si>
  <si>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</si>
  <si>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</si>
  <si>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</si>
  <si>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</si>
  <si>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</si>
  <si>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</si>
  <si>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</si>
  <si>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</si>
  <si>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</si>
  <si>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</si>
  <si>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</si>
  <si>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</si>
  <si>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</si>
  <si>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</si>
  <si>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</si>
  <si>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</si>
  <si>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</si>
  <si>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</si>
  <si>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</si>
  <si>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</si>
  <si>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</si>
  <si>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</si>
  <si>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</si>
  <si>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</si>
  <si>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</si>
  <si>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</si>
  <si>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</si>
  <si>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</si>
  <si>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</si>
  <si>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</si>
  <si>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</si>
  <si>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</si>
  <si>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</si>
  <si>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</si>
  <si>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</si>
  <si>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</si>
  <si>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</si>
  <si>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</si>
  <si>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</si>
  <si>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</si>
  <si>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</si>
  <si>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</si>
  <si>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</si>
  <si>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</si>
  <si>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</si>
  <si>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</si>
  <si>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</si>
  <si>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</si>
  <si>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</si>
  <si>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</si>
  <si>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</si>
  <si>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</si>
  <si>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</si>
  <si>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</si>
  <si>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</si>
  <si>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</si>
  <si>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</si>
  <si>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</si>
  <si>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</si>
  <si>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</si>
  <si>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</si>
  <si>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</si>
  <si>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</si>
  <si>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</si>
  <si>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</si>
  <si>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</si>
  <si>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</si>
  <si>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</si>
  <si>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</si>
  <si>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</si>
  <si>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</si>
  <si>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</si>
  <si>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</si>
  <si>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</si>
  <si>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</si>
  <si>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</si>
  <si>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</si>
  <si>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</si>
  <si>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</si>
  <si>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</si>
  <si>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</si>
  <si>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</si>
  <si>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</si>
  <si>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</si>
  <si>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</si>
  <si>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</si>
  <si>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</si>
  <si>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</si>
  <si>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</si>
  <si>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</si>
  <si>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</si>
  <si>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</si>
  <si>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</si>
  <si>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</si>
  <si>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</si>
  <si>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</si>
  <si>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</si>
  <si>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</si>
  <si>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</si>
  <si>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</si>
  <si>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</si>
  <si>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</si>
  <si>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</si>
  <si>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</si>
  <si>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</si>
  <si>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</si>
  <si>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</si>
  <si>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</si>
  <si>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</si>
  <si>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</si>
  <si>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</si>
  <si>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</si>
  <si>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</si>
  <si>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</si>
  <si>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</si>
  <si>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</si>
  <si>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</si>
  <si>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</si>
  <si>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</si>
  <si>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</si>
  <si>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</si>
  <si>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</si>
  <si>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</si>
  <si>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</si>
  <si>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</si>
  <si>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</si>
  <si>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</si>
  <si>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</si>
  <si>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</si>
  <si>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</si>
  <si>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</si>
  <si>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</si>
  <si>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</si>
  <si>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</si>
  <si>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</si>
  <si>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</si>
  <si>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</si>
  <si>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</si>
  <si>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</si>
  <si>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</si>
  <si>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</si>
  <si>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</si>
  <si>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</si>
  <si>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</si>
  <si>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</si>
  <si>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</si>
  <si>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</si>
  <si>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</si>
  <si>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</si>
  <si>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</si>
  <si>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</si>
  <si>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</si>
  <si>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</si>
  <si>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</si>
  <si>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</si>
  <si>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</si>
  <si>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</si>
  <si>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</si>
  <si>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</si>
  <si>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</si>
  <si>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</si>
  <si>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</si>
  <si>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</si>
  <si>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</si>
  <si>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</si>
  <si>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</si>
  <si>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</si>
  <si>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</si>
  <si>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</si>
  <si>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</si>
  <si>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</si>
  <si>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</si>
  <si>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</si>
  <si>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</si>
  <si>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</si>
  <si>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</si>
  <si>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</si>
  <si>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</si>
  <si>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</si>
  <si>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</si>
  <si>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</si>
  <si>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</si>
  <si>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</si>
  <si>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</si>
  <si>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</si>
  <si>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</si>
  <si>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</si>
  <si>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</si>
  <si>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</si>
  <si>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</si>
  <si>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</si>
  <si>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</si>
  <si>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</si>
  <si>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</si>
  <si>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</si>
  <si>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</si>
  <si>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</si>
  <si>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</si>
  <si>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</si>
  <si>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</si>
  <si>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</si>
  <si>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</si>
  <si>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</si>
  <si>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</si>
  <si>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</si>
  <si>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</si>
  <si>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</si>
  <si>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</si>
  <si>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</si>
  <si>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</si>
  <si>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</si>
  <si>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</si>
  <si>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</si>
  <si>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</si>
  <si>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</si>
  <si>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</si>
  <si>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</si>
  <si>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</si>
  <si>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</si>
  <si>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</si>
  <si>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</si>
  <si>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</si>
  <si>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</si>
  <si>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</si>
  <si>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</si>
  <si>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</si>
  <si>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</si>
  <si>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</si>
  <si>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</si>
  <si>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</si>
  <si>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</si>
  <si>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</si>
  <si>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</si>
  <si>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</si>
  <si>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</si>
  <si>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</si>
  <si>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</si>
  <si>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</si>
  <si>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</si>
  <si>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</si>
  <si>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</si>
  <si>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</si>
  <si>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</si>
  <si>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</si>
  <si>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</si>
  <si>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</si>
  <si>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</si>
  <si>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</si>
  <si>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</si>
  <si>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</si>
  <si>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</si>
  <si>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</si>
  <si>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</si>
  <si>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</si>
  <si>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</si>
  <si>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</si>
  <si>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</si>
  <si>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</si>
  <si>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</si>
  <si>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</si>
  <si>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</si>
  <si>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</si>
  <si>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</si>
  <si>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</si>
  <si>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</si>
  <si>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</si>
  <si>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</si>
  <si>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</si>
  <si>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</si>
  <si>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</si>
  <si>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</si>
  <si>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</si>
  <si>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</si>
  <si>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</si>
  <si>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</si>
  <si>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</si>
  <si>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</si>
  <si>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</si>
  <si>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</si>
  <si>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</si>
  <si>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</si>
  <si>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</si>
  <si>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</si>
  <si>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</si>
  <si>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</si>
  <si>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</si>
  <si>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</si>
  <si>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</si>
  <si>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</si>
  <si>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</si>
  <si>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</si>
  <si>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</si>
  <si>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</si>
  <si>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</si>
  <si>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</si>
  <si>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</si>
  <si>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</si>
  <si>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</si>
  <si>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</si>
  <si>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</si>
  <si>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</si>
  <si>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</si>
  <si>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</si>
  <si>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</si>
  <si>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</si>
  <si>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</si>
  <si>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</si>
  <si>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</si>
  <si>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</si>
  <si>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</si>
  <si>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</si>
  <si>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</si>
  <si>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</si>
  <si>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</si>
  <si>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</si>
  <si>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</si>
  <si>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</si>
  <si>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</si>
  <si>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</si>
  <si>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</si>
  <si>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</si>
  <si>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</si>
  <si>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</si>
  <si>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</si>
  <si>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</si>
  <si>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</si>
  <si>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</si>
  <si>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</si>
  <si>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</si>
  <si>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</si>
  <si>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</si>
  <si>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</si>
  <si>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</si>
  <si>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</si>
  <si>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</si>
  <si>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</si>
  <si>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</si>
  <si>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</si>
  <si>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</si>
  <si>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</si>
  <si>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</si>
  <si>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</si>
  <si>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</si>
  <si>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</si>
  <si>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</si>
  <si>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</si>
  <si>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</si>
  <si>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</si>
  <si>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</si>
  <si>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</si>
  <si>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</si>
  <si>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</si>
  <si>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</si>
  <si>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</si>
  <si>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</si>
  <si>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</si>
  <si>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</si>
  <si>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</si>
  <si>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</si>
  <si>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</si>
  <si>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</si>
  <si>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</si>
  <si>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</si>
  <si>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</si>
  <si>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</si>
  <si>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</si>
  <si>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</si>
  <si>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</si>
  <si>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</si>
  <si>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</si>
  <si>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</si>
  <si>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</si>
  <si>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</si>
  <si>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</si>
  <si>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</si>
  <si>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</si>
  <si>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</si>
  <si>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</si>
  <si>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</si>
  <si>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</si>
  <si>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</si>
  <si>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</si>
  <si>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</si>
  <si>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</si>
  <si>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</si>
  <si>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</si>
  <si>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</si>
  <si>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</si>
  <si>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</si>
  <si>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</si>
  <si>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</si>
  <si>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</si>
  <si>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</si>
  <si>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</si>
  <si>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</si>
  <si>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</si>
  <si>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</si>
  <si>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</si>
  <si>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</si>
  <si>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</si>
  <si>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</si>
  <si>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</si>
  <si>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</si>
  <si>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</si>
  <si>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</si>
  <si>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</si>
  <si>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</si>
  <si>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</si>
  <si>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</si>
  <si>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</si>
  <si>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</si>
  <si>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</si>
  <si>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</si>
  <si>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</si>
  <si>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</si>
  <si>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</si>
  <si>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</si>
  <si>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</si>
  <si>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</si>
  <si>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</si>
  <si>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</si>
  <si>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</si>
  <si>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</si>
  <si>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</si>
  <si>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</si>
  <si>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</si>
  <si>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</si>
  <si>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</si>
  <si>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</si>
  <si>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</si>
  <si>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</si>
  <si>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</si>
  <si>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</si>
  <si>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</si>
  <si>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</si>
  <si>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</si>
  <si>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</si>
  <si>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</si>
  <si>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</si>
  <si>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</si>
  <si>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</si>
  <si>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</si>
  <si>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</si>
  <si>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</si>
  <si>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</si>
  <si>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</si>
  <si>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</si>
  <si>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</si>
  <si>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</si>
  <si>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</si>
  <si>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</si>
  <si>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</si>
  <si>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</si>
  <si>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</si>
  <si>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</si>
  <si>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</si>
  <si>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</si>
  <si>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</si>
  <si>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</si>
  <si>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</si>
  <si>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</si>
  <si>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</si>
  <si>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</si>
  <si>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</si>
  <si>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</si>
  <si>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</si>
  <si>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</si>
  <si>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</si>
  <si>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</si>
  <si>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</si>
  <si>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</si>
  <si>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</si>
  <si>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</si>
  <si>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</si>
  <si>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</si>
  <si>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</si>
  <si>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</si>
  <si>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</si>
  <si>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</si>
  <si>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</si>
  <si>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</si>
  <si>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</si>
  <si>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</si>
  <si>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</si>
  <si>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</si>
  <si>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</si>
  <si>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</si>
  <si>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</si>
  <si>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</si>
  <si>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</si>
  <si>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</si>
  <si>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</si>
  <si>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</si>
  <si>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</si>
  <si>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</si>
  <si>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</si>
  <si>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</si>
  <si>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</si>
  <si>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</si>
  <si>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</si>
  <si>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</si>
  <si>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</si>
  <si>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</si>
  <si>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</si>
  <si>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</si>
  <si>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</si>
  <si>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</si>
  <si>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</si>
  <si>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</si>
  <si>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</si>
  <si>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</si>
  <si>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</si>
  <si>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</si>
  <si>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</si>
  <si>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</si>
  <si>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</si>
  <si>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</si>
  <si>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</si>
  <si>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</si>
  <si>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</si>
  <si>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</si>
  <si>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</si>
  <si>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</si>
  <si>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</si>
  <si>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</si>
  <si>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</si>
  <si>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</si>
  <si>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</si>
  <si>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</si>
  <si>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</si>
  <si>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</si>
  <si>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</si>
  <si>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</si>
  <si>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</si>
  <si>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</si>
  <si>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</si>
  <si>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</si>
  <si>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</si>
  <si>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</si>
  <si>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</si>
  <si>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</si>
  <si>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</si>
  <si>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</si>
  <si>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</si>
  <si>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</si>
  <si>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</si>
  <si>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</si>
  <si>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</si>
  <si>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</si>
  <si>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</si>
  <si>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</si>
  <si>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</si>
  <si>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</si>
  <si>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</si>
  <si>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</si>
  <si>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</si>
  <si>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</si>
  <si>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</si>
  <si>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</si>
  <si>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</si>
  <si>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</si>
  <si>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</si>
  <si>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</si>
  <si>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</si>
  <si>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</si>
  <si>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</si>
  <si>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</si>
  <si>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</si>
  <si>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</si>
  <si>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</si>
  <si>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</si>
  <si>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</si>
  <si>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</si>
  <si>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</si>
  <si>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</si>
  <si>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</si>
  <si>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</si>
  <si>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</si>
  <si>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</si>
  <si>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</si>
  <si>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</si>
  <si>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</si>
  <si>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</si>
  <si>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</si>
  <si>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</si>
  <si>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</si>
  <si>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</si>
  <si>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</si>
  <si>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</si>
  <si>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</si>
  <si>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</si>
  <si>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</si>
  <si>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</si>
  <si>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</si>
  <si>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</si>
  <si>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</si>
  <si>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</si>
  <si>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</si>
  <si>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</si>
  <si>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</si>
  <si>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</si>
  <si>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</si>
  <si>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</si>
  <si>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</si>
  <si>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</si>
  <si>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</si>
  <si>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</si>
  <si>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</si>
  <si>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</si>
  <si>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</si>
  <si>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</si>
  <si>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</si>
  <si>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</si>
  <si>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</si>
  <si>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</si>
  <si>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</si>
  <si>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</si>
  <si>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</si>
  <si>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</si>
  <si>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</si>
  <si>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</si>
  <si>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</si>
  <si>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</si>
  <si>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</si>
  <si>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</si>
  <si>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</si>
  <si>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</si>
  <si>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</si>
  <si>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</si>
  <si>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</si>
  <si>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</si>
  <si>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</si>
  <si>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</si>
  <si>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</si>
  <si>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</si>
  <si>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</si>
  <si>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</si>
  <si>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</si>
  <si>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</si>
  <si>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</si>
  <si>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</si>
  <si>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</si>
  <si>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</si>
  <si>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</si>
  <si>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</si>
  <si>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</si>
  <si>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</si>
  <si>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</si>
  <si>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</si>
  <si>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</si>
  <si>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</si>
  <si>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</si>
  <si>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</si>
  <si>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</si>
  <si>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</si>
  <si>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</si>
  <si>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</si>
  <si>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</si>
  <si>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</si>
  <si>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</si>
  <si>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</si>
  <si>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</si>
  <si>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</si>
  <si>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</si>
  <si>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</si>
  <si>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</si>
  <si>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</si>
  <si>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</si>
  <si>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</si>
  <si>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</si>
  <si>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</si>
  <si>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</si>
  <si>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</si>
  <si>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</si>
  <si>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</si>
  <si>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</si>
  <si>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</si>
  <si>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</si>
  <si>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</si>
  <si>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</si>
  <si>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</si>
  <si>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</si>
  <si>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</si>
  <si>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</si>
  <si>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</si>
  <si>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</si>
  <si>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</si>
  <si>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</si>
  <si>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</si>
  <si>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</si>
  <si>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</si>
  <si>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</si>
  <si>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</si>
  <si>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</si>
  <si>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</si>
  <si>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</si>
  <si>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</si>
  <si>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</si>
  <si>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</si>
  <si>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</si>
  <si>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</si>
  <si>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</si>
  <si>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</si>
  <si>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</si>
  <si>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</si>
  <si>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</si>
  <si>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</si>
  <si>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</si>
  <si>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</si>
  <si>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</si>
  <si>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</si>
  <si>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</si>
  <si>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</si>
  <si>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</si>
  <si>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</si>
  <si>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</si>
  <si>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</si>
  <si>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</si>
  <si>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</si>
  <si>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</si>
  <si>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</si>
  <si>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</si>
  <si>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</si>
  <si>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</si>
  <si>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</si>
  <si>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</si>
  <si>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</si>
  <si>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</si>
  <si>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</si>
  <si>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</si>
  <si>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</si>
  <si>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</si>
  <si>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</si>
  <si>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</si>
  <si>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</si>
  <si>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</si>
  <si>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</si>
  <si>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</si>
  <si>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</si>
  <si>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</si>
  <si>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</si>
  <si>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</si>
  <si>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</si>
  <si>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</si>
  <si>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</si>
  <si>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</si>
  <si>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</si>
  <si>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</si>
  <si>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</si>
  <si>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</si>
  <si>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</si>
  <si>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</si>
  <si>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</si>
  <si>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</si>
  <si>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</si>
  <si>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</si>
  <si>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</si>
  <si>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</si>
  <si>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</si>
  <si>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</si>
  <si>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</si>
  <si>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</si>
  <si>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</si>
  <si>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</si>
  <si>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</si>
  <si>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</si>
  <si>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</si>
  <si>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</si>
  <si>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</si>
  <si>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</si>
  <si>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</si>
  <si>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</si>
  <si>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</si>
  <si>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</si>
  <si>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</si>
  <si>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</si>
  <si>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</si>
  <si>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</si>
  <si>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</si>
  <si>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</si>
  <si>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</si>
  <si>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</si>
  <si>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</si>
  <si>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</si>
  <si>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</si>
  <si>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</si>
  <si>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</si>
  <si>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</si>
  <si>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</si>
  <si>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</si>
  <si>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</si>
  <si>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</si>
  <si>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</si>
  <si>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</si>
  <si>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</si>
  <si>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</si>
  <si>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</si>
  <si>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</si>
  <si>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</si>
  <si>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</si>
  <si>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</si>
  <si>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</si>
  <si>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</si>
  <si>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</si>
  <si>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</si>
  <si>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</si>
  <si>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</si>
  <si>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</si>
  <si>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</si>
  <si>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</si>
  <si>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</si>
  <si>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</si>
  <si>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</si>
  <si>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</si>
  <si>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</si>
  <si>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</si>
  <si>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</si>
  <si>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</si>
  <si>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</si>
  <si>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</si>
  <si>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</si>
  <si>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</si>
  <si>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</si>
  <si>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</si>
  <si>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</si>
  <si>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</si>
  <si>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</si>
  <si>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</si>
  <si>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</si>
  <si>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</si>
  <si>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</si>
  <si>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</si>
  <si>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</si>
  <si>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</si>
  <si>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</si>
  <si>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</si>
  <si>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</si>
  <si>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</si>
  <si>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</si>
  <si>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</si>
  <si>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</si>
  <si>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</si>
  <si>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</si>
  <si>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</si>
  <si>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</si>
  <si>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</si>
  <si>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</si>
  <si>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</si>
  <si>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</si>
  <si>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</si>
  <si>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</si>
  <si>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</si>
  <si>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</si>
  <si>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</si>
  <si>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</si>
  <si>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</si>
  <si>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</si>
  <si>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</si>
  <si>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</si>
  <si>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</si>
  <si>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</si>
  <si>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</si>
  <si>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</si>
  <si>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</si>
  <si>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</si>
  <si>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</si>
  <si>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</si>
  <si>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</si>
  <si>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</si>
  <si>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</si>
  <si>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</si>
  <si>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</si>
  <si>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</si>
  <si>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</si>
  <si>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</si>
  <si>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</si>
  <si>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</si>
  <si>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</si>
  <si>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</si>
  <si>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</si>
  <si>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</si>
  <si>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</si>
  <si>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</si>
  <si>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</si>
  <si>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</si>
  <si>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</si>
  <si>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</si>
  <si>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</si>
  <si>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</si>
  <si>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</si>
  <si>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</si>
  <si>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</si>
  <si>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</si>
  <si>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</si>
  <si>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</si>
  <si>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</si>
  <si>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</si>
  <si>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</si>
  <si>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</si>
  <si>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</si>
  <si>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</si>
  <si>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</si>
  <si>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</si>
  <si>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</si>
  <si>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</si>
  <si>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</si>
  <si>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</si>
  <si>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</si>
  <si>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</si>
  <si>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</si>
  <si>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</si>
  <si>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</si>
  <si>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</si>
  <si>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</si>
  <si>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</si>
  <si>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</si>
  <si>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</si>
  <si>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</si>
  <si>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</si>
  <si>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</si>
  <si>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</si>
  <si>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</si>
  <si>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</si>
  <si>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</si>
  <si>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</si>
  <si>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</si>
  <si>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</si>
  <si>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</si>
  <si>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</si>
  <si>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</si>
  <si>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</si>
  <si>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</si>
  <si>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</si>
  <si>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</si>
  <si>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</si>
  <si>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</si>
  <si>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</si>
  <si>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</si>
  <si>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</si>
  <si>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</si>
  <si>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</si>
  <si>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</si>
  <si>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</si>
  <si>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</si>
  <si>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</si>
  <si>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</si>
  <si>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</si>
  <si>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</si>
  <si>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</si>
  <si>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</si>
  <si>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</si>
  <si>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</si>
  <si>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</si>
  <si>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</si>
  <si>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</si>
  <si>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</si>
  <si>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</si>
  <si>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</si>
  <si>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</si>
  <si>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</si>
  <si>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</si>
  <si>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</si>
  <si>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</si>
  <si>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</si>
  <si>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</si>
  <si>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</si>
  <si>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</si>
  <si>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</si>
  <si>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</si>
  <si>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</si>
  <si>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</si>
  <si>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</si>
  <si>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</si>
  <si>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</si>
  <si>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</si>
  <si>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</si>
  <si>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</si>
  <si>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</si>
  <si>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</si>
  <si>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</si>
  <si>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</si>
  <si>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</si>
  <si>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</si>
  <si>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</si>
  <si>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</si>
  <si>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</si>
  <si>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</si>
  <si>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</si>
  <si>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</si>
  <si>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</si>
  <si>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</si>
  <si>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</si>
  <si>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</si>
  <si>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</si>
  <si>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</si>
  <si>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</si>
  <si>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</si>
  <si>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</si>
  <si>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</si>
  <si>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</si>
  <si>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</si>
  <si>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</si>
  <si>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</si>
  <si>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</si>
  <si>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</si>
  <si>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</si>
  <si>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</si>
  <si>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</si>
  <si>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</si>
  <si>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</si>
  <si>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</si>
  <si>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</si>
  <si>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</si>
  <si>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</si>
  <si>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</si>
  <si>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</si>
  <si>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</si>
  <si>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</si>
  <si>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</si>
  <si>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</si>
  <si>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</si>
  <si>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</si>
  <si>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</si>
  <si>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</si>
  <si>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</si>
  <si>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</si>
  <si>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</si>
  <si>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</si>
  <si>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</si>
  <si>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</si>
  <si>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</si>
  <si>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</si>
  <si>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</si>
  <si>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</si>
  <si>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</si>
  <si>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</si>
  <si>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</si>
  <si>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</si>
  <si>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</si>
  <si>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</si>
  <si>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</si>
  <si>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</si>
  <si>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</si>
  <si>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</si>
  <si>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</si>
  <si>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</si>
  <si>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</si>
  <si>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</si>
  <si>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</si>
  <si>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</si>
  <si>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</si>
  <si>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</si>
  <si>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</si>
  <si>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</si>
  <si>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</si>
  <si>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</si>
  <si>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</si>
  <si>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</si>
  <si>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</si>
  <si>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</si>
  <si>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</si>
  <si>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</si>
  <si>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</si>
  <si>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</si>
  <si>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</si>
  <si>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</si>
  <si>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</si>
  <si>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</si>
  <si>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</si>
  <si>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</si>
  <si>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</si>
  <si>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</si>
  <si>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</si>
  <si>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</si>
  <si>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</si>
  <si>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</si>
  <si>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</si>
  <si>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</si>
  <si>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</si>
  <si>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</si>
  <si>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</si>
  <si>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</si>
  <si>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</si>
  <si>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</si>
  <si>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</si>
  <si>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</si>
  <si>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</si>
  <si>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</si>
  <si>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</si>
  <si>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</si>
  <si>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</si>
  <si>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</si>
  <si>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</si>
  <si>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</si>
  <si>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</si>
  <si>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</si>
  <si>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</si>
  <si>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</si>
  <si>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</si>
  <si>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</si>
  <si>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</si>
  <si>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</si>
  <si>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</si>
  <si>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</si>
  <si>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</si>
  <si>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</si>
  <si>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</si>
  <si>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</si>
  <si>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</si>
  <si>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</si>
  <si>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</si>
  <si>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</si>
  <si>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</si>
  <si>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</si>
  <si>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</si>
  <si>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</si>
  <si>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</si>
  <si>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</si>
  <si>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</si>
  <si>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</si>
  <si>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</si>
  <si>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</si>
  <si>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</si>
  <si>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</si>
  <si>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</si>
  <si>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</si>
  <si>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</si>
  <si>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</si>
  <si>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</si>
  <si>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</si>
  <si>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</si>
  <si>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</si>
  <si>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</si>
  <si>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</si>
  <si>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</si>
  <si>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</si>
  <si>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</si>
  <si>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</si>
  <si>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</si>
  <si>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</si>
  <si>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</si>
  <si>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</si>
  <si>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</si>
  <si>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</si>
  <si>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</si>
  <si>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</si>
  <si>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</si>
  <si>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</si>
  <si>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</si>
  <si>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</si>
  <si>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</si>
  <si>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</si>
  <si>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</si>
  <si>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</si>
  <si>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</si>
  <si>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</si>
  <si>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</si>
  <si>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</si>
  <si>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</si>
  <si>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</si>
  <si>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</si>
  <si>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</si>
  <si>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</si>
  <si>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</si>
  <si>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</si>
  <si>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</si>
  <si>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</si>
  <si>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</si>
  <si>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</si>
  <si>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</si>
  <si>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</si>
  <si>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</si>
  <si>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</si>
  <si>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</si>
  <si>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</si>
  <si>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</si>
  <si>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</si>
  <si>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</si>
  <si>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</si>
  <si>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</si>
  <si>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</si>
  <si>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</si>
  <si>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</si>
  <si>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</si>
  <si>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</si>
  <si>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</si>
  <si>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</si>
  <si>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</si>
  <si>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</si>
  <si>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</si>
  <si>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</si>
  <si>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</si>
  <si>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</si>
  <si>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</si>
  <si>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</si>
  <si>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</si>
  <si>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</si>
  <si>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</si>
  <si>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</si>
  <si>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</si>
  <si>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</si>
  <si>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</si>
  <si>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</si>
  <si>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</si>
  <si>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</si>
  <si>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</si>
  <si>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</si>
  <si>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</si>
  <si>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</si>
  <si>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</si>
  <si>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</si>
  <si>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</si>
  <si>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</si>
  <si>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</si>
  <si>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</si>
  <si>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</si>
  <si>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</si>
  <si>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</si>
  <si>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</si>
  <si>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</si>
  <si>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</si>
  <si>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</si>
  <si>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</si>
  <si>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</si>
  <si>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</si>
  <si>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</si>
  <si>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</si>
  <si>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</si>
  <si>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</si>
  <si>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</si>
  <si>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</si>
  <si>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</si>
  <si>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</si>
  <si>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</si>
  <si>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</si>
  <si>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</si>
  <si>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</si>
  <si>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</si>
  <si>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</si>
  <si>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</si>
  <si>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</si>
  <si>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</si>
  <si>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</si>
  <si>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</si>
  <si>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</si>
  <si>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</si>
  <si>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</si>
  <si>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</si>
  <si>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</si>
  <si>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</si>
  <si>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</si>
  <si>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</si>
  <si>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</si>
  <si>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</si>
  <si>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</si>
  <si>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</si>
  <si>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</si>
  <si>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</si>
  <si>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</si>
  <si>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</si>
  <si>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</si>
  <si>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</si>
  <si>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</si>
  <si>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</si>
  <si>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</si>
  <si>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</si>
  <si>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</si>
  <si>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</si>
  <si>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</si>
  <si>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</si>
  <si>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</si>
  <si>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</si>
  <si>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</si>
  <si>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</si>
  <si>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</si>
  <si>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</si>
  <si>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</si>
  <si>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</si>
  <si>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</si>
  <si>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</si>
  <si>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</si>
  <si>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</si>
  <si>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</si>
  <si>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</si>
  <si>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</si>
  <si>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</si>
  <si>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</si>
  <si>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</si>
  <si>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</si>
  <si>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</si>
  <si>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</si>
  <si>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</si>
  <si>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</si>
  <si>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</si>
  <si>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</si>
  <si>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</si>
  <si>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</si>
  <si>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</si>
  <si>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</si>
  <si>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</si>
  <si>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</si>
  <si>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</si>
  <si>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</si>
  <si>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</si>
  <si>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</si>
  <si>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</si>
  <si>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</si>
  <si>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</si>
  <si>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</si>
  <si>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</si>
  <si>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</si>
  <si>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</si>
  <si>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</si>
  <si>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</si>
  <si>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</si>
  <si>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</si>
  <si>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</si>
  <si>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</si>
  <si>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</si>
  <si>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</si>
  <si>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</si>
  <si>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</si>
  <si>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</si>
  <si>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</si>
  <si>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</si>
  <si>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</si>
  <si>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</si>
  <si>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</si>
  <si>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</si>
  <si>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</si>
  <si>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</si>
  <si>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</si>
  <si>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</si>
  <si>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</si>
  <si>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</si>
  <si>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</si>
  <si>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</si>
  <si>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</si>
  <si>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</si>
  <si>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</si>
  <si>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</si>
  <si>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</si>
  <si>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</si>
  <si>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</si>
  <si>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</si>
  <si>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</si>
  <si>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</si>
  <si>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</si>
  <si>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</si>
  <si>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</si>
  <si>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</si>
  <si>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</si>
  <si>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</si>
  <si>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</si>
  <si>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</si>
  <si>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</si>
  <si>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</si>
  <si>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</si>
  <si>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</si>
  <si>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</si>
  <si>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</si>
  <si>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</si>
  <si>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</si>
  <si>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</si>
  <si>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</si>
  <si>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</si>
  <si>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</si>
  <si>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</si>
  <si>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</si>
  <si>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</si>
  <si>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</si>
  <si>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</si>
  <si>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</si>
  <si>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</si>
  <si>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</si>
  <si>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</si>
  <si>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</si>
  <si>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</si>
  <si>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</si>
  <si>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</si>
  <si>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</si>
  <si>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</si>
  <si>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</si>
  <si>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</si>
  <si>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</si>
  <si>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</si>
  <si>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</si>
  <si>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</si>
  <si>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</si>
  <si>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</si>
  <si>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</si>
  <si>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</si>
  <si>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</si>
  <si>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</si>
  <si>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</si>
  <si>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</si>
  <si>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</si>
  <si>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</si>
  <si>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</si>
  <si>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</si>
  <si>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</si>
  <si>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</si>
  <si>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</si>
  <si>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</si>
  <si>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</si>
  <si>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</si>
  <si>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</si>
  <si>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</si>
  <si>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</si>
  <si>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</si>
  <si>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</si>
  <si>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</si>
  <si>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</si>
  <si>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</si>
  <si>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</si>
  <si>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</si>
  <si>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</si>
  <si>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</si>
  <si>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</si>
  <si>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</si>
  <si>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</si>
  <si>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</si>
  <si>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</si>
  <si>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</si>
  <si>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</si>
  <si>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</si>
  <si>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</si>
  <si>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</si>
  <si>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</si>
  <si>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</si>
  <si>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</si>
  <si>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</si>
  <si>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</si>
  <si>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</si>
  <si>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</si>
  <si>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</si>
  <si>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</si>
  <si>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</si>
  <si>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</si>
  <si>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</si>
  <si>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</si>
  <si>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</si>
  <si>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</si>
  <si>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</si>
  <si>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</si>
  <si>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</si>
  <si>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</si>
  <si>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</si>
  <si>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</si>
  <si>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</si>
  <si>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</si>
  <si>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</si>
  <si>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</si>
  <si>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</si>
  <si>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</si>
  <si>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</si>
  <si>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</si>
  <si>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</si>
  <si>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</si>
  <si>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</si>
  <si>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</si>
  <si>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</si>
  <si>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</si>
  <si>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</si>
  <si>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</si>
  <si>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</si>
  <si>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</si>
  <si>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</si>
  <si>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</si>
  <si>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</si>
  <si>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</si>
  <si>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</si>
  <si>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</si>
  <si>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</si>
  <si>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</si>
  <si>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</si>
  <si>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</si>
  <si>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</si>
  <si>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</si>
  <si>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</si>
  <si>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</si>
  <si>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</si>
  <si>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</si>
  <si>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</si>
  <si>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</si>
  <si>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</si>
  <si>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</si>
  <si>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</si>
  <si>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</si>
  <si>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</si>
  <si>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</si>
  <si>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</si>
  <si>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</si>
  <si>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</si>
  <si>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</si>
  <si>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</si>
  <si>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</si>
  <si>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</si>
  <si>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</si>
  <si>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</si>
  <si>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</si>
  <si>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</si>
  <si>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</si>
  <si>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</si>
  <si>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</si>
  <si>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</si>
  <si>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</si>
  <si>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</si>
  <si>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</si>
  <si>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</si>
  <si>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</si>
  <si>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</si>
  <si>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</si>
  <si>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</si>
  <si>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</si>
  <si>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</si>
  <si>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</si>
  <si>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</si>
  <si>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</si>
  <si>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</si>
  <si>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</si>
  <si>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</si>
  <si>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</si>
  <si>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</si>
  <si>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</si>
  <si>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</si>
  <si>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</si>
  <si>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</si>
  <si>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</si>
  <si>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</si>
  <si>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</si>
  <si>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</si>
  <si>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</si>
  <si>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</si>
  <si>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</si>
  <si>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</si>
  <si>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</si>
  <si>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</si>
  <si>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</si>
  <si>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</si>
  <si>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</si>
  <si>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</si>
  <si>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</si>
  <si>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</si>
  <si>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</si>
  <si>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</si>
  <si>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</si>
  <si>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</si>
  <si>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</si>
  <si>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</si>
  <si>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</si>
  <si>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</si>
  <si>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</si>
  <si>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</si>
  <si>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</si>
  <si>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</si>
  <si>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</si>
  <si>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</si>
  <si>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</si>
  <si>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</si>
  <si>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</si>
  <si>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</si>
  <si>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</si>
  <si>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</si>
  <si>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</si>
  <si>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</si>
  <si>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</si>
  <si>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</si>
  <si>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</si>
  <si>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</si>
  <si>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</si>
  <si>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</si>
  <si>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</si>
  <si>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</si>
  <si>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</si>
  <si>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</si>
  <si>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</si>
  <si>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</si>
  <si>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</si>
  <si>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</si>
  <si>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</si>
  <si>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</si>
  <si>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</si>
  <si>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</si>
  <si>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</si>
  <si>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</si>
  <si>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</si>
  <si>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</si>
  <si>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</si>
  <si>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</si>
  <si>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</si>
  <si>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</si>
  <si>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</si>
  <si>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</si>
  <si>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</si>
  <si>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</si>
  <si>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</si>
  <si>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</si>
  <si>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</si>
  <si>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</si>
  <si>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</si>
  <si>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</si>
  <si>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</si>
  <si>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</si>
  <si>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</si>
  <si>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</si>
  <si>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</si>
  <si>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</si>
  <si>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</si>
  <si>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</si>
  <si>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</si>
  <si>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</si>
  <si>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</si>
  <si>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</si>
  <si>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</si>
  <si>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</si>
  <si>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</si>
  <si>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</si>
  <si>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</si>
  <si>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</si>
  <si>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</si>
  <si>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</si>
  <si>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</si>
  <si>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</si>
  <si>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</si>
  <si>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</si>
  <si>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</si>
  <si>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</si>
  <si>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</si>
  <si>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</si>
  <si>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</si>
  <si>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</si>
  <si>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</si>
  <si>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</si>
  <si>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</si>
  <si>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</si>
  <si>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</si>
  <si>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</si>
  <si>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</si>
  <si>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</si>
  <si>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</si>
  <si>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</si>
  <si>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</si>
  <si>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</si>
  <si>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</si>
  <si>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</si>
  <si>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</si>
  <si>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</si>
  <si>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</si>
  <si>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</si>
  <si>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</si>
  <si>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</si>
  <si>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</si>
  <si>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</si>
  <si>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</si>
  <si>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</si>
  <si>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</si>
  <si>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</si>
  <si>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</si>
  <si>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</si>
  <si>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</si>
  <si>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</si>
  <si>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</si>
  <si>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</si>
  <si>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</si>
  <si>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</si>
  <si>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</si>
  <si>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</si>
  <si>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</si>
  <si>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</si>
  <si>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</si>
  <si>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</si>
  <si>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</si>
  <si>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</si>
  <si>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</si>
  <si>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</si>
  <si>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</si>
  <si>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</si>
  <si>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</si>
  <si>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</si>
  <si>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</si>
  <si>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</si>
  <si>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</si>
  <si>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</si>
  <si>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</si>
  <si>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</si>
  <si>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</si>
  <si>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</si>
  <si>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</si>
  <si>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</si>
  <si>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</si>
  <si>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</si>
  <si>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</si>
  <si>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</si>
  <si>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</si>
  <si>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</si>
  <si>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</si>
  <si>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</si>
  <si>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</si>
  <si>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</si>
  <si>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</si>
  <si>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</si>
  <si>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</si>
  <si>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</si>
  <si>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</si>
  <si>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</si>
  <si>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</si>
  <si>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</si>
  <si>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</si>
  <si>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</si>
  <si>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</si>
  <si>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</si>
  <si>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</si>
  <si>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</si>
  <si>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</si>
  <si>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</si>
  <si>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</si>
  <si>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</si>
  <si>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</si>
  <si>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</si>
  <si>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</si>
  <si>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</si>
  <si>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</si>
  <si>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</si>
  <si>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</si>
  <si>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</si>
  <si>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</si>
  <si>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</si>
  <si>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</si>
  <si>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</si>
  <si>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</si>
  <si>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</si>
  <si>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</si>
  <si>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</si>
  <si>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</si>
  <si>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</si>
  <si>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</si>
  <si>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</si>
  <si>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</si>
  <si>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</si>
  <si>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</si>
  <si>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</si>
  <si>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</si>
  <si>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</si>
  <si>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</si>
  <si>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</si>
  <si>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</si>
  <si>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</si>
  <si>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</si>
  <si>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</si>
  <si>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</si>
  <si>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</si>
  <si>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</si>
  <si>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</si>
  <si>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</si>
  <si>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</si>
  <si>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</si>
  <si>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</si>
  <si>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</si>
  <si>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</si>
  <si>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</si>
  <si>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</si>
  <si>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</si>
  <si>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</si>
  <si>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</si>
  <si>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</si>
  <si>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</si>
  <si>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</si>
  <si>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</si>
  <si>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</si>
  <si>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</si>
  <si>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</si>
  <si>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</si>
  <si>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</si>
  <si>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</si>
  <si>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</si>
  <si>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</si>
  <si>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</si>
  <si>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</si>
  <si>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</si>
  <si>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</si>
  <si>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</si>
  <si>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</si>
  <si>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</si>
  <si>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</si>
  <si>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</si>
  <si>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</si>
  <si>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</si>
  <si>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</si>
  <si>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</si>
  <si>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</si>
  <si>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</si>
  <si>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</si>
  <si>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</si>
  <si>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</si>
  <si>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</si>
  <si>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</si>
  <si>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</si>
  <si>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</si>
  <si>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</si>
  <si>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</si>
  <si>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</si>
  <si>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</si>
  <si>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</si>
  <si>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</si>
  <si>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</si>
  <si>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</si>
  <si>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</si>
  <si>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</si>
  <si>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</si>
  <si>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</si>
  <si>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</si>
  <si>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</si>
  <si>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</si>
  <si>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</si>
  <si>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</si>
  <si>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</si>
  <si>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</si>
  <si>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</si>
  <si>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</si>
  <si>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</si>
  <si>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</si>
  <si>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</si>
  <si>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</si>
  <si>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</si>
  <si>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</si>
  <si>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</si>
  <si>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</si>
  <si>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</si>
  <si>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</si>
  <si>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</si>
  <si>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</si>
  <si>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</si>
  <si>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</si>
  <si>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</si>
  <si>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</si>
  <si>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</si>
  <si>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</si>
  <si>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</si>
  <si>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</si>
  <si>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</si>
  <si>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</si>
  <si>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</si>
  <si>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</si>
  <si>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</si>
  <si>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</si>
  <si>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</si>
  <si>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</si>
  <si>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</si>
  <si>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</si>
  <si>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</si>
  <si>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</si>
  <si>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</si>
  <si>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</si>
  <si>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</si>
  <si>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</si>
  <si>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</si>
  <si>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</si>
  <si>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</si>
  <si>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</si>
  <si>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</si>
  <si>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</si>
  <si>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</si>
  <si>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</si>
  <si>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</si>
  <si>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</si>
  <si>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</si>
  <si>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</si>
  <si>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</si>
  <si>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</si>
  <si>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</si>
  <si>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</si>
  <si>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</si>
  <si>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</si>
  <si>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</si>
  <si>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</si>
  <si>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</si>
  <si>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</si>
  <si>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</si>
  <si>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</si>
  <si>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</si>
  <si>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</si>
  <si>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</si>
  <si>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</si>
  <si>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</si>
  <si>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</si>
  <si>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</si>
  <si>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</si>
  <si>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</si>
  <si>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</si>
  <si>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</si>
  <si>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</si>
  <si>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</si>
  <si>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</si>
  <si>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</si>
  <si>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</si>
  <si>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</si>
  <si>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</si>
  <si>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</si>
  <si>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</si>
  <si>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</si>
  <si>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</si>
  <si>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</si>
  <si>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</si>
  <si>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</si>
  <si>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</si>
  <si>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</si>
  <si>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</si>
  <si>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</si>
  <si>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</si>
  <si>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</si>
  <si>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</si>
  <si>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</si>
  <si>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</si>
  <si>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</si>
  <si>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</si>
  <si>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</si>
  <si>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</si>
  <si>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</si>
  <si>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</si>
  <si>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</si>
  <si>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</si>
  <si>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</si>
  <si>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</si>
  <si>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</si>
  <si>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</si>
  <si>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</si>
  <si>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</si>
  <si>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</si>
  <si>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</si>
  <si>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</si>
  <si>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</si>
  <si>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</si>
  <si>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</si>
  <si>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</si>
  <si>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</si>
  <si>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</si>
  <si>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</si>
  <si>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</si>
  <si>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</si>
  <si>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</si>
  <si>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</si>
  <si>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</si>
  <si>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</si>
  <si>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</si>
  <si>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</si>
  <si>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</si>
  <si>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</si>
  <si>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</si>
  <si>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</si>
  <si>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</si>
  <si>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</si>
  <si>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</si>
  <si>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</si>
  <si>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</si>
  <si>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</si>
  <si>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</si>
  <si>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</si>
  <si>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</si>
  <si>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</si>
  <si>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</si>
  <si>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</si>
  <si>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</si>
  <si>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</si>
  <si>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</si>
  <si>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</si>
  <si>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</si>
  <si>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</si>
  <si>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</si>
  <si>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</si>
  <si>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</si>
  <si>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</si>
  <si>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</si>
  <si>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</si>
  <si>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</si>
  <si>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</si>
  <si>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</si>
  <si>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</si>
  <si>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</si>
  <si>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</si>
  <si>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</si>
  <si>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</si>
  <si>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</si>
  <si>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</si>
  <si>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</si>
  <si>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</si>
  <si>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</si>
  <si>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</si>
  <si>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</si>
  <si>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</si>
  <si>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</si>
  <si>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</si>
  <si>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</si>
  <si>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</si>
  <si>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</si>
  <si>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</si>
  <si>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</si>
  <si>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</si>
  <si>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</si>
  <si>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</si>
  <si>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</si>
  <si>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</si>
  <si>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</si>
  <si>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</si>
  <si>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</si>
  <si>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</si>
  <si>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</si>
  <si>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</si>
  <si>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</si>
  <si>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</si>
  <si>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</si>
  <si>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</si>
  <si>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</si>
  <si>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</si>
  <si>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</si>
  <si>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</si>
  <si>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</si>
  <si>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</si>
  <si>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</si>
  <si>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</si>
  <si>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</si>
  <si>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</si>
  <si>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</si>
  <si>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</si>
  <si>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</si>
  <si>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</si>
  <si>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</si>
  <si>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</si>
  <si>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</si>
  <si>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</si>
  <si>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</si>
  <si>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</si>
  <si>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</si>
  <si>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</si>
  <si>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</si>
  <si>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</si>
  <si>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</si>
  <si>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</si>
  <si>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</si>
  <si>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</si>
  <si>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</si>
  <si>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</si>
  <si>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</si>
  <si>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</si>
  <si>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</si>
  <si>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</si>
  <si>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</si>
  <si>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</si>
  <si>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</si>
  <si>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</si>
  <si>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</si>
  <si>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</si>
  <si>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</si>
  <si>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</si>
  <si>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</si>
  <si>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</si>
  <si>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</si>
  <si>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</si>
  <si>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</si>
  <si>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</si>
  <si>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</si>
  <si>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</si>
  <si>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</si>
  <si>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</si>
  <si>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</si>
  <si>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</si>
  <si>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</si>
  <si>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</si>
  <si>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</si>
  <si>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</si>
  <si>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</si>
  <si>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</si>
  <si>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</si>
  <si>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</si>
  <si>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</si>
  <si>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</si>
  <si>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</si>
  <si>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</si>
  <si>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</si>
  <si>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</si>
  <si>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</si>
  <si>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</si>
  <si>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</si>
  <si>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</si>
  <si>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</si>
  <si>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</si>
  <si>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</si>
  <si>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</si>
  <si>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</si>
  <si>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</si>
  <si>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</si>
  <si>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</si>
  <si>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</si>
  <si>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</si>
  <si>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</si>
  <si>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</si>
  <si>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</si>
  <si>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</si>
  <si>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</si>
  <si>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</si>
  <si>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</si>
  <si>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</si>
  <si>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</si>
  <si>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</si>
  <si>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</si>
  <si>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</si>
  <si>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</si>
  <si>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</si>
  <si>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</si>
  <si>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</si>
  <si>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</si>
  <si>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</si>
  <si>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</si>
  <si>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</si>
  <si>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</si>
  <si>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</si>
  <si>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</si>
  <si>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</si>
  <si>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</si>
  <si>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</si>
  <si>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</si>
  <si>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</si>
  <si>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</si>
  <si>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</si>
  <si>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</si>
  <si>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</si>
  <si>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</si>
  <si>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</si>
  <si>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</si>
  <si>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</si>
  <si>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</si>
  <si>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</si>
  <si>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</si>
  <si>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</si>
  <si>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</si>
  <si>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</si>
  <si>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</si>
  <si>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</si>
  <si>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</si>
  <si>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</si>
  <si>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</si>
  <si>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</si>
  <si>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</si>
  <si>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</si>
  <si>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</si>
  <si>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</si>
  <si>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</si>
  <si>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</si>
  <si>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</si>
  <si>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</si>
  <si>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</si>
  <si>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</si>
  <si>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</si>
  <si>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</si>
  <si>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</si>
  <si>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</si>
  <si>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</si>
  <si>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</si>
  <si>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</si>
  <si>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</si>
  <si>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</si>
  <si>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</si>
  <si>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</si>
  <si>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</si>
  <si>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</si>
  <si>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</si>
  <si>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</si>
  <si>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</si>
  <si>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</si>
  <si>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</si>
  <si>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</si>
  <si>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</si>
  <si>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</si>
  <si>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</si>
  <si>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</si>
  <si>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</si>
  <si>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</si>
  <si>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</si>
  <si>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</si>
  <si>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</si>
  <si>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</si>
  <si>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</si>
  <si>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</si>
  <si>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</si>
  <si>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</si>
  <si>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</si>
  <si>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</si>
  <si>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</si>
  <si>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</si>
  <si>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</si>
  <si>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</si>
  <si>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</si>
  <si>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</si>
  <si>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</si>
  <si>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</si>
  <si>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</si>
  <si>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</si>
  <si>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</si>
  <si>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</si>
  <si>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</si>
  <si>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</si>
  <si>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</si>
  <si>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</si>
  <si>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</si>
  <si>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</si>
  <si>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</si>
  <si>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</si>
  <si>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</si>
  <si>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</si>
  <si>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</si>
  <si>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</si>
  <si>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</si>
  <si>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</si>
  <si>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</si>
  <si>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</si>
  <si>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</si>
  <si>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</si>
  <si>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</si>
  <si>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</si>
  <si>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</si>
  <si>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</si>
  <si>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</si>
  <si>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</si>
  <si>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</si>
  <si>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</si>
  <si>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</si>
  <si>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</si>
  <si>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</si>
  <si>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</si>
  <si>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</si>
  <si>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</si>
  <si>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</si>
  <si>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</si>
  <si>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</si>
  <si>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</si>
  <si>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</si>
  <si>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</si>
  <si>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</si>
  <si>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</si>
  <si>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</si>
  <si>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</si>
  <si>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</si>
  <si>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</si>
  <si>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</si>
  <si>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</si>
  <si>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</si>
  <si>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</si>
  <si>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</si>
  <si>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</si>
  <si>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</si>
  <si>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</si>
  <si>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</si>
  <si>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</si>
  <si>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</si>
  <si>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</si>
  <si>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</si>
  <si>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</si>
  <si>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</si>
  <si>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</si>
  <si>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</si>
  <si>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</si>
  <si>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</si>
  <si>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</si>
  <si>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</si>
  <si>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</si>
  <si>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</si>
  <si>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</si>
  <si>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</si>
  <si>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</si>
  <si>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</si>
  <si>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</si>
  <si>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</si>
  <si>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</si>
  <si>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</si>
  <si>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</si>
  <si>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</si>
  <si>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</si>
  <si>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</si>
  <si>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</si>
  <si>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</si>
  <si>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</si>
  <si>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</si>
  <si>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</si>
  <si>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</si>
  <si>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</si>
  <si>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</si>
  <si>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</si>
  <si>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</si>
  <si>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</si>
  <si>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</si>
  <si>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</si>
  <si>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</si>
  <si>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</si>
  <si>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</si>
  <si>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</si>
  <si>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</si>
  <si>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</si>
  <si>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</si>
  <si>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</si>
  <si>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</si>
  <si>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</si>
  <si>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</si>
  <si>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</si>
  <si>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</si>
  <si>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</si>
  <si>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</si>
  <si>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</si>
  <si>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</si>
  <si>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</si>
  <si>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</si>
  <si>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</si>
  <si>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</si>
  <si>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</si>
  <si>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</si>
  <si>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</si>
  <si>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</si>
  <si>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</si>
  <si>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</si>
  <si>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</si>
  <si>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</si>
  <si>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</si>
  <si>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</si>
  <si>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</si>
  <si>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</si>
  <si>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</si>
  <si>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</si>
  <si>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</si>
  <si>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</si>
  <si>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</si>
  <si>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</si>
  <si>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</si>
  <si>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</si>
  <si>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</si>
  <si>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</si>
  <si>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</si>
  <si>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</si>
  <si>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</si>
  <si>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</si>
  <si>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</si>
  <si>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</si>
  <si>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</si>
  <si>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</si>
  <si>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</si>
  <si>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</si>
  <si>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</si>
  <si>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</si>
  <si>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</si>
  <si>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</si>
  <si>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</si>
  <si>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</si>
  <si>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</si>
  <si>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</si>
  <si>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</si>
  <si>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</si>
  <si>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</si>
  <si>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</si>
  <si>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</si>
  <si>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</si>
  <si>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</si>
  <si>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</si>
  <si>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</si>
  <si>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</si>
  <si>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</si>
  <si>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</si>
  <si>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</si>
  <si>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</si>
  <si>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</si>
  <si>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</si>
  <si>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</si>
  <si>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</si>
  <si>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</si>
  <si>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</si>
  <si>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</si>
  <si>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</si>
  <si>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</si>
  <si>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</si>
  <si>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</si>
  <si>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</si>
  <si>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</si>
  <si>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</si>
  <si>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</si>
  <si>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</si>
  <si>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</si>
  <si>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</si>
  <si>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</si>
  <si>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</si>
  <si>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</si>
  <si>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</si>
  <si>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</si>
  <si>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</si>
  <si>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</si>
  <si>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</si>
  <si>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</si>
  <si>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</si>
  <si>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</si>
  <si>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</si>
  <si>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</si>
  <si>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</si>
  <si>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</si>
  <si>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</si>
  <si>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</si>
  <si>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</si>
  <si>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</si>
  <si>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</si>
  <si>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</si>
  <si>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</si>
  <si>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</si>
  <si>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</si>
  <si>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</si>
  <si>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</si>
  <si>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</si>
  <si>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</si>
  <si>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</si>
  <si>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</si>
  <si>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</si>
  <si>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</si>
  <si>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</si>
  <si>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</si>
  <si>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</si>
  <si>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</si>
  <si>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</si>
  <si>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</si>
  <si>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</si>
  <si>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</si>
  <si>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</si>
  <si>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</si>
  <si>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</si>
  <si>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</si>
  <si>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</si>
  <si>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</si>
  <si>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</si>
  <si>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</si>
  <si>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</si>
  <si>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</si>
  <si>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</si>
  <si>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</si>
  <si>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</si>
  <si>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</si>
  <si>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</si>
  <si>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</si>
  <si>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</si>
  <si>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</si>
  <si>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</si>
  <si>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</si>
  <si>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</si>
  <si>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</si>
  <si>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</si>
  <si>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</si>
  <si>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</si>
  <si>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</si>
  <si>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</si>
  <si>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</si>
  <si>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</si>
  <si>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</si>
  <si>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</si>
  <si>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</si>
  <si>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</si>
  <si>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</si>
  <si>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</si>
  <si>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</si>
  <si>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</si>
  <si>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</si>
  <si>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</si>
  <si>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</si>
  <si>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</si>
  <si>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</si>
  <si>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</si>
  <si>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</si>
  <si>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</si>
  <si>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</si>
  <si>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</si>
  <si>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</si>
  <si>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</si>
  <si>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</si>
  <si>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</si>
  <si>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</si>
  <si>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</si>
  <si>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</si>
  <si>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</si>
  <si>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</si>
  <si>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</si>
  <si>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</si>
  <si>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</si>
  <si>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</si>
  <si>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</si>
  <si>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</si>
  <si>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</si>
  <si>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</si>
  <si>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</si>
  <si>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</si>
  <si>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</si>
  <si>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</si>
  <si>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</si>
  <si>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</si>
  <si>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</si>
  <si>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</si>
  <si>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</si>
  <si>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</si>
  <si>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</si>
  <si>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</si>
  <si>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</si>
  <si>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</si>
  <si>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</si>
  <si>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</si>
  <si>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</si>
  <si>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</si>
  <si>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</si>
  <si>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</si>
  <si>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</si>
  <si>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</si>
  <si>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</si>
  <si>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</si>
  <si>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</si>
  <si>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</si>
  <si>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</si>
  <si>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</si>
  <si>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</si>
  <si>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</si>
  <si>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</si>
  <si>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</si>
  <si>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</si>
  <si>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</si>
  <si>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</si>
  <si>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</si>
  <si>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</si>
  <si>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</si>
  <si>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</si>
  <si>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</si>
  <si>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</si>
  <si>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</si>
  <si>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</si>
  <si>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</si>
  <si>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</si>
  <si>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</si>
  <si>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</si>
  <si>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</si>
  <si>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</si>
  <si>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</si>
  <si>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</si>
  <si>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</si>
  <si>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</si>
  <si>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</si>
  <si>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</si>
  <si>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</si>
  <si>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</si>
  <si>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</si>
  <si>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</si>
  <si>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</si>
  <si>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</si>
  <si>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</si>
  <si>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</si>
  <si>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</si>
  <si>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</si>
  <si>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</si>
  <si>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</si>
  <si>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</si>
  <si>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</si>
  <si>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</si>
  <si>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</si>
  <si>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</si>
  <si>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</si>
  <si>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</si>
  <si>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</si>
  <si>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</si>
  <si>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</si>
  <si>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</si>
  <si>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</si>
  <si>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</si>
  <si>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</si>
  <si>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</si>
  <si>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</si>
  <si>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</si>
  <si>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</si>
  <si>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</si>
  <si>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</si>
  <si>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</si>
  <si>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</si>
  <si>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</si>
  <si>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</si>
  <si>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</si>
  <si>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</si>
  <si>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</si>
  <si>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</si>
  <si>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</si>
  <si>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</si>
  <si>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</si>
  <si>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</si>
  <si>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</si>
  <si>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</si>
  <si>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</si>
  <si>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</si>
  <si>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</si>
  <si>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</si>
  <si>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</si>
  <si>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</si>
  <si>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</si>
  <si>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</si>
  <si>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</si>
  <si>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</si>
  <si>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</si>
  <si>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</si>
  <si>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</si>
  <si>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</si>
  <si>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</si>
  <si>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</si>
  <si>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</si>
  <si>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</si>
  <si>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</si>
  <si>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</si>
  <si>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</si>
  <si>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</si>
  <si>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</si>
  <si>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</si>
  <si>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</si>
  <si>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</si>
  <si>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</si>
  <si>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</si>
  <si>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</si>
  <si>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</si>
  <si>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</si>
  <si>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</si>
  <si>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</si>
  <si>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</si>
  <si>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</si>
  <si>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</si>
  <si>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</si>
  <si>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</si>
  <si>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</si>
  <si>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</si>
  <si>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</si>
  <si>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</si>
  <si>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</si>
  <si>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</si>
  <si>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</si>
  <si>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</si>
  <si>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</si>
  <si>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</si>
  <si>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</si>
  <si>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</si>
  <si>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</si>
  <si>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</si>
  <si>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</si>
  <si>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</si>
  <si>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</si>
  <si>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</si>
  <si>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</si>
  <si>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</si>
  <si>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</si>
  <si>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</si>
  <si>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</si>
  <si>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</si>
  <si>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</si>
  <si>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</si>
  <si>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</si>
  <si>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</si>
  <si>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</si>
  <si>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</si>
  <si>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</si>
  <si>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</si>
  <si>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</si>
  <si>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</si>
  <si>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</si>
  <si>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</si>
  <si>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</si>
  <si>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</si>
  <si>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</si>
  <si>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</si>
  <si>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</si>
  <si>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</si>
  <si>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</si>
  <si>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</si>
  <si>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</si>
  <si>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</si>
  <si>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</si>
  <si>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</si>
  <si>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</si>
  <si>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</si>
  <si>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</si>
  <si>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</si>
  <si>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</si>
  <si>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</si>
  <si>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</si>
  <si>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</si>
  <si>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</si>
  <si>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</si>
  <si>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</si>
  <si>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</si>
  <si>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</si>
  <si>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</si>
  <si>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</si>
  <si>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</si>
  <si>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</si>
  <si>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</si>
  <si>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</si>
  <si>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</si>
  <si>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</si>
  <si>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</si>
  <si>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</si>
  <si>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</si>
  <si>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</si>
  <si>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</si>
  <si>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</si>
  <si>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</si>
  <si>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</si>
  <si>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</si>
  <si>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</si>
  <si>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</si>
  <si>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</si>
  <si>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</si>
  <si>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</si>
  <si>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</si>
  <si>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</si>
  <si>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</si>
  <si>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</si>
  <si>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</si>
  <si>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</si>
  <si>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</si>
  <si>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</si>
  <si>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</si>
  <si>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</si>
  <si>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</si>
  <si>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</si>
  <si>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</si>
  <si>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</si>
  <si>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</si>
  <si>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</si>
  <si>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</si>
  <si>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</si>
  <si>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</si>
  <si>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</si>
  <si>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</si>
  <si>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</si>
  <si>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</si>
  <si>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</si>
  <si>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</si>
  <si>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</si>
  <si>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</si>
  <si>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</si>
  <si>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</si>
  <si>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</si>
  <si>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</si>
  <si>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</si>
  <si>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</si>
  <si>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</si>
  <si>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</si>
  <si>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</si>
  <si>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</si>
  <si>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</si>
  <si>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</si>
  <si>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</si>
  <si>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</si>
  <si>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</si>
  <si>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</si>
  <si>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</si>
  <si>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</si>
  <si>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</si>
  <si>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</si>
  <si>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</si>
  <si>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</si>
  <si>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</si>
  <si>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</si>
  <si>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</si>
  <si>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</si>
  <si>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</si>
  <si>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</si>
  <si>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</si>
  <si>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</si>
  <si>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</si>
  <si>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</si>
  <si>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</si>
  <si>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</si>
  <si>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</si>
  <si>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</si>
  <si>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</si>
  <si>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</si>
  <si>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</si>
  <si>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</si>
  <si>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</si>
  <si>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</si>
  <si>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</si>
  <si>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</si>
  <si>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</si>
  <si>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</si>
  <si>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</si>
  <si>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</si>
  <si>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</si>
  <si>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</si>
  <si>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</si>
  <si>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</si>
  <si>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</si>
  <si>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</si>
  <si>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</si>
  <si>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</si>
  <si>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</si>
  <si>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</si>
  <si>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</si>
  <si>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</si>
  <si>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</si>
  <si>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</si>
  <si>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</si>
  <si>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</si>
  <si>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</si>
  <si>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</si>
  <si>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</si>
  <si>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</si>
  <si>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</si>
  <si>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</si>
  <si>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</si>
  <si>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</si>
  <si>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</si>
  <si>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</si>
  <si>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</si>
  <si>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</si>
  <si>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</si>
  <si>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</si>
  <si>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</si>
  <si>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</si>
  <si>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</si>
  <si>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</si>
  <si>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</si>
  <si>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</si>
  <si>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</si>
  <si>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</si>
  <si>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</si>
  <si>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</si>
  <si>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</si>
  <si>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</si>
  <si>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</si>
  <si>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</si>
  <si>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</si>
  <si>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</si>
  <si>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</si>
  <si>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</si>
  <si>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</si>
  <si>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</si>
  <si>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</si>
  <si>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</si>
  <si>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</si>
  <si>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</si>
  <si>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</si>
  <si>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</si>
  <si>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</si>
  <si>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</si>
  <si>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</si>
  <si>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</si>
  <si>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</si>
  <si>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</si>
  <si>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</si>
  <si>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</si>
  <si>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</si>
  <si>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</si>
  <si>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</si>
  <si>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</si>
  <si>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</si>
  <si>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</si>
  <si>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</si>
  <si>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</si>
  <si>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</si>
  <si>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</si>
  <si>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</si>
  <si>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</si>
  <si>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</si>
  <si>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</si>
  <si>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</si>
  <si>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</si>
  <si>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</si>
  <si>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</si>
  <si>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</si>
  <si>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</si>
  <si>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</si>
  <si>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</si>
  <si>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</si>
  <si>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</si>
  <si>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</si>
  <si>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</si>
  <si>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</si>
  <si>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</si>
  <si>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</si>
  <si>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</si>
  <si>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</si>
  <si>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</si>
  <si>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</si>
  <si>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</si>
  <si>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</si>
  <si>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</si>
  <si>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</si>
  <si>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</si>
  <si>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</si>
  <si>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</si>
  <si>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</si>
  <si>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</si>
  <si>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</si>
  <si>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</si>
  <si>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</si>
  <si>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</si>
  <si>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</si>
  <si>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</si>
  <si>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</si>
  <si>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</si>
  <si>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</si>
  <si>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</si>
  <si>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</si>
  <si>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</si>
  <si>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</si>
  <si>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</si>
  <si>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</si>
  <si>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</si>
  <si>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</si>
  <si>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</si>
  <si>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</si>
  <si>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</si>
  <si>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</si>
  <si>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</si>
  <si>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</si>
  <si>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</si>
  <si>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</si>
  <si>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</si>
  <si>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</si>
  <si>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</si>
  <si>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</si>
  <si>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</si>
  <si>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</si>
  <si>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</si>
  <si>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</si>
  <si>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</si>
  <si>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</si>
  <si>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</si>
  <si>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</si>
  <si>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</si>
  <si>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</si>
  <si>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</si>
  <si>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</si>
  <si>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</si>
  <si>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</si>
  <si>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</si>
  <si>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</si>
  <si>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</si>
  <si>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</si>
  <si>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</si>
  <si>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</si>
  <si>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</si>
  <si>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</si>
  <si>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</si>
  <si>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</si>
  <si>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</si>
  <si>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</si>
  <si>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</si>
  <si>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</si>
  <si>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</si>
  <si>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</si>
  <si>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</si>
  <si>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</si>
  <si>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</si>
  <si>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</si>
  <si>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</si>
  <si>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</si>
  <si>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</si>
  <si>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</si>
  <si>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</si>
  <si>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</si>
  <si>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</si>
  <si>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</si>
  <si>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</si>
  <si>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</si>
  <si>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</si>
  <si>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</si>
  <si>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</si>
  <si>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</si>
  <si>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</si>
  <si>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</si>
  <si>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</si>
  <si>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</si>
  <si>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</si>
  <si>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</si>
  <si>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</si>
  <si>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</si>
  <si>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</si>
  <si>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</si>
  <si>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</si>
  <si>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</si>
  <si>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</si>
  <si>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</si>
  <si>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</si>
  <si>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</si>
  <si>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</si>
  <si>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</si>
  <si>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</si>
  <si>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</si>
  <si>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</si>
  <si>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</si>
  <si>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</si>
  <si>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</si>
  <si>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</si>
  <si>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</si>
  <si>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</si>
  <si>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</si>
  <si>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</si>
  <si>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</si>
  <si>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</si>
  <si>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</si>
  <si>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</si>
  <si>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</si>
  <si>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</si>
  <si>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</si>
  <si>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</si>
  <si>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</si>
  <si>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</si>
  <si>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</si>
  <si>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</si>
  <si>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</si>
  <si>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</si>
  <si>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</si>
  <si>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</si>
  <si>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</si>
  <si>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</si>
  <si>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</si>
  <si>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</si>
  <si>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</si>
  <si>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</si>
  <si>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</si>
  <si>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</si>
  <si>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</si>
  <si>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</si>
  <si>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</si>
  <si>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</si>
  <si>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</si>
  <si>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</si>
  <si>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</si>
  <si>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</si>
  <si>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</si>
  <si>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</si>
  <si>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</si>
  <si>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</si>
  <si>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</si>
  <si>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</si>
  <si>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</si>
  <si>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</si>
  <si>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</si>
  <si>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</si>
  <si>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</si>
  <si>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</si>
  <si>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</si>
  <si>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</si>
  <si>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</si>
  <si>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</si>
  <si>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</si>
  <si>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</si>
  <si>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</si>
  <si>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</si>
  <si>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</si>
  <si>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</si>
  <si>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</si>
  <si>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</si>
  <si>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</si>
  <si>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</si>
  <si>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</si>
  <si>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</si>
  <si>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</si>
  <si>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</si>
  <si>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</si>
  <si>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</si>
  <si>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</si>
  <si>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</si>
  <si>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</si>
  <si>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</si>
  <si>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</si>
  <si>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</si>
  <si>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</si>
  <si>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</si>
  <si>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</si>
  <si>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</si>
  <si>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</si>
  <si>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</si>
  <si>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</si>
  <si>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</si>
  <si>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</si>
  <si>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</si>
  <si>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</si>
  <si>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</si>
  <si>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</si>
  <si>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</si>
  <si>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</si>
  <si>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</si>
  <si>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</si>
  <si>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</si>
  <si>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</si>
  <si>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</si>
  <si>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</si>
  <si>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</si>
  <si>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</si>
  <si>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</si>
  <si>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</si>
  <si>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</si>
  <si>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</si>
  <si>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</si>
  <si>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</si>
  <si>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</si>
  <si>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</si>
  <si>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</si>
  <si>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</si>
  <si>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</si>
  <si>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</si>
  <si>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</si>
  <si>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</si>
  <si>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</si>
  <si>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</si>
  <si>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</si>
  <si>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</si>
  <si>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</si>
  <si>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</si>
  <si>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</si>
  <si>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</si>
  <si>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</si>
  <si>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</si>
  <si>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</si>
  <si>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</si>
  <si>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</si>
  <si>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</si>
  <si>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</si>
  <si>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</si>
  <si>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</si>
  <si>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</si>
  <si>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</si>
  <si>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</si>
  <si>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</si>
  <si>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</si>
  <si>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</si>
  <si>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</si>
  <si>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</si>
  <si>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</si>
  <si>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</si>
  <si>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</si>
  <si>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</si>
  <si>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</si>
  <si>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</si>
  <si>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</si>
  <si>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</si>
  <si>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</si>
  <si>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</si>
  <si>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</si>
  <si>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</si>
  <si>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</si>
  <si>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</si>
  <si>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</si>
  <si>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</si>
  <si>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</si>
  <si>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</si>
  <si>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</si>
  <si>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</si>
  <si>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</si>
  <si>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</si>
  <si>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</si>
  <si>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</si>
  <si>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</si>
  <si>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</si>
  <si>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</si>
  <si>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</si>
  <si>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</si>
  <si>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</si>
  <si>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</si>
  <si>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</si>
  <si>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</si>
  <si>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</si>
  <si>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</si>
  <si>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</si>
  <si>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</si>
  <si>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</si>
  <si>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</si>
  <si>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</si>
  <si>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</si>
  <si>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</si>
  <si>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</si>
  <si>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</si>
  <si>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</si>
  <si>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</si>
  <si>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</si>
  <si>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</si>
  <si>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</si>
  <si>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</si>
  <si>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</si>
  <si>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</si>
  <si>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</si>
  <si>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</si>
  <si>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</si>
  <si>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</si>
  <si>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</si>
  <si>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</si>
  <si>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</si>
  <si>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</si>
  <si>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</si>
  <si>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</si>
  <si>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</si>
  <si>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</si>
  <si>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</si>
  <si>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</si>
  <si>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</si>
  <si>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</si>
  <si>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</si>
  <si>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</si>
  <si>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</si>
  <si>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</si>
  <si>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</si>
  <si>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</si>
  <si>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</si>
  <si>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</si>
  <si>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</si>
  <si>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</si>
  <si>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</si>
  <si>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</si>
  <si>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</si>
  <si>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</si>
  <si>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</si>
  <si>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</si>
  <si>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</si>
  <si>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</si>
  <si>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</si>
  <si>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</si>
  <si>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</si>
  <si>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</si>
  <si>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</si>
  <si>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</si>
  <si>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</si>
  <si>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</si>
  <si>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</si>
  <si>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</si>
  <si>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</si>
  <si>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</si>
  <si>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</si>
  <si>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</si>
  <si>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</si>
  <si>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</si>
  <si>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</si>
  <si>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</si>
  <si>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</si>
  <si>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</si>
  <si>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</si>
  <si>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</si>
  <si>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</si>
  <si>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</si>
  <si>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</si>
  <si>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</si>
  <si>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</si>
  <si>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</si>
  <si>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</si>
  <si>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</si>
  <si>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</si>
  <si>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</si>
  <si>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</si>
  <si>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</si>
  <si>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</si>
  <si>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</si>
  <si>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</si>
  <si>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</si>
  <si>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</si>
  <si>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</si>
  <si>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</si>
  <si>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</si>
  <si>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</si>
  <si>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</si>
  <si>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</si>
  <si>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</si>
  <si>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</si>
  <si>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</si>
  <si>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</si>
  <si>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</si>
  <si>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</si>
  <si>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</si>
  <si>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</si>
  <si>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</si>
  <si>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</si>
  <si>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</si>
  <si>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</si>
  <si>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</si>
  <si>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</si>
  <si>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</si>
  <si>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</si>
  <si>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</si>
  <si>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</si>
  <si>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</si>
  <si>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</si>
  <si>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</si>
  <si>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</si>
  <si>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</si>
  <si>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</si>
  <si>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</si>
  <si>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</si>
  <si>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</si>
  <si>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</si>
  <si>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</si>
  <si>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</si>
  <si>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</si>
  <si>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</si>
  <si>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</si>
  <si>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</si>
  <si>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</si>
  <si>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</si>
  <si>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</si>
  <si>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</si>
  <si>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</si>
  <si>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</si>
  <si>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</si>
  <si>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</si>
  <si>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</si>
  <si>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</si>
  <si>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</si>
  <si>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</si>
  <si>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</si>
  <si>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</si>
  <si>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</si>
  <si>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</si>
  <si>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</si>
  <si>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</si>
  <si>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</si>
  <si>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</si>
  <si>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</si>
  <si>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</si>
  <si>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</si>
  <si>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</si>
  <si>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</si>
  <si>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</si>
  <si>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</si>
  <si>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</si>
  <si>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</si>
  <si>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</si>
  <si>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</si>
  <si>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</si>
  <si>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</si>
  <si>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</si>
  <si>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</si>
  <si>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</si>
  <si>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</si>
  <si>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</si>
  <si>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</si>
  <si>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</si>
  <si>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</si>
  <si>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</si>
  <si>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</si>
  <si>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</si>
  <si>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</si>
  <si>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</si>
  <si>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</si>
  <si>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</si>
  <si>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</si>
  <si>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</si>
  <si>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</si>
  <si>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</si>
  <si>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</si>
  <si>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</si>
  <si>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</si>
  <si>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</si>
  <si>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</si>
  <si>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</si>
  <si>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</si>
  <si>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</si>
  <si>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</si>
  <si>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</si>
  <si>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</si>
  <si>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</si>
  <si>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</si>
  <si>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</si>
  <si>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</si>
  <si>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</si>
  <si>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</si>
  <si>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</si>
  <si>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</si>
  <si>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</si>
  <si>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</si>
  <si>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</si>
  <si>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</si>
  <si>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</si>
  <si>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</si>
  <si>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</si>
  <si>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</si>
  <si>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</si>
  <si>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</si>
  <si>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</si>
  <si>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</si>
  <si>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</si>
  <si>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</si>
  <si>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</si>
  <si>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</si>
  <si>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</si>
  <si>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</si>
  <si>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</si>
  <si>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</si>
  <si>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</si>
  <si>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</si>
  <si>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</si>
  <si>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</si>
  <si>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</si>
  <si>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</si>
  <si>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</si>
  <si>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</si>
  <si>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</si>
  <si>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</si>
  <si>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</si>
  <si>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</si>
  <si>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</si>
  <si>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</si>
  <si>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</si>
  <si>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</si>
  <si>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</si>
  <si>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</si>
  <si>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</si>
  <si>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</si>
  <si>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</si>
  <si>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</si>
  <si>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</si>
  <si>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</si>
  <si>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</si>
  <si>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</si>
  <si>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</si>
  <si>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</si>
  <si>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</si>
  <si>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</si>
  <si>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</si>
  <si>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</si>
  <si>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</si>
  <si>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</si>
  <si>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</si>
  <si>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</si>
  <si>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</si>
  <si>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</si>
  <si>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</si>
  <si>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</si>
  <si>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</si>
  <si>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</si>
  <si>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</si>
  <si>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</si>
  <si>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</si>
  <si>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</si>
  <si>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</si>
  <si>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</si>
  <si>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</si>
  <si>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</si>
  <si>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</si>
  <si>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</si>
  <si>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</si>
  <si>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</si>
  <si>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</si>
  <si>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</si>
  <si>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</si>
  <si>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</si>
  <si>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</si>
  <si>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</si>
  <si>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</si>
  <si>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</si>
  <si>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</si>
  <si>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</si>
  <si>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</si>
  <si>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</si>
  <si>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</si>
  <si>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</si>
  <si>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</si>
  <si>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</si>
  <si>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</si>
  <si>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</si>
  <si>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</si>
  <si>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</si>
  <si>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</si>
  <si>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</si>
  <si>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</si>
  <si>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</si>
  <si>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</si>
  <si>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</si>
  <si>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</si>
  <si>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</si>
  <si>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</si>
  <si>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</si>
  <si>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</si>
  <si>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</si>
  <si>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</si>
  <si>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</si>
  <si>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</si>
  <si>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</si>
  <si>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</si>
  <si>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</si>
  <si>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</si>
  <si>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</si>
  <si>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</si>
  <si>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</si>
  <si>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</si>
  <si>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</si>
  <si>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</si>
  <si>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</si>
  <si>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</si>
  <si>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</si>
  <si>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</si>
  <si>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</si>
  <si>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</si>
  <si>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</si>
  <si>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</si>
  <si>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</si>
  <si>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</si>
  <si>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</si>
  <si>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</si>
  <si>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</si>
  <si>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</si>
  <si>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</si>
  <si>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</si>
  <si>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</si>
  <si>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</si>
  <si>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</si>
  <si>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</si>
  <si>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</si>
  <si>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</si>
  <si>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</si>
  <si>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</si>
  <si>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</si>
  <si>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</si>
  <si>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</si>
  <si>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</si>
  <si>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</si>
  <si>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</si>
  <si>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</si>
  <si>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</si>
  <si>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</si>
  <si>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</si>
  <si>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</si>
  <si>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</si>
  <si>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</si>
  <si>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</si>
  <si>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</si>
  <si>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</si>
  <si>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</si>
  <si>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</si>
  <si>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</si>
  <si>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</si>
  <si>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</si>
  <si>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</si>
  <si>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</si>
  <si>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</si>
  <si>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</si>
  <si>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</si>
  <si>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</si>
  <si>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</si>
  <si>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</si>
  <si>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</si>
  <si>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</si>
  <si>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</si>
  <si>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</si>
  <si>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</si>
  <si>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</si>
  <si>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</si>
  <si>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</si>
  <si>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</si>
  <si>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</si>
  <si>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</si>
  <si>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</si>
  <si>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</si>
  <si>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</si>
  <si>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</si>
  <si>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</si>
  <si>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</si>
  <si>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</si>
  <si>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</si>
  <si>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</si>
  <si>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</si>
  <si>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</si>
  <si>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</si>
  <si>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</si>
  <si>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</si>
  <si>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</si>
  <si>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</si>
  <si>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</si>
  <si>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</si>
  <si>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</si>
  <si>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</si>
  <si>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</si>
  <si>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</si>
  <si>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</si>
  <si>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</si>
  <si>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</si>
  <si>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</si>
  <si>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</si>
  <si>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</si>
  <si>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</si>
  <si>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</si>
  <si>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</si>
  <si>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</si>
  <si>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</si>
  <si>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</si>
  <si>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</si>
  <si>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</si>
  <si>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</si>
  <si>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</si>
  <si>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</si>
  <si>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</si>
  <si>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</si>
  <si>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</si>
  <si>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</si>
  <si>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</si>
  <si>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</si>
  <si>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</si>
  <si>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</si>
  <si>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</si>
  <si>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</si>
  <si>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</si>
  <si>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</si>
  <si>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</si>
  <si>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</si>
  <si>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</si>
  <si>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</si>
  <si>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</si>
  <si>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</si>
  <si>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</si>
  <si>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</si>
  <si>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</si>
  <si>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</si>
  <si>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</si>
  <si>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</si>
  <si>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</si>
  <si>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</si>
  <si>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</si>
  <si>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</si>
  <si>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</si>
  <si>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</si>
  <si>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</si>
  <si>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</si>
  <si>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</si>
  <si>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</si>
  <si>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</si>
  <si>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</si>
  <si>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</si>
  <si>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</si>
  <si>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</si>
  <si>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</si>
  <si>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</si>
  <si>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</si>
  <si>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</si>
  <si>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</si>
  <si>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</si>
  <si>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</si>
  <si>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</si>
  <si>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</si>
  <si>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</si>
  <si>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</si>
  <si>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</si>
  <si>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</si>
  <si>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</si>
  <si>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</si>
  <si>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</si>
  <si>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</si>
  <si>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</si>
  <si>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</si>
  <si>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</si>
  <si>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</si>
  <si>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</si>
  <si>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</si>
  <si>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</si>
  <si>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</si>
  <si>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</si>
  <si>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</si>
  <si>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</si>
  <si>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</si>
  <si>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</si>
  <si>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</si>
  <si>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</si>
  <si>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</si>
  <si>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</si>
  <si>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</si>
  <si>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</si>
  <si>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</si>
  <si>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</si>
  <si>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</si>
  <si>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</si>
  <si>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</si>
  <si>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</si>
  <si>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</si>
  <si>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</si>
  <si>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</si>
  <si>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</si>
  <si>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</si>
  <si>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</si>
  <si>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</si>
  <si>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</si>
  <si>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</si>
  <si>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</si>
  <si>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</si>
  <si>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</si>
  <si>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</si>
  <si>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</si>
  <si>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</si>
  <si>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</si>
  <si>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</si>
  <si>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</si>
  <si>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</si>
  <si>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</si>
  <si>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</si>
  <si>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</si>
  <si>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</si>
  <si>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</si>
  <si>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</si>
  <si>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</si>
  <si>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</si>
  <si>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</si>
  <si>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</si>
  <si>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</si>
  <si>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</si>
  <si>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</si>
  <si>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</si>
  <si>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</si>
  <si>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</si>
  <si>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</si>
  <si>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</si>
  <si>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</si>
  <si>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</si>
  <si>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</si>
  <si>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</si>
  <si>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</si>
  <si>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</si>
  <si>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</si>
  <si>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</si>
  <si>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</si>
  <si>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</si>
  <si>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</si>
  <si>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</si>
  <si>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</si>
  <si>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</si>
  <si>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</si>
  <si>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</si>
  <si>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</si>
  <si>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</si>
  <si>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</si>
  <si>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</si>
  <si>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</si>
  <si>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</si>
  <si>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</si>
  <si>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</si>
  <si>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</si>
  <si>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</si>
  <si>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</si>
  <si>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</si>
  <si>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</si>
  <si>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</si>
  <si>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</si>
  <si>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</si>
  <si>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</si>
  <si>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</si>
  <si>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</si>
  <si>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</si>
  <si>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</si>
  <si>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</si>
  <si>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</si>
  <si>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</si>
  <si>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</si>
  <si>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</si>
  <si>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</si>
  <si>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</si>
  <si>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</si>
  <si>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</si>
  <si>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</si>
  <si>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</si>
  <si>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</si>
  <si>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</si>
  <si>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</si>
  <si>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</si>
  <si>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</si>
  <si>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</si>
  <si>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</si>
  <si>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</si>
  <si>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</si>
  <si>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</si>
  <si>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</si>
  <si>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</si>
  <si>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</si>
  <si>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</si>
  <si>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</si>
  <si>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</si>
  <si>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</si>
  <si>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</si>
  <si>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</si>
  <si>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</si>
  <si>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</si>
  <si>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</si>
  <si>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</si>
  <si>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</si>
  <si>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</si>
  <si>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</si>
  <si>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</si>
  <si>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</si>
  <si>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</si>
  <si>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</si>
  <si>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</si>
  <si>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</si>
  <si>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</si>
  <si>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</si>
  <si>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</si>
  <si>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</si>
  <si>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</si>
  <si>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</si>
  <si>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</si>
  <si>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</si>
  <si>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</si>
  <si>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</si>
  <si>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</si>
  <si>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</si>
  <si>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</si>
  <si>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</si>
  <si>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</si>
  <si>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</si>
  <si>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</si>
  <si>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</si>
  <si>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</si>
  <si>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</si>
  <si>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</si>
  <si>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</si>
  <si>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</si>
  <si>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</si>
  <si>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</si>
  <si>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</si>
  <si>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</si>
  <si>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</si>
  <si>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</si>
  <si>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</si>
  <si>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</si>
  <si>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</si>
  <si>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</si>
  <si>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</si>
  <si>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</si>
  <si>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</si>
  <si>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</si>
  <si>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</si>
  <si>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</si>
  <si>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</si>
  <si>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</si>
  <si>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</si>
  <si>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</si>
  <si>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</si>
  <si>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</si>
  <si>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</si>
  <si>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</si>
  <si>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</si>
  <si>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</si>
  <si>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</si>
  <si>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</si>
  <si>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</si>
  <si>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</si>
  <si>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</si>
  <si>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</si>
  <si>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</si>
  <si>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</si>
  <si>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</si>
  <si>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</si>
  <si>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</si>
  <si>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</si>
  <si>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</si>
  <si>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</si>
  <si>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</si>
  <si>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</si>
  <si>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</si>
  <si>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</si>
  <si>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</si>
  <si>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</si>
  <si>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</si>
  <si>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</si>
  <si>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</si>
  <si>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</si>
  <si>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</si>
  <si>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</si>
  <si>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</si>
  <si>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</si>
  <si>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</si>
  <si>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</si>
  <si>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</si>
  <si>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</si>
  <si>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</si>
  <si>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</si>
  <si>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</si>
  <si>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</si>
  <si>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</si>
  <si>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</si>
  <si>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</si>
  <si>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</si>
  <si>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</si>
  <si>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</si>
  <si>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</si>
  <si>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</si>
  <si>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</si>
  <si>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</si>
  <si>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</si>
  <si>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</si>
  <si>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</si>
  <si>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</si>
  <si>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</si>
  <si>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</si>
  <si>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</si>
  <si>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</si>
  <si>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</si>
  <si>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</si>
  <si>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</si>
  <si>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</si>
  <si>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</si>
  <si>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</si>
  <si>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</si>
  <si>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</si>
  <si>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</si>
  <si>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</si>
  <si>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</si>
  <si>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</si>
  <si>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</si>
  <si>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</si>
  <si>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</si>
  <si>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</si>
  <si>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</si>
  <si>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</si>
  <si>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</si>
  <si>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</si>
  <si>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</si>
  <si>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</si>
  <si>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</si>
  <si>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</si>
  <si>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</si>
  <si>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</si>
  <si>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</si>
  <si>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</si>
  <si>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</si>
  <si>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</si>
  <si>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</si>
  <si>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</si>
  <si>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</si>
  <si>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</si>
  <si>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</si>
  <si>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</si>
  <si>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</si>
  <si>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</si>
  <si>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</si>
  <si>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</si>
  <si>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</si>
  <si>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</si>
  <si>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</si>
  <si>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</si>
  <si>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</si>
  <si>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</si>
  <si>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</si>
  <si>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</si>
  <si>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</si>
  <si>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</si>
  <si>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</si>
  <si>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</si>
  <si>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</si>
  <si>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</si>
  <si>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</si>
  <si>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</si>
  <si>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</si>
  <si>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</si>
  <si>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</si>
  <si>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</si>
  <si>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</si>
  <si>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</si>
  <si>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</si>
  <si>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</si>
  <si>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</si>
  <si>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</si>
  <si>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</si>
  <si>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</si>
  <si>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</si>
  <si>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</si>
  <si>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</si>
  <si>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</si>
  <si>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</si>
  <si>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</si>
  <si>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</si>
  <si>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</si>
  <si>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</si>
  <si>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</si>
  <si>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</si>
  <si>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</si>
  <si>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</si>
  <si>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</si>
  <si>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</si>
  <si>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</si>
  <si>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</si>
  <si>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</si>
  <si>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</si>
  <si>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</si>
  <si>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</si>
  <si>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</si>
  <si>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</si>
  <si>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</si>
  <si>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</si>
  <si>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</si>
  <si>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</si>
  <si>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</si>
  <si>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</si>
  <si>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</si>
  <si>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</si>
  <si>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</si>
  <si>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</si>
  <si>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</si>
  <si>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</si>
  <si>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</si>
  <si>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</si>
  <si>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</si>
  <si>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</si>
  <si>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</si>
  <si>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</si>
  <si>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</si>
  <si>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</si>
  <si>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</si>
  <si>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</si>
  <si>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</si>
  <si>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</si>
  <si>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</si>
  <si>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</si>
  <si>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</si>
  <si>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</si>
  <si>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</si>
  <si>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</si>
  <si>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</si>
  <si>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</si>
  <si>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</si>
  <si>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</si>
  <si>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</si>
  <si>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</si>
  <si>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</si>
  <si>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</si>
  <si>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</si>
  <si>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</si>
  <si>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</si>
  <si>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</si>
  <si>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</si>
  <si>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</si>
  <si>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</si>
  <si>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</si>
  <si>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</si>
  <si>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</si>
  <si>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</si>
  <si>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</si>
  <si>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</si>
  <si>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</si>
  <si>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</si>
  <si>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</si>
  <si>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</si>
  <si>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</si>
  <si>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</si>
  <si>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</si>
  <si>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</si>
  <si>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</si>
  <si>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</si>
  <si>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</si>
  <si>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</si>
  <si>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</si>
  <si>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</si>
  <si>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</si>
  <si>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</si>
  <si>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</si>
  <si>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</si>
  <si>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</si>
  <si>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</si>
  <si>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</si>
  <si>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</si>
  <si>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</si>
  <si>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</si>
  <si>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</si>
  <si>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</si>
  <si>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</si>
  <si>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</si>
  <si>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</si>
  <si>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</si>
  <si>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</si>
  <si>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</si>
  <si>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</si>
  <si>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</si>
  <si>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</si>
  <si>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</si>
  <si>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</si>
  <si>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</si>
  <si>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</si>
  <si>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</si>
  <si>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</si>
  <si>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</si>
  <si>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</si>
  <si>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</si>
  <si>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</si>
  <si>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</si>
  <si>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</si>
  <si>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</si>
  <si>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</si>
  <si>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</si>
  <si>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</si>
  <si>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</si>
  <si>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</si>
  <si>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</si>
  <si>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</si>
  <si>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</si>
  <si>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</si>
  <si>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</si>
  <si>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</si>
  <si>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</si>
  <si>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</si>
  <si>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</si>
  <si>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</si>
  <si>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</si>
  <si>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</si>
  <si>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</si>
  <si>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</si>
  <si>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</si>
  <si>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</si>
  <si>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</si>
  <si>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</si>
  <si>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</si>
  <si>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</si>
  <si>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</si>
  <si>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</si>
  <si>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</si>
  <si>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</si>
  <si>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</si>
  <si>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</si>
  <si>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</si>
  <si>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</si>
  <si>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</si>
  <si>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</si>
  <si>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</si>
  <si>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</si>
  <si>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</si>
  <si>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</si>
  <si>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</si>
  <si>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</si>
  <si>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</si>
  <si>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</si>
  <si>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</si>
  <si>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</si>
  <si>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</si>
  <si>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</si>
  <si>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</si>
  <si>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</si>
  <si>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</si>
  <si>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</si>
  <si>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</si>
  <si>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</si>
  <si>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</si>
  <si>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</si>
  <si>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</si>
  <si>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</si>
  <si>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</si>
  <si>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</si>
  <si>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</si>
  <si>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</si>
  <si>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</si>
  <si>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</si>
  <si>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</si>
  <si>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</si>
  <si>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</si>
  <si>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</si>
  <si>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</si>
  <si>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</si>
  <si>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</si>
  <si>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</si>
  <si>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</si>
  <si>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</si>
  <si>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</si>
  <si>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</si>
  <si>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</si>
  <si>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</si>
  <si>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</si>
  <si>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</si>
  <si>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</si>
  <si>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</si>
  <si>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</si>
  <si>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</si>
  <si>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</si>
  <si>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</si>
  <si>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</si>
  <si>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</si>
  <si>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</si>
  <si>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</si>
  <si>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</si>
  <si>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</si>
  <si>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</si>
  <si>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</si>
  <si>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</si>
  <si>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</si>
  <si>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</si>
  <si>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</si>
  <si>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</si>
  <si>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</si>
  <si>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</si>
  <si>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</si>
  <si>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</si>
  <si>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</si>
  <si>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</si>
  <si>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</si>
  <si>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</si>
  <si>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</si>
  <si>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</si>
  <si>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</si>
  <si>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</si>
  <si>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</si>
  <si>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</si>
  <si>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</si>
  <si>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</si>
  <si>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</si>
  <si>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</si>
  <si>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</si>
  <si>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</si>
  <si>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</si>
  <si>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</si>
  <si>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</si>
  <si>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</si>
  <si>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</si>
  <si>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</si>
  <si>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</si>
  <si>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</si>
  <si>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</si>
  <si>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</si>
  <si>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</si>
  <si>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</si>
  <si>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</si>
  <si>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</si>
  <si>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</si>
  <si>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</si>
  <si>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</si>
  <si>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</si>
  <si>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</si>
  <si>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</si>
  <si>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</si>
  <si>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</si>
  <si>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</si>
  <si>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</si>
  <si>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</si>
  <si>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</si>
  <si>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</si>
  <si>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</si>
  <si>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</si>
  <si>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</si>
  <si>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</si>
  <si>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</si>
  <si>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</si>
  <si>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</si>
  <si>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</si>
  <si>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</si>
  <si>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</si>
  <si>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</si>
  <si>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</si>
  <si>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</si>
  <si>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</si>
  <si>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</si>
  <si>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</si>
  <si>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</si>
  <si>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</si>
  <si>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</si>
  <si>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</si>
  <si>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</si>
  <si>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</si>
  <si>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</si>
  <si>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</si>
  <si>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</si>
  <si>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</si>
  <si>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</si>
  <si>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</si>
  <si>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</si>
  <si>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</si>
  <si>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</si>
  <si>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</si>
  <si>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</si>
  <si>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</si>
  <si>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</si>
  <si>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</si>
  <si>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</si>
  <si>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</si>
  <si>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</si>
  <si>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</si>
  <si>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</si>
  <si>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</si>
  <si>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</si>
  <si>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</si>
  <si>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</si>
  <si>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</si>
  <si>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</si>
  <si>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</si>
  <si>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</si>
  <si>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</si>
  <si>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</si>
  <si>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</si>
  <si>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</si>
  <si>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</si>
  <si>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</si>
  <si>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</si>
  <si>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</si>
  <si>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</si>
  <si>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</si>
  <si>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</si>
  <si>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</si>
  <si>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</si>
  <si>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</si>
  <si>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</si>
  <si>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</si>
  <si>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</si>
  <si>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</si>
  <si>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</si>
  <si>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</si>
  <si>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</si>
  <si>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</si>
  <si>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</si>
  <si>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</si>
  <si>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</si>
  <si>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</si>
  <si>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</si>
  <si>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</si>
  <si>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</si>
  <si>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</si>
  <si>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</si>
  <si>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</si>
  <si>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</si>
  <si>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</si>
  <si>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</si>
  <si>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</si>
  <si>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</si>
  <si>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</si>
  <si>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</si>
  <si>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</si>
  <si>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</si>
  <si>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</si>
  <si>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</si>
  <si>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</si>
  <si>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</si>
  <si>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</si>
  <si>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</si>
  <si>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</si>
  <si>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</si>
  <si>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</si>
  <si>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</si>
  <si>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</si>
  <si>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</si>
  <si>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</si>
  <si>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</si>
  <si>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</si>
  <si>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</si>
  <si>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</si>
  <si>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</si>
  <si>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</si>
  <si>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</si>
  <si>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</si>
  <si>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</si>
  <si>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</si>
  <si>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</si>
  <si>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</si>
  <si>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</si>
  <si>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</si>
  <si>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</si>
  <si>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</si>
  <si>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</si>
  <si>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</si>
  <si>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</si>
  <si>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</si>
  <si>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</si>
  <si>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</si>
  <si>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</si>
  <si>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</si>
  <si>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</si>
  <si>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</si>
  <si>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</si>
  <si>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</si>
  <si>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</si>
  <si>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</si>
  <si>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</si>
  <si>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</si>
  <si>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</si>
  <si>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</si>
  <si>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</si>
  <si>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</si>
  <si>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</si>
  <si>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</si>
  <si>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</si>
  <si>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</si>
  <si>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</si>
  <si>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</si>
  <si>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</si>
  <si>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</si>
  <si>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</si>
  <si>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</si>
  <si>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</si>
  <si>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</si>
  <si>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</si>
  <si>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</si>
  <si>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</si>
  <si>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</si>
  <si>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</si>
  <si>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</si>
  <si>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</si>
  <si>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</si>
  <si>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</si>
  <si>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</si>
  <si>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</si>
  <si>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</si>
  <si>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</si>
  <si>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</si>
  <si>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</si>
  <si>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</si>
  <si>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</si>
  <si>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</si>
  <si>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</si>
  <si>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</si>
  <si>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</si>
  <si>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</si>
  <si>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</si>
  <si>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</si>
  <si>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</si>
  <si>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</si>
  <si>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</si>
  <si>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</si>
  <si>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</si>
  <si>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</si>
  <si>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</si>
  <si>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</si>
  <si>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</si>
  <si>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</si>
  <si>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</si>
  <si>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</si>
  <si>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</si>
  <si>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</si>
  <si>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</si>
  <si>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</si>
  <si>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</si>
  <si>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</si>
  <si>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</si>
  <si>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</si>
  <si>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</si>
  <si>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</si>
  <si>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</si>
  <si>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</si>
  <si>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</si>
  <si>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</si>
  <si>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</si>
  <si>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</si>
  <si>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</si>
  <si>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</si>
  <si>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</si>
  <si>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</si>
  <si>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</si>
  <si>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</si>
  <si>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</si>
  <si>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</si>
  <si>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</si>
  <si>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</si>
  <si>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</si>
  <si>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</si>
  <si>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</si>
  <si>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</si>
  <si>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</si>
  <si>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</si>
  <si>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</si>
  <si>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</si>
  <si>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</si>
  <si>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</si>
  <si>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</si>
  <si>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</si>
  <si>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</si>
  <si>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</si>
  <si>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</si>
  <si>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</si>
  <si>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</si>
  <si>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</si>
  <si>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</si>
  <si>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</si>
  <si>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</si>
  <si>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</si>
  <si>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</si>
  <si>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</si>
  <si>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</si>
  <si>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</si>
  <si>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</si>
  <si>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</si>
  <si>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</si>
  <si>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</si>
  <si>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</si>
  <si>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</si>
  <si>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</si>
  <si>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</si>
  <si>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</si>
  <si>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</si>
  <si>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</si>
  <si>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</si>
  <si>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</si>
  <si>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</si>
  <si>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</si>
  <si>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</si>
  <si>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</si>
  <si>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</si>
  <si>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</si>
  <si>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</si>
  <si>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</si>
  <si>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</si>
  <si>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</si>
  <si>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</si>
  <si>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</si>
  <si>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</si>
  <si>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</si>
  <si>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</si>
  <si>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</si>
  <si>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</si>
  <si>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</si>
  <si>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</si>
  <si>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</si>
  <si>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</si>
  <si>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</si>
  <si>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</si>
  <si>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</si>
  <si>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</si>
  <si>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</si>
  <si>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</si>
  <si>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</si>
  <si>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</si>
  <si>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</si>
  <si>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</si>
  <si>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</si>
  <si>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</si>
  <si>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</si>
  <si>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</si>
  <si>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</si>
  <si>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</si>
  <si>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</si>
  <si>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</si>
  <si>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</si>
  <si>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</si>
  <si>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</si>
  <si>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</si>
  <si>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</si>
  <si>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</si>
  <si>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</si>
  <si>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</si>
  <si>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</si>
  <si>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</si>
  <si>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</si>
  <si>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</si>
  <si>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</si>
  <si>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</si>
  <si>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</si>
  <si>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</si>
  <si>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</si>
  <si>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</si>
  <si>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</si>
  <si>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</si>
  <si>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</si>
  <si>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</si>
  <si>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</si>
  <si>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</si>
  <si>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</si>
  <si>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</si>
  <si>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</si>
  <si>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</si>
  <si>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</si>
  <si>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</si>
  <si>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</si>
  <si>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</si>
  <si>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</si>
  <si>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</si>
  <si>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</si>
  <si>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</si>
  <si>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</si>
  <si>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</si>
  <si>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</si>
  <si>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</si>
  <si>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</si>
  <si>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</si>
  <si>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</si>
  <si>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</si>
  <si>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</si>
  <si>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</si>
  <si>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</si>
  <si>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</si>
  <si>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</si>
  <si>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</si>
  <si>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</si>
  <si>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</si>
  <si>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</si>
  <si>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</si>
  <si>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</si>
  <si>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</si>
  <si>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</si>
  <si>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</si>
  <si>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</si>
  <si>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</si>
  <si>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</si>
  <si>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</si>
  <si>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</si>
  <si>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</si>
  <si>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</si>
  <si>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</si>
  <si>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</si>
  <si>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</si>
  <si>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</si>
  <si>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</si>
  <si>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</si>
  <si>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</si>
  <si>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</si>
  <si>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</si>
  <si>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</si>
  <si>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</si>
  <si>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</si>
  <si>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</si>
  <si>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</si>
  <si>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</si>
  <si>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</si>
  <si>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</si>
  <si>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</si>
  <si>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</si>
  <si>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</si>
  <si>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</si>
  <si>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</si>
  <si>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</si>
  <si>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</si>
  <si>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</si>
  <si>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</si>
  <si>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</si>
  <si>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</si>
  <si>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</si>
  <si>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</si>
  <si>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</si>
  <si>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</si>
  <si>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</si>
  <si>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</si>
  <si>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</si>
  <si>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</si>
  <si>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</si>
  <si>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</si>
  <si>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</si>
  <si>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</si>
  <si>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</si>
  <si>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</si>
  <si>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</si>
  <si>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</si>
  <si>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</si>
  <si>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</si>
  <si>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</si>
  <si>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</si>
  <si>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</si>
  <si>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</si>
  <si>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</si>
  <si>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</si>
  <si>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</si>
  <si>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</si>
  <si>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</si>
  <si>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</si>
  <si>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</si>
  <si>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</si>
  <si>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</si>
  <si>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</si>
  <si>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</si>
  <si>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</si>
  <si>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</si>
  <si>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</si>
  <si>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</si>
  <si>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</si>
  <si>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</si>
  <si>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</si>
  <si>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</si>
  <si>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</si>
  <si>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</si>
  <si>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</si>
  <si>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</si>
  <si>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</si>
  <si>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</si>
  <si>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</si>
  <si>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</si>
  <si>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</si>
  <si>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</si>
  <si>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</si>
  <si>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</si>
  <si>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</si>
  <si>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</si>
  <si>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</si>
  <si>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</si>
  <si>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</si>
  <si>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</si>
  <si>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</si>
  <si>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</si>
  <si>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</si>
  <si>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</si>
  <si>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</si>
  <si>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</si>
  <si>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</si>
  <si>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</si>
  <si>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</si>
  <si>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</si>
  <si>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</si>
  <si>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</si>
  <si>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</si>
  <si>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</si>
  <si>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</si>
  <si>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</si>
  <si>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</si>
  <si>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</si>
  <si>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</si>
  <si>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</si>
  <si>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</si>
  <si>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</si>
  <si>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</si>
  <si>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</si>
  <si>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</si>
  <si>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</si>
  <si>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</si>
  <si>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</si>
  <si>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</si>
  <si>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</si>
  <si>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</si>
  <si>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</si>
  <si>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</si>
  <si>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</si>
  <si>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</si>
  <si>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</si>
  <si>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</si>
  <si>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</si>
  <si>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</si>
  <si>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</si>
  <si>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</si>
  <si>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</si>
  <si>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</si>
  <si>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</si>
  <si>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</si>
  <si>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</si>
  <si>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</si>
  <si>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</si>
  <si>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</si>
  <si>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</si>
  <si>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</si>
  <si>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</si>
  <si>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</si>
  <si>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</si>
  <si>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</si>
  <si>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</si>
  <si>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</si>
  <si>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</si>
  <si>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</si>
  <si>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</si>
  <si>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</si>
  <si>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</si>
  <si>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</si>
  <si>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</si>
  <si>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</si>
  <si>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</si>
  <si>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</si>
  <si>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</si>
  <si>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</si>
  <si>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</si>
  <si>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</si>
  <si>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</si>
  <si>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</si>
  <si>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</si>
  <si>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</si>
  <si>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</si>
  <si>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</si>
  <si>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</si>
  <si>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</si>
  <si>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</si>
  <si>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</si>
  <si>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</si>
  <si>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</si>
  <si>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</si>
  <si>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</si>
  <si>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</si>
  <si>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</si>
  <si>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</si>
  <si>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</si>
  <si>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</si>
  <si>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</si>
  <si>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</si>
  <si>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</si>
  <si>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</si>
  <si>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</si>
  <si>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</si>
  <si>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</si>
  <si>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</si>
  <si>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</si>
  <si>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</si>
  <si>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</si>
  <si>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</si>
  <si>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</si>
  <si>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</si>
  <si>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</si>
  <si>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</si>
  <si>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</si>
  <si>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</si>
  <si>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</si>
  <si>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</si>
  <si>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</si>
  <si>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</si>
  <si>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</si>
  <si>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</si>
  <si>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</si>
  <si>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</si>
  <si>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</si>
  <si>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</si>
  <si>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</si>
  <si>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</si>
  <si>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</si>
  <si>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</si>
  <si>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</si>
  <si>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</si>
  <si>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</si>
  <si>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</si>
  <si>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</si>
  <si>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</si>
  <si>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</si>
  <si>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</si>
  <si>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</si>
  <si>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</si>
  <si>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</si>
  <si>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</si>
  <si>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</si>
  <si>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</si>
  <si>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</si>
  <si>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</si>
  <si>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</si>
  <si>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</si>
  <si>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</si>
  <si>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</si>
  <si>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</si>
  <si>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</si>
  <si>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</si>
  <si>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</si>
  <si>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</si>
  <si>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</si>
  <si>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</si>
  <si>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</si>
  <si>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</si>
  <si>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</si>
  <si>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</si>
  <si>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</si>
  <si>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</si>
  <si>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</si>
  <si>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</si>
  <si>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</si>
  <si>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</si>
  <si>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</si>
  <si>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</si>
  <si>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</si>
  <si>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</si>
  <si>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</si>
  <si>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</si>
  <si>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</si>
  <si>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</si>
  <si>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</si>
  <si>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</si>
  <si>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</si>
  <si>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</si>
  <si>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</si>
  <si>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</si>
  <si>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</si>
  <si>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</si>
  <si>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</si>
  <si>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</si>
  <si>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</si>
  <si>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</si>
  <si>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</si>
  <si>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</si>
  <si>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</si>
  <si>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</si>
  <si>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</si>
  <si>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</si>
  <si>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</si>
  <si>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</si>
  <si>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</si>
  <si>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</si>
  <si>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</si>
  <si>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</si>
  <si>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</si>
  <si>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</si>
  <si>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</si>
  <si>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</si>
  <si>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</si>
  <si>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</si>
  <si>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</si>
  <si>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</si>
  <si>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</si>
  <si>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</si>
  <si>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</si>
  <si>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</si>
  <si>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</si>
  <si>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</si>
  <si>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</si>
  <si>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</si>
  <si>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</si>
  <si>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</si>
  <si>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</si>
  <si>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</si>
  <si>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</si>
  <si>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</si>
  <si>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</si>
  <si>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</si>
  <si>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</si>
  <si>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</si>
  <si>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</si>
  <si>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</si>
  <si>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</si>
  <si>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</si>
  <si>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</si>
  <si>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</si>
  <si>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</si>
  <si>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</si>
  <si>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</si>
  <si>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</si>
  <si>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</si>
  <si>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</si>
  <si>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</si>
  <si>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</si>
  <si>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</si>
  <si>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</si>
  <si>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</si>
  <si>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</si>
  <si>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</si>
  <si>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</si>
  <si>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</si>
  <si>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</si>
  <si>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</si>
  <si>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</si>
  <si>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</si>
  <si>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</si>
  <si>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</si>
  <si>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</si>
  <si>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</si>
  <si>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</si>
  <si>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</si>
  <si>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</si>
  <si>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</si>
  <si>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</si>
  <si>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</si>
  <si>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</si>
  <si>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</si>
  <si>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</si>
  <si>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</si>
  <si>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</si>
  <si>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</si>
  <si>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</si>
  <si>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</si>
  <si>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</si>
  <si>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</si>
  <si>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</si>
  <si>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</si>
  <si>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</si>
  <si>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</si>
  <si>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</si>
  <si>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</si>
  <si>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</si>
  <si>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</si>
  <si>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</si>
  <si>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</si>
  <si>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</si>
  <si>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</si>
  <si>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</si>
  <si>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</si>
  <si>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</si>
  <si>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</si>
  <si>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</si>
  <si>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</si>
  <si>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</si>
  <si>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</si>
  <si>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</si>
  <si>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</si>
  <si>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</si>
  <si>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</si>
  <si>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</si>
  <si>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</si>
  <si>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</si>
  <si>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</si>
  <si>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</si>
  <si>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</si>
  <si>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</si>
  <si>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</si>
  <si>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</si>
  <si>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</si>
  <si>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</si>
  <si>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</si>
  <si>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</si>
  <si>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</si>
  <si>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</si>
  <si>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</si>
  <si>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</si>
  <si>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</si>
  <si>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</si>
  <si>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</si>
  <si>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</si>
  <si>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</si>
  <si>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</si>
  <si>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</si>
  <si>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</si>
  <si>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</si>
  <si>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</si>
  <si>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</si>
  <si>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</si>
  <si>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</si>
  <si>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</si>
  <si>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</si>
  <si>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</si>
  <si>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</si>
  <si>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</si>
  <si>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</si>
  <si>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</si>
  <si>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</si>
  <si>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</si>
  <si>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</si>
  <si>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</si>
  <si>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</si>
  <si>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</si>
  <si>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</si>
  <si>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</si>
  <si>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</si>
  <si>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</si>
  <si>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</si>
  <si>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</si>
  <si>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</si>
  <si>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</si>
  <si>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</si>
  <si>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</si>
  <si>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</si>
  <si>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</si>
  <si>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</si>
  <si>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</si>
  <si>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</si>
  <si>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</si>
  <si>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</si>
  <si>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</si>
  <si>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</si>
  <si>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</si>
  <si>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</si>
  <si>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</si>
  <si>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</si>
  <si>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</si>
  <si>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</si>
  <si>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</si>
  <si>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</si>
  <si>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</si>
  <si>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</si>
  <si>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</si>
  <si>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</si>
  <si>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</si>
  <si>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</si>
  <si>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</si>
  <si>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</si>
  <si>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</si>
  <si>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</si>
  <si>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</si>
  <si>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</si>
  <si>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</si>
  <si>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</si>
  <si>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</si>
  <si>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</si>
  <si>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</si>
  <si>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</si>
  <si>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</si>
  <si>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</si>
  <si>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</si>
  <si>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</si>
  <si>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</si>
  <si>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</si>
  <si>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</si>
  <si>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</si>
  <si>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</si>
  <si>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</si>
  <si>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</si>
  <si>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</si>
  <si>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</si>
  <si>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</si>
  <si>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</si>
  <si>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</si>
  <si>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</si>
  <si>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</si>
  <si>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</si>
  <si>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</si>
  <si>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</si>
  <si>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</si>
  <si>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</si>
  <si>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</si>
  <si>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</si>
  <si>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</si>
  <si>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</si>
  <si>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</si>
  <si>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</si>
  <si>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</si>
  <si>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</si>
  <si>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</si>
  <si>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</si>
  <si>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</si>
  <si>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</si>
  <si>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</si>
  <si>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</si>
  <si>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</si>
  <si>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</si>
  <si>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</si>
  <si>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</si>
  <si>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</si>
  <si>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</si>
  <si>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</si>
  <si>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</si>
  <si>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</si>
  <si>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</si>
  <si>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</si>
  <si>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</si>
  <si>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</si>
  <si>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</si>
  <si>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</si>
  <si>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</si>
  <si>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</si>
  <si>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</si>
  <si>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</si>
  <si>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</si>
  <si>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</si>
  <si>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</si>
  <si>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</si>
  <si>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</si>
  <si>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</si>
  <si>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</si>
  <si>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</si>
  <si>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</si>
  <si>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</si>
  <si>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</si>
  <si>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</si>
  <si>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</si>
  <si>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</si>
  <si>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</si>
  <si>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</si>
  <si>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</si>
  <si>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</si>
  <si>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</si>
  <si>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</si>
  <si>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</si>
  <si>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</si>
  <si>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</si>
  <si>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</si>
  <si>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</si>
  <si>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</si>
  <si>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</si>
  <si>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</si>
  <si>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</si>
  <si>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</si>
  <si>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</si>
  <si>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</si>
  <si>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</si>
  <si>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</si>
  <si>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</si>
  <si>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</si>
  <si>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</si>
  <si>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</si>
  <si>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</si>
  <si>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</si>
  <si>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</si>
  <si>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</si>
  <si>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</si>
  <si>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</si>
  <si>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</si>
  <si>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</si>
  <si>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</si>
  <si>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</si>
  <si>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</si>
  <si>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</si>
  <si>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</si>
  <si>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</si>
  <si>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</si>
  <si>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</si>
  <si>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</si>
  <si>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</si>
  <si>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</si>
  <si>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</si>
  <si>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</si>
  <si>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</si>
  <si>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</si>
  <si>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</si>
  <si>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</si>
  <si>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</si>
  <si>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</si>
  <si>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</si>
  <si>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</si>
  <si>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</si>
  <si>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</si>
  <si>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</si>
  <si>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</si>
  <si>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</si>
  <si>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</si>
  <si>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</si>
  <si>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</si>
  <si>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</si>
  <si>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</si>
  <si>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</si>
  <si>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</si>
  <si>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</si>
  <si>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</si>
  <si>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</si>
  <si>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</si>
  <si>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</si>
  <si>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</si>
  <si>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</si>
  <si>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</si>
  <si>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</si>
  <si>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</si>
  <si>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</si>
  <si>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</si>
  <si>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</si>
  <si>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</si>
  <si>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</si>
  <si>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</si>
  <si>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</si>
  <si>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</si>
  <si>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</si>
  <si>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</si>
  <si>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</si>
  <si>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</si>
  <si>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</si>
  <si>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</si>
  <si>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</si>
  <si>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</si>
  <si>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</si>
  <si>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</si>
  <si>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</si>
  <si>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</si>
  <si>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</si>
  <si>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</si>
  <si>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</si>
  <si>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</si>
  <si>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</si>
  <si>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</si>
  <si>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</si>
  <si>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</si>
  <si>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</si>
  <si>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</si>
  <si>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</si>
  <si>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</si>
  <si>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</si>
  <si>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</si>
  <si>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</si>
  <si>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</si>
  <si>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</si>
  <si>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</si>
  <si>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</si>
  <si>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</si>
  <si>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</si>
  <si>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</si>
  <si>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</si>
  <si>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</si>
  <si>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</si>
  <si>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</si>
  <si>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</si>
  <si>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</si>
  <si>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</si>
  <si>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</si>
  <si>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</si>
  <si>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</si>
  <si>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</si>
  <si>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</si>
  <si>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</si>
  <si>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</si>
  <si>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</si>
  <si>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</si>
  <si>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</si>
  <si>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</si>
  <si>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</si>
  <si>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</si>
  <si>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</si>
  <si>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</si>
  <si>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</si>
  <si>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</si>
  <si>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</si>
  <si>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</si>
  <si>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</si>
  <si>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</si>
  <si>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</si>
  <si>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</si>
  <si>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</si>
  <si>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</si>
  <si>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</si>
  <si>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</si>
  <si>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</si>
  <si>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</si>
  <si>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</si>
  <si>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</si>
  <si>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</si>
  <si>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</si>
  <si>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</si>
  <si>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</si>
  <si>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</si>
  <si>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</si>
  <si>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</si>
  <si>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</si>
  <si>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</si>
  <si>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</si>
  <si>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</si>
  <si>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</si>
  <si>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</si>
  <si>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</si>
  <si>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</si>
  <si>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</si>
  <si>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</si>
  <si>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</si>
  <si>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</si>
  <si>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</si>
  <si>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</si>
  <si>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</si>
  <si>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</si>
  <si>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</si>
  <si>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</si>
  <si>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</si>
  <si>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</si>
  <si>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</si>
  <si>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</si>
  <si>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</si>
  <si>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</si>
  <si>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</si>
  <si>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</si>
  <si>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</si>
  <si>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</si>
  <si>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</si>
  <si>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</si>
  <si>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</si>
  <si>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</si>
  <si>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</si>
  <si>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</si>
  <si>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</si>
  <si>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</si>
  <si>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</si>
  <si>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</si>
  <si>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</si>
  <si>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</si>
  <si>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</si>
  <si>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</si>
  <si>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</si>
  <si>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</si>
  <si>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</si>
  <si>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</si>
  <si>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</si>
  <si>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</si>
  <si>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</si>
  <si>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</si>
  <si>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</si>
  <si>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</si>
  <si>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</si>
  <si>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</si>
  <si>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</si>
  <si>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</si>
  <si>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</si>
  <si>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</si>
  <si>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</si>
  <si>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</si>
  <si>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</si>
  <si>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</si>
  <si>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</si>
  <si>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</si>
  <si>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</si>
  <si>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</si>
  <si>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</si>
  <si>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</si>
  <si>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</si>
  <si>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</si>
  <si>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</si>
  <si>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</si>
  <si>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</si>
  <si>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</si>
  <si>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</si>
  <si>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</si>
  <si>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</si>
  <si>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</si>
  <si>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</si>
  <si>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</si>
  <si>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</si>
  <si>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</si>
  <si>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</si>
  <si>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</si>
  <si>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</si>
  <si>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</si>
  <si>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</si>
  <si>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</si>
  <si>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</si>
  <si>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</si>
  <si>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</si>
  <si>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</si>
  <si>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</si>
  <si>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</si>
  <si>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</si>
  <si>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</si>
  <si>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</si>
  <si>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</si>
  <si>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</si>
  <si>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</si>
  <si>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</si>
  <si>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</si>
  <si>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</si>
  <si>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</si>
  <si>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</si>
  <si>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</si>
  <si>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</si>
  <si>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</si>
  <si>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</si>
  <si>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</si>
  <si>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</si>
  <si>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</si>
  <si>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</si>
  <si>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</si>
  <si>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</si>
  <si>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</si>
  <si>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</si>
  <si>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</si>
  <si>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</si>
  <si>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</si>
  <si>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</si>
  <si>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</si>
  <si>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</si>
  <si>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</si>
  <si>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</si>
  <si>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</si>
  <si>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</si>
  <si>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</si>
  <si>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</si>
  <si>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</si>
  <si>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</si>
  <si>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</si>
  <si>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</si>
  <si>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</si>
  <si>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</si>
  <si>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</si>
  <si>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</si>
  <si>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</si>
  <si>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</si>
  <si>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</si>
  <si>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</si>
  <si>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</si>
  <si>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</si>
  <si>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</si>
  <si>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</si>
  <si>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</si>
  <si>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</si>
  <si>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</si>
  <si>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</si>
  <si>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</si>
  <si>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</si>
  <si>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</si>
  <si>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</si>
  <si>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</si>
  <si>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</si>
  <si>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</si>
  <si>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</si>
  <si>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</si>
  <si>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</si>
  <si>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</si>
  <si>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</si>
  <si>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</si>
  <si>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</si>
  <si>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</si>
  <si>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</si>
  <si>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</si>
  <si>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</si>
  <si>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</si>
  <si>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</si>
  <si>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</si>
  <si>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</si>
  <si>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</si>
  <si>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</si>
  <si>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</si>
  <si>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</si>
  <si>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</si>
  <si>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</si>
  <si>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</si>
  <si>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</si>
  <si>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</si>
  <si>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</si>
  <si>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</si>
  <si>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</si>
  <si>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</si>
  <si>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</si>
  <si>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</si>
  <si>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</si>
  <si>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</si>
  <si>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</si>
  <si>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</si>
  <si>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</si>
  <si>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</si>
  <si>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</si>
  <si>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</si>
  <si>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</si>
  <si>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</si>
  <si>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</si>
  <si>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</si>
  <si>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</si>
  <si>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</si>
  <si>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</si>
  <si>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</si>
  <si>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</si>
  <si>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</si>
  <si>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</si>
  <si>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</si>
  <si>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</si>
  <si>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</si>
  <si>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</si>
  <si>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</si>
  <si>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</si>
  <si>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</si>
  <si>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</si>
  <si>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</si>
  <si>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</si>
  <si>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</si>
  <si>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</si>
  <si>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</si>
  <si>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</si>
  <si>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</si>
  <si>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</si>
  <si>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</si>
  <si>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</si>
  <si>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</si>
  <si>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</si>
  <si>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</si>
  <si>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</si>
  <si>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</si>
  <si>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</si>
  <si>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</si>
  <si>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</si>
  <si>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</si>
  <si>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</si>
  <si>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</si>
  <si>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</si>
  <si>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</si>
  <si>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</si>
  <si>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</si>
  <si>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</si>
  <si>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</si>
  <si>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</si>
  <si>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</si>
  <si>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</si>
  <si>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</si>
  <si>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</si>
  <si>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</si>
  <si>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</si>
  <si>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</si>
  <si>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</si>
  <si>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</si>
  <si>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</si>
  <si>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</si>
  <si>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</si>
  <si>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</si>
  <si>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</si>
  <si>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</si>
  <si>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</si>
  <si>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</si>
  <si>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</si>
  <si>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</si>
  <si>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</si>
  <si>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</si>
  <si>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</si>
  <si>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</si>
  <si>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</si>
  <si>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</si>
  <si>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</si>
  <si>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</si>
  <si>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</si>
  <si>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</si>
  <si>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</si>
  <si>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</si>
  <si>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</si>
  <si>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</si>
  <si>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</si>
  <si>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</si>
  <si>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</si>
  <si>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</si>
  <si>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</si>
  <si>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</si>
  <si>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</si>
  <si>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</si>
  <si>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</si>
  <si>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</si>
  <si>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</si>
  <si>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</si>
  <si>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</si>
  <si>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</si>
  <si>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</si>
  <si>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</si>
  <si>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</si>
  <si>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</si>
  <si>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</si>
  <si>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</si>
  <si>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</si>
  <si>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</si>
  <si>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</si>
  <si>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</si>
  <si>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</si>
  <si>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</si>
  <si>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</si>
  <si>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</si>
  <si>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</si>
  <si>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</si>
  <si>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</si>
  <si>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</si>
  <si>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</si>
  <si>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</si>
  <si>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</si>
  <si>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</si>
  <si>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</si>
  <si>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</si>
  <si>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</si>
  <si>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</si>
  <si>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</si>
  <si>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</si>
  <si>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</si>
  <si>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</si>
  <si>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</si>
  <si>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</si>
  <si>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</si>
  <si>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</si>
  <si>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</si>
  <si>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</si>
  <si>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</si>
  <si>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</si>
  <si>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</si>
  <si>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</si>
  <si>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</si>
  <si>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</si>
  <si>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</si>
  <si>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</si>
  <si>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</si>
  <si>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</si>
  <si>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</si>
  <si>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</si>
  <si>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</si>
  <si>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</si>
  <si>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</si>
  <si>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</si>
  <si>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</si>
  <si>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</si>
  <si>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</si>
  <si>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</si>
  <si>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</si>
  <si>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</si>
  <si>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</si>
  <si>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</si>
  <si>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</si>
  <si>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</si>
  <si>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</si>
  <si>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</si>
  <si>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</si>
  <si>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</si>
  <si>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</si>
  <si>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</si>
  <si>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</si>
  <si>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</si>
  <si>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</si>
  <si>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</si>
  <si>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</si>
  <si>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</si>
  <si>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</si>
  <si>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</si>
  <si>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</si>
  <si>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</si>
  <si>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</si>
  <si>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</si>
  <si>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</si>
  <si>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</si>
  <si>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</si>
  <si>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</si>
  <si>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</si>
  <si>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</si>
  <si>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</si>
  <si>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</si>
  <si>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</si>
  <si>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</si>
  <si>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</si>
  <si>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</si>
  <si>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</si>
  <si>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</si>
  <si>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</si>
  <si>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</si>
  <si>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</si>
  <si>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</si>
  <si>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</si>
  <si>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</si>
  <si>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</si>
  <si>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</si>
  <si>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</si>
  <si>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</si>
  <si>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</si>
  <si>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</si>
  <si>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</si>
  <si>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</si>
  <si>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</si>
  <si>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</si>
  <si>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</si>
  <si>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</si>
  <si>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</si>
  <si>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</si>
  <si>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</si>
  <si>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</si>
  <si>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</si>
  <si>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</si>
  <si>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</si>
  <si>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</si>
  <si>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</si>
  <si>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</si>
  <si>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</si>
  <si>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</si>
  <si>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</si>
  <si>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</si>
  <si>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</si>
  <si>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</si>
  <si>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</si>
  <si>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</si>
  <si>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</si>
  <si>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</si>
  <si>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</si>
  <si>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</si>
  <si>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</si>
  <si>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</si>
  <si>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</si>
  <si>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</si>
  <si>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</si>
  <si>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</si>
  <si>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</si>
  <si>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</si>
  <si>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</si>
  <si>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</si>
  <si>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</si>
  <si>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</si>
  <si>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</si>
  <si>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</si>
  <si>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</si>
  <si>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</si>
  <si>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</si>
  <si>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</si>
  <si>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</si>
  <si>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</si>
  <si>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</si>
  <si>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</si>
  <si>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</si>
  <si>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</si>
  <si>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</si>
  <si>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</si>
  <si>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</si>
  <si>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</si>
  <si>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</si>
  <si>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</si>
  <si>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</si>
  <si>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</si>
  <si>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</si>
  <si>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</si>
  <si>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</si>
  <si>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</si>
  <si>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</si>
  <si>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</si>
  <si>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</si>
  <si>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</si>
  <si>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</si>
  <si>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</si>
  <si>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</si>
  <si>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</si>
  <si>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</si>
  <si>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</si>
  <si>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</si>
  <si>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</si>
  <si>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</si>
  <si>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</si>
  <si>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</si>
  <si>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</si>
  <si>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</si>
  <si>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</si>
  <si>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</si>
  <si>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</si>
  <si>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</si>
  <si>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</si>
  <si>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</si>
  <si>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</si>
  <si>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</si>
  <si>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</si>
  <si>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</si>
  <si>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</si>
  <si>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</si>
  <si>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</si>
  <si>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</si>
  <si>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</si>
  <si>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</si>
  <si>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</si>
  <si>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</si>
  <si>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</si>
  <si>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</si>
  <si>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</si>
  <si>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</si>
  <si>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</si>
  <si>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</si>
  <si>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</si>
  <si>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</si>
  <si>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</si>
  <si>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</si>
  <si>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</si>
  <si>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</si>
  <si>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</si>
  <si>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</si>
  <si>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</si>
  <si>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</si>
  <si>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</si>
  <si>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</si>
  <si>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</si>
  <si>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</si>
  <si>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</si>
  <si>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</si>
  <si>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</si>
  <si>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</si>
  <si>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</si>
  <si>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</si>
  <si>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</si>
  <si>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</si>
  <si>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</si>
  <si>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</si>
  <si>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</si>
  <si>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</si>
  <si>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</si>
  <si>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</si>
  <si>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</si>
  <si>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</si>
  <si>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</si>
  <si>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</si>
  <si>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</si>
  <si>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</si>
  <si>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</si>
  <si>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</si>
  <si>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</si>
  <si>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</si>
  <si>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</si>
  <si>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</si>
  <si>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</si>
  <si>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</si>
  <si>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</si>
  <si>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</si>
  <si>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</si>
  <si>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</si>
  <si>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</si>
  <si>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</si>
  <si>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</si>
  <si>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</si>
  <si>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</si>
  <si>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</si>
  <si>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</si>
  <si>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</si>
  <si>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</si>
  <si>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</si>
  <si>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</si>
  <si>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</si>
  <si>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</si>
  <si>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</si>
  <si>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</si>
  <si>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</si>
  <si>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</si>
  <si>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</si>
  <si>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</si>
  <si>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</si>
  <si>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</si>
  <si>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</si>
  <si>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</si>
  <si>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</si>
  <si>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</si>
  <si>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</si>
  <si>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</si>
  <si>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</si>
  <si>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</si>
  <si>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</si>
  <si>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</si>
  <si>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</si>
  <si>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</si>
  <si>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</si>
  <si>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</si>
  <si>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</si>
  <si>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</si>
  <si>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</si>
  <si>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</si>
  <si>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</si>
  <si>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</si>
  <si>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</si>
  <si>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</si>
  <si>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</si>
  <si>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</si>
  <si>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</si>
  <si>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</si>
  <si>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</si>
  <si>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</si>
  <si>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</si>
  <si>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</si>
  <si>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</si>
  <si>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</si>
  <si>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</si>
  <si>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</si>
  <si>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</si>
  <si>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</si>
  <si>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</si>
  <si>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</si>
  <si>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</si>
  <si>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</si>
  <si>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</si>
  <si>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</si>
  <si>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</si>
  <si>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</si>
  <si>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</si>
  <si>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</si>
  <si>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</si>
  <si>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</si>
  <si>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</si>
  <si>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</si>
  <si>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</si>
  <si>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</si>
  <si>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</si>
  <si>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</si>
  <si>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</si>
  <si>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</si>
  <si>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</si>
  <si>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</si>
  <si>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</si>
  <si>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</si>
  <si>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</si>
  <si>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</si>
  <si>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</si>
  <si>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</si>
  <si>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</si>
  <si>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</si>
  <si>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</si>
  <si>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</si>
  <si>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</si>
  <si>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</si>
  <si>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</si>
  <si>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</si>
  <si>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</si>
  <si>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</si>
  <si>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</si>
  <si>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</si>
  <si>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</si>
  <si>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</si>
  <si>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</si>
  <si>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</si>
  <si>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</si>
  <si>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</si>
  <si>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</si>
  <si>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</si>
  <si>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</si>
  <si>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</si>
  <si>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</si>
  <si>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</si>
  <si>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</si>
  <si>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</si>
  <si>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</si>
  <si>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</si>
  <si>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</si>
  <si>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</si>
  <si>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</si>
  <si>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</si>
  <si>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</si>
  <si>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</si>
  <si>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</si>
  <si>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</si>
  <si>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</si>
  <si>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</si>
  <si>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</si>
  <si>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</si>
  <si>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</si>
  <si>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</si>
  <si>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</si>
  <si>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</si>
  <si>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</si>
  <si>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</si>
  <si>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</si>
  <si>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</si>
  <si>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</si>
  <si>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</si>
  <si>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</si>
  <si>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</si>
  <si>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</si>
  <si>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</si>
  <si>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</si>
  <si>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</si>
  <si>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</si>
  <si>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</si>
  <si>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</si>
  <si>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</si>
  <si>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</si>
  <si>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</si>
  <si>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</si>
  <si>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</si>
  <si>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</si>
  <si>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</si>
  <si>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</si>
  <si>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</si>
  <si>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</si>
  <si>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</si>
  <si>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</si>
  <si>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</si>
  <si>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</si>
  <si>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</si>
  <si>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</si>
  <si>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</si>
  <si>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</si>
  <si>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</si>
  <si>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</si>
  <si>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</si>
  <si>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</si>
  <si>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</si>
  <si>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</si>
  <si>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</si>
  <si>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</si>
  <si>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</si>
  <si>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</si>
  <si>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</si>
  <si>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</si>
  <si>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</si>
  <si>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</si>
  <si>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</si>
  <si>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</si>
  <si>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</si>
  <si>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</si>
  <si>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</si>
  <si>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</si>
  <si>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</si>
  <si>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</si>
  <si>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</si>
  <si>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</si>
  <si>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</si>
  <si>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</si>
  <si>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</si>
  <si>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</si>
  <si>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</si>
  <si>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</si>
  <si>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</si>
  <si>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</si>
  <si>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</si>
  <si>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</si>
  <si>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</si>
  <si>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</si>
  <si>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</si>
  <si>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</si>
  <si>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</si>
  <si>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</si>
  <si>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</si>
  <si>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</si>
  <si>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</si>
  <si>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</si>
  <si>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</si>
  <si>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</si>
  <si>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</si>
  <si>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</si>
  <si>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</si>
  <si>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</si>
  <si>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</si>
  <si>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</si>
  <si>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</si>
  <si>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</si>
  <si>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</si>
  <si>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</si>
  <si>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</si>
  <si>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</si>
  <si>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</si>
  <si>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</si>
  <si>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</si>
  <si>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</si>
  <si>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</si>
  <si>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</si>
  <si>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</si>
  <si>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</si>
  <si>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</si>
  <si>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</si>
  <si>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</si>
  <si>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</si>
  <si>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</si>
  <si>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</si>
  <si>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</si>
  <si>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</si>
  <si>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</si>
  <si>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</si>
  <si>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</si>
  <si>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</si>
  <si>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</si>
  <si>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</si>
  <si>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</si>
  <si>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</si>
  <si>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</si>
  <si>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</si>
  <si>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</si>
  <si>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</si>
  <si>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</si>
  <si>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</si>
  <si>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</si>
  <si>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</si>
  <si>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</si>
  <si>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</si>
  <si>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</si>
  <si>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</si>
  <si>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</si>
  <si>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</si>
  <si>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</si>
  <si>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</si>
  <si>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</si>
  <si>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</si>
  <si>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</si>
  <si>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</si>
  <si>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</si>
  <si>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</si>
  <si>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</si>
  <si>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</si>
  <si>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</si>
  <si>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</si>
  <si>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</si>
  <si>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</si>
  <si>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</si>
  <si>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</si>
  <si>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</si>
  <si>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</si>
  <si>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</si>
  <si>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</si>
  <si>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</si>
  <si>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</si>
  <si>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</si>
  <si>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</si>
  <si>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</si>
  <si>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</si>
  <si>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</si>
  <si>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</si>
  <si>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</si>
  <si>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</si>
  <si>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</si>
  <si>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</si>
  <si>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</si>
  <si>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</si>
  <si>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</si>
  <si>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</si>
  <si>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</si>
  <si>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</si>
  <si>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</si>
  <si>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</si>
  <si>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</si>
  <si>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</si>
  <si>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</si>
  <si>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</si>
  <si>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</si>
  <si>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</si>
  <si>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</si>
  <si>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</si>
  <si>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</si>
  <si>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</si>
  <si>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</si>
  <si>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</si>
  <si>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</si>
  <si>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</si>
  <si>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</si>
  <si>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</si>
  <si>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</si>
  <si>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</si>
  <si>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</si>
  <si>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</si>
  <si>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</si>
  <si>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</si>
  <si>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</si>
  <si>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</si>
  <si>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</si>
  <si>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</si>
  <si>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</si>
  <si>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</si>
  <si>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</si>
  <si>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</si>
  <si>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</si>
  <si>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</si>
  <si>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</si>
  <si>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</si>
  <si>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</si>
  <si>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</si>
  <si>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</si>
  <si>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</si>
  <si>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</si>
  <si>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</si>
  <si>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</si>
  <si>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</si>
  <si>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</si>
  <si>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</si>
  <si>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</si>
  <si>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</si>
  <si>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</si>
  <si>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</si>
  <si>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</si>
  <si>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</si>
  <si>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</si>
  <si>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</si>
  <si>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</si>
  <si>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</si>
  <si>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</si>
  <si>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</si>
  <si>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</si>
  <si>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</si>
  <si>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</si>
  <si>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</si>
  <si>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</si>
  <si>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</si>
  <si>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</si>
  <si>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</si>
  <si>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</si>
  <si>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</si>
  <si>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</si>
  <si>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</si>
  <si>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</si>
  <si>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</si>
  <si>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</si>
  <si>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</si>
  <si>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</si>
  <si>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</si>
  <si>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</si>
  <si>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</si>
  <si>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</si>
  <si>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</si>
  <si>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</si>
  <si>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</si>
  <si>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</si>
  <si>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</si>
  <si>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</si>
  <si>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</si>
  <si>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</si>
  <si>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</si>
  <si>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</si>
  <si>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</si>
  <si>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</si>
  <si>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</si>
  <si>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</si>
  <si>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</si>
  <si>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</si>
  <si>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</si>
  <si>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</si>
  <si>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</si>
  <si>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</si>
  <si>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</si>
  <si>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</si>
  <si>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</si>
  <si>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</si>
  <si>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</si>
  <si>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</si>
  <si>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</si>
  <si>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</si>
  <si>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</si>
  <si>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</si>
  <si>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</si>
  <si>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</si>
  <si>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</si>
  <si>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</si>
  <si>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</si>
  <si>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</si>
  <si>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</si>
  <si>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</si>
  <si>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</si>
  <si>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</si>
  <si>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</si>
  <si>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</si>
  <si>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</si>
  <si>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</si>
  <si>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</si>
  <si>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</si>
  <si>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</si>
  <si>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</si>
  <si>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</si>
  <si>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</si>
  <si>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</si>
  <si>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</si>
  <si>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</si>
  <si>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</si>
  <si>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</si>
  <si>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</si>
  <si>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</si>
  <si>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</si>
  <si>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</si>
  <si>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</si>
  <si>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</si>
  <si>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</si>
  <si>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</si>
  <si>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</si>
  <si>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</si>
  <si>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</si>
  <si>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</si>
  <si>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</si>
  <si>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</si>
  <si>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</si>
  <si>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</si>
  <si>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</si>
  <si>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</si>
  <si>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</si>
  <si>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</si>
  <si>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</si>
  <si>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</si>
  <si>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</si>
  <si>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</si>
  <si>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</si>
  <si>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</si>
  <si>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</si>
  <si>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</si>
  <si>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</si>
  <si>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</si>
  <si>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</si>
  <si>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</si>
  <si>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</si>
  <si>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</si>
  <si>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</si>
  <si>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</si>
  <si>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</si>
  <si>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</si>
  <si>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</si>
  <si>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</si>
  <si>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</si>
  <si>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</si>
  <si>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</si>
  <si>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</si>
  <si>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</si>
  <si>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</si>
  <si>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</si>
  <si>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</si>
  <si>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</si>
  <si>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</si>
  <si>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</si>
  <si>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</si>
  <si>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</si>
  <si>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</si>
  <si>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</si>
  <si>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</si>
  <si>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</si>
  <si>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</si>
  <si>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</si>
  <si>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</si>
  <si>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</si>
  <si>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</si>
  <si>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</si>
  <si>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</si>
  <si>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</si>
  <si>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</si>
  <si>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</si>
  <si>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</si>
  <si>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</si>
  <si>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</si>
  <si>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</si>
  <si>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</si>
  <si>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</si>
  <si>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</si>
  <si>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</si>
  <si>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</si>
  <si>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</si>
  <si>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</si>
  <si>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</si>
  <si>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</si>
  <si>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</si>
  <si>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</si>
  <si>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</si>
  <si>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</si>
  <si>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</si>
  <si>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</si>
  <si>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</si>
  <si>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</si>
  <si>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</si>
  <si>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</si>
  <si>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</si>
  <si>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</si>
  <si>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</si>
  <si>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</si>
  <si>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</si>
  <si>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</si>
  <si>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</si>
  <si>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</si>
  <si>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</si>
  <si>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</si>
  <si>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</si>
  <si>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</si>
  <si>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</si>
  <si>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</si>
  <si>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</si>
  <si>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</si>
  <si>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</si>
  <si>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</si>
  <si>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</si>
  <si>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</si>
  <si>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</si>
  <si>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</si>
  <si>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</si>
  <si>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</si>
  <si>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</si>
  <si>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</si>
  <si>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</si>
  <si>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</si>
  <si>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</si>
  <si>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</si>
  <si>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</si>
  <si>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</si>
  <si>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</si>
  <si>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</si>
  <si>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</si>
  <si>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</si>
  <si>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</si>
  <si>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</si>
  <si>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</si>
  <si>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</si>
  <si>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</si>
  <si>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</si>
  <si>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</si>
  <si>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</si>
  <si>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</si>
  <si>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</si>
  <si>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</si>
  <si>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</si>
  <si>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</si>
  <si>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</si>
  <si>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</si>
  <si>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</si>
  <si>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</si>
  <si>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</si>
  <si>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</si>
  <si>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</si>
  <si>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</si>
  <si>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</si>
  <si>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</si>
  <si>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</si>
  <si>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</si>
  <si>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</si>
  <si>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</si>
  <si>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</si>
  <si>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</si>
  <si>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</si>
  <si>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</si>
  <si>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</si>
  <si>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</si>
  <si>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</si>
  <si>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</si>
  <si>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</si>
  <si>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</si>
  <si>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</si>
  <si>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</si>
  <si>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</si>
  <si>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</si>
  <si>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</si>
  <si>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</si>
  <si>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</si>
  <si>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</si>
  <si>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</si>
  <si>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</si>
  <si>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</si>
  <si>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</si>
  <si>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</si>
  <si>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</si>
  <si>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</si>
  <si>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</si>
  <si>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</si>
  <si>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</si>
  <si>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</si>
  <si>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</si>
  <si>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</si>
  <si>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</si>
  <si>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</si>
  <si>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</si>
  <si>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</si>
  <si>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</si>
  <si>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</si>
  <si>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</si>
  <si>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</si>
  <si>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</si>
  <si>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</si>
  <si>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</si>
  <si>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</si>
  <si>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</si>
  <si>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</si>
  <si>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</si>
  <si>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</si>
  <si>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</si>
  <si>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</si>
  <si>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</si>
  <si>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</si>
  <si>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</si>
  <si>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</si>
  <si>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</si>
  <si>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</si>
  <si>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</si>
  <si>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</si>
  <si>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</si>
  <si>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</si>
  <si>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</si>
  <si>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</si>
  <si>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</si>
  <si>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</si>
  <si>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</si>
  <si>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</si>
  <si>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</si>
  <si>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</si>
  <si>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</si>
  <si>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</si>
  <si>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</si>
  <si>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</si>
  <si>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</si>
  <si>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</si>
  <si>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</si>
  <si>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</si>
  <si>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</si>
  <si>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</si>
  <si>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</si>
  <si>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</si>
  <si>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</si>
  <si>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</si>
  <si>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</si>
  <si>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</si>
  <si>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</si>
  <si>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</si>
  <si>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</si>
  <si>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</si>
  <si>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</si>
  <si>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</si>
  <si>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</si>
  <si>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</si>
  <si>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</si>
  <si>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</si>
  <si>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</si>
  <si>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</si>
  <si>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</si>
  <si>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</si>
  <si>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</si>
  <si>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</si>
  <si>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</si>
  <si>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</si>
  <si>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</si>
  <si>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</si>
  <si>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</si>
  <si>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</si>
  <si>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</si>
  <si>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</si>
  <si>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</si>
  <si>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</si>
  <si>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</si>
  <si>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</si>
  <si>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</si>
  <si>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</si>
  <si>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</si>
  <si>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</si>
  <si>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</si>
  <si>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</si>
  <si>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</si>
  <si>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</si>
  <si>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</si>
  <si>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</si>
  <si>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</si>
  <si>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</si>
  <si>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</si>
  <si>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</si>
  <si>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</si>
  <si>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</si>
  <si>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</si>
  <si>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</si>
  <si>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</si>
  <si>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</si>
  <si>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</si>
  <si>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</si>
  <si>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</si>
  <si>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</si>
  <si>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</si>
  <si>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</si>
  <si>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</si>
  <si>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</si>
  <si>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</si>
  <si>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</si>
  <si>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</si>
  <si>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</si>
  <si>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</si>
  <si>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</si>
  <si>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</si>
  <si>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</si>
  <si>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</si>
  <si>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</si>
  <si>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</si>
  <si>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</si>
  <si>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</si>
  <si>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</si>
  <si>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</si>
  <si>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</si>
  <si>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</si>
  <si>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</si>
  <si>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</si>
  <si>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</si>
  <si>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</si>
  <si>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</si>
  <si>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</si>
  <si>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</si>
  <si>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</si>
  <si>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</si>
  <si>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</si>
  <si>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</si>
  <si>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</si>
  <si>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</si>
  <si>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</si>
  <si>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</si>
  <si>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</si>
  <si>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</si>
  <si>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</si>
  <si>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</si>
  <si>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</si>
  <si>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</si>
  <si>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</si>
  <si>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</si>
  <si>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</si>
  <si>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</si>
  <si>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</si>
  <si>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</si>
  <si>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</si>
  <si>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</si>
  <si>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</si>
  <si>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</si>
  <si>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</si>
  <si>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</si>
  <si>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</si>
  <si>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</si>
  <si>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</si>
  <si>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</si>
  <si>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</si>
  <si>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</si>
  <si>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</si>
  <si>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</si>
  <si>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</si>
  <si>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</si>
  <si>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</si>
  <si>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</si>
  <si>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</si>
  <si>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</si>
  <si>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</si>
  <si>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</si>
  <si>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</si>
  <si>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</si>
  <si>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</si>
  <si>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</si>
  <si>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</si>
  <si>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</si>
  <si>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</si>
  <si>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</si>
  <si>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</si>
  <si>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</si>
  <si>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</si>
  <si>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</si>
  <si>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</si>
  <si>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</si>
  <si>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</si>
  <si>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</si>
  <si>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</si>
  <si>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</si>
  <si>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</si>
  <si>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</si>
  <si>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</si>
  <si>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</si>
  <si>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</si>
  <si>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</si>
  <si>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</si>
  <si>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</si>
  <si>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</si>
  <si>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</si>
  <si>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</si>
  <si>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</si>
  <si>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</si>
  <si>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</si>
  <si>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</si>
  <si>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</si>
  <si>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</si>
  <si>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</si>
  <si>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</si>
  <si>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</si>
  <si>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</si>
  <si>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</si>
  <si>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</si>
  <si>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</si>
  <si>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</si>
  <si>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</si>
  <si>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</si>
  <si>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</si>
  <si>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</si>
  <si>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</si>
  <si>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</si>
  <si>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</si>
  <si>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</si>
  <si>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</si>
  <si>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</si>
  <si>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</si>
  <si>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</si>
  <si>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</si>
  <si>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</si>
  <si>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</si>
  <si>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</si>
  <si>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</si>
  <si>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</si>
  <si>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</si>
  <si>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</si>
  <si>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</si>
  <si>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</si>
  <si>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</si>
  <si>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</si>
  <si>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</si>
  <si>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</si>
  <si>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</si>
  <si>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</si>
  <si>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</si>
  <si>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</si>
  <si>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</si>
  <si>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</si>
  <si>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</si>
  <si>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</si>
  <si>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</si>
  <si>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</si>
  <si>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</si>
  <si>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</si>
  <si>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</si>
  <si>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</si>
  <si>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</si>
  <si>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</si>
  <si>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</si>
  <si>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</si>
  <si>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</si>
  <si>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</si>
  <si>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</si>
  <si>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</si>
  <si>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</si>
  <si>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</si>
  <si>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</si>
  <si>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</si>
  <si>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</si>
  <si>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</si>
  <si>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</si>
  <si>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</si>
  <si>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</si>
  <si>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</si>
  <si>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</si>
  <si>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</si>
  <si>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</si>
  <si>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</si>
  <si>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</si>
  <si>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</si>
  <si>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</si>
  <si>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</si>
  <si>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</si>
  <si>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</si>
  <si>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</si>
  <si>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</si>
  <si>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</si>
  <si>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</si>
  <si>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</si>
  <si>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</si>
  <si>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</si>
  <si>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</si>
  <si>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</si>
  <si>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</si>
  <si>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</si>
  <si>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</si>
  <si>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</si>
  <si>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</si>
  <si>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</si>
  <si>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</si>
  <si>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</si>
  <si>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</si>
  <si>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</si>
  <si>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</si>
  <si>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</si>
  <si>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</si>
  <si>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</si>
  <si>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</si>
  <si>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</si>
  <si>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</si>
  <si>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</si>
  <si>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</si>
  <si>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</si>
  <si>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</si>
  <si>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</si>
  <si>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</si>
  <si>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</si>
  <si>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</si>
  <si>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</si>
  <si>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</si>
  <si>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</si>
  <si>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</si>
  <si>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</si>
  <si>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</si>
  <si>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</si>
  <si>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</si>
  <si>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</si>
  <si>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</si>
  <si>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</si>
  <si>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</si>
  <si>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</si>
  <si>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</si>
  <si>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</si>
  <si>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</si>
  <si>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</si>
  <si>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</si>
  <si>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</si>
  <si>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</si>
  <si>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</si>
  <si>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</si>
  <si>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</si>
  <si>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</si>
  <si>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</si>
  <si>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</si>
  <si>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</si>
  <si>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</si>
  <si>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</si>
  <si>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</si>
  <si>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</si>
  <si>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</si>
  <si>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</si>
  <si>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</si>
  <si>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</si>
  <si>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</si>
  <si>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</si>
  <si>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</si>
  <si>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</si>
  <si>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</si>
  <si>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</si>
  <si>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</si>
  <si>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</si>
  <si>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</si>
  <si>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</si>
  <si>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</si>
  <si>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</si>
  <si>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</si>
  <si>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</si>
  <si>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</si>
  <si>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</si>
  <si>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</si>
  <si>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</si>
  <si>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</si>
  <si>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</si>
  <si>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</si>
  <si>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</si>
  <si>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</si>
  <si>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</si>
  <si>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</si>
  <si>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</si>
  <si>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</si>
  <si>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</si>
  <si>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</si>
  <si>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</si>
  <si>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</si>
  <si>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</si>
  <si>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</si>
  <si>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</si>
  <si>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</si>
  <si>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</si>
  <si>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</si>
  <si>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</si>
  <si>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</si>
  <si>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</si>
  <si>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</si>
  <si>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</si>
  <si>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</si>
  <si>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</si>
  <si>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</si>
  <si>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</si>
  <si>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</si>
  <si>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</si>
  <si>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</si>
  <si>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</si>
  <si>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</si>
  <si>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</si>
  <si>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</si>
  <si>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</si>
  <si>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</si>
  <si>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</si>
  <si>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</si>
  <si>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</si>
  <si>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</si>
  <si>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</si>
  <si>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</si>
  <si>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</si>
  <si>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</si>
  <si>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</si>
  <si>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</si>
  <si>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</si>
  <si>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</si>
  <si>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</si>
  <si>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</si>
  <si>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</si>
  <si>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</si>
  <si>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10000 to 14999</t>
  </si>
  <si>
    <t>20000 to 24999</t>
  </si>
  <si>
    <t>15000 to 19999</t>
  </si>
  <si>
    <t>25000 to 29999</t>
  </si>
  <si>
    <t>30000 to 34999</t>
  </si>
  <si>
    <t>35000 to 39999</t>
  </si>
  <si>
    <t>40000 to 44999</t>
  </si>
  <si>
    <t>50000 or More</t>
  </si>
  <si>
    <t>Number Successful</t>
  </si>
  <si>
    <t>5000 to 9999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</si>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</sst>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Based on Lanch</a:t>
            </a:r>
            <a:r>
              <a:rPr lang="en-US" baseline="0"/>
              <a:t>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15-4954-9984-D3C02C8FFED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15-4954-9984-D3C02C8FFED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15-4954-9984-D3C02C8FF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4289631"/>
        <c:axId val="1322613359"/>
      </c:lineChart>
      <c:catAx>
        <c:axId val="79428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2613359"/>
        <c:crosses val="autoZero"/>
        <c:auto val="1"/>
        <c:lblAlgn val="ctr"/>
        <c:lblOffset val="100"/>
        <c:noMultiLvlLbl val="0"/>
      </c:catAx>
      <c:valAx>
        <c:axId val="132261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289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0.51764705882352946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3B-4685-859A-2F9FF5D836B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0.4823529411764706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3B-4685-859A-2F9FF5D836B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3B-4685-859A-2F9FF5D836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7621695"/>
        <c:axId val="798751023"/>
      </c:lineChart>
      <c:catAx>
        <c:axId val="1327621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751023"/>
        <c:crosses val="autoZero"/>
        <c:auto val="1"/>
        <c:lblAlgn val="ctr"/>
        <c:lblOffset val="100"/>
        <c:noMultiLvlLbl val="0"/>
      </c:catAx>
      <c:valAx>
        <c:axId val="79875102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7621695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27060411198600176"/>
          <c:y val="8.12919218431029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0D-401E-B00A-3EC3208EBB64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0D-401E-B00A-3EC3208EBB64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0D-401E-B00A-3EC3208EBB64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0D-401E-B00A-3EC3208EB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44066720"/>
        <c:axId val="844079200"/>
      </c:barChart>
      <c:catAx>
        <c:axId val="84406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079200"/>
        <c:crosses val="autoZero"/>
        <c:auto val="1"/>
        <c:lblAlgn val="ctr"/>
        <c:lblOffset val="100"/>
        <c:noMultiLvlLbl val="0"/>
      </c:catAx>
      <c:valAx>
        <c:axId val="84407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066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4D-46D7-8D2A-6DC7A090F82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4D-46D7-8D2A-6DC7A090F82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4D-46D7-8D2A-6DC7A090F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984016"/>
        <c:axId val="185984848"/>
      </c:barChart>
      <c:catAx>
        <c:axId val="18598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84848"/>
        <c:crosses val="autoZero"/>
        <c:auto val="1"/>
        <c:lblAlgn val="ctr"/>
        <c:lblOffset val="100"/>
        <c:noMultiLvlLbl val="0"/>
      </c:catAx>
      <c:valAx>
        <c:axId val="18598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8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67-4692-A9C5-E5D6549C6C2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67-4692-A9C5-E5D6549C6C2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67-4692-A9C5-E5D6549C6C2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A67-4692-A9C5-E5D6549C6C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7760960"/>
        <c:axId val="237762208"/>
      </c:lineChart>
      <c:catAx>
        <c:axId val="23776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62208"/>
        <c:crosses val="autoZero"/>
        <c:auto val="1"/>
        <c:lblAlgn val="ctr"/>
        <c:lblOffset val="100"/>
        <c:noMultiLvlLbl val="0"/>
      </c:catAx>
      <c:valAx>
        <c:axId val="23776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6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142875</xdr:colOff>
      <xdr:row>3</xdr:row>
      <xdr:rowOff>128587</xdr:rowOff>
    </xdr:from>
    <xdr:to>
      <xdr:col>13</xdr:col>
      <xdr:colOff>457200</xdr:colOff>
      <xdr:row>18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016C6D-95A7-4A59-A0EE-354A2D8EEC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776286</xdr:colOff>
      <xdr:row>14</xdr:row>
      <xdr:rowOff>47625</xdr:rowOff>
    </xdr:from>
    <xdr:to>
      <xdr:col>6</xdr:col>
      <xdr:colOff>647700</xdr:colOff>
      <xdr:row>28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9035D5-01F0-475D-B761-14C0CA47D0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3</xdr:row>
      <xdr:rowOff>33337</xdr:rowOff>
    </xdr:from>
    <xdr:to>
      <xdr:col>13</xdr:col>
      <xdr:colOff>495300</xdr:colOff>
      <xdr:row>17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C1DDB3-34DE-4352-90AE-23C79169AB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4</xdr:row>
      <xdr:rowOff>166687</xdr:rowOff>
    </xdr:from>
    <xdr:to>
      <xdr:col>13</xdr:col>
      <xdr:colOff>457200</xdr:colOff>
      <xdr:row>19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C8D65B-A55D-4A1C-8B7C-76A13B9AE9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3</xdr:row>
      <xdr:rowOff>147637</xdr:rowOff>
    </xdr:from>
    <xdr:to>
      <xdr:col>13</xdr:col>
      <xdr:colOff>590550</xdr:colOff>
      <xdr:row>18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AE7F11-038F-4E0F-BFE1-A72A394AAA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s Hernandez" refreshedDate="44593.772890972221" createdVersion="7" refreshedVersion="7" minRefreshableVersion="3" recordCount="4114" xr:uid="{79DC8675-5061-4D01-B427-C562DF3F95E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s Hernandez" refreshedDate="44594.599328124998" createdVersion="7" refreshedVersion="7" minRefreshableVersion="3" recordCount="4114" xr:uid="{7E8A60DD-C6C8-4660-8FB1-6FFE4D0E75D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s Hernandez" refreshedDate="44608.919880324072" createdVersion="7" refreshedVersion="7" minRefreshableVersion="3" recordCount="4114" xr:uid="{8A9DE6D5-11D1-4C6A-AEB1-557BC6091E6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160483504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x v="0"/>
    <x v="0"/>
    <n v="137"/>
    <n v="63.92"/>
  </r>
  <r>
    <n v="1"/>
    <x v="1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x v="0"/>
    <x v="0"/>
    <n v="143"/>
    <n v="185.48"/>
  </r>
  <r>
    <n v="2"/>
    <x v="2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x v="0"/>
    <x v="0"/>
    <n v="105"/>
    <n v="15"/>
  </r>
  <r>
    <n v="3"/>
    <x v="3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x v="0"/>
    <x v="0"/>
    <n v="104"/>
    <n v="69.27"/>
  </r>
  <r>
    <n v="4"/>
    <x v="4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x v="0"/>
    <x v="0"/>
    <n v="123"/>
    <n v="190.55"/>
  </r>
  <r>
    <n v="5"/>
    <x v="5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x v="0"/>
    <x v="0"/>
    <n v="110"/>
    <n v="93.4"/>
  </r>
  <r>
    <n v="6"/>
    <x v="6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x v="0"/>
    <x v="0"/>
    <n v="106"/>
    <n v="146.88"/>
  </r>
  <r>
    <n v="7"/>
    <x v="7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x v="0"/>
    <x v="0"/>
    <n v="101"/>
    <n v="159.82"/>
  </r>
  <r>
    <n v="8"/>
    <x v="8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x v="0"/>
    <x v="0"/>
    <n v="100"/>
    <n v="291.79000000000002"/>
  </r>
  <r>
    <n v="9"/>
    <x v="9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x v="0"/>
    <x v="0"/>
    <n v="126"/>
    <n v="31.5"/>
  </r>
  <r>
    <n v="10"/>
    <x v="10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x v="0"/>
    <x v="0"/>
    <n v="101"/>
    <n v="158.68"/>
  </r>
  <r>
    <n v="11"/>
    <x v="11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x v="0"/>
    <x v="0"/>
    <n v="121"/>
    <n v="80.33"/>
  </r>
  <r>
    <n v="12"/>
    <x v="12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x v="0"/>
    <x v="0"/>
    <n v="165"/>
    <n v="59.96"/>
  </r>
  <r>
    <n v="13"/>
    <x v="13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x v="0"/>
    <x v="0"/>
    <n v="160"/>
    <n v="109.78"/>
  </r>
  <r>
    <n v="14"/>
    <x v="14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x v="0"/>
    <x v="0"/>
    <n v="101"/>
    <n v="147.71"/>
  </r>
  <r>
    <n v="15"/>
    <x v="15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x v="0"/>
    <x v="0"/>
    <n v="107"/>
    <n v="21.76"/>
  </r>
  <r>
    <n v="16"/>
    <x v="16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x v="0"/>
    <x v="0"/>
    <n v="100"/>
    <n v="171.84"/>
  </r>
  <r>
    <n v="17"/>
    <x v="17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x v="0"/>
    <x v="0"/>
    <n v="101"/>
    <n v="41.94"/>
  </r>
  <r>
    <n v="18"/>
    <x v="18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x v="0"/>
    <x v="0"/>
    <n v="106"/>
    <n v="93.26"/>
  </r>
  <r>
    <n v="19"/>
    <x v="19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x v="0"/>
    <x v="0"/>
    <n v="145"/>
    <n v="56.14"/>
  </r>
  <r>
    <n v="20"/>
    <x v="20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x v="0"/>
    <x v="0"/>
    <n v="100"/>
    <n v="80.16"/>
  </r>
  <r>
    <n v="21"/>
    <x v="21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x v="0"/>
    <x v="0"/>
    <n v="109"/>
    <n v="199.9"/>
  </r>
  <r>
    <n v="22"/>
    <x v="22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x v="0"/>
    <x v="0"/>
    <n v="117"/>
    <n v="51.25"/>
  </r>
  <r>
    <n v="23"/>
    <x v="23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x v="0"/>
    <x v="0"/>
    <n v="119"/>
    <n v="103.04"/>
  </r>
  <r>
    <n v="24"/>
    <x v="24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x v="0"/>
    <x v="0"/>
    <n v="109"/>
    <n v="66.349999999999994"/>
  </r>
  <r>
    <n v="25"/>
    <x v="25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x v="0"/>
    <x v="0"/>
    <n v="133"/>
    <n v="57.14"/>
  </r>
  <r>
    <n v="26"/>
    <x v="26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x v="0"/>
    <x v="0"/>
    <n v="155"/>
    <n v="102.11"/>
  </r>
  <r>
    <n v="27"/>
    <x v="27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x v="0"/>
    <x v="0"/>
    <n v="112"/>
    <n v="148.97"/>
  </r>
  <r>
    <n v="28"/>
    <x v="28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x v="0"/>
    <x v="0"/>
    <n v="100"/>
    <n v="169.61"/>
  </r>
  <r>
    <n v="29"/>
    <x v="29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x v="0"/>
    <x v="0"/>
    <n v="123"/>
    <n v="31.62"/>
  </r>
  <r>
    <n v="30"/>
    <x v="30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x v="0"/>
    <x v="0"/>
    <n v="101"/>
    <n v="76.45"/>
  </r>
  <r>
    <n v="31"/>
    <x v="31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x v="0"/>
    <x v="0"/>
    <n v="100"/>
    <n v="13"/>
  </r>
  <r>
    <n v="32"/>
    <x v="32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x v="0"/>
    <x v="0"/>
    <n v="100"/>
    <n v="320.45"/>
  </r>
  <r>
    <n v="33"/>
    <x v="33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x v="0"/>
    <x v="0"/>
    <n v="102"/>
    <n v="83.75"/>
  </r>
  <r>
    <n v="34"/>
    <x v="34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x v="0"/>
    <x v="0"/>
    <n v="130"/>
    <n v="49.88"/>
  </r>
  <r>
    <n v="35"/>
    <x v="35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x v="0"/>
    <x v="0"/>
    <n v="167"/>
    <n v="59.46"/>
  </r>
  <r>
    <n v="36"/>
    <x v="36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x v="0"/>
    <x v="0"/>
    <n v="142"/>
    <n v="193.84"/>
  </r>
  <r>
    <n v="37"/>
    <x v="37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x v="0"/>
    <x v="0"/>
    <n v="183"/>
    <n v="159.51"/>
  </r>
  <r>
    <n v="38"/>
    <x v="38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x v="0"/>
    <x v="0"/>
    <n v="110"/>
    <n v="41.68"/>
  </r>
  <r>
    <n v="39"/>
    <x v="39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x v="0"/>
    <x v="0"/>
    <n v="131"/>
    <n v="150.9"/>
  </r>
  <r>
    <n v="40"/>
    <x v="40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x v="0"/>
    <x v="0"/>
    <n v="101"/>
    <n v="126.69"/>
  </r>
  <r>
    <n v="41"/>
    <x v="41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x v="0"/>
    <x v="0"/>
    <n v="100"/>
    <n v="105.26"/>
  </r>
  <r>
    <n v="42"/>
    <x v="42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x v="0"/>
    <x v="0"/>
    <n v="142"/>
    <n v="117.51"/>
  </r>
  <r>
    <n v="43"/>
    <x v="43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x v="0"/>
    <x v="0"/>
    <n v="309"/>
    <n v="117.36"/>
  </r>
  <r>
    <n v="44"/>
    <x v="44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x v="0"/>
    <x v="0"/>
    <n v="100"/>
    <n v="133.33000000000001"/>
  </r>
  <r>
    <n v="45"/>
    <x v="45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x v="0"/>
    <x v="0"/>
    <n v="120"/>
    <n v="98.36"/>
  </r>
  <r>
    <n v="46"/>
    <x v="46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x v="0"/>
    <x v="0"/>
    <n v="104"/>
    <n v="194.44"/>
  </r>
  <r>
    <n v="47"/>
    <x v="47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x v="0"/>
    <x v="0"/>
    <n v="108"/>
    <n v="76.87"/>
  </r>
  <r>
    <n v="48"/>
    <x v="48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x v="0"/>
    <x v="0"/>
    <n v="108"/>
    <n v="56.82"/>
  </r>
  <r>
    <n v="49"/>
    <x v="49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x v="0"/>
    <x v="0"/>
    <n v="100"/>
    <n v="137.93"/>
  </r>
  <r>
    <n v="50"/>
    <x v="50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x v="0"/>
    <x v="0"/>
    <n v="100"/>
    <n v="27.27"/>
  </r>
  <r>
    <n v="51"/>
    <x v="51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x v="0"/>
    <x v="0"/>
    <n v="128"/>
    <n v="118.34"/>
  </r>
  <r>
    <n v="52"/>
    <x v="52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x v="0"/>
    <x v="0"/>
    <n v="116"/>
    <n v="223.48"/>
  </r>
  <r>
    <n v="53"/>
    <x v="53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x v="0"/>
    <x v="0"/>
    <n v="110"/>
    <n v="28.11"/>
  </r>
  <r>
    <n v="54"/>
    <x v="54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x v="0"/>
    <x v="0"/>
    <n v="101"/>
    <n v="194.23"/>
  </r>
  <r>
    <n v="55"/>
    <x v="55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x v="0"/>
    <x v="0"/>
    <n v="129"/>
    <n v="128.94999999999999"/>
  </r>
  <r>
    <n v="56"/>
    <x v="56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x v="0"/>
    <x v="0"/>
    <n v="107"/>
    <n v="49.32"/>
  </r>
  <r>
    <n v="57"/>
    <x v="57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x v="0"/>
    <x v="0"/>
    <n v="102"/>
    <n v="221.52"/>
  </r>
  <r>
    <n v="58"/>
    <x v="58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x v="0"/>
    <x v="0"/>
    <n v="103"/>
    <n v="137.21"/>
  </r>
  <r>
    <n v="59"/>
    <x v="59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x v="0"/>
    <x v="0"/>
    <n v="100"/>
    <n v="606.82000000000005"/>
  </r>
  <r>
    <n v="60"/>
    <x v="60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x v="0"/>
    <x v="1"/>
    <n v="103"/>
    <n v="43.04"/>
  </r>
  <r>
    <n v="61"/>
    <x v="61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x v="0"/>
    <x v="1"/>
    <n v="148"/>
    <n v="322.39"/>
  </r>
  <r>
    <n v="62"/>
    <x v="62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x v="0"/>
    <x v="1"/>
    <n v="155"/>
    <n v="96.71"/>
  </r>
  <r>
    <n v="63"/>
    <x v="63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x v="0"/>
    <x v="1"/>
    <n v="114"/>
    <n v="35.47"/>
  </r>
  <r>
    <n v="64"/>
    <x v="64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x v="0"/>
    <x v="1"/>
    <n v="173"/>
    <n v="86.67"/>
  </r>
  <r>
    <n v="65"/>
    <x v="65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x v="0"/>
    <x v="1"/>
    <n v="108"/>
    <n v="132.05000000000001"/>
  </r>
  <r>
    <n v="66"/>
    <x v="66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x v="0"/>
    <x v="1"/>
    <n v="119"/>
    <n v="91.23"/>
  </r>
  <r>
    <n v="67"/>
    <x v="67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x v="0"/>
    <x v="1"/>
    <n v="116"/>
    <n v="116.25"/>
  </r>
  <r>
    <n v="68"/>
    <x v="68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x v="0"/>
    <x v="1"/>
    <n v="127"/>
    <n v="21.19"/>
  </r>
  <r>
    <n v="69"/>
    <x v="69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x v="0"/>
    <x v="1"/>
    <n v="111"/>
    <n v="62.33"/>
  </r>
  <r>
    <n v="70"/>
    <x v="70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x v="0"/>
    <x v="1"/>
    <n v="127"/>
    <n v="37.409999999999997"/>
  </r>
  <r>
    <n v="71"/>
    <x v="71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x v="0"/>
    <x v="1"/>
    <n v="124"/>
    <n v="69.72"/>
  </r>
  <r>
    <n v="72"/>
    <x v="72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x v="0"/>
    <x v="1"/>
    <n v="108"/>
    <n v="58.17"/>
  </r>
  <r>
    <n v="73"/>
    <x v="73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x v="0"/>
    <x v="1"/>
    <n v="100"/>
    <n v="50"/>
  </r>
  <r>
    <n v="74"/>
    <x v="74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x v="0"/>
    <x v="1"/>
    <n v="113"/>
    <n v="19.47"/>
  </r>
  <r>
    <n v="75"/>
    <x v="75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x v="0"/>
    <x v="1"/>
    <n v="115"/>
    <n v="85.96"/>
  </r>
  <r>
    <n v="76"/>
    <x v="76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x v="0"/>
    <x v="1"/>
    <n v="153"/>
    <n v="30.67"/>
  </r>
  <r>
    <n v="77"/>
    <x v="77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x v="0"/>
    <x v="1"/>
    <n v="393"/>
    <n v="60.38"/>
  </r>
  <r>
    <n v="78"/>
    <x v="78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x v="0"/>
    <x v="1"/>
    <n v="2702"/>
    <n v="38.6"/>
  </r>
  <r>
    <n v="79"/>
    <x v="79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x v="0"/>
    <x v="1"/>
    <n v="127"/>
    <n v="40.270000000000003"/>
  </r>
  <r>
    <n v="80"/>
    <x v="80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x v="0"/>
    <x v="1"/>
    <n v="107"/>
    <n v="273.83"/>
  </r>
  <r>
    <n v="81"/>
    <x v="81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x v="0"/>
    <x v="1"/>
    <n v="198"/>
    <n v="53.04"/>
  </r>
  <r>
    <n v="82"/>
    <x v="82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x v="0"/>
    <x v="1"/>
    <n v="100"/>
    <n v="40.01"/>
  </r>
  <r>
    <n v="83"/>
    <x v="83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x v="0"/>
    <x v="1"/>
    <n v="103"/>
    <n v="15.77"/>
  </r>
  <r>
    <n v="84"/>
    <x v="84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x v="0"/>
    <x v="1"/>
    <n v="100"/>
    <n v="71.430000000000007"/>
  </r>
  <r>
    <n v="85"/>
    <x v="85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x v="0"/>
    <x v="1"/>
    <n v="126"/>
    <n v="71.709999999999994"/>
  </r>
  <r>
    <n v="86"/>
    <x v="86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x v="0"/>
    <x v="1"/>
    <n v="106"/>
    <n v="375.76"/>
  </r>
  <r>
    <n v="87"/>
    <x v="87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x v="0"/>
    <x v="1"/>
    <n v="105"/>
    <n v="104.6"/>
  </r>
  <r>
    <n v="88"/>
    <x v="88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x v="0"/>
    <x v="1"/>
    <n v="103"/>
    <n v="60"/>
  </r>
  <r>
    <n v="89"/>
    <x v="89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x v="0"/>
    <x v="1"/>
    <n v="115"/>
    <n v="123.29"/>
  </r>
  <r>
    <n v="90"/>
    <x v="90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x v="0"/>
    <x v="1"/>
    <n v="100"/>
    <n v="31.38"/>
  </r>
  <r>
    <n v="91"/>
    <x v="91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x v="0"/>
    <x v="1"/>
    <n v="120"/>
    <n v="78.260000000000005"/>
  </r>
  <r>
    <n v="92"/>
    <x v="92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x v="0"/>
    <x v="1"/>
    <n v="105"/>
    <n v="122.33"/>
  </r>
  <r>
    <n v="93"/>
    <x v="93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x v="0"/>
    <x v="1"/>
    <n v="111"/>
    <n v="73.73"/>
  </r>
  <r>
    <n v="94"/>
    <x v="94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x v="0"/>
    <x v="1"/>
    <n v="104"/>
    <n v="21.67"/>
  </r>
  <r>
    <n v="95"/>
    <x v="95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x v="0"/>
    <x v="1"/>
    <n v="131"/>
    <n v="21.9"/>
  </r>
  <r>
    <n v="96"/>
    <x v="96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x v="0"/>
    <x v="1"/>
    <n v="115"/>
    <n v="50.59"/>
  </r>
  <r>
    <n v="97"/>
    <x v="97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x v="0"/>
    <x v="1"/>
    <n v="106"/>
    <n v="53.13"/>
  </r>
  <r>
    <n v="98"/>
    <x v="98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x v="0"/>
    <x v="1"/>
    <n v="106"/>
    <n v="56.67"/>
  </r>
  <r>
    <n v="99"/>
    <x v="99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x v="0"/>
    <x v="1"/>
    <n v="106"/>
    <n v="40.78"/>
  </r>
  <r>
    <n v="100"/>
    <x v="100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x v="0"/>
    <x v="1"/>
    <n v="100"/>
    <n v="192.31"/>
  </r>
  <r>
    <n v="101"/>
    <x v="101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x v="0"/>
    <x v="1"/>
    <n v="100"/>
    <n v="100"/>
  </r>
  <r>
    <n v="102"/>
    <x v="102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x v="0"/>
    <x v="1"/>
    <n v="128"/>
    <n v="117.92"/>
  </r>
  <r>
    <n v="103"/>
    <x v="103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x v="0"/>
    <x v="1"/>
    <n v="105"/>
    <n v="27.9"/>
  </r>
  <r>
    <n v="104"/>
    <x v="104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x v="0"/>
    <x v="1"/>
    <n v="120"/>
    <n v="60"/>
  </r>
  <r>
    <n v="105"/>
    <x v="105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x v="0"/>
    <x v="1"/>
    <n v="107"/>
    <n v="39.380000000000003"/>
  </r>
  <r>
    <n v="106"/>
    <x v="106"/>
    <s v="A Boy. A Girl. A Car. A Serial Killer."/>
    <x v="10"/>
    <n v="5025"/>
    <x v="0"/>
    <x v="0"/>
    <s v="USD"/>
    <n v="1333391901"/>
    <n v="1332182301"/>
    <b v="0"/>
    <n v="27"/>
    <b v="1"/>
    <s v="film &amp; video/shorts"/>
    <x v="0"/>
    <x v="1"/>
    <n v="101"/>
    <n v="186.11"/>
  </r>
  <r>
    <n v="107"/>
    <x v="107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x v="0"/>
    <x v="1"/>
    <n v="102"/>
    <n v="111.38"/>
  </r>
  <r>
    <n v="108"/>
    <x v="108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x v="0"/>
    <x v="1"/>
    <n v="247"/>
    <n v="78.72"/>
  </r>
  <r>
    <n v="109"/>
    <x v="109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x v="0"/>
    <x v="1"/>
    <n v="220"/>
    <n v="46.7"/>
  </r>
  <r>
    <n v="110"/>
    <x v="110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x v="0"/>
    <x v="1"/>
    <n v="131"/>
    <n v="65.38"/>
  </r>
  <r>
    <n v="111"/>
    <x v="111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x v="0"/>
    <x v="1"/>
    <n v="155"/>
    <n v="102.08"/>
  </r>
  <r>
    <n v="112"/>
    <x v="112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x v="0"/>
    <x v="1"/>
    <n v="104"/>
    <n v="64.2"/>
  </r>
  <r>
    <n v="113"/>
    <x v="113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x v="0"/>
    <x v="1"/>
    <n v="141"/>
    <n v="90.38"/>
  </r>
  <r>
    <n v="114"/>
    <x v="114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x v="0"/>
    <x v="1"/>
    <n v="103"/>
    <n v="88.57"/>
  </r>
  <r>
    <n v="115"/>
    <x v="115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x v="0"/>
    <x v="1"/>
    <n v="140"/>
    <n v="28.73"/>
  </r>
  <r>
    <n v="116"/>
    <x v="116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x v="0"/>
    <x v="1"/>
    <n v="114"/>
    <n v="69.790000000000006"/>
  </r>
  <r>
    <n v="117"/>
    <x v="117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x v="0"/>
    <x v="1"/>
    <n v="100"/>
    <n v="167.49"/>
  </r>
  <r>
    <n v="118"/>
    <x v="118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x v="0"/>
    <x v="1"/>
    <n v="113"/>
    <n v="144.91"/>
  </r>
  <r>
    <n v="119"/>
    <x v="119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x v="0"/>
    <x v="1"/>
    <n v="105"/>
    <n v="91.84"/>
  </r>
  <r>
    <n v="120"/>
    <x v="120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x v="0"/>
    <x v="2"/>
    <n v="0"/>
    <n v="10"/>
  </r>
  <r>
    <n v="121"/>
    <x v="121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x v="0"/>
    <x v="2"/>
    <n v="0"/>
    <n v="1"/>
  </r>
  <r>
    <n v="122"/>
    <x v="122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x v="0"/>
    <x v="2"/>
    <n v="0"/>
    <n v="0"/>
  </r>
  <r>
    <n v="123"/>
    <x v="123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x v="0"/>
    <x v="2"/>
    <n v="0"/>
    <n v="25.17"/>
  </r>
  <r>
    <n v="124"/>
    <x v="124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x v="0"/>
    <x v="2"/>
    <n v="0"/>
    <n v="0"/>
  </r>
  <r>
    <n v="125"/>
    <x v="125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x v="0"/>
    <x v="2"/>
    <n v="14"/>
    <n v="11.67"/>
  </r>
  <r>
    <n v="126"/>
    <x v="126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x v="0"/>
    <x v="2"/>
    <n v="6"/>
    <n v="106.69"/>
  </r>
  <r>
    <n v="127"/>
    <x v="127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x v="0"/>
    <x v="2"/>
    <n v="2"/>
    <n v="47.5"/>
  </r>
  <r>
    <n v="128"/>
    <x v="128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x v="0"/>
    <x v="2"/>
    <n v="2"/>
    <n v="311.17"/>
  </r>
  <r>
    <n v="129"/>
    <x v="129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x v="0"/>
    <x v="2"/>
    <n v="0"/>
    <n v="0"/>
  </r>
  <r>
    <n v="130"/>
    <x v="130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x v="0"/>
    <x v="2"/>
    <n v="0"/>
    <n v="0"/>
  </r>
  <r>
    <n v="131"/>
    <x v="131"/>
    <s v="I"/>
    <x v="38"/>
    <n v="0"/>
    <x v="1"/>
    <x v="0"/>
    <s v="USD"/>
    <n v="1467763200"/>
    <n v="1466453161"/>
    <b v="0"/>
    <n v="0"/>
    <b v="0"/>
    <s v="film &amp; video/science fiction"/>
    <x v="0"/>
    <x v="2"/>
    <n v="0"/>
    <n v="0"/>
  </r>
  <r>
    <n v="132"/>
    <x v="132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x v="0"/>
    <x v="2"/>
    <n v="10"/>
    <n v="94.51"/>
  </r>
  <r>
    <n v="133"/>
    <x v="133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x v="0"/>
    <x v="2"/>
    <n v="0"/>
    <n v="0"/>
  </r>
  <r>
    <n v="134"/>
    <x v="134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x v="0"/>
    <x v="2"/>
    <n v="0"/>
    <n v="0"/>
  </r>
  <r>
    <n v="135"/>
    <x v="135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x v="0"/>
    <x v="2"/>
    <n v="13"/>
    <n v="80.599999999999994"/>
  </r>
  <r>
    <n v="136"/>
    <x v="136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x v="0"/>
    <x v="2"/>
    <n v="0"/>
    <n v="0"/>
  </r>
  <r>
    <n v="137"/>
    <x v="137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x v="0"/>
    <x v="2"/>
    <n v="0"/>
    <n v="0"/>
  </r>
  <r>
    <n v="138"/>
    <x v="138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x v="0"/>
    <x v="2"/>
    <n v="3"/>
    <n v="81.239999999999995"/>
  </r>
  <r>
    <n v="139"/>
    <x v="139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x v="0"/>
    <x v="2"/>
    <n v="100"/>
    <n v="500"/>
  </r>
  <r>
    <n v="140"/>
    <x v="140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x v="0"/>
    <x v="2"/>
    <n v="0"/>
    <n v="0"/>
  </r>
  <r>
    <n v="141"/>
    <x v="141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x v="0"/>
    <x v="2"/>
    <n v="11"/>
    <n v="46.18"/>
  </r>
  <r>
    <n v="142"/>
    <x v="142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x v="0"/>
    <x v="2"/>
    <n v="0"/>
    <n v="10"/>
  </r>
  <r>
    <n v="143"/>
    <x v="143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x v="0"/>
    <x v="2"/>
    <n v="0"/>
    <n v="0"/>
  </r>
  <r>
    <n v="144"/>
    <x v="144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x v="0"/>
    <x v="2"/>
    <n v="28"/>
    <n v="55.95"/>
  </r>
  <r>
    <n v="145"/>
    <x v="145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x v="0"/>
    <x v="2"/>
    <n v="8"/>
    <n v="37.56"/>
  </r>
  <r>
    <n v="146"/>
    <x v="146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x v="0"/>
    <x v="2"/>
    <n v="1"/>
    <n v="38.33"/>
  </r>
  <r>
    <n v="147"/>
    <x v="147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x v="0"/>
    <x v="2"/>
    <n v="0"/>
    <n v="0"/>
  </r>
  <r>
    <n v="148"/>
    <x v="148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x v="0"/>
    <x v="2"/>
    <n v="0"/>
    <n v="20"/>
  </r>
  <r>
    <n v="149"/>
    <x v="149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x v="0"/>
    <x v="2"/>
    <n v="1"/>
    <n v="15.33"/>
  </r>
  <r>
    <n v="150"/>
    <x v="150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x v="0"/>
    <x v="2"/>
    <n v="23"/>
    <n v="449.43"/>
  </r>
  <r>
    <n v="151"/>
    <x v="151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x v="0"/>
    <x v="2"/>
    <n v="0"/>
    <n v="28"/>
  </r>
  <r>
    <n v="152"/>
    <x v="152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x v="0"/>
    <x v="2"/>
    <n v="0"/>
    <n v="15"/>
  </r>
  <r>
    <n v="153"/>
    <x v="153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x v="0"/>
    <x v="2"/>
    <n v="1"/>
    <n v="35.9"/>
  </r>
  <r>
    <n v="154"/>
    <x v="154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x v="0"/>
    <x v="2"/>
    <n v="3"/>
    <n v="13.33"/>
  </r>
  <r>
    <n v="155"/>
    <x v="155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x v="0"/>
    <x v="2"/>
    <n v="0"/>
    <n v="20.25"/>
  </r>
  <r>
    <n v="156"/>
    <x v="156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x v="0"/>
    <x v="2"/>
    <n v="5"/>
    <n v="119"/>
  </r>
  <r>
    <n v="157"/>
    <x v="157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x v="0"/>
    <x v="2"/>
    <n v="0"/>
    <n v="4"/>
  </r>
  <r>
    <n v="158"/>
    <x v="158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x v="0"/>
    <x v="2"/>
    <n v="0"/>
    <n v="0"/>
  </r>
  <r>
    <n v="159"/>
    <x v="159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x v="0"/>
    <x v="2"/>
    <n v="0"/>
    <n v="10"/>
  </r>
  <r>
    <n v="160"/>
    <x v="160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x v="0"/>
    <x v="3"/>
    <n v="0"/>
    <n v="0"/>
  </r>
  <r>
    <n v="161"/>
    <x v="161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x v="0"/>
    <x v="3"/>
    <n v="0"/>
    <n v="5"/>
  </r>
  <r>
    <n v="162"/>
    <x v="162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x v="0"/>
    <x v="3"/>
    <n v="16"/>
    <n v="43.5"/>
  </r>
  <r>
    <n v="163"/>
    <x v="163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x v="0"/>
    <x v="3"/>
    <n v="0"/>
    <n v="0"/>
  </r>
  <r>
    <n v="164"/>
    <x v="164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x v="0"/>
    <x v="3"/>
    <n v="1"/>
    <n v="91.43"/>
  </r>
  <r>
    <n v="165"/>
    <x v="165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x v="0"/>
    <x v="3"/>
    <n v="0"/>
    <n v="0"/>
  </r>
  <r>
    <n v="166"/>
    <x v="166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x v="0"/>
    <x v="3"/>
    <n v="60"/>
    <n v="3000"/>
  </r>
  <r>
    <n v="167"/>
    <x v="167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x v="0"/>
    <x v="3"/>
    <n v="0"/>
    <n v="5.5"/>
  </r>
  <r>
    <n v="168"/>
    <x v="168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x v="0"/>
    <x v="3"/>
    <n v="4"/>
    <n v="108.33"/>
  </r>
  <r>
    <n v="169"/>
    <x v="169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x v="0"/>
    <x v="3"/>
    <n v="22"/>
    <n v="56"/>
  </r>
  <r>
    <n v="170"/>
    <x v="170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x v="0"/>
    <x v="3"/>
    <n v="3"/>
    <n v="32.5"/>
  </r>
  <r>
    <n v="171"/>
    <x v="171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x v="0"/>
    <x v="3"/>
    <n v="0"/>
    <n v="1"/>
  </r>
  <r>
    <n v="172"/>
    <x v="172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x v="0"/>
    <x v="3"/>
    <n v="0"/>
    <n v="0"/>
  </r>
  <r>
    <n v="173"/>
    <x v="173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x v="0"/>
    <x v="3"/>
    <n v="0"/>
    <n v="0"/>
  </r>
  <r>
    <n v="174"/>
    <x v="174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x v="0"/>
    <x v="3"/>
    <n v="0"/>
    <n v="0"/>
  </r>
  <r>
    <n v="175"/>
    <x v="175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x v="0"/>
    <x v="3"/>
    <n v="6"/>
    <n v="49.88"/>
  </r>
  <r>
    <n v="176"/>
    <x v="176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x v="0"/>
    <x v="3"/>
    <n v="0"/>
    <n v="0"/>
  </r>
  <r>
    <n v="177"/>
    <x v="177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x v="0"/>
    <x v="3"/>
    <n v="40"/>
    <n v="25.71"/>
  </r>
  <r>
    <n v="178"/>
    <x v="178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x v="0"/>
    <x v="3"/>
    <n v="0"/>
    <n v="0"/>
  </r>
  <r>
    <n v="179"/>
    <x v="179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x v="0"/>
    <x v="3"/>
    <n v="20"/>
    <n v="100"/>
  </r>
  <r>
    <n v="180"/>
    <x v="180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x v="0"/>
    <x v="3"/>
    <n v="33"/>
    <n v="30.85"/>
  </r>
  <r>
    <n v="181"/>
    <x v="181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x v="0"/>
    <x v="3"/>
    <n v="21"/>
    <n v="180.5"/>
  </r>
  <r>
    <n v="182"/>
    <x v="182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x v="0"/>
    <x v="3"/>
    <n v="0"/>
    <n v="0"/>
  </r>
  <r>
    <n v="183"/>
    <x v="183"/>
    <s v="Don't kill me until I meet my Dad"/>
    <x v="78"/>
    <n v="4482"/>
    <x v="2"/>
    <x v="1"/>
    <s v="GBP"/>
    <n v="1417033610"/>
    <n v="1414438010"/>
    <b v="0"/>
    <n v="12"/>
    <b v="0"/>
    <s v="film &amp; video/drama"/>
    <x v="0"/>
    <x v="3"/>
    <n v="36"/>
    <n v="373.5"/>
  </r>
  <r>
    <n v="184"/>
    <x v="184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x v="0"/>
    <x v="3"/>
    <n v="3"/>
    <n v="25.5"/>
  </r>
  <r>
    <n v="185"/>
    <x v="185"/>
    <s v="Love has no boundaries!"/>
    <x v="79"/>
    <n v="2200"/>
    <x v="2"/>
    <x v="10"/>
    <s v="NOK"/>
    <n v="1471557139"/>
    <n v="1468965139"/>
    <b v="0"/>
    <n v="10"/>
    <b v="0"/>
    <s v="film &amp; video/drama"/>
    <x v="0"/>
    <x v="3"/>
    <n v="6"/>
    <n v="220"/>
  </r>
  <r>
    <n v="186"/>
    <x v="186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x v="0"/>
    <x v="3"/>
    <n v="0"/>
    <n v="0"/>
  </r>
  <r>
    <n v="187"/>
    <x v="187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x v="0"/>
    <x v="3"/>
    <n v="16"/>
    <n v="160"/>
  </r>
  <r>
    <n v="188"/>
    <x v="188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x v="0"/>
    <x v="3"/>
    <n v="0"/>
    <n v="0"/>
  </r>
  <r>
    <n v="189"/>
    <x v="189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x v="0"/>
    <x v="3"/>
    <n v="0"/>
    <n v="69"/>
  </r>
  <r>
    <n v="190"/>
    <x v="190"/>
    <s v="Because hope can be a 4 letter word"/>
    <x v="14"/>
    <n v="50"/>
    <x v="2"/>
    <x v="0"/>
    <s v="USD"/>
    <n v="1466091446"/>
    <n v="1465227446"/>
    <b v="0"/>
    <n v="1"/>
    <b v="0"/>
    <s v="film &amp; video/drama"/>
    <x v="0"/>
    <x v="3"/>
    <n v="0"/>
    <n v="50"/>
  </r>
  <r>
    <n v="191"/>
    <x v="191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x v="0"/>
    <x v="3"/>
    <n v="5"/>
    <n v="83.33"/>
  </r>
  <r>
    <n v="192"/>
    <x v="192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x v="0"/>
    <x v="3"/>
    <n v="0"/>
    <n v="5.67"/>
  </r>
  <r>
    <n v="193"/>
    <x v="193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x v="0"/>
    <x v="3"/>
    <n v="0"/>
    <n v="0"/>
  </r>
  <r>
    <n v="194"/>
    <x v="194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x v="0"/>
    <x v="3"/>
    <n v="0"/>
    <n v="1"/>
  </r>
  <r>
    <n v="195"/>
    <x v="195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x v="0"/>
    <x v="3"/>
    <n v="0"/>
    <n v="0"/>
  </r>
  <r>
    <n v="196"/>
    <x v="196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x v="0"/>
    <x v="3"/>
    <n v="42"/>
    <n v="77.11"/>
  </r>
  <r>
    <n v="197"/>
    <x v="197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x v="0"/>
    <x v="3"/>
    <n v="10"/>
    <n v="32.75"/>
  </r>
  <r>
    <n v="198"/>
    <x v="198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x v="0"/>
    <x v="3"/>
    <n v="1"/>
    <n v="46.5"/>
  </r>
  <r>
    <n v="199"/>
    <x v="199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x v="0"/>
    <x v="3"/>
    <n v="0"/>
    <n v="0"/>
  </r>
  <r>
    <n v="200"/>
    <x v="200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x v="0"/>
    <x v="3"/>
    <n v="26"/>
    <n v="87.31"/>
  </r>
  <r>
    <n v="201"/>
    <x v="201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x v="0"/>
    <x v="3"/>
    <n v="58"/>
    <n v="54.29"/>
  </r>
  <r>
    <n v="202"/>
    <x v="202"/>
    <s v="new web series created by jonney terry"/>
    <x v="12"/>
    <n v="0"/>
    <x v="2"/>
    <x v="0"/>
    <s v="USD"/>
    <n v="1444337940"/>
    <n v="1441750564"/>
    <b v="0"/>
    <n v="0"/>
    <b v="0"/>
    <s v="film &amp; video/drama"/>
    <x v="0"/>
    <x v="3"/>
    <n v="0"/>
    <n v="0"/>
  </r>
  <r>
    <n v="203"/>
    <x v="203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x v="0"/>
    <x v="3"/>
    <n v="30"/>
    <n v="93.25"/>
  </r>
  <r>
    <n v="204"/>
    <x v="204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x v="0"/>
    <x v="3"/>
    <n v="51"/>
    <n v="117.68"/>
  </r>
  <r>
    <n v="205"/>
    <x v="205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x v="0"/>
    <x v="3"/>
    <n v="16"/>
    <n v="76.47"/>
  </r>
  <r>
    <n v="206"/>
    <x v="206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x v="0"/>
    <x v="3"/>
    <n v="0"/>
    <n v="0"/>
  </r>
  <r>
    <n v="207"/>
    <x v="207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x v="0"/>
    <x v="3"/>
    <n v="15"/>
    <n v="163.85"/>
  </r>
  <r>
    <n v="208"/>
    <x v="208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x v="0"/>
    <x v="3"/>
    <n v="0"/>
    <n v="0"/>
  </r>
  <r>
    <n v="209"/>
    <x v="209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x v="0"/>
    <x v="3"/>
    <n v="0"/>
    <n v="0"/>
  </r>
  <r>
    <n v="210"/>
    <x v="210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x v="0"/>
    <x v="3"/>
    <n v="25"/>
    <n v="91.82"/>
  </r>
  <r>
    <n v="211"/>
    <x v="211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x v="0"/>
    <x v="3"/>
    <n v="45"/>
    <n v="185.83"/>
  </r>
  <r>
    <n v="212"/>
    <x v="212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x v="0"/>
    <x v="3"/>
    <n v="0"/>
    <n v="1"/>
  </r>
  <r>
    <n v="213"/>
    <x v="213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x v="0"/>
    <x v="3"/>
    <n v="0"/>
    <n v="20"/>
  </r>
  <r>
    <n v="214"/>
    <x v="214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x v="0"/>
    <x v="3"/>
    <n v="0"/>
    <n v="1"/>
  </r>
  <r>
    <n v="215"/>
    <x v="215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x v="0"/>
    <x v="3"/>
    <n v="0"/>
    <n v="10"/>
  </r>
  <r>
    <n v="216"/>
    <x v="216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x v="0"/>
    <x v="3"/>
    <n v="56"/>
    <n v="331.54"/>
  </r>
  <r>
    <n v="217"/>
    <x v="217"/>
    <s v="A roadmovie by paw"/>
    <x v="57"/>
    <n v="11943"/>
    <x v="2"/>
    <x v="11"/>
    <s v="SEK"/>
    <n v="1419780149"/>
    <n v="1417101749"/>
    <b v="0"/>
    <n v="38"/>
    <b v="0"/>
    <s v="film &amp; video/drama"/>
    <x v="0"/>
    <x v="3"/>
    <n v="12"/>
    <n v="314.29000000000002"/>
  </r>
  <r>
    <n v="218"/>
    <x v="218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x v="0"/>
    <x v="3"/>
    <n v="2"/>
    <n v="100"/>
  </r>
  <r>
    <n v="219"/>
    <x v="219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x v="0"/>
    <x v="3"/>
    <n v="18"/>
    <n v="115.99"/>
  </r>
  <r>
    <n v="220"/>
    <x v="220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x v="0"/>
    <x v="3"/>
    <n v="1"/>
    <n v="120"/>
  </r>
  <r>
    <n v="221"/>
    <x v="221"/>
    <s v="Film about Schizophrenia with Surreal Twists!"/>
    <x v="63"/>
    <n v="0"/>
    <x v="2"/>
    <x v="0"/>
    <s v="USD"/>
    <n v="1427569564"/>
    <n v="1422389164"/>
    <b v="0"/>
    <n v="0"/>
    <b v="0"/>
    <s v="film &amp; video/drama"/>
    <x v="0"/>
    <x v="3"/>
    <n v="0"/>
    <n v="0"/>
  </r>
  <r>
    <n v="222"/>
    <x v="222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x v="0"/>
    <x v="3"/>
    <n v="13"/>
    <n v="65"/>
  </r>
  <r>
    <n v="223"/>
    <x v="223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x v="0"/>
    <x v="3"/>
    <n v="0"/>
    <n v="0"/>
  </r>
  <r>
    <n v="224"/>
    <x v="224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x v="0"/>
    <x v="3"/>
    <n v="0"/>
    <n v="0"/>
  </r>
  <r>
    <n v="225"/>
    <x v="225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x v="0"/>
    <x v="3"/>
    <n v="0"/>
    <n v="0"/>
  </r>
  <r>
    <n v="226"/>
    <x v="226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x v="0"/>
    <x v="3"/>
    <n v="1"/>
    <n v="125"/>
  </r>
  <r>
    <n v="227"/>
    <x v="227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x v="0"/>
    <x v="3"/>
    <n v="0"/>
    <n v="0"/>
  </r>
  <r>
    <n v="228"/>
    <x v="228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x v="0"/>
    <x v="3"/>
    <n v="0"/>
    <n v="0"/>
  </r>
  <r>
    <n v="229"/>
    <x v="229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x v="0"/>
    <x v="3"/>
    <n v="0"/>
    <n v="0"/>
  </r>
  <r>
    <n v="230"/>
    <x v="230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x v="0"/>
    <x v="3"/>
    <n v="0"/>
    <n v="30"/>
  </r>
  <r>
    <n v="231"/>
    <x v="231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x v="0"/>
    <x v="3"/>
    <n v="0"/>
    <n v="0"/>
  </r>
  <r>
    <n v="232"/>
    <x v="232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x v="0"/>
    <x v="3"/>
    <n v="3"/>
    <n v="15.71"/>
  </r>
  <r>
    <n v="233"/>
    <x v="233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x v="0"/>
    <x v="3"/>
    <n v="0"/>
    <n v="0"/>
  </r>
  <r>
    <n v="234"/>
    <x v="234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x v="0"/>
    <x v="3"/>
    <n v="40"/>
    <n v="80.2"/>
  </r>
  <r>
    <n v="235"/>
    <x v="235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x v="0"/>
    <x v="3"/>
    <n v="0"/>
    <n v="0"/>
  </r>
  <r>
    <n v="236"/>
    <x v="236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x v="0"/>
    <x v="3"/>
    <n v="0"/>
    <n v="0"/>
  </r>
  <r>
    <n v="237"/>
    <x v="237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x v="0"/>
    <x v="3"/>
    <n v="0"/>
    <n v="50"/>
  </r>
  <r>
    <n v="238"/>
    <x v="238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x v="0"/>
    <x v="3"/>
    <n v="0"/>
    <n v="0"/>
  </r>
  <r>
    <n v="239"/>
    <x v="239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x v="0"/>
    <x v="3"/>
    <n v="25"/>
    <n v="50"/>
  </r>
  <r>
    <n v="240"/>
    <x v="240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x v="0"/>
    <x v="4"/>
    <n v="108"/>
    <n v="117.85"/>
  </r>
  <r>
    <n v="241"/>
    <x v="241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x v="0"/>
    <x v="4"/>
    <n v="113"/>
    <n v="109.04"/>
  </r>
  <r>
    <n v="242"/>
    <x v="242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x v="0"/>
    <x v="4"/>
    <n v="113"/>
    <n v="73.02"/>
  </r>
  <r>
    <n v="243"/>
    <x v="243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x v="0"/>
    <x v="4"/>
    <n v="103"/>
    <n v="78.2"/>
  </r>
  <r>
    <n v="244"/>
    <x v="244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x v="0"/>
    <x v="4"/>
    <n v="114"/>
    <n v="47.4"/>
  </r>
  <r>
    <n v="245"/>
    <x v="245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x v="0"/>
    <x v="4"/>
    <n v="104"/>
    <n v="54.02"/>
  </r>
  <r>
    <n v="246"/>
    <x v="246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x v="0"/>
    <x v="4"/>
    <n v="305"/>
    <n v="68.489999999999995"/>
  </r>
  <r>
    <n v="247"/>
    <x v="247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x v="0"/>
    <x v="4"/>
    <n v="134"/>
    <n v="108.15"/>
  </r>
  <r>
    <n v="248"/>
    <x v="248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x v="0"/>
    <x v="4"/>
    <n v="101"/>
    <n v="589.95000000000005"/>
  </r>
  <r>
    <n v="249"/>
    <x v="249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x v="0"/>
    <x v="4"/>
    <n v="113"/>
    <n v="48.05"/>
  </r>
  <r>
    <n v="250"/>
    <x v="250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x v="0"/>
    <x v="4"/>
    <n v="106"/>
    <n v="72.48"/>
  </r>
  <r>
    <n v="251"/>
    <x v="251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x v="0"/>
    <x v="4"/>
    <n v="126"/>
    <n v="57.08"/>
  </r>
  <r>
    <n v="252"/>
    <x v="252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x v="0"/>
    <x v="4"/>
    <n v="185"/>
    <n v="85.44"/>
  </r>
  <r>
    <n v="253"/>
    <x v="253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x v="0"/>
    <x v="4"/>
    <n v="101"/>
    <n v="215.86"/>
  </r>
  <r>
    <n v="254"/>
    <x v="254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x v="0"/>
    <x v="4"/>
    <n v="117"/>
    <n v="89.39"/>
  </r>
  <r>
    <n v="255"/>
    <x v="255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x v="0"/>
    <x v="4"/>
    <n v="107"/>
    <n v="45.42"/>
  </r>
  <r>
    <n v="256"/>
    <x v="256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x v="0"/>
    <x v="4"/>
    <n v="139"/>
    <n v="65.760000000000005"/>
  </r>
  <r>
    <n v="257"/>
    <x v="257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x v="0"/>
    <x v="4"/>
    <n v="107"/>
    <n v="66.7"/>
  </r>
  <r>
    <n v="258"/>
    <x v="258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x v="0"/>
    <x v="4"/>
    <n v="191"/>
    <n v="83.35"/>
  </r>
  <r>
    <n v="259"/>
    <x v="259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x v="0"/>
    <x v="4"/>
    <n v="132"/>
    <n v="105.05"/>
  </r>
  <r>
    <n v="260"/>
    <x v="260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x v="0"/>
    <x v="4"/>
    <n v="106"/>
    <n v="120.91"/>
  </r>
  <r>
    <n v="261"/>
    <x v="261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x v="0"/>
    <x v="4"/>
    <n v="107"/>
    <n v="97.64"/>
  </r>
  <r>
    <n v="262"/>
    <x v="262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x v="0"/>
    <x v="4"/>
    <n v="240"/>
    <n v="41.38"/>
  </r>
  <r>
    <n v="263"/>
    <x v="263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x v="0"/>
    <x v="4"/>
    <n v="118"/>
    <n v="30.65"/>
  </r>
  <r>
    <n v="264"/>
    <x v="264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x v="0"/>
    <x v="4"/>
    <n v="118"/>
    <n v="64.95"/>
  </r>
  <r>
    <n v="265"/>
    <x v="265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x v="0"/>
    <x v="4"/>
    <n v="111"/>
    <n v="95.78"/>
  </r>
  <r>
    <n v="266"/>
    <x v="266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x v="0"/>
    <x v="4"/>
    <n v="146"/>
    <n v="40.42"/>
  </r>
  <r>
    <n v="267"/>
    <x v="267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x v="0"/>
    <x v="4"/>
    <n v="132"/>
    <n v="78.58"/>
  </r>
  <r>
    <n v="268"/>
    <x v="268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x v="0"/>
    <x v="4"/>
    <n v="111"/>
    <n v="50.18"/>
  </r>
  <r>
    <n v="269"/>
    <x v="269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x v="0"/>
    <x v="4"/>
    <n v="147"/>
    <n v="92.25"/>
  </r>
  <r>
    <n v="270"/>
    <x v="270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x v="0"/>
    <x v="4"/>
    <n v="153"/>
    <n v="57.54"/>
  </r>
  <r>
    <n v="271"/>
    <x v="271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x v="0"/>
    <x v="4"/>
    <n v="105"/>
    <n v="109.42"/>
  </r>
  <r>
    <n v="272"/>
    <x v="272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x v="0"/>
    <x v="4"/>
    <n v="177"/>
    <n v="81.89"/>
  </r>
  <r>
    <n v="273"/>
    <x v="273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x v="0"/>
    <x v="4"/>
    <n v="108"/>
    <n v="45.67"/>
  </r>
  <r>
    <n v="274"/>
    <x v="274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x v="0"/>
    <x v="4"/>
    <n v="156"/>
    <n v="55.22"/>
  </r>
  <r>
    <n v="275"/>
    <x v="275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x v="0"/>
    <x v="4"/>
    <n v="108"/>
    <n v="65.3"/>
  </r>
  <r>
    <n v="276"/>
    <x v="276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x v="0"/>
    <x v="4"/>
    <n v="148"/>
    <n v="95.23"/>
  </r>
  <r>
    <n v="277"/>
    <x v="277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x v="0"/>
    <x v="4"/>
    <n v="110"/>
    <n v="75.44"/>
  </r>
  <r>
    <n v="278"/>
    <x v="278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x v="0"/>
    <x v="4"/>
    <n v="150"/>
    <n v="97.82"/>
  </r>
  <r>
    <n v="279"/>
    <x v="279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x v="0"/>
    <x v="4"/>
    <n v="157"/>
    <n v="87.69"/>
  </r>
  <r>
    <n v="280"/>
    <x v="280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x v="0"/>
    <x v="4"/>
    <n v="156"/>
    <n v="54.75"/>
  </r>
  <r>
    <n v="281"/>
    <x v="281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x v="0"/>
    <x v="4"/>
    <n v="121"/>
    <n v="83.95"/>
  </r>
  <r>
    <n v="282"/>
    <x v="282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x v="0"/>
    <x v="4"/>
    <n v="101"/>
    <n v="254.39"/>
  </r>
  <r>
    <n v="283"/>
    <x v="283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x v="0"/>
    <x v="4"/>
    <n v="114"/>
    <n v="101.83"/>
  </r>
  <r>
    <n v="284"/>
    <x v="284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x v="0"/>
    <x v="4"/>
    <n v="105"/>
    <n v="55.07"/>
  </r>
  <r>
    <n v="285"/>
    <x v="285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x v="0"/>
    <x v="4"/>
    <n v="229"/>
    <n v="56.9"/>
  </r>
  <r>
    <n v="286"/>
    <x v="286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x v="0"/>
    <x v="4"/>
    <n v="109"/>
    <n v="121.28"/>
  </r>
  <r>
    <n v="287"/>
    <x v="287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x v="0"/>
    <x v="4"/>
    <n v="176"/>
    <n v="91.19"/>
  </r>
  <r>
    <n v="288"/>
    <x v="288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x v="0"/>
    <x v="4"/>
    <n v="103"/>
    <n v="115.45"/>
  </r>
  <r>
    <n v="289"/>
    <x v="289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x v="0"/>
    <x v="4"/>
    <n v="105"/>
    <n v="67.77"/>
  </r>
  <r>
    <n v="290"/>
    <x v="290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x v="0"/>
    <x v="4"/>
    <n v="107"/>
    <n v="28.58"/>
  </r>
  <r>
    <n v="291"/>
    <x v="291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x v="0"/>
    <x v="4"/>
    <n v="120"/>
    <n v="46.88"/>
  </r>
  <r>
    <n v="292"/>
    <x v="292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x v="0"/>
    <x v="4"/>
    <n v="102"/>
    <n v="154.41999999999999"/>
  </r>
  <r>
    <n v="293"/>
    <x v="293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x v="0"/>
    <x v="4"/>
    <n v="101"/>
    <n v="201.22"/>
  </r>
  <r>
    <n v="294"/>
    <x v="294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x v="0"/>
    <x v="4"/>
    <n v="100"/>
    <n v="100"/>
  </r>
  <r>
    <n v="295"/>
    <x v="295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x v="0"/>
    <x v="4"/>
    <n v="133"/>
    <n v="100.08"/>
  </r>
  <r>
    <n v="296"/>
    <x v="296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x v="0"/>
    <x v="4"/>
    <n v="119"/>
    <n v="230.09"/>
  </r>
  <r>
    <n v="297"/>
    <x v="297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x v="0"/>
    <x v="4"/>
    <n v="101"/>
    <n v="141.75"/>
  </r>
  <r>
    <n v="298"/>
    <x v="298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x v="0"/>
    <x v="4"/>
    <n v="109"/>
    <n v="56.34"/>
  </r>
  <r>
    <n v="299"/>
    <x v="299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x v="0"/>
    <x v="4"/>
    <n v="179"/>
    <n v="73.34"/>
  </r>
  <r>
    <n v="300"/>
    <x v="300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x v="0"/>
    <x v="4"/>
    <n v="102"/>
    <n v="85.34"/>
  </r>
  <r>
    <n v="301"/>
    <x v="301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x v="0"/>
    <x v="4"/>
    <n v="119"/>
    <n v="61.5"/>
  </r>
  <r>
    <n v="302"/>
    <x v="302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x v="0"/>
    <x v="4"/>
    <n v="100"/>
    <n v="93.02"/>
  </r>
  <r>
    <n v="303"/>
    <x v="303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x v="0"/>
    <x v="4"/>
    <n v="137"/>
    <n v="50.29"/>
  </r>
  <r>
    <n v="304"/>
    <x v="304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x v="0"/>
    <x v="4"/>
    <n v="232"/>
    <n v="106.43"/>
  </r>
  <r>
    <n v="305"/>
    <x v="305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x v="0"/>
    <x v="4"/>
    <n v="130"/>
    <n v="51.72"/>
  </r>
  <r>
    <n v="306"/>
    <x v="306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x v="0"/>
    <x v="4"/>
    <n v="293"/>
    <n v="36.61"/>
  </r>
  <r>
    <n v="307"/>
    <x v="307"/>
    <s v="Why is grammar important?"/>
    <x v="29"/>
    <n v="24490"/>
    <x v="0"/>
    <x v="0"/>
    <s v="USD"/>
    <n v="1360276801"/>
    <n v="1357684801"/>
    <b v="1"/>
    <n v="576"/>
    <b v="1"/>
    <s v="film &amp; video/documentary"/>
    <x v="0"/>
    <x v="4"/>
    <n v="111"/>
    <n v="42.52"/>
  </r>
  <r>
    <n v="308"/>
    <x v="308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x v="0"/>
    <x v="4"/>
    <n v="106"/>
    <n v="62.71"/>
  </r>
  <r>
    <n v="309"/>
    <x v="309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x v="0"/>
    <x v="4"/>
    <n v="119"/>
    <n v="89.96"/>
  </r>
  <r>
    <n v="310"/>
    <x v="310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x v="0"/>
    <x v="4"/>
    <n v="104"/>
    <n v="28.92"/>
  </r>
  <r>
    <n v="311"/>
    <x v="311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x v="0"/>
    <x v="4"/>
    <n v="104"/>
    <n v="138.80000000000001"/>
  </r>
  <r>
    <n v="312"/>
    <x v="312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x v="0"/>
    <x v="4"/>
    <n v="112"/>
    <n v="61.3"/>
  </r>
  <r>
    <n v="313"/>
    <x v="313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x v="0"/>
    <x v="4"/>
    <n v="105"/>
    <n v="80.2"/>
  </r>
  <r>
    <n v="314"/>
    <x v="314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x v="0"/>
    <x v="4"/>
    <n v="385"/>
    <n v="32.1"/>
  </r>
  <r>
    <n v="315"/>
    <x v="315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x v="0"/>
    <x v="4"/>
    <n v="101"/>
    <n v="200.89"/>
  </r>
  <r>
    <n v="316"/>
    <x v="316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x v="0"/>
    <x v="4"/>
    <n v="114"/>
    <n v="108.01"/>
  </r>
  <r>
    <n v="317"/>
    <x v="317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x v="0"/>
    <x v="4"/>
    <n v="101"/>
    <n v="95.7"/>
  </r>
  <r>
    <n v="318"/>
    <x v="318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x v="0"/>
    <x v="4"/>
    <n v="283"/>
    <n v="49.88"/>
  </r>
  <r>
    <n v="319"/>
    <x v="319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x v="0"/>
    <x v="4"/>
    <n v="113"/>
    <n v="110.47"/>
  </r>
  <r>
    <n v="320"/>
    <x v="320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x v="0"/>
    <x v="4"/>
    <n v="107"/>
    <n v="134.91"/>
  </r>
  <r>
    <n v="321"/>
    <x v="321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x v="0"/>
    <x v="4"/>
    <n v="103"/>
    <n v="106.62"/>
  </r>
  <r>
    <n v="322"/>
    <x v="322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x v="0"/>
    <x v="4"/>
    <n v="108"/>
    <n v="145.04"/>
  </r>
  <r>
    <n v="323"/>
    <x v="323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x v="0"/>
    <x v="4"/>
    <n v="123"/>
    <n v="114.59"/>
  </r>
  <r>
    <n v="324"/>
    <x v="324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x v="0"/>
    <x v="4"/>
    <n v="102"/>
    <n v="105.32"/>
  </r>
  <r>
    <n v="325"/>
    <x v="325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x v="0"/>
    <x v="4"/>
    <n v="104"/>
    <n v="70.92"/>
  </r>
  <r>
    <n v="326"/>
    <x v="326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x v="0"/>
    <x v="4"/>
    <n v="113"/>
    <n v="147.16999999999999"/>
  </r>
  <r>
    <n v="327"/>
    <x v="327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x v="0"/>
    <x v="4"/>
    <n v="136"/>
    <n v="160.47"/>
  </r>
  <r>
    <n v="328"/>
    <x v="328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x v="0"/>
    <x v="4"/>
    <n v="104"/>
    <n v="156.05000000000001"/>
  </r>
  <r>
    <n v="329"/>
    <x v="329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x v="0"/>
    <x v="4"/>
    <n v="106"/>
    <n v="63.17"/>
  </r>
  <r>
    <n v="330"/>
    <x v="330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x v="0"/>
    <x v="4"/>
    <n v="102"/>
    <n v="104.82"/>
  </r>
  <r>
    <n v="331"/>
    <x v="331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x v="0"/>
    <x v="4"/>
    <n v="107"/>
    <n v="97.36"/>
  </r>
  <r>
    <n v="332"/>
    <x v="332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x v="0"/>
    <x v="4"/>
    <n v="113"/>
    <n v="203.63"/>
  </r>
  <r>
    <n v="333"/>
    <x v="333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x v="0"/>
    <x v="4"/>
    <n v="125"/>
    <n v="188.31"/>
  </r>
  <r>
    <n v="334"/>
    <x v="334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x v="0"/>
    <x v="4"/>
    <n v="101"/>
    <n v="146.65"/>
  </r>
  <r>
    <n v="335"/>
    <x v="335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x v="0"/>
    <x v="4"/>
    <n v="103"/>
    <n v="109.19"/>
  </r>
  <r>
    <n v="336"/>
    <x v="336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x v="0"/>
    <x v="4"/>
    <n v="117"/>
    <n v="59.25"/>
  </r>
  <r>
    <n v="337"/>
    <x v="337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x v="0"/>
    <x v="4"/>
    <n v="101"/>
    <n v="97.9"/>
  </r>
  <r>
    <n v="338"/>
    <x v="338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x v="0"/>
    <x v="4"/>
    <n v="110"/>
    <n v="70"/>
  </r>
  <r>
    <n v="339"/>
    <x v="339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x v="0"/>
    <x v="4"/>
    <n v="108"/>
    <n v="72.87"/>
  </r>
  <r>
    <n v="340"/>
    <x v="340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x v="0"/>
    <x v="4"/>
    <n v="125"/>
    <n v="146.35"/>
  </r>
  <r>
    <n v="341"/>
    <x v="341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x v="0"/>
    <x v="4"/>
    <n v="107"/>
    <n v="67.91"/>
  </r>
  <r>
    <n v="342"/>
    <x v="342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x v="0"/>
    <x v="4"/>
    <n v="100"/>
    <n v="169.85"/>
  </r>
  <r>
    <n v="343"/>
    <x v="343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x v="0"/>
    <x v="4"/>
    <n v="102"/>
    <n v="58.41"/>
  </r>
  <r>
    <n v="344"/>
    <x v="344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x v="0"/>
    <x v="4"/>
    <n v="102"/>
    <n v="119.99"/>
  </r>
  <r>
    <n v="345"/>
    <x v="345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x v="0"/>
    <x v="4"/>
    <n v="123"/>
    <n v="99.86"/>
  </r>
  <r>
    <n v="346"/>
    <x v="346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x v="0"/>
    <x v="4"/>
    <n v="170"/>
    <n v="90.58"/>
  </r>
  <r>
    <n v="347"/>
    <x v="347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x v="0"/>
    <x v="4"/>
    <n v="112"/>
    <n v="117.77"/>
  </r>
  <r>
    <n v="348"/>
    <x v="348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x v="0"/>
    <x v="4"/>
    <n v="103"/>
    <n v="86.55"/>
  </r>
  <r>
    <n v="349"/>
    <x v="349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x v="0"/>
    <x v="4"/>
    <n v="107"/>
    <n v="71.900000000000006"/>
  </r>
  <r>
    <n v="350"/>
    <x v="350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x v="0"/>
    <x v="4"/>
    <n v="115"/>
    <n v="129.82"/>
  </r>
  <r>
    <n v="351"/>
    <x v="351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x v="0"/>
    <x v="4"/>
    <n v="127"/>
    <n v="44.91"/>
  </r>
  <r>
    <n v="352"/>
    <x v="352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x v="0"/>
    <x v="4"/>
    <n v="117"/>
    <n v="40.76"/>
  </r>
  <r>
    <n v="353"/>
    <x v="353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x v="0"/>
    <x v="4"/>
    <n v="109"/>
    <n v="103.52"/>
  </r>
  <r>
    <n v="354"/>
    <x v="354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x v="0"/>
    <x v="4"/>
    <n v="104"/>
    <n v="125.45"/>
  </r>
  <r>
    <n v="355"/>
    <x v="355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x v="0"/>
    <x v="4"/>
    <n v="116"/>
    <n v="246.61"/>
  </r>
  <r>
    <n v="356"/>
    <x v="356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x v="0"/>
    <x v="4"/>
    <n v="103"/>
    <n v="79.400000000000006"/>
  </r>
  <r>
    <n v="357"/>
    <x v="357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x v="0"/>
    <x v="4"/>
    <n v="174"/>
    <n v="86.14"/>
  </r>
  <r>
    <n v="358"/>
    <x v="358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x v="0"/>
    <x v="4"/>
    <n v="103"/>
    <n v="193.05"/>
  </r>
  <r>
    <n v="359"/>
    <x v="359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x v="0"/>
    <x v="4"/>
    <n v="105"/>
    <n v="84.02"/>
  </r>
  <r>
    <n v="360"/>
    <x v="360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x v="0"/>
    <x v="4"/>
    <n v="101"/>
    <n v="139.83000000000001"/>
  </r>
  <r>
    <n v="361"/>
    <x v="361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x v="0"/>
    <x v="4"/>
    <n v="111"/>
    <n v="109.82"/>
  </r>
  <r>
    <n v="362"/>
    <x v="362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x v="0"/>
    <x v="4"/>
    <n v="124"/>
    <n v="139.53"/>
  </r>
  <r>
    <n v="363"/>
    <x v="363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x v="0"/>
    <x v="4"/>
    <n v="101"/>
    <n v="347.85"/>
  </r>
  <r>
    <n v="364"/>
    <x v="364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x v="0"/>
    <x v="4"/>
    <n v="110"/>
    <n v="68.239999999999995"/>
  </r>
  <r>
    <n v="365"/>
    <x v="365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x v="0"/>
    <x v="4"/>
    <n v="104"/>
    <n v="239.94"/>
  </r>
  <r>
    <n v="366"/>
    <x v="366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x v="0"/>
    <x v="4"/>
    <n v="101"/>
    <n v="287.31"/>
  </r>
  <r>
    <n v="367"/>
    <x v="367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x v="0"/>
    <x v="4"/>
    <n v="103"/>
    <n v="86.85"/>
  </r>
  <r>
    <n v="368"/>
    <x v="368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x v="0"/>
    <x v="4"/>
    <n v="104"/>
    <n v="81.849999999999994"/>
  </r>
  <r>
    <n v="369"/>
    <x v="369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x v="0"/>
    <x v="4"/>
    <n v="110"/>
    <n v="42.87"/>
  </r>
  <r>
    <n v="370"/>
    <x v="370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x v="0"/>
    <x v="4"/>
    <n v="122"/>
    <n v="709.42"/>
  </r>
  <r>
    <n v="371"/>
    <x v="371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x v="0"/>
    <x v="4"/>
    <n v="114"/>
    <n v="161.26"/>
  </r>
  <r>
    <n v="372"/>
    <x v="372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x v="0"/>
    <x v="4"/>
    <n v="125"/>
    <n v="41.78"/>
  </r>
  <r>
    <n v="373"/>
    <x v="373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x v="0"/>
    <x v="4"/>
    <n v="107"/>
    <n v="89.89"/>
  </r>
  <r>
    <n v="374"/>
    <x v="374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x v="0"/>
    <x v="4"/>
    <n v="131"/>
    <n v="45.05"/>
  </r>
  <r>
    <n v="375"/>
    <x v="375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x v="0"/>
    <x v="4"/>
    <n v="120"/>
    <n v="42.86"/>
  </r>
  <r>
    <n v="376"/>
    <x v="376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x v="0"/>
    <x v="4"/>
    <n v="106"/>
    <n v="54.08"/>
  </r>
  <r>
    <n v="377"/>
    <x v="377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x v="0"/>
    <x v="4"/>
    <n v="114"/>
    <n v="103.22"/>
  </r>
  <r>
    <n v="378"/>
    <x v="378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x v="0"/>
    <x v="4"/>
    <n v="112"/>
    <n v="40.4"/>
  </r>
  <r>
    <n v="379"/>
    <x v="379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x v="0"/>
    <x v="4"/>
    <n v="116"/>
    <n v="116.86"/>
  </r>
  <r>
    <n v="380"/>
    <x v="380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x v="0"/>
    <x v="4"/>
    <n v="142"/>
    <n v="115.51"/>
  </r>
  <r>
    <n v="381"/>
    <x v="381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x v="0"/>
    <x v="4"/>
    <n v="105"/>
    <n v="104.31"/>
  </r>
  <r>
    <n v="382"/>
    <x v="382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x v="0"/>
    <x v="4"/>
    <n v="256"/>
    <n v="69.77"/>
  </r>
  <r>
    <n v="383"/>
    <x v="383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x v="0"/>
    <x v="4"/>
    <n v="207"/>
    <n v="43.02"/>
  </r>
  <r>
    <n v="384"/>
    <x v="384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x v="0"/>
    <x v="4"/>
    <n v="112"/>
    <n v="58.54"/>
  </r>
  <r>
    <n v="385"/>
    <x v="385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x v="0"/>
    <x v="4"/>
    <n v="106"/>
    <n v="111.8"/>
  </r>
  <r>
    <n v="386"/>
    <x v="386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x v="0"/>
    <x v="4"/>
    <n v="100"/>
    <n v="46.23"/>
  </r>
  <r>
    <n v="387"/>
    <x v="387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x v="0"/>
    <x v="4"/>
    <n v="214"/>
    <n v="144.69"/>
  </r>
  <r>
    <n v="388"/>
    <x v="388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x v="0"/>
    <x v="4"/>
    <n v="126"/>
    <n v="88.85"/>
  </r>
  <r>
    <n v="389"/>
    <x v="389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x v="0"/>
    <x v="4"/>
    <n v="182"/>
    <n v="81.75"/>
  </r>
  <r>
    <n v="390"/>
    <x v="390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x v="0"/>
    <x v="4"/>
    <n v="100"/>
    <n v="71.430000000000007"/>
  </r>
  <r>
    <n v="391"/>
    <x v="391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x v="0"/>
    <x v="4"/>
    <n v="101"/>
    <n v="104.26"/>
  </r>
  <r>
    <n v="392"/>
    <x v="392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x v="0"/>
    <x v="4"/>
    <n v="101"/>
    <n v="90.62"/>
  </r>
  <r>
    <n v="393"/>
    <x v="393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x v="0"/>
    <x v="4"/>
    <n v="110"/>
    <n v="157.33000000000001"/>
  </r>
  <r>
    <n v="394"/>
    <x v="394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x v="0"/>
    <x v="4"/>
    <n v="112"/>
    <n v="105.18"/>
  </r>
  <r>
    <n v="395"/>
    <x v="395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x v="0"/>
    <x v="4"/>
    <n v="108"/>
    <n v="58.72"/>
  </r>
  <r>
    <n v="396"/>
    <x v="396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x v="0"/>
    <x v="4"/>
    <n v="107"/>
    <n v="81.63"/>
  </r>
  <r>
    <n v="397"/>
    <x v="397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x v="0"/>
    <x v="4"/>
    <n v="104"/>
    <n v="56.46"/>
  </r>
  <r>
    <n v="398"/>
    <x v="398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x v="0"/>
    <x v="4"/>
    <n v="125"/>
    <n v="140.1"/>
  </r>
  <r>
    <n v="399"/>
    <x v="399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x v="0"/>
    <x v="4"/>
    <n v="107"/>
    <n v="224.85"/>
  </r>
  <r>
    <n v="400"/>
    <x v="400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x v="0"/>
    <x v="4"/>
    <n v="112"/>
    <n v="181.13"/>
  </r>
  <r>
    <n v="401"/>
    <x v="401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x v="0"/>
    <x v="4"/>
    <n v="104"/>
    <n v="711.04"/>
  </r>
  <r>
    <n v="402"/>
    <x v="402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x v="0"/>
    <x v="4"/>
    <n v="142"/>
    <n v="65.88"/>
  </r>
  <r>
    <n v="403"/>
    <x v="403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x v="0"/>
    <x v="4"/>
    <n v="105"/>
    <n v="75.19"/>
  </r>
  <r>
    <n v="404"/>
    <x v="404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x v="0"/>
    <x v="4"/>
    <n v="103"/>
    <n v="133.13999999999999"/>
  </r>
  <r>
    <n v="405"/>
    <x v="405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x v="0"/>
    <x v="4"/>
    <n v="108"/>
    <n v="55.2"/>
  </r>
  <r>
    <n v="406"/>
    <x v="406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x v="0"/>
    <x v="4"/>
    <n v="108"/>
    <n v="86.16"/>
  </r>
  <r>
    <n v="407"/>
    <x v="407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x v="0"/>
    <x v="4"/>
    <n v="102"/>
    <n v="92.32"/>
  </r>
  <r>
    <n v="408"/>
    <x v="408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x v="0"/>
    <x v="4"/>
    <n v="101"/>
    <n v="160.16"/>
  </r>
  <r>
    <n v="409"/>
    <x v="409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x v="0"/>
    <x v="4"/>
    <n v="137"/>
    <n v="45.6"/>
  </r>
  <r>
    <n v="410"/>
    <x v="410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x v="0"/>
    <x v="4"/>
    <n v="128"/>
    <n v="183.29"/>
  </r>
  <r>
    <n v="411"/>
    <x v="411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x v="0"/>
    <x v="4"/>
    <n v="101"/>
    <n v="125.79"/>
  </r>
  <r>
    <n v="412"/>
    <x v="412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x v="0"/>
    <x v="4"/>
    <n v="127"/>
    <n v="57.65"/>
  </r>
  <r>
    <n v="413"/>
    <x v="413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x v="0"/>
    <x v="4"/>
    <n v="105"/>
    <n v="78.66"/>
  </r>
  <r>
    <n v="414"/>
    <x v="414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x v="0"/>
    <x v="4"/>
    <n v="103"/>
    <n v="91.48"/>
  </r>
  <r>
    <n v="415"/>
    <x v="415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x v="0"/>
    <x v="4"/>
    <n v="102"/>
    <n v="68.099999999999994"/>
  </r>
  <r>
    <n v="416"/>
    <x v="416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x v="0"/>
    <x v="4"/>
    <n v="120"/>
    <n v="48.09"/>
  </r>
  <r>
    <n v="417"/>
    <x v="417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x v="0"/>
    <x v="4"/>
    <n v="100"/>
    <n v="202.42"/>
  </r>
  <r>
    <n v="418"/>
    <x v="418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x v="0"/>
    <x v="4"/>
    <n v="101"/>
    <n v="216.75"/>
  </r>
  <r>
    <n v="419"/>
    <x v="419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x v="0"/>
    <x v="4"/>
    <n v="100"/>
    <n v="110.07"/>
  </r>
  <r>
    <n v="420"/>
    <x v="420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x v="0"/>
    <x v="5"/>
    <n v="0"/>
    <n v="4.83"/>
  </r>
  <r>
    <n v="421"/>
    <x v="421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x v="0"/>
    <x v="5"/>
    <n v="2"/>
    <n v="50.17"/>
  </r>
  <r>
    <n v="422"/>
    <x v="422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x v="0"/>
    <x v="5"/>
    <n v="1"/>
    <n v="35.83"/>
  </r>
  <r>
    <n v="423"/>
    <x v="423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x v="0"/>
    <x v="5"/>
    <n v="1"/>
    <n v="11.77"/>
  </r>
  <r>
    <n v="424"/>
    <x v="424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x v="0"/>
    <x v="5"/>
    <n v="7"/>
    <n v="40.78"/>
  </r>
  <r>
    <n v="425"/>
    <x v="425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x v="0"/>
    <x v="5"/>
    <n v="0"/>
    <n v="3"/>
  </r>
  <r>
    <n v="426"/>
    <x v="426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x v="0"/>
    <x v="5"/>
    <n v="1"/>
    <n v="16.63"/>
  </r>
  <r>
    <n v="427"/>
    <x v="427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x v="0"/>
    <x v="5"/>
    <n v="0"/>
    <n v="0"/>
  </r>
  <r>
    <n v="428"/>
    <x v="428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x v="0"/>
    <x v="5"/>
    <n v="6"/>
    <n v="52"/>
  </r>
  <r>
    <n v="429"/>
    <x v="429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x v="0"/>
    <x v="5"/>
    <n v="0"/>
    <n v="0"/>
  </r>
  <r>
    <n v="430"/>
    <x v="430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x v="0"/>
    <x v="5"/>
    <n v="2"/>
    <n v="4.8"/>
  </r>
  <r>
    <n v="431"/>
    <x v="431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x v="0"/>
    <x v="5"/>
    <n v="14"/>
    <n v="51.88"/>
  </r>
  <r>
    <n v="432"/>
    <x v="432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x v="0"/>
    <x v="5"/>
    <n v="10"/>
    <n v="71.25"/>
  </r>
  <r>
    <n v="433"/>
    <x v="433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x v="0"/>
    <x v="5"/>
    <n v="0"/>
    <n v="0"/>
  </r>
  <r>
    <n v="434"/>
    <x v="434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x v="0"/>
    <x v="5"/>
    <n v="5"/>
    <n v="62.5"/>
  </r>
  <r>
    <n v="435"/>
    <x v="435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x v="0"/>
    <x v="5"/>
    <n v="0"/>
    <n v="1"/>
  </r>
  <r>
    <n v="436"/>
    <x v="436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x v="0"/>
    <x v="5"/>
    <n v="0"/>
    <n v="0"/>
  </r>
  <r>
    <n v="437"/>
    <x v="437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x v="0"/>
    <x v="5"/>
    <n v="0"/>
    <n v="0"/>
  </r>
  <r>
    <n v="438"/>
    <x v="438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x v="0"/>
    <x v="5"/>
    <n v="9"/>
    <n v="170.55"/>
  </r>
  <r>
    <n v="439"/>
    <x v="439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x v="0"/>
    <x v="5"/>
    <n v="0"/>
    <n v="0"/>
  </r>
  <r>
    <n v="440"/>
    <x v="440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x v="0"/>
    <x v="5"/>
    <n v="0"/>
    <n v="5"/>
  </r>
  <r>
    <n v="441"/>
    <x v="441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x v="0"/>
    <x v="5"/>
    <n v="0"/>
    <n v="0"/>
  </r>
  <r>
    <n v="442"/>
    <x v="442"/>
    <s v="Doomsday is here"/>
    <x v="73"/>
    <n v="6691"/>
    <x v="2"/>
    <x v="0"/>
    <s v="USD"/>
    <n v="1424380783"/>
    <n v="1421788783"/>
    <b v="0"/>
    <n v="17"/>
    <b v="0"/>
    <s v="film &amp; video/animation"/>
    <x v="0"/>
    <x v="5"/>
    <n v="39"/>
    <n v="393.59"/>
  </r>
  <r>
    <n v="443"/>
    <x v="443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x v="0"/>
    <x v="5"/>
    <n v="0"/>
    <n v="5"/>
  </r>
  <r>
    <n v="444"/>
    <x v="444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x v="0"/>
    <x v="5"/>
    <n v="5"/>
    <n v="50"/>
  </r>
  <r>
    <n v="445"/>
    <x v="445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x v="0"/>
    <x v="5"/>
    <n v="0"/>
    <n v="1"/>
  </r>
  <r>
    <n v="446"/>
    <x v="446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x v="0"/>
    <x v="5"/>
    <n v="7"/>
    <n v="47.88"/>
  </r>
  <r>
    <n v="447"/>
    <x v="447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x v="0"/>
    <x v="5"/>
    <n v="0"/>
    <n v="5"/>
  </r>
  <r>
    <n v="448"/>
    <x v="448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x v="0"/>
    <x v="5"/>
    <n v="3"/>
    <n v="20.5"/>
  </r>
  <r>
    <n v="449"/>
    <x v="449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x v="0"/>
    <x v="5"/>
    <n v="2"/>
    <n v="9"/>
  </r>
  <r>
    <n v="450"/>
    <x v="450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x v="0"/>
    <x v="5"/>
    <n v="1"/>
    <n v="56.57"/>
  </r>
  <r>
    <n v="451"/>
    <x v="451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x v="0"/>
    <x v="5"/>
    <n v="0"/>
    <n v="0"/>
  </r>
  <r>
    <n v="452"/>
    <x v="452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x v="0"/>
    <x v="5"/>
    <n v="64"/>
    <n v="40"/>
  </r>
  <r>
    <n v="453"/>
    <x v="453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x v="0"/>
    <x v="5"/>
    <n v="0"/>
    <n v="13"/>
  </r>
  <r>
    <n v="454"/>
    <x v="454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x v="0"/>
    <x v="5"/>
    <n v="1"/>
    <n v="16.399999999999999"/>
  </r>
  <r>
    <n v="455"/>
    <x v="455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x v="0"/>
    <x v="5"/>
    <n v="0"/>
    <n v="22.5"/>
  </r>
  <r>
    <n v="456"/>
    <x v="456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x v="0"/>
    <x v="5"/>
    <n v="1"/>
    <n v="20.329999999999998"/>
  </r>
  <r>
    <n v="457"/>
    <x v="457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x v="0"/>
    <x v="5"/>
    <n v="0"/>
    <n v="0"/>
  </r>
  <r>
    <n v="458"/>
    <x v="458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x v="0"/>
    <x v="5"/>
    <n v="8"/>
    <n v="16.760000000000002"/>
  </r>
  <r>
    <n v="459"/>
    <x v="459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x v="0"/>
    <x v="5"/>
    <n v="0"/>
    <n v="25"/>
  </r>
  <r>
    <n v="460"/>
    <x v="460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x v="0"/>
    <x v="5"/>
    <n v="0"/>
    <n v="12.5"/>
  </r>
  <r>
    <n v="461"/>
    <x v="461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x v="0"/>
    <x v="5"/>
    <n v="0"/>
    <n v="0"/>
  </r>
  <r>
    <n v="462"/>
    <x v="462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x v="0"/>
    <x v="5"/>
    <n v="0"/>
    <n v="0"/>
  </r>
  <r>
    <n v="463"/>
    <x v="463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x v="0"/>
    <x v="5"/>
    <n v="2"/>
    <n v="113.64"/>
  </r>
  <r>
    <n v="464"/>
    <x v="464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x v="0"/>
    <x v="5"/>
    <n v="0"/>
    <n v="1"/>
  </r>
  <r>
    <n v="465"/>
    <x v="465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x v="0"/>
    <x v="5"/>
    <n v="27"/>
    <n v="17.25"/>
  </r>
  <r>
    <n v="466"/>
    <x v="466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x v="0"/>
    <x v="5"/>
    <n v="1"/>
    <n v="15.2"/>
  </r>
  <r>
    <n v="467"/>
    <x v="467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x v="0"/>
    <x v="5"/>
    <n v="22"/>
    <n v="110.64"/>
  </r>
  <r>
    <n v="468"/>
    <x v="468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x v="0"/>
    <x v="5"/>
    <n v="0"/>
    <n v="0"/>
  </r>
  <r>
    <n v="469"/>
    <x v="469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x v="0"/>
    <x v="5"/>
    <n v="0"/>
    <n v="0"/>
  </r>
  <r>
    <n v="470"/>
    <x v="470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x v="0"/>
    <x v="5"/>
    <n v="1"/>
    <n v="25.5"/>
  </r>
  <r>
    <n v="471"/>
    <x v="471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x v="0"/>
    <x v="5"/>
    <n v="12"/>
    <n v="38.479999999999997"/>
  </r>
  <r>
    <n v="472"/>
    <x v="472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x v="0"/>
    <x v="5"/>
    <n v="18"/>
    <n v="28.2"/>
  </r>
  <r>
    <n v="473"/>
    <x v="473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x v="0"/>
    <x v="5"/>
    <n v="3"/>
    <n v="61.5"/>
  </r>
  <r>
    <n v="474"/>
    <x v="474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x v="0"/>
    <x v="5"/>
    <n v="0"/>
    <n v="1"/>
  </r>
  <r>
    <n v="475"/>
    <x v="475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x v="0"/>
    <x v="5"/>
    <n v="0"/>
    <n v="0"/>
  </r>
  <r>
    <n v="476"/>
    <x v="476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x v="0"/>
    <x v="5"/>
    <n v="2"/>
    <n v="39.57"/>
  </r>
  <r>
    <n v="477"/>
    <x v="477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x v="0"/>
    <x v="5"/>
    <n v="0"/>
    <n v="0"/>
  </r>
  <r>
    <n v="478"/>
    <x v="478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x v="0"/>
    <x v="5"/>
    <n v="0"/>
    <n v="0"/>
  </r>
  <r>
    <n v="479"/>
    <x v="479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x v="0"/>
    <x v="5"/>
    <n v="33"/>
    <n v="88.8"/>
  </r>
  <r>
    <n v="480"/>
    <x v="480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x v="0"/>
    <x v="5"/>
    <n v="19"/>
    <n v="55.46"/>
  </r>
  <r>
    <n v="481"/>
    <x v="481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x v="0"/>
    <x v="5"/>
    <n v="6"/>
    <n v="87.14"/>
  </r>
  <r>
    <n v="482"/>
    <x v="482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x v="0"/>
    <x v="5"/>
    <n v="0"/>
    <n v="10"/>
  </r>
  <r>
    <n v="483"/>
    <x v="483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x v="0"/>
    <x v="5"/>
    <n v="50"/>
    <n v="51.22"/>
  </r>
  <r>
    <n v="484"/>
    <x v="484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x v="0"/>
    <x v="5"/>
    <n v="0"/>
    <n v="13.55"/>
  </r>
  <r>
    <n v="485"/>
    <x v="485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x v="0"/>
    <x v="5"/>
    <n v="22"/>
    <n v="66.52"/>
  </r>
  <r>
    <n v="486"/>
    <x v="486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x v="0"/>
    <x v="5"/>
    <n v="0"/>
    <n v="50"/>
  </r>
  <r>
    <n v="487"/>
    <x v="487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x v="0"/>
    <x v="5"/>
    <n v="0"/>
    <n v="0"/>
  </r>
  <r>
    <n v="488"/>
    <x v="488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x v="0"/>
    <x v="5"/>
    <n v="0"/>
    <n v="0"/>
  </r>
  <r>
    <n v="489"/>
    <x v="489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x v="0"/>
    <x v="5"/>
    <n v="0"/>
    <n v="71.67"/>
  </r>
  <r>
    <n v="490"/>
    <x v="490"/>
    <s v="Cancelled"/>
    <x v="28"/>
    <n v="0"/>
    <x v="2"/>
    <x v="0"/>
    <s v="USD"/>
    <n v="1345677285"/>
    <n v="1343085285"/>
    <b v="0"/>
    <n v="0"/>
    <b v="0"/>
    <s v="film &amp; video/animation"/>
    <x v="0"/>
    <x v="5"/>
    <n v="0"/>
    <n v="0"/>
  </r>
  <r>
    <n v="491"/>
    <x v="491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x v="0"/>
    <x v="5"/>
    <n v="0"/>
    <n v="0"/>
  </r>
  <r>
    <n v="492"/>
    <x v="492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x v="0"/>
    <x v="5"/>
    <n v="0"/>
    <n v="0"/>
  </r>
  <r>
    <n v="493"/>
    <x v="493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x v="0"/>
    <x v="5"/>
    <n v="0"/>
    <n v="0"/>
  </r>
  <r>
    <n v="494"/>
    <x v="494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x v="0"/>
    <x v="5"/>
    <n v="0"/>
    <n v="10.33"/>
  </r>
  <r>
    <n v="495"/>
    <x v="495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x v="0"/>
    <x v="5"/>
    <n v="0"/>
    <n v="0"/>
  </r>
  <r>
    <n v="496"/>
    <x v="496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x v="0"/>
    <x v="5"/>
    <n v="0"/>
    <n v="1"/>
  </r>
  <r>
    <n v="497"/>
    <x v="497"/>
    <s v="live-action/animated series pilot."/>
    <x v="140"/>
    <n v="30"/>
    <x v="2"/>
    <x v="0"/>
    <s v="USD"/>
    <n v="1419483600"/>
    <n v="1414889665"/>
    <b v="0"/>
    <n v="3"/>
    <b v="0"/>
    <s v="film &amp; video/animation"/>
    <x v="0"/>
    <x v="5"/>
    <n v="1"/>
    <n v="10"/>
  </r>
  <r>
    <n v="498"/>
    <x v="498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x v="0"/>
    <x v="5"/>
    <n v="5"/>
    <n v="136.09"/>
  </r>
  <r>
    <n v="499"/>
    <x v="499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x v="0"/>
    <x v="5"/>
    <n v="10"/>
    <n v="73.459999999999994"/>
  </r>
  <r>
    <n v="500"/>
    <x v="500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x v="0"/>
    <x v="5"/>
    <n v="3"/>
    <n v="53.75"/>
  </r>
  <r>
    <n v="501"/>
    <x v="501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x v="0"/>
    <x v="5"/>
    <n v="0"/>
    <n v="0"/>
  </r>
  <r>
    <n v="502"/>
    <x v="502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x v="0"/>
    <x v="5"/>
    <n v="1"/>
    <n v="57.5"/>
  </r>
  <r>
    <n v="503"/>
    <x v="503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x v="0"/>
    <x v="5"/>
    <n v="2"/>
    <n v="12.67"/>
  </r>
  <r>
    <n v="504"/>
    <x v="504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x v="0"/>
    <x v="5"/>
    <n v="1"/>
    <n v="67"/>
  </r>
  <r>
    <n v="505"/>
    <x v="505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x v="0"/>
    <x v="5"/>
    <n v="0"/>
    <n v="3.71"/>
  </r>
  <r>
    <n v="506"/>
    <x v="506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x v="0"/>
    <x v="5"/>
    <n v="0"/>
    <n v="250"/>
  </r>
  <r>
    <n v="507"/>
    <x v="507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x v="0"/>
    <x v="5"/>
    <n v="3"/>
    <n v="64"/>
  </r>
  <r>
    <n v="508"/>
    <x v="508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x v="0"/>
    <x v="5"/>
    <n v="1"/>
    <n v="133.33000000000001"/>
  </r>
  <r>
    <n v="509"/>
    <x v="509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x v="0"/>
    <x v="5"/>
    <n v="0"/>
    <n v="10"/>
  </r>
  <r>
    <n v="510"/>
    <x v="510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x v="0"/>
    <x v="5"/>
    <n v="0"/>
    <n v="0"/>
  </r>
  <r>
    <n v="511"/>
    <x v="511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x v="0"/>
    <x v="5"/>
    <n v="3"/>
    <n v="30"/>
  </r>
  <r>
    <n v="512"/>
    <x v="512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x v="0"/>
    <x v="5"/>
    <n v="0"/>
    <n v="5.5"/>
  </r>
  <r>
    <n v="513"/>
    <x v="513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x v="0"/>
    <x v="5"/>
    <n v="14"/>
    <n v="102.38"/>
  </r>
  <r>
    <n v="514"/>
    <x v="514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x v="0"/>
    <x v="5"/>
    <n v="3"/>
    <n v="16.670000000000002"/>
  </r>
  <r>
    <n v="515"/>
    <x v="515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x v="0"/>
    <x v="5"/>
    <n v="25"/>
    <n v="725.03"/>
  </r>
  <r>
    <n v="516"/>
    <x v="516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x v="0"/>
    <x v="5"/>
    <n v="0"/>
    <n v="0"/>
  </r>
  <r>
    <n v="517"/>
    <x v="517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x v="0"/>
    <x v="5"/>
    <n v="1"/>
    <n v="68.33"/>
  </r>
  <r>
    <n v="518"/>
    <x v="518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x v="0"/>
    <x v="5"/>
    <n v="0"/>
    <n v="0"/>
  </r>
  <r>
    <n v="519"/>
    <x v="519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x v="0"/>
    <x v="5"/>
    <n v="23"/>
    <n v="39.229999999999997"/>
  </r>
  <r>
    <n v="520"/>
    <x v="520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x v="1"/>
    <x v="6"/>
    <n v="102"/>
    <n v="150.15"/>
  </r>
  <r>
    <n v="521"/>
    <x v="521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x v="1"/>
    <x v="6"/>
    <n v="105"/>
    <n v="93.43"/>
  </r>
  <r>
    <n v="522"/>
    <x v="522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x v="1"/>
    <x v="6"/>
    <n v="115"/>
    <n v="110.97"/>
  </r>
  <r>
    <n v="523"/>
    <x v="523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x v="1"/>
    <x v="6"/>
    <n v="121"/>
    <n v="71.790000000000006"/>
  </r>
  <r>
    <n v="524"/>
    <x v="524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x v="1"/>
    <x v="6"/>
    <n v="109"/>
    <n v="29.26"/>
  </r>
  <r>
    <n v="525"/>
    <x v="525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x v="1"/>
    <x v="6"/>
    <n v="100"/>
    <n v="1000"/>
  </r>
  <r>
    <n v="526"/>
    <x v="526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x v="1"/>
    <x v="6"/>
    <n v="114"/>
    <n v="74.349999999999994"/>
  </r>
  <r>
    <n v="527"/>
    <x v="527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x v="1"/>
    <x v="6"/>
    <n v="101"/>
    <n v="63.83"/>
  </r>
  <r>
    <n v="528"/>
    <x v="528"/>
    <s v="A Festival Backed Production of a Full-Length Play."/>
    <x v="146"/>
    <n v="1330"/>
    <x v="0"/>
    <x v="0"/>
    <s v="USD"/>
    <n v="1434921600"/>
    <n v="1433109907"/>
    <b v="0"/>
    <n v="30"/>
    <b v="1"/>
    <s v="theater/plays"/>
    <x v="1"/>
    <x v="6"/>
    <n v="116"/>
    <n v="44.33"/>
  </r>
  <r>
    <n v="529"/>
    <x v="529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x v="1"/>
    <x v="6"/>
    <n v="130"/>
    <n v="86.94"/>
  </r>
  <r>
    <n v="530"/>
    <x v="530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x v="1"/>
    <x v="6"/>
    <n v="108"/>
    <n v="126.55"/>
  </r>
  <r>
    <n v="531"/>
    <x v="531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x v="1"/>
    <x v="6"/>
    <n v="100"/>
    <n v="129.03"/>
  </r>
  <r>
    <n v="532"/>
    <x v="532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x v="1"/>
    <x v="6"/>
    <n v="123"/>
    <n v="71.239999999999995"/>
  </r>
  <r>
    <n v="533"/>
    <x v="533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x v="1"/>
    <x v="6"/>
    <n v="100"/>
    <n v="117.88"/>
  </r>
  <r>
    <n v="534"/>
    <x v="534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x v="1"/>
    <x v="6"/>
    <n v="105"/>
    <n v="327.08"/>
  </r>
  <r>
    <n v="535"/>
    <x v="535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x v="1"/>
    <x v="6"/>
    <n v="103"/>
    <n v="34.75"/>
  </r>
  <r>
    <n v="536"/>
    <x v="536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x v="1"/>
    <x v="6"/>
    <n v="118"/>
    <n v="100.06"/>
  </r>
  <r>
    <n v="537"/>
    <x v="537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x v="1"/>
    <x v="6"/>
    <n v="121"/>
    <n v="40.85"/>
  </r>
  <r>
    <n v="538"/>
    <x v="538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x v="1"/>
    <x v="6"/>
    <n v="302"/>
    <n v="252.02"/>
  </r>
  <r>
    <n v="539"/>
    <x v="539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x v="1"/>
    <x v="6"/>
    <n v="101"/>
    <n v="25.16"/>
  </r>
  <r>
    <n v="540"/>
    <x v="540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x v="2"/>
    <x v="7"/>
    <n v="0"/>
    <n v="1"/>
  </r>
  <r>
    <n v="541"/>
    <x v="541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x v="2"/>
    <x v="7"/>
    <n v="1"/>
    <n v="25"/>
  </r>
  <r>
    <n v="542"/>
    <x v="542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x v="2"/>
    <x v="7"/>
    <n v="0"/>
    <n v="1"/>
  </r>
  <r>
    <n v="543"/>
    <x v="543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x v="2"/>
    <x v="7"/>
    <n v="0"/>
    <n v="35"/>
  </r>
  <r>
    <n v="544"/>
    <x v="544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x v="2"/>
    <x v="7"/>
    <n v="1"/>
    <n v="3"/>
  </r>
  <r>
    <n v="545"/>
    <x v="545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x v="2"/>
    <x v="7"/>
    <n v="27"/>
    <n v="402.71"/>
  </r>
  <r>
    <n v="546"/>
    <x v="546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x v="2"/>
    <x v="7"/>
    <n v="0"/>
    <n v="26"/>
  </r>
  <r>
    <n v="547"/>
    <x v="547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x v="2"/>
    <x v="7"/>
    <n v="0"/>
    <n v="0"/>
  </r>
  <r>
    <n v="548"/>
    <x v="548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x v="2"/>
    <x v="7"/>
    <n v="0"/>
    <n v="9"/>
  </r>
  <r>
    <n v="549"/>
    <x v="549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x v="2"/>
    <x v="7"/>
    <n v="3"/>
    <n v="8.5"/>
  </r>
  <r>
    <n v="550"/>
    <x v="550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x v="2"/>
    <x v="7"/>
    <n v="1"/>
    <n v="8.75"/>
  </r>
  <r>
    <n v="551"/>
    <x v="551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x v="2"/>
    <x v="7"/>
    <n v="5"/>
    <n v="135.04"/>
  </r>
  <r>
    <n v="552"/>
    <x v="552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x v="2"/>
    <x v="7"/>
    <n v="0"/>
    <n v="0"/>
  </r>
  <r>
    <n v="553"/>
    <x v="553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x v="2"/>
    <x v="7"/>
    <n v="0"/>
    <n v="20.5"/>
  </r>
  <r>
    <n v="554"/>
    <x v="554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x v="2"/>
    <x v="7"/>
    <n v="37"/>
    <n v="64.36"/>
  </r>
  <r>
    <n v="555"/>
    <x v="555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x v="2"/>
    <x v="7"/>
    <n v="0"/>
    <n v="0"/>
  </r>
  <r>
    <n v="556"/>
    <x v="556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x v="2"/>
    <x v="7"/>
    <n v="3"/>
    <n v="200"/>
  </r>
  <r>
    <n v="557"/>
    <x v="557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x v="2"/>
    <x v="7"/>
    <n v="1"/>
    <n v="68.3"/>
  </r>
  <r>
    <n v="558"/>
    <x v="558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x v="2"/>
    <x v="7"/>
    <n v="0"/>
    <n v="0"/>
  </r>
  <r>
    <n v="559"/>
    <x v="559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x v="2"/>
    <x v="7"/>
    <n v="0"/>
    <n v="50"/>
  </r>
  <r>
    <n v="560"/>
    <x v="560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x v="2"/>
    <x v="7"/>
    <n v="0"/>
    <n v="4"/>
  </r>
  <r>
    <n v="561"/>
    <x v="561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x v="2"/>
    <x v="7"/>
    <n v="0"/>
    <n v="27.5"/>
  </r>
  <r>
    <n v="562"/>
    <x v="562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x v="2"/>
    <x v="7"/>
    <n v="0"/>
    <n v="0"/>
  </r>
  <r>
    <n v="563"/>
    <x v="563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x v="2"/>
    <x v="7"/>
    <n v="0"/>
    <n v="34"/>
  </r>
  <r>
    <n v="564"/>
    <x v="564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x v="2"/>
    <x v="7"/>
    <n v="0"/>
    <n v="1"/>
  </r>
  <r>
    <n v="565"/>
    <x v="565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x v="2"/>
    <x v="7"/>
    <n v="0"/>
    <n v="0"/>
  </r>
  <r>
    <n v="566"/>
    <x v="566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x v="2"/>
    <x v="7"/>
    <n v="0"/>
    <n v="1"/>
  </r>
  <r>
    <n v="567"/>
    <x v="567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x v="2"/>
    <x v="7"/>
    <n v="0"/>
    <n v="0"/>
  </r>
  <r>
    <n v="568"/>
    <x v="568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x v="2"/>
    <x v="7"/>
    <n v="1"/>
    <n v="49"/>
  </r>
  <r>
    <n v="569"/>
    <x v="569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x v="2"/>
    <x v="7"/>
    <n v="1"/>
    <n v="20"/>
  </r>
  <r>
    <n v="570"/>
    <x v="570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x v="2"/>
    <x v="7"/>
    <n v="0"/>
    <n v="142"/>
  </r>
  <r>
    <n v="571"/>
    <x v="571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x v="2"/>
    <x v="7"/>
    <n v="0"/>
    <n v="53"/>
  </r>
  <r>
    <n v="572"/>
    <x v="572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x v="2"/>
    <x v="7"/>
    <n v="0"/>
    <n v="0"/>
  </r>
  <r>
    <n v="573"/>
    <x v="573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x v="2"/>
    <x v="7"/>
    <n v="0"/>
    <n v="38.44"/>
  </r>
  <r>
    <n v="574"/>
    <x v="574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x v="2"/>
    <x v="7"/>
    <n v="1"/>
    <n v="20"/>
  </r>
  <r>
    <n v="575"/>
    <x v="575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x v="2"/>
    <x v="7"/>
    <n v="0"/>
    <n v="64.75"/>
  </r>
  <r>
    <n v="576"/>
    <x v="576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x v="2"/>
    <x v="7"/>
    <n v="0"/>
    <n v="1"/>
  </r>
  <r>
    <n v="577"/>
    <x v="577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x v="2"/>
    <x v="7"/>
    <n v="0"/>
    <n v="10"/>
  </r>
  <r>
    <n v="578"/>
    <x v="578"/>
    <s v="weBuy trade built on technology and Crowd Sourced Power"/>
    <x v="152"/>
    <n v="14"/>
    <x v="2"/>
    <x v="1"/>
    <s v="GBP"/>
    <n v="1441633993"/>
    <n v="1439560393"/>
    <b v="0"/>
    <n v="7"/>
    <b v="0"/>
    <s v="technology/web"/>
    <x v="2"/>
    <x v="7"/>
    <n v="0"/>
    <n v="2"/>
  </r>
  <r>
    <n v="579"/>
    <x v="579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x v="2"/>
    <x v="7"/>
    <n v="1"/>
    <n v="35"/>
  </r>
  <r>
    <n v="580"/>
    <x v="580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x v="2"/>
    <x v="7"/>
    <n v="0"/>
    <n v="1"/>
  </r>
  <r>
    <n v="581"/>
    <x v="581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x v="2"/>
    <x v="7"/>
    <n v="0"/>
    <n v="0"/>
  </r>
  <r>
    <n v="582"/>
    <x v="582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x v="2"/>
    <x v="7"/>
    <n v="0"/>
    <n v="0"/>
  </r>
  <r>
    <n v="583"/>
    <x v="583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x v="2"/>
    <x v="7"/>
    <n v="0"/>
    <n v="1"/>
  </r>
  <r>
    <n v="584"/>
    <x v="584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x v="2"/>
    <x v="7"/>
    <n v="1"/>
    <n v="5"/>
  </r>
  <r>
    <n v="585"/>
    <x v="585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x v="2"/>
    <x v="7"/>
    <n v="0"/>
    <n v="0"/>
  </r>
  <r>
    <n v="586"/>
    <x v="586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x v="2"/>
    <x v="7"/>
    <n v="1"/>
    <n v="14"/>
  </r>
  <r>
    <n v="587"/>
    <x v="587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x v="2"/>
    <x v="7"/>
    <n v="9"/>
    <n v="389.29"/>
  </r>
  <r>
    <n v="588"/>
    <x v="588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x v="2"/>
    <x v="7"/>
    <n v="3"/>
    <n v="150.5"/>
  </r>
  <r>
    <n v="589"/>
    <x v="589"/>
    <s v="Services closer than you think..."/>
    <x v="51"/>
    <n v="1"/>
    <x v="2"/>
    <x v="0"/>
    <s v="USD"/>
    <n v="1436366699"/>
    <n v="1435070699"/>
    <b v="0"/>
    <n v="1"/>
    <b v="0"/>
    <s v="technology/web"/>
    <x v="2"/>
    <x v="7"/>
    <n v="0"/>
    <n v="1"/>
  </r>
  <r>
    <n v="590"/>
    <x v="590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x v="2"/>
    <x v="7"/>
    <n v="4"/>
    <n v="24.78"/>
  </r>
  <r>
    <n v="591"/>
    <x v="591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x v="2"/>
    <x v="7"/>
    <n v="0"/>
    <n v="30.5"/>
  </r>
  <r>
    <n v="592"/>
    <x v="592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x v="2"/>
    <x v="7"/>
    <n v="3"/>
    <n v="250"/>
  </r>
  <r>
    <n v="593"/>
    <x v="593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x v="2"/>
    <x v="7"/>
    <n v="23"/>
    <n v="16.43"/>
  </r>
  <r>
    <n v="594"/>
    <x v="594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x v="2"/>
    <x v="7"/>
    <n v="0"/>
    <n v="13"/>
  </r>
  <r>
    <n v="595"/>
    <x v="595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x v="2"/>
    <x v="7"/>
    <n v="0"/>
    <n v="53.25"/>
  </r>
  <r>
    <n v="596"/>
    <x v="596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x v="2"/>
    <x v="7"/>
    <n v="0"/>
    <n v="3"/>
  </r>
  <r>
    <n v="597"/>
    <x v="597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x v="2"/>
    <x v="7"/>
    <n v="0"/>
    <n v="10"/>
  </r>
  <r>
    <n v="598"/>
    <x v="598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x v="2"/>
    <x v="7"/>
    <n v="34"/>
    <n v="121.43"/>
  </r>
  <r>
    <n v="599"/>
    <x v="599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x v="2"/>
    <x v="7"/>
    <n v="0"/>
    <n v="15.5"/>
  </r>
  <r>
    <n v="600"/>
    <x v="600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x v="2"/>
    <x v="7"/>
    <n v="2"/>
    <n v="100"/>
  </r>
  <r>
    <n v="601"/>
    <x v="601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x v="2"/>
    <x v="7"/>
    <n v="1"/>
    <n v="23.33"/>
  </r>
  <r>
    <n v="602"/>
    <x v="602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x v="2"/>
    <x v="7"/>
    <n v="0"/>
    <n v="0"/>
  </r>
  <r>
    <n v="603"/>
    <x v="603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x v="2"/>
    <x v="7"/>
    <n v="4"/>
    <n v="45.39"/>
  </r>
  <r>
    <n v="604"/>
    <x v="604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x v="2"/>
    <x v="7"/>
    <n v="0"/>
    <n v="0"/>
  </r>
  <r>
    <n v="605"/>
    <x v="605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x v="2"/>
    <x v="7"/>
    <n v="3"/>
    <n v="16.38"/>
  </r>
  <r>
    <n v="606"/>
    <x v="606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x v="2"/>
    <x v="7"/>
    <n v="0"/>
    <n v="10"/>
  </r>
  <r>
    <n v="607"/>
    <x v="607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x v="2"/>
    <x v="7"/>
    <n v="0"/>
    <n v="0"/>
  </r>
  <r>
    <n v="608"/>
    <x v="608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x v="2"/>
    <x v="7"/>
    <n v="1"/>
    <n v="292.2"/>
  </r>
  <r>
    <n v="609"/>
    <x v="609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x v="2"/>
    <x v="7"/>
    <n v="1"/>
    <n v="5"/>
  </r>
  <r>
    <n v="610"/>
    <x v="610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x v="2"/>
    <x v="7"/>
    <n v="0"/>
    <n v="0"/>
  </r>
  <r>
    <n v="611"/>
    <x v="611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x v="2"/>
    <x v="7"/>
    <n v="0"/>
    <n v="0"/>
  </r>
  <r>
    <n v="612"/>
    <x v="612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x v="2"/>
    <x v="7"/>
    <n v="0"/>
    <n v="0"/>
  </r>
  <r>
    <n v="613"/>
    <x v="613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x v="2"/>
    <x v="7"/>
    <n v="21"/>
    <n v="105.93"/>
  </r>
  <r>
    <n v="614"/>
    <x v="614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x v="2"/>
    <x v="7"/>
    <n v="0"/>
    <n v="0"/>
  </r>
  <r>
    <n v="615"/>
    <x v="615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x v="2"/>
    <x v="7"/>
    <n v="0"/>
    <n v="0"/>
  </r>
  <r>
    <n v="616"/>
    <x v="616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x v="2"/>
    <x v="7"/>
    <n v="0"/>
    <n v="0"/>
  </r>
  <r>
    <n v="617"/>
    <x v="617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x v="2"/>
    <x v="7"/>
    <n v="3"/>
    <n v="20"/>
  </r>
  <r>
    <n v="618"/>
    <x v="618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x v="2"/>
    <x v="7"/>
    <n v="0"/>
    <n v="0"/>
  </r>
  <r>
    <n v="619"/>
    <x v="619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x v="2"/>
    <x v="7"/>
    <n v="0"/>
    <n v="1"/>
  </r>
  <r>
    <n v="620"/>
    <x v="620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x v="2"/>
    <x v="7"/>
    <n v="1"/>
    <n v="300"/>
  </r>
  <r>
    <n v="621"/>
    <x v="621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x v="2"/>
    <x v="7"/>
    <n v="1"/>
    <n v="87"/>
  </r>
  <r>
    <n v="622"/>
    <x v="622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x v="2"/>
    <x v="7"/>
    <n v="6"/>
    <n v="37.89"/>
  </r>
  <r>
    <n v="623"/>
    <x v="623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x v="2"/>
    <x v="7"/>
    <n v="0"/>
    <n v="0"/>
  </r>
  <r>
    <n v="624"/>
    <x v="624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x v="2"/>
    <x v="7"/>
    <n v="0"/>
    <n v="0"/>
  </r>
  <r>
    <n v="625"/>
    <x v="625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x v="2"/>
    <x v="7"/>
    <n v="0"/>
    <n v="0"/>
  </r>
  <r>
    <n v="626"/>
    <x v="626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x v="2"/>
    <x v="7"/>
    <n v="17"/>
    <n v="111.41"/>
  </r>
  <r>
    <n v="627"/>
    <x v="627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x v="2"/>
    <x v="7"/>
    <n v="0"/>
    <n v="90"/>
  </r>
  <r>
    <n v="628"/>
    <x v="628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x v="2"/>
    <x v="7"/>
    <n v="0"/>
    <n v="0"/>
  </r>
  <r>
    <n v="629"/>
    <x v="629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x v="2"/>
    <x v="7"/>
    <n v="0"/>
    <n v="116.67"/>
  </r>
  <r>
    <n v="630"/>
    <x v="630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x v="2"/>
    <x v="7"/>
    <n v="0"/>
    <n v="10"/>
  </r>
  <r>
    <n v="631"/>
    <x v="631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x v="2"/>
    <x v="7"/>
    <n v="1"/>
    <n v="76.67"/>
  </r>
  <r>
    <n v="632"/>
    <x v="632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x v="2"/>
    <x v="7"/>
    <n v="0"/>
    <n v="0"/>
  </r>
  <r>
    <n v="633"/>
    <x v="633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x v="2"/>
    <x v="7"/>
    <n v="12"/>
    <n v="49.8"/>
  </r>
  <r>
    <n v="634"/>
    <x v="634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x v="2"/>
    <x v="7"/>
    <n v="0"/>
    <n v="1"/>
  </r>
  <r>
    <n v="635"/>
    <x v="635"/>
    <s v="Network used for building technology development teams."/>
    <x v="31"/>
    <n v="2"/>
    <x v="1"/>
    <x v="0"/>
    <s v="USD"/>
    <n v="1428804762"/>
    <n v="1426212762"/>
    <b v="0"/>
    <n v="1"/>
    <b v="0"/>
    <s v="technology/web"/>
    <x v="2"/>
    <x v="7"/>
    <n v="0"/>
    <n v="2"/>
  </r>
  <r>
    <n v="636"/>
    <x v="636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x v="2"/>
    <x v="7"/>
    <n v="0"/>
    <n v="4"/>
  </r>
  <r>
    <n v="637"/>
    <x v="637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x v="2"/>
    <x v="7"/>
    <n v="0"/>
    <n v="0"/>
  </r>
  <r>
    <n v="638"/>
    <x v="638"/>
    <s v="O0"/>
    <x v="61"/>
    <n v="18"/>
    <x v="1"/>
    <x v="12"/>
    <s v="EUR"/>
    <n v="1490447662"/>
    <n v="1485267262"/>
    <b v="0"/>
    <n v="6"/>
    <b v="0"/>
    <s v="technology/web"/>
    <x v="2"/>
    <x v="7"/>
    <n v="0"/>
    <n v="3"/>
  </r>
  <r>
    <n v="639"/>
    <x v="639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x v="2"/>
    <x v="7"/>
    <n v="0"/>
    <n v="1"/>
  </r>
  <r>
    <n v="640"/>
    <x v="640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x v="2"/>
    <x v="8"/>
    <n v="144"/>
    <n v="50.5"/>
  </r>
  <r>
    <n v="641"/>
    <x v="641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x v="2"/>
    <x v="8"/>
    <n v="119"/>
    <n v="151.32"/>
  </r>
  <r>
    <n v="642"/>
    <x v="642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x v="2"/>
    <x v="8"/>
    <n v="1460"/>
    <n v="134.36000000000001"/>
  </r>
  <r>
    <n v="643"/>
    <x v="643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x v="2"/>
    <x v="8"/>
    <n v="106"/>
    <n v="174.03"/>
  </r>
  <r>
    <n v="644"/>
    <x v="644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x v="2"/>
    <x v="8"/>
    <n v="300"/>
    <n v="73.489999999999995"/>
  </r>
  <r>
    <n v="645"/>
    <x v="645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x v="2"/>
    <x v="8"/>
    <n v="279"/>
    <n v="23.52"/>
  </r>
  <r>
    <n v="646"/>
    <x v="646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x v="2"/>
    <x v="8"/>
    <n v="132"/>
    <n v="39.07"/>
  </r>
  <r>
    <n v="647"/>
    <x v="647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x v="2"/>
    <x v="8"/>
    <n v="107"/>
    <n v="125.94"/>
  </r>
  <r>
    <n v="648"/>
    <x v="648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x v="2"/>
    <x v="8"/>
    <n v="127"/>
    <n v="1644"/>
  </r>
  <r>
    <n v="649"/>
    <x v="649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x v="2"/>
    <x v="8"/>
    <n v="140"/>
    <n v="42.67"/>
  </r>
  <r>
    <n v="650"/>
    <x v="650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x v="2"/>
    <x v="8"/>
    <n v="112"/>
    <n v="35.130000000000003"/>
  </r>
  <r>
    <n v="651"/>
    <x v="651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x v="2"/>
    <x v="8"/>
    <n v="101"/>
    <n v="239.35"/>
  </r>
  <r>
    <n v="652"/>
    <x v="652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x v="2"/>
    <x v="8"/>
    <n v="100"/>
    <n v="107.64"/>
  </r>
  <r>
    <n v="653"/>
    <x v="653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x v="2"/>
    <x v="8"/>
    <n v="141"/>
    <n v="95.83"/>
  </r>
  <r>
    <n v="654"/>
    <x v="654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x v="2"/>
    <x v="8"/>
    <n v="267"/>
    <n v="31.66"/>
  </r>
  <r>
    <n v="655"/>
    <x v="655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x v="2"/>
    <x v="8"/>
    <n v="147"/>
    <n v="42.89"/>
  </r>
  <r>
    <n v="656"/>
    <x v="656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x v="2"/>
    <x v="8"/>
    <n v="214"/>
    <n v="122.74"/>
  </r>
  <r>
    <n v="657"/>
    <x v="657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x v="2"/>
    <x v="8"/>
    <n v="126"/>
    <n v="190.45"/>
  </r>
  <r>
    <n v="658"/>
    <x v="658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x v="2"/>
    <x v="8"/>
    <n v="104"/>
    <n v="109.34"/>
  </r>
  <r>
    <n v="659"/>
    <x v="659"/>
    <s v="Sync up your lifestyle"/>
    <x v="9"/>
    <n v="3017"/>
    <x v="0"/>
    <x v="0"/>
    <s v="USD"/>
    <n v="1440339295"/>
    <n v="1437747295"/>
    <b v="0"/>
    <n v="21"/>
    <b v="1"/>
    <s v="technology/wearables"/>
    <x v="2"/>
    <x v="8"/>
    <n v="101"/>
    <n v="143.66999999999999"/>
  </r>
  <r>
    <n v="660"/>
    <x v="660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x v="2"/>
    <x v="8"/>
    <n v="3"/>
    <n v="84.94"/>
  </r>
  <r>
    <n v="661"/>
    <x v="661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x v="2"/>
    <x v="8"/>
    <n v="1"/>
    <n v="10.56"/>
  </r>
  <r>
    <n v="662"/>
    <x v="662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x v="2"/>
    <x v="8"/>
    <n v="0"/>
    <n v="39"/>
  </r>
  <r>
    <n v="663"/>
    <x v="663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x v="2"/>
    <x v="8"/>
    <n v="0"/>
    <n v="100"/>
  </r>
  <r>
    <n v="664"/>
    <x v="664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x v="2"/>
    <x v="8"/>
    <n v="8"/>
    <n v="31.17"/>
  </r>
  <r>
    <n v="665"/>
    <x v="665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x v="2"/>
    <x v="8"/>
    <n v="19"/>
    <n v="155.33000000000001"/>
  </r>
  <r>
    <n v="666"/>
    <x v="666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x v="2"/>
    <x v="8"/>
    <n v="0"/>
    <n v="2"/>
  </r>
  <r>
    <n v="667"/>
    <x v="667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x v="2"/>
    <x v="8"/>
    <n v="10"/>
    <n v="178.93"/>
  </r>
  <r>
    <n v="668"/>
    <x v="668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x v="2"/>
    <x v="8"/>
    <n v="5"/>
    <n v="27.36"/>
  </r>
  <r>
    <n v="669"/>
    <x v="669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x v="2"/>
    <x v="8"/>
    <n v="22"/>
    <n v="1536.25"/>
  </r>
  <r>
    <n v="670"/>
    <x v="670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x v="2"/>
    <x v="8"/>
    <n v="29"/>
    <n v="85"/>
  </r>
  <r>
    <n v="671"/>
    <x v="671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x v="2"/>
    <x v="8"/>
    <n v="39"/>
    <n v="788.53"/>
  </r>
  <r>
    <n v="672"/>
    <x v="672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x v="2"/>
    <x v="8"/>
    <n v="22"/>
    <n v="50.3"/>
  </r>
  <r>
    <n v="673"/>
    <x v="673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x v="2"/>
    <x v="8"/>
    <n v="0"/>
    <n v="68.33"/>
  </r>
  <r>
    <n v="674"/>
    <x v="674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x v="2"/>
    <x v="8"/>
    <n v="0"/>
    <n v="7.5"/>
  </r>
  <r>
    <n v="675"/>
    <x v="675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x v="2"/>
    <x v="8"/>
    <n v="15"/>
    <n v="34.270000000000003"/>
  </r>
  <r>
    <n v="676"/>
    <x v="676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x v="2"/>
    <x v="8"/>
    <n v="1"/>
    <n v="61.29"/>
  </r>
  <r>
    <n v="677"/>
    <x v="677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x v="2"/>
    <x v="8"/>
    <n v="26"/>
    <n v="133.25"/>
  </r>
  <r>
    <n v="678"/>
    <x v="678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x v="2"/>
    <x v="8"/>
    <n v="4"/>
    <n v="65.180000000000007"/>
  </r>
  <r>
    <n v="679"/>
    <x v="679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x v="2"/>
    <x v="8"/>
    <n v="15"/>
    <n v="93.9"/>
  </r>
  <r>
    <n v="680"/>
    <x v="680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x v="2"/>
    <x v="8"/>
    <n v="26"/>
    <n v="150.65"/>
  </r>
  <r>
    <n v="681"/>
    <x v="681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x v="2"/>
    <x v="8"/>
    <n v="0"/>
    <n v="1"/>
  </r>
  <r>
    <n v="682"/>
    <x v="682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x v="2"/>
    <x v="8"/>
    <n v="0"/>
    <n v="13.25"/>
  </r>
  <r>
    <n v="683"/>
    <x v="683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x v="2"/>
    <x v="8"/>
    <n v="1"/>
    <n v="99.33"/>
  </r>
  <r>
    <n v="684"/>
    <x v="684"/>
    <s v="Arcus gives your fingers super powers."/>
    <x v="163"/>
    <n v="23948"/>
    <x v="2"/>
    <x v="0"/>
    <s v="USD"/>
    <n v="1406257200"/>
    <n v="1403176891"/>
    <b v="0"/>
    <n v="135"/>
    <b v="0"/>
    <s v="technology/wearables"/>
    <x v="2"/>
    <x v="8"/>
    <n v="7"/>
    <n v="177.39"/>
  </r>
  <r>
    <n v="685"/>
    <x v="685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x v="2"/>
    <x v="8"/>
    <n v="28"/>
    <n v="55.3"/>
  </r>
  <r>
    <n v="686"/>
    <x v="686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x v="2"/>
    <x v="8"/>
    <n v="0"/>
    <n v="0"/>
  </r>
  <r>
    <n v="687"/>
    <x v="687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x v="2"/>
    <x v="8"/>
    <n v="4"/>
    <n v="591.66999999999996"/>
  </r>
  <r>
    <n v="688"/>
    <x v="688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x v="2"/>
    <x v="8"/>
    <n v="73"/>
    <n v="405.5"/>
  </r>
  <r>
    <n v="689"/>
    <x v="689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x v="2"/>
    <x v="8"/>
    <n v="58"/>
    <n v="343.15"/>
  </r>
  <r>
    <n v="690"/>
    <x v="690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x v="2"/>
    <x v="8"/>
    <n v="12"/>
    <n v="72.59"/>
  </r>
  <r>
    <n v="691"/>
    <x v="691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x v="2"/>
    <x v="8"/>
    <n v="1"/>
    <n v="26"/>
  </r>
  <r>
    <n v="692"/>
    <x v="692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x v="2"/>
    <x v="8"/>
    <n v="7"/>
    <n v="6.5"/>
  </r>
  <r>
    <n v="693"/>
    <x v="693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x v="2"/>
    <x v="8"/>
    <n v="35"/>
    <n v="119.39"/>
  </r>
  <r>
    <n v="694"/>
    <x v="694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x v="2"/>
    <x v="8"/>
    <n v="0"/>
    <n v="84.29"/>
  </r>
  <r>
    <n v="695"/>
    <x v="695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x v="2"/>
    <x v="8"/>
    <n v="1"/>
    <n v="90.86"/>
  </r>
  <r>
    <n v="696"/>
    <x v="696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x v="2"/>
    <x v="8"/>
    <n v="0"/>
    <n v="1"/>
  </r>
  <r>
    <n v="697"/>
    <x v="697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x v="2"/>
    <x v="8"/>
    <n v="46"/>
    <n v="20.34"/>
  </r>
  <r>
    <n v="698"/>
    <x v="698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x v="2"/>
    <x v="8"/>
    <n v="15"/>
    <n v="530.69000000000005"/>
  </r>
  <r>
    <n v="699"/>
    <x v="699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x v="2"/>
    <x v="8"/>
    <n v="82"/>
    <n v="120.39"/>
  </r>
  <r>
    <n v="700"/>
    <x v="700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x v="2"/>
    <x v="8"/>
    <n v="3"/>
    <n v="13"/>
  </r>
  <r>
    <n v="701"/>
    <x v="701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x v="2"/>
    <x v="8"/>
    <n v="27"/>
    <n v="291.33"/>
  </r>
  <r>
    <n v="702"/>
    <x v="702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x v="2"/>
    <x v="8"/>
    <n v="31"/>
    <n v="124.92"/>
  </r>
  <r>
    <n v="703"/>
    <x v="703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x v="2"/>
    <x v="8"/>
    <n v="6"/>
    <n v="119.57"/>
  </r>
  <r>
    <n v="704"/>
    <x v="704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x v="2"/>
    <x v="8"/>
    <n v="1"/>
    <n v="120.25"/>
  </r>
  <r>
    <n v="705"/>
    <x v="705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x v="2"/>
    <x v="8"/>
    <n v="1"/>
    <n v="195.4"/>
  </r>
  <r>
    <n v="706"/>
    <x v="706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x v="2"/>
    <x v="8"/>
    <n v="0"/>
    <n v="0"/>
  </r>
  <r>
    <n v="707"/>
    <x v="707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x v="2"/>
    <x v="8"/>
    <n v="79"/>
    <n v="117.7"/>
  </r>
  <r>
    <n v="708"/>
    <x v="708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x v="2"/>
    <x v="8"/>
    <n v="22"/>
    <n v="23.95"/>
  </r>
  <r>
    <n v="709"/>
    <x v="709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x v="2"/>
    <x v="8"/>
    <n v="0"/>
    <n v="30.5"/>
  </r>
  <r>
    <n v="710"/>
    <x v="71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x v="2"/>
    <x v="8"/>
    <n v="0"/>
    <n v="0"/>
  </r>
  <r>
    <n v="711"/>
    <x v="711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x v="2"/>
    <x v="8"/>
    <n v="34"/>
    <n v="99.97"/>
  </r>
  <r>
    <n v="712"/>
    <x v="712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x v="2"/>
    <x v="8"/>
    <n v="0"/>
    <n v="26.25"/>
  </r>
  <r>
    <n v="713"/>
    <x v="713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x v="2"/>
    <x v="8"/>
    <n v="1"/>
    <n v="199"/>
  </r>
  <r>
    <n v="714"/>
    <x v="714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x v="2"/>
    <x v="8"/>
    <n v="15"/>
    <n v="80.319999999999993"/>
  </r>
  <r>
    <n v="715"/>
    <x v="715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x v="2"/>
    <x v="8"/>
    <n v="5"/>
    <n v="115.75"/>
  </r>
  <r>
    <n v="716"/>
    <x v="716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x v="2"/>
    <x v="8"/>
    <n v="10"/>
    <n v="44.69"/>
  </r>
  <r>
    <n v="717"/>
    <x v="717"/>
    <s v="Cool air flowing under clothing keeps you cool."/>
    <x v="57"/>
    <n v="305"/>
    <x v="2"/>
    <x v="0"/>
    <s v="USD"/>
    <n v="1409949002"/>
    <n v="1407357002"/>
    <b v="0"/>
    <n v="4"/>
    <b v="0"/>
    <s v="technology/wearables"/>
    <x v="2"/>
    <x v="8"/>
    <n v="0"/>
    <n v="76.25"/>
  </r>
  <r>
    <n v="718"/>
    <x v="718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x v="2"/>
    <x v="8"/>
    <n v="1"/>
    <n v="22.5"/>
  </r>
  <r>
    <n v="719"/>
    <x v="719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x v="2"/>
    <x v="8"/>
    <n v="1"/>
    <n v="19.399999999999999"/>
  </r>
  <r>
    <n v="720"/>
    <x v="720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x v="3"/>
    <x v="9"/>
    <n v="144"/>
    <n v="66.709999999999994"/>
  </r>
  <r>
    <n v="721"/>
    <x v="721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x v="3"/>
    <x v="9"/>
    <n v="122"/>
    <n v="84.14"/>
  </r>
  <r>
    <n v="722"/>
    <x v="722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x v="3"/>
    <x v="9"/>
    <n v="132"/>
    <n v="215.73"/>
  </r>
  <r>
    <n v="723"/>
    <x v="723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x v="3"/>
    <x v="9"/>
    <n v="109"/>
    <n v="54.69"/>
  </r>
  <r>
    <n v="724"/>
    <x v="724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x v="3"/>
    <x v="9"/>
    <n v="105"/>
    <n v="51.63"/>
  </r>
  <r>
    <n v="725"/>
    <x v="725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x v="3"/>
    <x v="9"/>
    <n v="100"/>
    <n v="143.36000000000001"/>
  </r>
  <r>
    <n v="726"/>
    <x v="726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x v="3"/>
    <x v="9"/>
    <n v="101"/>
    <n v="72.430000000000007"/>
  </r>
  <r>
    <n v="727"/>
    <x v="727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x v="3"/>
    <x v="9"/>
    <n v="156"/>
    <n v="36.53"/>
  </r>
  <r>
    <n v="728"/>
    <x v="728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x v="3"/>
    <x v="9"/>
    <n v="106"/>
    <n v="60.9"/>
  </r>
  <r>
    <n v="729"/>
    <x v="729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x v="3"/>
    <x v="9"/>
    <n v="131"/>
    <n v="43.55"/>
  </r>
  <r>
    <n v="730"/>
    <x v="730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x v="3"/>
    <x v="9"/>
    <n v="132"/>
    <n v="99.77"/>
  </r>
  <r>
    <n v="731"/>
    <x v="731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x v="3"/>
    <x v="9"/>
    <n v="126"/>
    <n v="88.73"/>
  </r>
  <r>
    <n v="732"/>
    <x v="732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x v="3"/>
    <x v="9"/>
    <n v="160"/>
    <n v="4.92"/>
  </r>
  <r>
    <n v="733"/>
    <x v="733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x v="3"/>
    <x v="9"/>
    <n v="120"/>
    <n v="17.82"/>
  </r>
  <r>
    <n v="734"/>
    <x v="734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x v="3"/>
    <x v="9"/>
    <n v="126"/>
    <n v="187.19"/>
  </r>
  <r>
    <n v="735"/>
    <x v="735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x v="3"/>
    <x v="9"/>
    <n v="114"/>
    <n v="234.81"/>
  </r>
  <r>
    <n v="736"/>
    <x v="736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x v="3"/>
    <x v="9"/>
    <n v="315"/>
    <n v="105.05"/>
  </r>
  <r>
    <n v="737"/>
    <x v="737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x v="3"/>
    <x v="9"/>
    <n v="122"/>
    <n v="56.67"/>
  </r>
  <r>
    <n v="738"/>
    <x v="738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x v="3"/>
    <x v="9"/>
    <n v="107"/>
    <n v="39.049999999999997"/>
  </r>
  <r>
    <n v="739"/>
    <x v="739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x v="3"/>
    <x v="9"/>
    <n v="158"/>
    <n v="68.349999999999994"/>
  </r>
  <r>
    <n v="740"/>
    <x v="740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x v="3"/>
    <x v="9"/>
    <n v="107"/>
    <n v="169.58"/>
  </r>
  <r>
    <n v="741"/>
    <x v="741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x v="3"/>
    <x v="9"/>
    <n v="102"/>
    <n v="141.41999999999999"/>
  </r>
  <r>
    <n v="742"/>
    <x v="742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x v="3"/>
    <x v="9"/>
    <n v="111"/>
    <n v="67.39"/>
  </r>
  <r>
    <n v="743"/>
    <x v="743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x v="3"/>
    <x v="9"/>
    <n v="148"/>
    <n v="54.27"/>
  </r>
  <r>
    <n v="744"/>
    <x v="744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x v="3"/>
    <x v="9"/>
    <n v="102"/>
    <n v="82.52"/>
  </r>
  <r>
    <n v="745"/>
    <x v="745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x v="3"/>
    <x v="9"/>
    <n v="179"/>
    <n v="53.73"/>
  </r>
  <r>
    <n v="746"/>
    <x v="746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x v="3"/>
    <x v="9"/>
    <n v="111"/>
    <n v="34.21"/>
  </r>
  <r>
    <n v="747"/>
    <x v="747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x v="3"/>
    <x v="9"/>
    <n v="100"/>
    <n v="127.33"/>
  </r>
  <r>
    <n v="748"/>
    <x v="748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x v="3"/>
    <x v="9"/>
    <n v="100"/>
    <n v="45.57"/>
  </r>
  <r>
    <n v="749"/>
    <x v="749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x v="3"/>
    <x v="9"/>
    <n v="106"/>
    <n v="95.96"/>
  </r>
  <r>
    <n v="750"/>
    <x v="750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x v="3"/>
    <x v="9"/>
    <n v="103"/>
    <n v="77.27"/>
  </r>
  <r>
    <n v="751"/>
    <x v="751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x v="3"/>
    <x v="9"/>
    <n v="119"/>
    <n v="57.34"/>
  </r>
  <r>
    <n v="752"/>
    <x v="752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x v="3"/>
    <x v="9"/>
    <n v="112"/>
    <n v="53.19"/>
  </r>
  <r>
    <n v="753"/>
    <x v="753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x v="3"/>
    <x v="9"/>
    <n v="128"/>
    <n v="492.31"/>
  </r>
  <r>
    <n v="754"/>
    <x v="754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x v="3"/>
    <x v="9"/>
    <n v="104"/>
    <n v="42.35"/>
  </r>
  <r>
    <n v="755"/>
    <x v="755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x v="3"/>
    <x v="9"/>
    <n v="102"/>
    <n v="37.47"/>
  </r>
  <r>
    <n v="756"/>
    <x v="756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x v="3"/>
    <x v="9"/>
    <n v="118"/>
    <n v="37.450000000000003"/>
  </r>
  <r>
    <n v="757"/>
    <x v="757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x v="3"/>
    <x v="9"/>
    <n v="238"/>
    <n v="33.06"/>
  </r>
  <r>
    <n v="758"/>
    <x v="758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x v="3"/>
    <x v="9"/>
    <n v="102"/>
    <n v="134.21"/>
  </r>
  <r>
    <n v="759"/>
    <x v="759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x v="3"/>
    <x v="9"/>
    <n v="102"/>
    <n v="51.47"/>
  </r>
  <r>
    <n v="760"/>
    <x v="760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x v="3"/>
    <x v="10"/>
    <n v="0"/>
    <n v="0"/>
  </r>
  <r>
    <n v="761"/>
    <x v="761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x v="3"/>
    <x v="10"/>
    <n v="5"/>
    <n v="39.17"/>
  </r>
  <r>
    <n v="762"/>
    <x v="762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x v="3"/>
    <x v="10"/>
    <n v="0"/>
    <n v="0"/>
  </r>
  <r>
    <n v="763"/>
    <x v="763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x v="3"/>
    <x v="10"/>
    <n v="0"/>
    <n v="5"/>
  </r>
  <r>
    <n v="764"/>
    <x v="764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x v="3"/>
    <x v="10"/>
    <n v="0"/>
    <n v="0"/>
  </r>
  <r>
    <n v="765"/>
    <x v="765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x v="3"/>
    <x v="10"/>
    <n v="36"/>
    <n v="57.3"/>
  </r>
  <r>
    <n v="766"/>
    <x v="766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x v="3"/>
    <x v="10"/>
    <n v="0"/>
    <n v="0"/>
  </r>
  <r>
    <n v="767"/>
    <x v="767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x v="3"/>
    <x v="10"/>
    <n v="4"/>
    <n v="59"/>
  </r>
  <r>
    <n v="768"/>
    <x v="768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x v="3"/>
    <x v="10"/>
    <n v="0"/>
    <n v="0"/>
  </r>
  <r>
    <n v="769"/>
    <x v="769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x v="3"/>
    <x v="10"/>
    <n v="41"/>
    <n v="31.85"/>
  </r>
  <r>
    <n v="770"/>
    <x v="770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x v="3"/>
    <x v="10"/>
    <n v="0"/>
    <n v="0"/>
  </r>
  <r>
    <n v="771"/>
    <x v="771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x v="3"/>
    <x v="10"/>
    <n v="0"/>
    <n v="10"/>
  </r>
  <r>
    <n v="772"/>
    <x v="772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x v="3"/>
    <x v="10"/>
    <n v="3"/>
    <n v="50"/>
  </r>
  <r>
    <n v="773"/>
    <x v="773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x v="3"/>
    <x v="10"/>
    <n v="1"/>
    <n v="16"/>
  </r>
  <r>
    <n v="774"/>
    <x v="774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x v="3"/>
    <x v="10"/>
    <n v="70"/>
    <n v="39"/>
  </r>
  <r>
    <n v="775"/>
    <x v="775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x v="3"/>
    <x v="10"/>
    <n v="2"/>
    <n v="34"/>
  </r>
  <r>
    <n v="776"/>
    <x v="776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x v="3"/>
    <x v="10"/>
    <n v="51"/>
    <n v="63.12"/>
  </r>
  <r>
    <n v="777"/>
    <x v="777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x v="3"/>
    <x v="10"/>
    <n v="1"/>
    <n v="7"/>
  </r>
  <r>
    <n v="778"/>
    <x v="778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x v="3"/>
    <x v="10"/>
    <n v="0"/>
    <n v="2"/>
  </r>
  <r>
    <n v="779"/>
    <x v="779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x v="3"/>
    <x v="10"/>
    <n v="3"/>
    <n v="66.67"/>
  </r>
  <r>
    <n v="780"/>
    <x v="780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x v="4"/>
    <x v="11"/>
    <n v="104"/>
    <n v="38.520000000000003"/>
  </r>
  <r>
    <n v="781"/>
    <x v="781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x v="4"/>
    <x v="11"/>
    <n v="133"/>
    <n v="42.61"/>
  </r>
  <r>
    <n v="782"/>
    <x v="782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x v="4"/>
    <x v="11"/>
    <n v="100"/>
    <n v="50"/>
  </r>
  <r>
    <n v="783"/>
    <x v="783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x v="4"/>
    <x v="11"/>
    <n v="148"/>
    <n v="63.49"/>
  </r>
  <r>
    <n v="784"/>
    <x v="784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x v="4"/>
    <x v="11"/>
    <n v="103"/>
    <n v="102.5"/>
  </r>
  <r>
    <n v="785"/>
    <x v="785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x v="4"/>
    <x v="11"/>
    <n v="181"/>
    <n v="31.14"/>
  </r>
  <r>
    <n v="786"/>
    <x v="786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x v="4"/>
    <x v="11"/>
    <n v="143"/>
    <n v="162.27000000000001"/>
  </r>
  <r>
    <n v="787"/>
    <x v="787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x v="4"/>
    <x v="11"/>
    <n v="114"/>
    <n v="80.59"/>
  </r>
  <r>
    <n v="788"/>
    <x v="788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x v="4"/>
    <x v="11"/>
    <n v="204"/>
    <n v="59.85"/>
  </r>
  <r>
    <n v="789"/>
    <x v="789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x v="4"/>
    <x v="11"/>
    <n v="109"/>
    <n v="132.86000000000001"/>
  </r>
  <r>
    <n v="790"/>
    <x v="790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x v="4"/>
    <x v="11"/>
    <n v="144"/>
    <n v="92.55"/>
  </r>
  <r>
    <n v="791"/>
    <x v="791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x v="4"/>
    <x v="11"/>
    <n v="104"/>
    <n v="60.86"/>
  </r>
  <r>
    <n v="792"/>
    <x v="792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x v="4"/>
    <x v="11"/>
    <n v="100"/>
    <n v="41.85"/>
  </r>
  <r>
    <n v="793"/>
    <x v="793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x v="4"/>
    <x v="11"/>
    <n v="103"/>
    <n v="88.33"/>
  </r>
  <r>
    <n v="794"/>
    <x v="794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x v="4"/>
    <x v="11"/>
    <n v="105"/>
    <n v="158.96"/>
  </r>
  <r>
    <n v="795"/>
    <x v="795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x v="4"/>
    <x v="11"/>
    <n v="112"/>
    <n v="85.05"/>
  </r>
  <r>
    <n v="796"/>
    <x v="796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x v="4"/>
    <x v="11"/>
    <n v="101"/>
    <n v="112.61"/>
  </r>
  <r>
    <n v="797"/>
    <x v="797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x v="4"/>
    <x v="11"/>
    <n v="108"/>
    <n v="45.44"/>
  </r>
  <r>
    <n v="798"/>
    <x v="798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x v="4"/>
    <x v="11"/>
    <n v="115"/>
    <n v="46.22"/>
  </r>
  <r>
    <n v="799"/>
    <x v="799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x v="4"/>
    <x v="11"/>
    <n v="100"/>
    <n v="178.61"/>
  </r>
  <r>
    <n v="800"/>
    <x v="800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x v="4"/>
    <x v="11"/>
    <n v="152"/>
    <n v="40.75"/>
  </r>
  <r>
    <n v="801"/>
    <x v="801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x v="4"/>
    <x v="11"/>
    <n v="112"/>
    <n v="43.73"/>
  </r>
  <r>
    <n v="802"/>
    <x v="802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x v="4"/>
    <x v="11"/>
    <n v="101"/>
    <n v="81.069999999999993"/>
  </r>
  <r>
    <n v="803"/>
    <x v="803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x v="4"/>
    <x v="11"/>
    <n v="123"/>
    <n v="74.61"/>
  </r>
  <r>
    <n v="804"/>
    <x v="804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x v="4"/>
    <x v="11"/>
    <n v="100"/>
    <n v="305.56"/>
  </r>
  <r>
    <n v="805"/>
    <x v="805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x v="4"/>
    <x v="11"/>
    <n v="105"/>
    <n v="58.33"/>
  </r>
  <r>
    <n v="806"/>
    <x v="806"/>
    <s v="Help Golden Animals finish their NEW Album!"/>
    <x v="6"/>
    <n v="8355"/>
    <x v="0"/>
    <x v="0"/>
    <s v="USD"/>
    <n v="1315413339"/>
    <n v="1312821339"/>
    <b v="0"/>
    <n v="71"/>
    <b v="1"/>
    <s v="music/rock"/>
    <x v="4"/>
    <x v="11"/>
    <n v="104"/>
    <n v="117.68"/>
  </r>
  <r>
    <n v="807"/>
    <x v="80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x v="4"/>
    <x v="11"/>
    <n v="105"/>
    <n v="73.77"/>
  </r>
  <r>
    <n v="808"/>
    <x v="808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x v="4"/>
    <x v="11"/>
    <n v="100"/>
    <n v="104.65"/>
  </r>
  <r>
    <n v="809"/>
    <x v="809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x v="4"/>
    <x v="11"/>
    <n v="104"/>
    <n v="79.83"/>
  </r>
  <r>
    <n v="810"/>
    <x v="810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x v="4"/>
    <x v="11"/>
    <n v="105"/>
    <n v="58.33"/>
  </r>
  <r>
    <n v="811"/>
    <x v="811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x v="4"/>
    <x v="11"/>
    <n v="104"/>
    <n v="86.67"/>
  </r>
  <r>
    <n v="812"/>
    <x v="812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x v="4"/>
    <x v="11"/>
    <n v="152"/>
    <n v="27.61"/>
  </r>
  <r>
    <n v="813"/>
    <x v="813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x v="4"/>
    <x v="11"/>
    <n v="160"/>
    <n v="25"/>
  </r>
  <r>
    <n v="814"/>
    <x v="814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x v="4"/>
    <x v="11"/>
    <n v="127"/>
    <n v="45.46"/>
  </r>
  <r>
    <n v="815"/>
    <x v="815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x v="4"/>
    <x v="11"/>
    <n v="107"/>
    <n v="99.53"/>
  </r>
  <r>
    <n v="816"/>
    <x v="816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x v="4"/>
    <x v="11"/>
    <n v="115"/>
    <n v="39.31"/>
  </r>
  <r>
    <n v="817"/>
    <x v="817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x v="4"/>
    <x v="11"/>
    <n v="137"/>
    <n v="89.42"/>
  </r>
  <r>
    <n v="818"/>
    <x v="818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x v="4"/>
    <x v="11"/>
    <n v="156"/>
    <n v="28.68"/>
  </r>
  <r>
    <n v="819"/>
    <x v="819"/>
    <s v="We are touring the Southeast in support of our new EP"/>
    <x v="44"/>
    <n v="435"/>
    <x v="0"/>
    <x v="0"/>
    <s v="USD"/>
    <n v="1387601040"/>
    <n v="1386806254"/>
    <b v="0"/>
    <n v="14"/>
    <b v="1"/>
    <s v="music/rock"/>
    <x v="4"/>
    <x v="11"/>
    <n v="109"/>
    <n v="31.07"/>
  </r>
  <r>
    <n v="820"/>
    <x v="820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x v="4"/>
    <x v="11"/>
    <n v="134"/>
    <n v="70.55"/>
  </r>
  <r>
    <n v="821"/>
    <x v="821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x v="4"/>
    <x v="11"/>
    <n v="100"/>
    <n v="224.13"/>
  </r>
  <r>
    <n v="822"/>
    <x v="822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x v="4"/>
    <x v="11"/>
    <n v="119"/>
    <n v="51.81"/>
  </r>
  <r>
    <n v="823"/>
    <x v="823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x v="4"/>
    <x v="11"/>
    <n v="180"/>
    <n v="43.52"/>
  </r>
  <r>
    <n v="824"/>
    <x v="824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x v="4"/>
    <x v="11"/>
    <n v="134"/>
    <n v="39.82"/>
  </r>
  <r>
    <n v="825"/>
    <x v="825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x v="4"/>
    <x v="11"/>
    <n v="100"/>
    <n v="126.81"/>
  </r>
  <r>
    <n v="826"/>
    <x v="826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x v="4"/>
    <x v="11"/>
    <n v="101"/>
    <n v="113.88"/>
  </r>
  <r>
    <n v="827"/>
    <x v="827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x v="4"/>
    <x v="11"/>
    <n v="103"/>
    <n v="28.18"/>
  </r>
  <r>
    <n v="828"/>
    <x v="828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x v="4"/>
    <x v="11"/>
    <n v="107"/>
    <n v="36.61"/>
  </r>
  <r>
    <n v="829"/>
    <x v="829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x v="4"/>
    <x v="11"/>
    <n v="104"/>
    <n v="32.5"/>
  </r>
  <r>
    <n v="830"/>
    <x v="830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x v="4"/>
    <x v="11"/>
    <n v="108"/>
    <n v="60.66"/>
  </r>
  <r>
    <n v="831"/>
    <x v="831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x v="4"/>
    <x v="11"/>
    <n v="233"/>
    <n v="175"/>
  </r>
  <r>
    <n v="832"/>
    <x v="832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x v="4"/>
    <x v="11"/>
    <n v="101"/>
    <n v="97.99"/>
  </r>
  <r>
    <n v="833"/>
    <x v="833"/>
    <s v="This is an American rock album."/>
    <x v="12"/>
    <n v="6100"/>
    <x v="0"/>
    <x v="0"/>
    <s v="USD"/>
    <n v="1397941475"/>
    <n v="1395349475"/>
    <b v="0"/>
    <n v="41"/>
    <b v="1"/>
    <s v="music/rock"/>
    <x v="4"/>
    <x v="11"/>
    <n v="102"/>
    <n v="148.78"/>
  </r>
  <r>
    <n v="834"/>
    <x v="834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x v="4"/>
    <x v="11"/>
    <n v="131"/>
    <n v="96.08"/>
  </r>
  <r>
    <n v="835"/>
    <x v="835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x v="4"/>
    <x v="11"/>
    <n v="117"/>
    <n v="58.63"/>
  </r>
  <r>
    <n v="836"/>
    <x v="836"/>
    <s v="An album you can bring home to mom."/>
    <x v="10"/>
    <n v="5046.5200000000004"/>
    <x v="0"/>
    <x v="0"/>
    <s v="USD"/>
    <n v="1381108918"/>
    <n v="1378516918"/>
    <b v="0"/>
    <n v="46"/>
    <b v="1"/>
    <s v="music/rock"/>
    <x v="4"/>
    <x v="11"/>
    <n v="101"/>
    <n v="109.71"/>
  </r>
  <r>
    <n v="837"/>
    <x v="837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x v="4"/>
    <x v="11"/>
    <n v="122"/>
    <n v="49.11"/>
  </r>
  <r>
    <n v="838"/>
    <x v="838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x v="4"/>
    <x v="11"/>
    <n v="145"/>
    <n v="47.67"/>
  </r>
  <r>
    <n v="839"/>
    <x v="839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x v="4"/>
    <x v="11"/>
    <n v="117"/>
    <n v="60.74"/>
  </r>
  <r>
    <n v="840"/>
    <x v="840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x v="4"/>
    <x v="12"/>
    <n v="120"/>
    <n v="63.38"/>
  </r>
  <r>
    <n v="841"/>
    <x v="841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x v="4"/>
    <x v="12"/>
    <n v="101"/>
    <n v="53.89"/>
  </r>
  <r>
    <n v="842"/>
    <x v="842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x v="4"/>
    <x v="12"/>
    <n v="104"/>
    <n v="66.87"/>
  </r>
  <r>
    <n v="843"/>
    <x v="843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x v="4"/>
    <x v="12"/>
    <n v="267"/>
    <n v="63.1"/>
  </r>
  <r>
    <n v="844"/>
    <x v="844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x v="4"/>
    <x v="12"/>
    <n v="194"/>
    <n v="36.630000000000003"/>
  </r>
  <r>
    <n v="845"/>
    <x v="845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x v="4"/>
    <x v="12"/>
    <n v="120"/>
    <n v="34.01"/>
  </r>
  <r>
    <n v="846"/>
    <x v="846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x v="4"/>
    <x v="12"/>
    <n v="122"/>
    <n v="28.55"/>
  </r>
  <r>
    <n v="847"/>
    <x v="847"/>
    <s v="MUSIC WITH MEANING!  MUSIC THAT MATTERS!!!"/>
    <x v="185"/>
    <n v="10"/>
    <x v="0"/>
    <x v="0"/>
    <s v="USD"/>
    <n v="1436555376"/>
    <n v="1433963376"/>
    <b v="0"/>
    <n v="1"/>
    <b v="1"/>
    <s v="music/metal"/>
    <x v="4"/>
    <x v="12"/>
    <n v="100"/>
    <n v="10"/>
  </r>
  <r>
    <n v="848"/>
    <x v="848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x v="4"/>
    <x v="12"/>
    <n v="100"/>
    <n v="18.75"/>
  </r>
  <r>
    <n v="849"/>
    <x v="849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x v="4"/>
    <x v="12"/>
    <n v="120"/>
    <n v="41.7"/>
  </r>
  <r>
    <n v="850"/>
    <x v="850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x v="4"/>
    <x v="12"/>
    <n v="155"/>
    <n v="46.67"/>
  </r>
  <r>
    <n v="851"/>
    <x v="851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x v="4"/>
    <x v="12"/>
    <n v="130"/>
    <n v="37.270000000000003"/>
  </r>
  <r>
    <n v="852"/>
    <x v="852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x v="4"/>
    <x v="12"/>
    <n v="105"/>
    <n v="59.26"/>
  </r>
  <r>
    <n v="853"/>
    <x v="853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x v="4"/>
    <x v="12"/>
    <n v="100"/>
    <n v="30"/>
  </r>
  <r>
    <n v="854"/>
    <x v="854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x v="4"/>
    <x v="12"/>
    <n v="118"/>
    <n v="65.86"/>
  </r>
  <r>
    <n v="855"/>
    <x v="855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x v="4"/>
    <x v="12"/>
    <n v="103"/>
    <n v="31.91"/>
  </r>
  <r>
    <n v="856"/>
    <x v="856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x v="4"/>
    <x v="12"/>
    <n v="218"/>
    <n v="19.46"/>
  </r>
  <r>
    <n v="857"/>
    <x v="857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x v="4"/>
    <x v="12"/>
    <n v="100"/>
    <n v="50"/>
  </r>
  <r>
    <n v="858"/>
    <x v="858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x v="4"/>
    <x v="12"/>
    <n v="144"/>
    <n v="22.74"/>
  </r>
  <r>
    <n v="859"/>
    <x v="859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x v="4"/>
    <x v="12"/>
    <n v="105"/>
    <n v="42.72"/>
  </r>
  <r>
    <n v="860"/>
    <x v="860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x v="4"/>
    <x v="13"/>
    <n v="18"/>
    <n v="52.92"/>
  </r>
  <r>
    <n v="861"/>
    <x v="861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x v="4"/>
    <x v="13"/>
    <n v="2"/>
    <n v="50.5"/>
  </r>
  <r>
    <n v="862"/>
    <x v="862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x v="4"/>
    <x v="13"/>
    <n v="0"/>
    <n v="42.5"/>
  </r>
  <r>
    <n v="863"/>
    <x v="863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x v="4"/>
    <x v="13"/>
    <n v="5"/>
    <n v="18"/>
  </r>
  <r>
    <n v="864"/>
    <x v="864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x v="4"/>
    <x v="13"/>
    <n v="42"/>
    <n v="34.18"/>
  </r>
  <r>
    <n v="865"/>
    <x v="865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x v="4"/>
    <x v="13"/>
    <n v="2"/>
    <n v="22.5"/>
  </r>
  <r>
    <n v="866"/>
    <x v="866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x v="4"/>
    <x v="13"/>
    <n v="18"/>
    <n v="58.18"/>
  </r>
  <r>
    <n v="867"/>
    <x v="867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x v="4"/>
    <x v="13"/>
    <n v="24"/>
    <n v="109.18"/>
  </r>
  <r>
    <n v="868"/>
    <x v="868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x v="4"/>
    <x v="13"/>
    <n v="0"/>
    <n v="50"/>
  </r>
  <r>
    <n v="869"/>
    <x v="869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x v="4"/>
    <x v="13"/>
    <n v="12"/>
    <n v="346.67"/>
  </r>
  <r>
    <n v="870"/>
    <x v="870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x v="4"/>
    <x v="13"/>
    <n v="0"/>
    <n v="12.4"/>
  </r>
  <r>
    <n v="871"/>
    <x v="871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x v="4"/>
    <x v="13"/>
    <n v="5"/>
    <n v="27.08"/>
  </r>
  <r>
    <n v="872"/>
    <x v="872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x v="4"/>
    <x v="13"/>
    <n v="1"/>
    <n v="32.5"/>
  </r>
  <r>
    <n v="873"/>
    <x v="873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x v="4"/>
    <x v="13"/>
    <n v="1"/>
    <n v="9"/>
  </r>
  <r>
    <n v="874"/>
    <x v="874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x v="4"/>
    <x v="13"/>
    <n v="24"/>
    <n v="34.76"/>
  </r>
  <r>
    <n v="875"/>
    <x v="875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x v="4"/>
    <x v="13"/>
    <n v="0"/>
    <n v="0"/>
  </r>
  <r>
    <n v="876"/>
    <x v="876"/>
    <s v="What was the greatest record shop ever?  DOBELLS!"/>
    <x v="189"/>
    <n v="1286"/>
    <x v="2"/>
    <x v="1"/>
    <s v="GBP"/>
    <n v="1359978927"/>
    <n v="1357127727"/>
    <b v="0"/>
    <n v="45"/>
    <b v="0"/>
    <s v="music/jazz"/>
    <x v="4"/>
    <x v="13"/>
    <n v="41"/>
    <n v="28.58"/>
  </r>
  <r>
    <n v="877"/>
    <x v="877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x v="4"/>
    <x v="13"/>
    <n v="68"/>
    <n v="46.59"/>
  </r>
  <r>
    <n v="878"/>
    <x v="878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x v="4"/>
    <x v="13"/>
    <n v="1"/>
    <n v="32.5"/>
  </r>
  <r>
    <n v="879"/>
    <x v="879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x v="4"/>
    <x v="13"/>
    <n v="31"/>
    <n v="21.47"/>
  </r>
  <r>
    <n v="880"/>
    <x v="880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x v="4"/>
    <x v="14"/>
    <n v="3"/>
    <n v="14.13"/>
  </r>
  <r>
    <n v="881"/>
    <x v="881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x v="4"/>
    <x v="14"/>
    <n v="1"/>
    <n v="30"/>
  </r>
  <r>
    <n v="882"/>
    <x v="882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x v="4"/>
    <x v="14"/>
    <n v="20"/>
    <n v="21.57"/>
  </r>
  <r>
    <n v="883"/>
    <x v="883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x v="4"/>
    <x v="14"/>
    <n v="40"/>
    <n v="83.38"/>
  </r>
  <r>
    <n v="884"/>
    <x v="884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x v="4"/>
    <x v="14"/>
    <n v="1"/>
    <n v="10"/>
  </r>
  <r>
    <n v="885"/>
    <x v="885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x v="4"/>
    <x v="14"/>
    <n v="75"/>
    <n v="35.71"/>
  </r>
  <r>
    <n v="886"/>
    <x v="886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x v="4"/>
    <x v="14"/>
    <n v="41"/>
    <n v="29.29"/>
  </r>
  <r>
    <n v="887"/>
    <x v="887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x v="4"/>
    <x v="14"/>
    <n v="0"/>
    <n v="0"/>
  </r>
  <r>
    <n v="888"/>
    <x v="888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x v="4"/>
    <x v="14"/>
    <n v="7"/>
    <n v="18"/>
  </r>
  <r>
    <n v="889"/>
    <x v="889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x v="4"/>
    <x v="14"/>
    <n v="9"/>
    <n v="73.760000000000005"/>
  </r>
  <r>
    <n v="890"/>
    <x v="890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x v="4"/>
    <x v="14"/>
    <n v="4"/>
    <n v="31.25"/>
  </r>
  <r>
    <n v="891"/>
    <x v="891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x v="4"/>
    <x v="14"/>
    <n v="3"/>
    <n v="28.89"/>
  </r>
  <r>
    <n v="892"/>
    <x v="892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x v="4"/>
    <x v="14"/>
    <n v="41"/>
    <n v="143.82"/>
  </r>
  <r>
    <n v="893"/>
    <x v="893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x v="4"/>
    <x v="14"/>
    <n v="10"/>
    <n v="40"/>
  </r>
  <r>
    <n v="894"/>
    <x v="894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x v="4"/>
    <x v="14"/>
    <n v="39"/>
    <n v="147.81"/>
  </r>
  <r>
    <n v="895"/>
    <x v="895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x v="4"/>
    <x v="14"/>
    <n v="2"/>
    <n v="27.86"/>
  </r>
  <r>
    <n v="896"/>
    <x v="896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x v="4"/>
    <x v="14"/>
    <n v="40"/>
    <n v="44.44"/>
  </r>
  <r>
    <n v="897"/>
    <x v="897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x v="4"/>
    <x v="14"/>
    <n v="0"/>
    <n v="0"/>
  </r>
  <r>
    <n v="898"/>
    <x v="898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x v="4"/>
    <x v="14"/>
    <n v="3"/>
    <n v="35"/>
  </r>
  <r>
    <n v="899"/>
    <x v="899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x v="4"/>
    <x v="14"/>
    <n v="37"/>
    <n v="35"/>
  </r>
  <r>
    <n v="900"/>
    <x v="900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x v="4"/>
    <x v="13"/>
    <n v="0"/>
    <n v="10.5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x v="4"/>
    <x v="13"/>
    <n v="0"/>
    <n v="0"/>
  </r>
  <r>
    <n v="902"/>
    <x v="902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x v="4"/>
    <x v="13"/>
    <n v="0"/>
    <n v="30"/>
  </r>
  <r>
    <n v="903"/>
    <x v="903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x v="4"/>
    <x v="13"/>
    <n v="3"/>
    <n v="40"/>
  </r>
  <r>
    <n v="904"/>
    <x v="904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x v="4"/>
    <x v="13"/>
    <n v="0"/>
    <n v="50.33"/>
  </r>
  <r>
    <n v="905"/>
    <x v="905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x v="4"/>
    <x v="13"/>
    <n v="3"/>
    <n v="32.67"/>
  </r>
  <r>
    <n v="906"/>
    <x v="906"/>
    <s v="The DMV's most respected saxophonist pay tribute to Motown."/>
    <x v="36"/>
    <n v="0"/>
    <x v="2"/>
    <x v="0"/>
    <s v="USD"/>
    <n v="1394681590"/>
    <n v="1392093190"/>
    <b v="0"/>
    <n v="0"/>
    <b v="0"/>
    <s v="music/jazz"/>
    <x v="4"/>
    <x v="13"/>
    <n v="0"/>
    <n v="0"/>
  </r>
  <r>
    <n v="907"/>
    <x v="907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x v="4"/>
    <x v="13"/>
    <n v="0"/>
    <n v="0"/>
  </r>
  <r>
    <n v="908"/>
    <x v="908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x v="4"/>
    <x v="13"/>
    <n v="0"/>
    <n v="0"/>
  </r>
  <r>
    <n v="909"/>
    <x v="909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x v="4"/>
    <x v="13"/>
    <n v="3"/>
    <n v="65"/>
  </r>
  <r>
    <n v="910"/>
    <x v="910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x v="4"/>
    <x v="13"/>
    <n v="22"/>
    <n v="24.6"/>
  </r>
  <r>
    <n v="911"/>
    <x v="911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x v="4"/>
    <x v="13"/>
    <n v="0"/>
    <n v="0"/>
  </r>
  <r>
    <n v="912"/>
    <x v="912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x v="4"/>
    <x v="13"/>
    <n v="1"/>
    <n v="15"/>
  </r>
  <r>
    <n v="913"/>
    <x v="913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x v="4"/>
    <x v="13"/>
    <n v="7"/>
    <n v="82.58"/>
  </r>
  <r>
    <n v="914"/>
    <x v="914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x v="4"/>
    <x v="13"/>
    <n v="0"/>
    <n v="0"/>
  </r>
  <r>
    <n v="915"/>
    <x v="915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x v="4"/>
    <x v="13"/>
    <n v="6"/>
    <n v="41.67"/>
  </r>
  <r>
    <n v="916"/>
    <x v="916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x v="4"/>
    <x v="13"/>
    <n v="0"/>
    <n v="0"/>
  </r>
  <r>
    <n v="917"/>
    <x v="917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x v="4"/>
    <x v="13"/>
    <n v="1"/>
    <n v="30"/>
  </r>
  <r>
    <n v="918"/>
    <x v="918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x v="4"/>
    <x v="13"/>
    <n v="5"/>
    <n v="19.600000000000001"/>
  </r>
  <r>
    <n v="919"/>
    <x v="919"/>
    <s v="Cool jazz with a New Orleans flavor."/>
    <x v="22"/>
    <n v="100"/>
    <x v="2"/>
    <x v="0"/>
    <s v="USD"/>
    <n v="1355930645"/>
    <n v="1352906645"/>
    <b v="0"/>
    <n v="1"/>
    <b v="0"/>
    <s v="music/jazz"/>
    <x v="4"/>
    <x v="13"/>
    <n v="1"/>
    <n v="100"/>
  </r>
  <r>
    <n v="920"/>
    <x v="920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x v="4"/>
    <x v="13"/>
    <n v="0"/>
    <n v="0"/>
  </r>
  <r>
    <n v="921"/>
    <x v="921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x v="4"/>
    <x v="13"/>
    <n v="31"/>
    <n v="231.75"/>
  </r>
  <r>
    <n v="922"/>
    <x v="922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x v="4"/>
    <x v="13"/>
    <n v="21"/>
    <n v="189.33"/>
  </r>
  <r>
    <n v="923"/>
    <x v="923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x v="4"/>
    <x v="13"/>
    <n v="2"/>
    <n v="55"/>
  </r>
  <r>
    <n v="924"/>
    <x v="924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x v="4"/>
    <x v="13"/>
    <n v="11"/>
    <n v="21.8"/>
  </r>
  <r>
    <n v="925"/>
    <x v="925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x v="4"/>
    <x v="13"/>
    <n v="3"/>
    <n v="32"/>
  </r>
  <r>
    <n v="926"/>
    <x v="926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x v="4"/>
    <x v="13"/>
    <n v="0"/>
    <n v="0"/>
  </r>
  <r>
    <n v="927"/>
    <x v="927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x v="4"/>
    <x v="13"/>
    <n v="0"/>
    <n v="0"/>
  </r>
  <r>
    <n v="928"/>
    <x v="928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x v="4"/>
    <x v="13"/>
    <n v="11"/>
    <n v="56.25"/>
  </r>
  <r>
    <n v="929"/>
    <x v="929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x v="4"/>
    <x v="13"/>
    <n v="0"/>
    <n v="0"/>
  </r>
  <r>
    <n v="930"/>
    <x v="930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x v="4"/>
    <x v="13"/>
    <n v="38"/>
    <n v="69"/>
  </r>
  <r>
    <n v="931"/>
    <x v="931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x v="4"/>
    <x v="13"/>
    <n v="7"/>
    <n v="18.71"/>
  </r>
  <r>
    <n v="932"/>
    <x v="932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x v="4"/>
    <x v="13"/>
    <n v="15"/>
    <n v="46.03"/>
  </r>
  <r>
    <n v="933"/>
    <x v="933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x v="4"/>
    <x v="13"/>
    <n v="6"/>
    <n v="60"/>
  </r>
  <r>
    <n v="934"/>
    <x v="934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x v="4"/>
    <x v="13"/>
    <n v="30"/>
    <n v="50.67"/>
  </r>
  <r>
    <n v="935"/>
    <x v="935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x v="4"/>
    <x v="13"/>
    <n v="1"/>
    <n v="25"/>
  </r>
  <r>
    <n v="936"/>
    <x v="936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x v="4"/>
    <x v="13"/>
    <n v="0"/>
    <n v="0"/>
  </r>
  <r>
    <n v="937"/>
    <x v="937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x v="4"/>
    <x v="13"/>
    <n v="1"/>
    <n v="20"/>
  </r>
  <r>
    <n v="938"/>
    <x v="938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x v="4"/>
    <x v="13"/>
    <n v="0"/>
    <n v="25"/>
  </r>
  <r>
    <n v="939"/>
    <x v="939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x v="4"/>
    <x v="13"/>
    <n v="1"/>
    <n v="20"/>
  </r>
  <r>
    <n v="940"/>
    <x v="940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x v="2"/>
    <x v="8"/>
    <n v="17"/>
    <n v="110.29"/>
  </r>
  <r>
    <n v="941"/>
    <x v="941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x v="2"/>
    <x v="8"/>
    <n v="2"/>
    <n v="37.450000000000003"/>
  </r>
  <r>
    <n v="942"/>
    <x v="942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x v="2"/>
    <x v="8"/>
    <n v="9"/>
    <n v="41.75"/>
  </r>
  <r>
    <n v="943"/>
    <x v="943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x v="2"/>
    <x v="8"/>
    <n v="10"/>
    <n v="24.08"/>
  </r>
  <r>
    <n v="944"/>
    <x v="944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x v="2"/>
    <x v="8"/>
    <n v="13"/>
    <n v="69.41"/>
  </r>
  <r>
    <n v="945"/>
    <x v="945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x v="2"/>
    <x v="8"/>
    <n v="2"/>
    <n v="155.25"/>
  </r>
  <r>
    <n v="946"/>
    <x v="946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x v="2"/>
    <x v="8"/>
    <n v="2"/>
    <n v="57.2"/>
  </r>
  <r>
    <n v="947"/>
    <x v="947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x v="2"/>
    <x v="8"/>
    <n v="0"/>
    <n v="0"/>
  </r>
  <r>
    <n v="948"/>
    <x v="948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x v="2"/>
    <x v="8"/>
    <n v="12"/>
    <n v="60"/>
  </r>
  <r>
    <n v="949"/>
    <x v="949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x v="2"/>
    <x v="8"/>
    <n v="1"/>
    <n v="39"/>
  </r>
  <r>
    <n v="950"/>
    <x v="950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x v="2"/>
    <x v="8"/>
    <n v="28"/>
    <n v="58.42"/>
  </r>
  <r>
    <n v="951"/>
    <x v="951"/>
    <s v="Revolutionizing the way we walk our dogs!"/>
    <x v="63"/>
    <n v="19195"/>
    <x v="2"/>
    <x v="0"/>
    <s v="USD"/>
    <n v="1465054872"/>
    <n v="1461166872"/>
    <b v="0"/>
    <n v="121"/>
    <b v="0"/>
    <s v="technology/wearables"/>
    <x v="2"/>
    <x v="8"/>
    <n v="38"/>
    <n v="158.63999999999999"/>
  </r>
  <r>
    <n v="952"/>
    <x v="952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x v="2"/>
    <x v="8"/>
    <n v="40"/>
    <n v="99.86"/>
  </r>
  <r>
    <n v="953"/>
    <x v="953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x v="2"/>
    <x v="8"/>
    <n v="1"/>
    <n v="25.2"/>
  </r>
  <r>
    <n v="954"/>
    <x v="954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x v="2"/>
    <x v="8"/>
    <n v="43"/>
    <n v="89.19"/>
  </r>
  <r>
    <n v="955"/>
    <x v="955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x v="2"/>
    <x v="8"/>
    <n v="6"/>
    <n v="182.62"/>
  </r>
  <r>
    <n v="956"/>
    <x v="956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x v="2"/>
    <x v="8"/>
    <n v="2"/>
    <n v="50.65"/>
  </r>
  <r>
    <n v="957"/>
    <x v="957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x v="2"/>
    <x v="8"/>
    <n v="2"/>
    <n v="33.29"/>
  </r>
  <r>
    <n v="958"/>
    <x v="958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x v="2"/>
    <x v="8"/>
    <n v="11"/>
    <n v="51.82"/>
  </r>
  <r>
    <n v="959"/>
    <x v="959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x v="2"/>
    <x v="8"/>
    <n v="39"/>
    <n v="113.63"/>
  </r>
  <r>
    <n v="960"/>
    <x v="960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x v="2"/>
    <x v="8"/>
    <n v="46"/>
    <n v="136.46"/>
  </r>
  <r>
    <n v="961"/>
    <x v="961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x v="2"/>
    <x v="8"/>
    <n v="42"/>
    <n v="364.35"/>
  </r>
  <r>
    <n v="962"/>
    <x v="962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x v="2"/>
    <x v="8"/>
    <n v="28"/>
    <n v="19.239999999999998"/>
  </r>
  <r>
    <n v="963"/>
    <x v="963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x v="2"/>
    <x v="8"/>
    <n v="1"/>
    <n v="41.89"/>
  </r>
  <r>
    <n v="964"/>
    <x v="964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x v="2"/>
    <x v="8"/>
    <n v="1"/>
    <n v="30.31"/>
  </r>
  <r>
    <n v="965"/>
    <x v="965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x v="2"/>
    <x v="8"/>
    <n v="1"/>
    <n v="49.67"/>
  </r>
  <r>
    <n v="966"/>
    <x v="966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x v="2"/>
    <x v="8"/>
    <n v="15"/>
    <n v="59.2"/>
  </r>
  <r>
    <n v="967"/>
    <x v="967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x v="2"/>
    <x v="8"/>
    <n v="18"/>
    <n v="43.98"/>
  </r>
  <r>
    <n v="968"/>
    <x v="968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x v="2"/>
    <x v="8"/>
    <n v="1"/>
    <n v="26.5"/>
  </r>
  <r>
    <n v="969"/>
    <x v="969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x v="2"/>
    <x v="8"/>
    <n v="47"/>
    <n v="1272.73"/>
  </r>
  <r>
    <n v="970"/>
    <x v="970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x v="2"/>
    <x v="8"/>
    <n v="46"/>
    <n v="164"/>
  </r>
  <r>
    <n v="971"/>
    <x v="971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x v="2"/>
    <x v="8"/>
    <n v="0"/>
    <n v="45.2"/>
  </r>
  <r>
    <n v="972"/>
    <x v="972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x v="2"/>
    <x v="8"/>
    <n v="35"/>
    <n v="153.88999999999999"/>
  </r>
  <r>
    <n v="973"/>
    <x v="973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x v="2"/>
    <x v="8"/>
    <n v="2"/>
    <n v="51.38"/>
  </r>
  <r>
    <n v="974"/>
    <x v="974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x v="2"/>
    <x v="8"/>
    <n v="1"/>
    <n v="93.33"/>
  </r>
  <r>
    <n v="975"/>
    <x v="975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x v="2"/>
    <x v="8"/>
    <n v="3"/>
    <n v="108.63"/>
  </r>
  <r>
    <n v="976"/>
    <x v="976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x v="2"/>
    <x v="8"/>
    <n v="2"/>
    <n v="160.5"/>
  </r>
  <r>
    <n v="977"/>
    <x v="977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x v="2"/>
    <x v="8"/>
    <n v="34"/>
    <n v="75.75"/>
  </r>
  <r>
    <n v="978"/>
    <x v="978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x v="2"/>
    <x v="8"/>
    <n v="56"/>
    <n v="790.84"/>
  </r>
  <r>
    <n v="979"/>
    <x v="979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x v="2"/>
    <x v="8"/>
    <n v="83"/>
    <n v="301.94"/>
  </r>
  <r>
    <n v="980"/>
    <x v="980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x v="2"/>
    <x v="8"/>
    <n v="15"/>
    <n v="47.94"/>
  </r>
  <r>
    <n v="981"/>
    <x v="981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x v="2"/>
    <x v="8"/>
    <n v="0"/>
    <n v="2.75"/>
  </r>
  <r>
    <n v="982"/>
    <x v="982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x v="2"/>
    <x v="8"/>
    <n v="0"/>
    <n v="1"/>
  </r>
  <r>
    <n v="983"/>
    <x v="983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x v="2"/>
    <x v="8"/>
    <n v="30"/>
    <n v="171.79"/>
  </r>
  <r>
    <n v="984"/>
    <x v="984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x v="2"/>
    <x v="8"/>
    <n v="1"/>
    <n v="35.33"/>
  </r>
  <r>
    <n v="985"/>
    <x v="985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x v="2"/>
    <x v="8"/>
    <n v="6"/>
    <n v="82.09"/>
  </r>
  <r>
    <n v="986"/>
    <x v="986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x v="2"/>
    <x v="8"/>
    <n v="13"/>
    <n v="110.87"/>
  </r>
  <r>
    <n v="987"/>
    <x v="987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x v="2"/>
    <x v="8"/>
    <n v="13"/>
    <n v="161.22"/>
  </r>
  <r>
    <n v="988"/>
    <x v="988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x v="2"/>
    <x v="8"/>
    <n v="0"/>
    <n v="0"/>
  </r>
  <r>
    <n v="989"/>
    <x v="989"/>
    <s v="The most useful phone charger you will ever buy"/>
    <x v="3"/>
    <n v="1677"/>
    <x v="2"/>
    <x v="0"/>
    <s v="USD"/>
    <n v="1475101495"/>
    <n v="1472509495"/>
    <b v="0"/>
    <n v="32"/>
    <b v="0"/>
    <s v="technology/wearables"/>
    <x v="2"/>
    <x v="8"/>
    <n v="17"/>
    <n v="52.41"/>
  </r>
  <r>
    <n v="990"/>
    <x v="990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x v="2"/>
    <x v="8"/>
    <n v="0"/>
    <n v="13"/>
  </r>
  <r>
    <n v="991"/>
    <x v="991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x v="2"/>
    <x v="8"/>
    <n v="4"/>
    <n v="30.29"/>
  </r>
  <r>
    <n v="992"/>
    <x v="992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x v="2"/>
    <x v="8"/>
    <n v="0"/>
    <n v="116.75"/>
  </r>
  <r>
    <n v="993"/>
    <x v="993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x v="2"/>
    <x v="8"/>
    <n v="25"/>
    <n v="89.6"/>
  </r>
  <r>
    <n v="994"/>
    <x v="994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x v="2"/>
    <x v="8"/>
    <n v="2"/>
    <n v="424.45"/>
  </r>
  <r>
    <n v="995"/>
    <x v="995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x v="2"/>
    <x v="8"/>
    <n v="7"/>
    <n v="80.67"/>
  </r>
  <r>
    <n v="996"/>
    <x v="996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x v="2"/>
    <x v="8"/>
    <n v="2"/>
    <n v="13"/>
  </r>
  <r>
    <n v="997"/>
    <x v="997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x v="2"/>
    <x v="8"/>
    <n v="1"/>
    <n v="8.1300000000000008"/>
  </r>
  <r>
    <n v="998"/>
    <x v="998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x v="2"/>
    <x v="8"/>
    <n v="59"/>
    <n v="153.43"/>
  </r>
  <r>
    <n v="999"/>
    <x v="999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x v="2"/>
    <x v="8"/>
    <n v="8"/>
    <n v="292.08"/>
  </r>
  <r>
    <n v="1000"/>
    <x v="1000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x v="2"/>
    <x v="8"/>
    <n v="2"/>
    <n v="3304"/>
  </r>
  <r>
    <n v="1001"/>
    <x v="1001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x v="2"/>
    <x v="8"/>
    <n v="104"/>
    <n v="1300"/>
  </r>
  <r>
    <n v="1002"/>
    <x v="1002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x v="2"/>
    <x v="8"/>
    <n v="30"/>
    <n v="134.55000000000001"/>
  </r>
  <r>
    <n v="1003"/>
    <x v="1003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x v="2"/>
    <x v="8"/>
    <n v="16"/>
    <n v="214.07"/>
  </r>
  <r>
    <n v="1004"/>
    <x v="1004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x v="2"/>
    <x v="8"/>
    <n v="82"/>
    <n v="216.34"/>
  </r>
  <r>
    <n v="1005"/>
    <x v="1005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x v="2"/>
    <x v="8"/>
    <n v="75"/>
    <n v="932.31"/>
  </r>
  <r>
    <n v="1006"/>
    <x v="1006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x v="2"/>
    <x v="8"/>
    <n v="6"/>
    <n v="29.25"/>
  </r>
  <r>
    <n v="1007"/>
    <x v="1007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x v="2"/>
    <x v="8"/>
    <n v="44"/>
    <n v="174.95"/>
  </r>
  <r>
    <n v="1008"/>
    <x v="1008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x v="2"/>
    <x v="8"/>
    <n v="0"/>
    <n v="250"/>
  </r>
  <r>
    <n v="1009"/>
    <x v="1009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x v="2"/>
    <x v="8"/>
    <n v="13"/>
    <n v="65"/>
  </r>
  <r>
    <n v="1010"/>
    <x v="1010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x v="2"/>
    <x v="8"/>
    <n v="0"/>
    <n v="55"/>
  </r>
  <r>
    <n v="1011"/>
    <x v="1011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x v="2"/>
    <x v="8"/>
    <n v="0"/>
    <n v="75"/>
  </r>
  <r>
    <n v="1012"/>
    <x v="1012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x v="2"/>
    <x v="8"/>
    <n v="21535"/>
    <n v="1389.36"/>
  </r>
  <r>
    <n v="1013"/>
    <x v="1013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x v="2"/>
    <x v="8"/>
    <n v="35"/>
    <n v="95.91"/>
  </r>
  <r>
    <n v="1014"/>
    <x v="1014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x v="2"/>
    <x v="8"/>
    <n v="31"/>
    <n v="191.25"/>
  </r>
  <r>
    <n v="1015"/>
    <x v="1015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x v="2"/>
    <x v="8"/>
    <n v="3"/>
    <n v="40"/>
  </r>
  <r>
    <n v="1016"/>
    <x v="1016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x v="2"/>
    <x v="8"/>
    <n v="3"/>
    <n v="74.790000000000006"/>
  </r>
  <r>
    <n v="1017"/>
    <x v="1017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x v="2"/>
    <x v="8"/>
    <n v="23"/>
    <n v="161.12"/>
  </r>
  <r>
    <n v="1018"/>
    <x v="1018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x v="2"/>
    <x v="8"/>
    <n v="3"/>
    <n v="88.71"/>
  </r>
  <r>
    <n v="1019"/>
    <x v="1019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x v="2"/>
    <x v="8"/>
    <n v="47"/>
    <n v="53.25"/>
  </r>
  <r>
    <n v="1020"/>
    <x v="1020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x v="4"/>
    <x v="15"/>
    <n v="206"/>
    <n v="106.2"/>
  </r>
  <r>
    <n v="1021"/>
    <x v="1021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x v="4"/>
    <x v="15"/>
    <n v="352"/>
    <n v="22.08"/>
  </r>
  <r>
    <n v="1022"/>
    <x v="1022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x v="4"/>
    <x v="15"/>
    <n v="115"/>
    <n v="31.05"/>
  </r>
  <r>
    <n v="1023"/>
    <x v="1023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x v="4"/>
    <x v="15"/>
    <n v="237"/>
    <n v="36.21"/>
  </r>
  <r>
    <n v="1024"/>
    <x v="1024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x v="4"/>
    <x v="15"/>
    <n v="119"/>
    <n v="388.98"/>
  </r>
  <r>
    <n v="1025"/>
    <x v="1025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x v="4"/>
    <x v="15"/>
    <n v="110"/>
    <n v="71.849999999999994"/>
  </r>
  <r>
    <n v="1026"/>
    <x v="1026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x v="4"/>
    <x v="15"/>
    <n v="100"/>
    <n v="57.38"/>
  </r>
  <r>
    <n v="1027"/>
    <x v="1027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x v="4"/>
    <x v="15"/>
    <n v="103"/>
    <n v="69.67"/>
  </r>
  <r>
    <n v="1028"/>
    <x v="1028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x v="4"/>
    <x v="15"/>
    <n v="117"/>
    <n v="45.99"/>
  </r>
  <r>
    <n v="1029"/>
    <x v="1029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x v="4"/>
    <x v="15"/>
    <n v="112"/>
    <n v="79.260000000000005"/>
  </r>
  <r>
    <n v="1030"/>
    <x v="1030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x v="4"/>
    <x v="15"/>
    <n v="342"/>
    <n v="43.03"/>
  </r>
  <r>
    <n v="1031"/>
    <x v="1031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x v="4"/>
    <x v="15"/>
    <n v="107"/>
    <n v="108.48"/>
  </r>
  <r>
    <n v="1032"/>
    <x v="1032"/>
    <s v="Ideal for living rooms and open spaces."/>
    <x v="105"/>
    <n v="5858.84"/>
    <x v="0"/>
    <x v="0"/>
    <s v="USD"/>
    <n v="1466697625"/>
    <n v="1464105625"/>
    <b v="0"/>
    <n v="96"/>
    <b v="1"/>
    <s v="music/electronic music"/>
    <x v="4"/>
    <x v="15"/>
    <n v="108"/>
    <n v="61.03"/>
  </r>
  <r>
    <n v="1033"/>
    <x v="1033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x v="4"/>
    <x v="15"/>
    <n v="103"/>
    <n v="50.59"/>
  </r>
  <r>
    <n v="1034"/>
    <x v="1034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x v="4"/>
    <x v="15"/>
    <n v="130"/>
    <n v="39.159999999999997"/>
  </r>
  <r>
    <n v="1035"/>
    <x v="1035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x v="4"/>
    <x v="15"/>
    <n v="108"/>
    <n v="65.16"/>
  </r>
  <r>
    <n v="1036"/>
    <x v="1036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x v="4"/>
    <x v="15"/>
    <n v="112"/>
    <n v="23.96"/>
  </r>
  <r>
    <n v="1037"/>
    <x v="1037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x v="4"/>
    <x v="15"/>
    <n v="102"/>
    <n v="48.62"/>
  </r>
  <r>
    <n v="1038"/>
    <x v="1038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x v="4"/>
    <x v="15"/>
    <n v="145"/>
    <n v="35.74"/>
  </r>
  <r>
    <n v="1039"/>
    <x v="1039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x v="4"/>
    <x v="15"/>
    <n v="128"/>
    <n v="21.37"/>
  </r>
  <r>
    <n v="1040"/>
    <x v="1040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x v="5"/>
    <x v="16"/>
    <n v="0"/>
    <n v="250"/>
  </r>
  <r>
    <n v="1041"/>
    <x v="1041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x v="5"/>
    <x v="16"/>
    <n v="0"/>
    <n v="0"/>
  </r>
  <r>
    <n v="1042"/>
    <x v="1042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x v="5"/>
    <x v="16"/>
    <n v="2"/>
    <n v="10"/>
  </r>
  <r>
    <n v="1043"/>
    <x v="1043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x v="5"/>
    <x v="16"/>
    <n v="9"/>
    <n v="29.24"/>
  </r>
  <r>
    <n v="1044"/>
    <x v="1044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x v="5"/>
    <x v="16"/>
    <n v="0"/>
    <n v="3"/>
  </r>
  <r>
    <n v="1045"/>
    <x v="1045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x v="5"/>
    <x v="16"/>
    <n v="3"/>
    <n v="33.25"/>
  </r>
  <r>
    <n v="1046"/>
    <x v="1046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x v="5"/>
    <x v="16"/>
    <n v="0"/>
    <n v="0"/>
  </r>
  <r>
    <n v="1047"/>
    <x v="1047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x v="5"/>
    <x v="16"/>
    <n v="0"/>
    <n v="1"/>
  </r>
  <r>
    <n v="1048"/>
    <x v="1048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x v="5"/>
    <x v="16"/>
    <n v="1"/>
    <n v="53"/>
  </r>
  <r>
    <n v="1049"/>
    <x v="1049"/>
    <s v="------"/>
    <x v="14"/>
    <n v="0"/>
    <x v="1"/>
    <x v="0"/>
    <s v="USD"/>
    <n v="1455272445"/>
    <n v="1452680445"/>
    <b v="0"/>
    <n v="0"/>
    <b v="0"/>
    <s v="journalism/audio"/>
    <x v="5"/>
    <x v="16"/>
    <n v="0"/>
    <n v="0"/>
  </r>
  <r>
    <n v="1050"/>
    <x v="1050"/>
    <s v="Secularism is on the rise and I hear you.Talk to me."/>
    <x v="30"/>
    <n v="0"/>
    <x v="1"/>
    <x v="0"/>
    <s v="USD"/>
    <n v="1442257677"/>
    <n v="1439665677"/>
    <b v="0"/>
    <n v="0"/>
    <b v="0"/>
    <s v="journalism/audio"/>
    <x v="5"/>
    <x v="16"/>
    <n v="0"/>
    <n v="0"/>
  </r>
  <r>
    <n v="1051"/>
    <x v="1051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x v="5"/>
    <x v="16"/>
    <n v="0"/>
    <n v="0"/>
  </r>
  <r>
    <n v="1052"/>
    <x v="1052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x v="5"/>
    <x v="16"/>
    <n v="0"/>
    <n v="0"/>
  </r>
  <r>
    <n v="1053"/>
    <x v="1053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x v="5"/>
    <x v="16"/>
    <n v="1"/>
    <n v="15"/>
  </r>
  <r>
    <n v="1054"/>
    <x v="1054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x v="5"/>
    <x v="16"/>
    <n v="0"/>
    <n v="0"/>
  </r>
  <r>
    <n v="1055"/>
    <x v="1055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x v="5"/>
    <x v="16"/>
    <n v="0"/>
    <n v="0"/>
  </r>
  <r>
    <n v="1056"/>
    <x v="1056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x v="5"/>
    <x v="16"/>
    <n v="0"/>
    <n v="0"/>
  </r>
  <r>
    <n v="1057"/>
    <x v="1057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x v="5"/>
    <x v="16"/>
    <n v="0"/>
    <n v="0"/>
  </r>
  <r>
    <n v="1058"/>
    <x v="1058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x v="5"/>
    <x v="16"/>
    <n v="0"/>
    <n v="0"/>
  </r>
  <r>
    <n v="1059"/>
    <x v="1059"/>
    <s v="Turning myself into a vocal artist."/>
    <x v="184"/>
    <n v="0"/>
    <x v="1"/>
    <x v="0"/>
    <s v="USD"/>
    <n v="1426269456"/>
    <n v="1423681056"/>
    <b v="0"/>
    <n v="0"/>
    <b v="0"/>
    <s v="journalism/audio"/>
    <x v="5"/>
    <x v="16"/>
    <n v="0"/>
    <n v="0"/>
  </r>
  <r>
    <n v="1060"/>
    <x v="1060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x v="5"/>
    <x v="16"/>
    <n v="1"/>
    <n v="50"/>
  </r>
  <r>
    <n v="1061"/>
    <x v="1061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x v="5"/>
    <x v="16"/>
    <n v="0"/>
    <n v="0"/>
  </r>
  <r>
    <n v="1062"/>
    <x v="1062"/>
    <s v="SEE US ON PATREON www.badgirlartwork.com"/>
    <x v="212"/>
    <n v="190"/>
    <x v="1"/>
    <x v="0"/>
    <s v="USD"/>
    <n v="1468351341"/>
    <n v="1467746541"/>
    <b v="0"/>
    <n v="4"/>
    <b v="0"/>
    <s v="journalism/audio"/>
    <x v="5"/>
    <x v="16"/>
    <n v="95"/>
    <n v="47.5"/>
  </r>
  <r>
    <n v="1063"/>
    <x v="1063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x v="5"/>
    <x v="16"/>
    <n v="0"/>
    <n v="0"/>
  </r>
  <r>
    <n v="1064"/>
    <x v="1064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x v="6"/>
    <x v="17"/>
    <n v="9"/>
    <n v="65.67"/>
  </r>
  <r>
    <n v="1065"/>
    <x v="1065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x v="6"/>
    <x v="17"/>
    <n v="3"/>
    <n v="16.2"/>
  </r>
  <r>
    <n v="1066"/>
    <x v="1066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x v="6"/>
    <x v="17"/>
    <n v="3"/>
    <n v="34.130000000000003"/>
  </r>
  <r>
    <n v="1067"/>
    <x v="1067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x v="6"/>
    <x v="17"/>
    <n v="26"/>
    <n v="13"/>
  </r>
  <r>
    <n v="1068"/>
    <x v="1068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x v="6"/>
    <x v="17"/>
    <n v="0"/>
    <n v="11.25"/>
  </r>
  <r>
    <n v="1069"/>
    <x v="1069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x v="6"/>
    <x v="17"/>
    <n v="39"/>
    <n v="40.479999999999997"/>
  </r>
  <r>
    <n v="1070"/>
    <x v="1070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x v="6"/>
    <x v="17"/>
    <n v="1"/>
    <n v="35"/>
  </r>
  <r>
    <n v="1071"/>
    <x v="1071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x v="6"/>
    <x v="17"/>
    <n v="0"/>
    <n v="0"/>
  </r>
  <r>
    <n v="1072"/>
    <x v="1072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x v="6"/>
    <x v="17"/>
    <n v="0"/>
    <n v="12.75"/>
  </r>
  <r>
    <n v="1073"/>
    <x v="1073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x v="6"/>
    <x v="17"/>
    <n v="1"/>
    <n v="10"/>
  </r>
  <r>
    <n v="1074"/>
    <x v="1074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x v="6"/>
    <x v="17"/>
    <n v="6"/>
    <n v="113.57"/>
  </r>
  <r>
    <n v="1075"/>
    <x v="1075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x v="6"/>
    <x v="17"/>
    <n v="5"/>
    <n v="15"/>
  </r>
  <r>
    <n v="1076"/>
    <x v="1076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x v="6"/>
    <x v="17"/>
    <n v="63"/>
    <n v="48.28"/>
  </r>
  <r>
    <n v="1077"/>
    <x v="1077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x v="6"/>
    <x v="17"/>
    <n v="29"/>
    <n v="43.98"/>
  </r>
  <r>
    <n v="1078"/>
    <x v="1078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x v="6"/>
    <x v="17"/>
    <n v="8"/>
    <n v="9"/>
  </r>
  <r>
    <n v="1079"/>
    <x v="1079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x v="6"/>
    <x v="17"/>
    <n v="3"/>
    <n v="37.67"/>
  </r>
  <r>
    <n v="1080"/>
    <x v="1080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x v="6"/>
    <x v="17"/>
    <n v="9"/>
    <n v="18.579999999999998"/>
  </r>
  <r>
    <n v="1081"/>
    <x v="1081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x v="6"/>
    <x v="17"/>
    <n v="0"/>
    <n v="3"/>
  </r>
  <r>
    <n v="1082"/>
    <x v="1082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x v="6"/>
    <x v="17"/>
    <n v="1"/>
    <n v="18.670000000000002"/>
  </r>
  <r>
    <n v="1083"/>
    <x v="1083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x v="6"/>
    <x v="17"/>
    <n v="1"/>
    <n v="410"/>
  </r>
  <r>
    <n v="1084"/>
    <x v="1084"/>
    <s v="I want to start my own channel for gaming"/>
    <x v="131"/>
    <n v="0"/>
    <x v="2"/>
    <x v="0"/>
    <s v="USD"/>
    <n v="1407534804"/>
    <n v="1404942804"/>
    <b v="0"/>
    <n v="0"/>
    <b v="0"/>
    <s v="games/video games"/>
    <x v="6"/>
    <x v="17"/>
    <n v="0"/>
    <n v="0"/>
  </r>
  <r>
    <n v="1085"/>
    <x v="1085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x v="6"/>
    <x v="17"/>
    <n v="3"/>
    <n v="114"/>
  </r>
  <r>
    <n v="1086"/>
    <x v="1086"/>
    <s v="Humanity's future in the Galaxy"/>
    <x v="102"/>
    <n v="15"/>
    <x v="2"/>
    <x v="0"/>
    <s v="USD"/>
    <n v="1408913291"/>
    <n v="1406321291"/>
    <b v="0"/>
    <n v="2"/>
    <b v="0"/>
    <s v="games/video games"/>
    <x v="6"/>
    <x v="17"/>
    <n v="0"/>
    <n v="7.5"/>
  </r>
  <r>
    <n v="1087"/>
    <x v="1087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x v="6"/>
    <x v="17"/>
    <n v="0"/>
    <n v="0"/>
  </r>
  <r>
    <n v="1088"/>
    <x v="1088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x v="6"/>
    <x v="17"/>
    <n v="14"/>
    <n v="43.42"/>
  </r>
  <r>
    <n v="1089"/>
    <x v="1089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x v="6"/>
    <x v="17"/>
    <n v="8"/>
    <n v="23.96"/>
  </r>
  <r>
    <n v="1090"/>
    <x v="1090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x v="6"/>
    <x v="17"/>
    <n v="0"/>
    <n v="5"/>
  </r>
  <r>
    <n v="1091"/>
    <x v="1091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x v="6"/>
    <x v="17"/>
    <n v="13"/>
    <n v="12.5"/>
  </r>
  <r>
    <n v="1092"/>
    <x v="1092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x v="6"/>
    <x v="17"/>
    <n v="1"/>
    <n v="3"/>
  </r>
  <r>
    <n v="1093"/>
    <x v="1093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x v="6"/>
    <x v="17"/>
    <n v="14"/>
    <n v="10.56"/>
  </r>
  <r>
    <n v="1094"/>
    <x v="1094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x v="6"/>
    <x v="17"/>
    <n v="18"/>
    <n v="122"/>
  </r>
  <r>
    <n v="1095"/>
    <x v="1095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x v="6"/>
    <x v="17"/>
    <n v="5"/>
    <n v="267.81"/>
  </r>
  <r>
    <n v="1096"/>
    <x v="1096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x v="6"/>
    <x v="17"/>
    <n v="18"/>
    <n v="74.209999999999994"/>
  </r>
  <r>
    <n v="1097"/>
    <x v="1097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x v="6"/>
    <x v="17"/>
    <n v="0"/>
    <n v="6.71"/>
  </r>
  <r>
    <n v="1098"/>
    <x v="1098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x v="6"/>
    <x v="17"/>
    <n v="7"/>
    <n v="81.95"/>
  </r>
  <r>
    <n v="1099"/>
    <x v="1099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x v="6"/>
    <x v="17"/>
    <n v="1"/>
    <n v="25"/>
  </r>
  <r>
    <n v="1100"/>
    <x v="1100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x v="6"/>
    <x v="17"/>
    <n v="3"/>
    <n v="10"/>
  </r>
  <r>
    <n v="1101"/>
    <x v="1101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x v="6"/>
    <x v="17"/>
    <n v="0"/>
    <n v="6.83"/>
  </r>
  <r>
    <n v="1102"/>
    <x v="1102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x v="6"/>
    <x v="17"/>
    <n v="5"/>
    <n v="17.71"/>
  </r>
  <r>
    <n v="1103"/>
    <x v="1103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x v="6"/>
    <x v="17"/>
    <n v="2"/>
    <n v="16.2"/>
  </r>
  <r>
    <n v="1104"/>
    <x v="1104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x v="6"/>
    <x v="17"/>
    <n v="5"/>
    <n v="80.3"/>
  </r>
  <r>
    <n v="1105"/>
    <x v="1105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x v="6"/>
    <x v="17"/>
    <n v="0"/>
    <n v="71.55"/>
  </r>
  <r>
    <n v="1106"/>
    <x v="1106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x v="6"/>
    <x v="17"/>
    <n v="41"/>
    <n v="23.57"/>
  </r>
  <r>
    <n v="1107"/>
    <x v="1107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x v="6"/>
    <x v="17"/>
    <n v="0"/>
    <n v="0"/>
  </r>
  <r>
    <n v="1108"/>
    <x v="1108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x v="6"/>
    <x v="17"/>
    <n v="3"/>
    <n v="34.880000000000003"/>
  </r>
  <r>
    <n v="1109"/>
    <x v="1109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x v="6"/>
    <x v="17"/>
    <n v="0"/>
    <n v="15"/>
  </r>
  <r>
    <n v="1110"/>
    <x v="1110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x v="6"/>
    <x v="17"/>
    <n v="1"/>
    <n v="23.18"/>
  </r>
  <r>
    <n v="1111"/>
    <x v="1111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x v="6"/>
    <x v="17"/>
    <n v="0"/>
    <n v="1"/>
  </r>
  <r>
    <n v="1112"/>
    <x v="1112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x v="6"/>
    <x v="17"/>
    <n v="36"/>
    <n v="100.23"/>
  </r>
  <r>
    <n v="1113"/>
    <x v="1113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x v="6"/>
    <x v="17"/>
    <n v="1"/>
    <n v="5"/>
  </r>
  <r>
    <n v="1114"/>
    <x v="1114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x v="6"/>
    <x v="17"/>
    <n v="0"/>
    <n v="3.33"/>
  </r>
  <r>
    <n v="1115"/>
    <x v="1115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x v="6"/>
    <x v="17"/>
    <n v="0"/>
    <n v="13.25"/>
  </r>
  <r>
    <n v="1116"/>
    <x v="1116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x v="6"/>
    <x v="17"/>
    <n v="0"/>
    <n v="17.850000000000001"/>
  </r>
  <r>
    <n v="1117"/>
    <x v="1117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x v="6"/>
    <x v="17"/>
    <n v="8"/>
    <n v="10.38"/>
  </r>
  <r>
    <n v="1118"/>
    <x v="1118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x v="6"/>
    <x v="17"/>
    <n v="2"/>
    <n v="36.33"/>
  </r>
  <r>
    <n v="1119"/>
    <x v="1119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x v="6"/>
    <x v="17"/>
    <n v="0"/>
    <n v="5"/>
  </r>
  <r>
    <n v="1120"/>
    <x v="1120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x v="6"/>
    <x v="17"/>
    <n v="0"/>
    <n v="0"/>
  </r>
  <r>
    <n v="1121"/>
    <x v="1121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x v="6"/>
    <x v="17"/>
    <n v="0"/>
    <n v="5.8"/>
  </r>
  <r>
    <n v="1122"/>
    <x v="1122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x v="6"/>
    <x v="17"/>
    <n v="0"/>
    <n v="0"/>
  </r>
  <r>
    <n v="1123"/>
    <x v="1123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x v="6"/>
    <x v="17"/>
    <n v="0"/>
    <n v="3.67"/>
  </r>
  <r>
    <n v="1124"/>
    <x v="1124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x v="6"/>
    <x v="18"/>
    <n v="0"/>
    <n v="60.71"/>
  </r>
  <r>
    <n v="1125"/>
    <x v="1125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x v="6"/>
    <x v="18"/>
    <n v="0"/>
    <n v="0"/>
  </r>
  <r>
    <n v="1126"/>
    <x v="1126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x v="6"/>
    <x v="18"/>
    <n v="1"/>
    <n v="5"/>
  </r>
  <r>
    <n v="1127"/>
    <x v="1127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x v="6"/>
    <x v="18"/>
    <n v="2"/>
    <n v="25.43"/>
  </r>
  <r>
    <n v="1128"/>
    <x v="1128"/>
    <s v="#havingfunFTW"/>
    <x v="28"/>
    <n v="1"/>
    <x v="2"/>
    <x v="1"/>
    <s v="GBP"/>
    <n v="1407425717"/>
    <n v="1404833717"/>
    <b v="0"/>
    <n v="1"/>
    <b v="0"/>
    <s v="games/mobile games"/>
    <x v="6"/>
    <x v="18"/>
    <n v="0"/>
    <n v="1"/>
  </r>
  <r>
    <n v="1129"/>
    <x v="1129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x v="6"/>
    <x v="18"/>
    <n v="0"/>
    <n v="10.5"/>
  </r>
  <r>
    <n v="1130"/>
    <x v="1130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x v="6"/>
    <x v="18"/>
    <n v="0"/>
    <n v="3.67"/>
  </r>
  <r>
    <n v="1131"/>
    <x v="1131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x v="6"/>
    <x v="18"/>
    <n v="0"/>
    <n v="0"/>
  </r>
  <r>
    <n v="1132"/>
    <x v="1132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x v="6"/>
    <x v="18"/>
    <n v="14"/>
    <n v="110.62"/>
  </r>
  <r>
    <n v="1133"/>
    <x v="1133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x v="6"/>
    <x v="18"/>
    <n v="1"/>
    <n v="20"/>
  </r>
  <r>
    <n v="1134"/>
    <x v="1134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x v="6"/>
    <x v="18"/>
    <n v="0"/>
    <n v="1"/>
  </r>
  <r>
    <n v="1135"/>
    <x v="1135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x v="6"/>
    <x v="18"/>
    <n v="5"/>
    <n v="50"/>
  </r>
  <r>
    <n v="1136"/>
    <x v="1136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x v="6"/>
    <x v="18"/>
    <n v="6"/>
    <n v="45"/>
  </r>
  <r>
    <n v="1137"/>
    <x v="1137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x v="6"/>
    <x v="18"/>
    <n v="40"/>
    <n v="253.21"/>
  </r>
  <r>
    <n v="1138"/>
    <x v="1138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x v="6"/>
    <x v="18"/>
    <n v="0"/>
    <n v="31.25"/>
  </r>
  <r>
    <n v="1139"/>
    <x v="1139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x v="6"/>
    <x v="18"/>
    <n v="0"/>
    <n v="5"/>
  </r>
  <r>
    <n v="1140"/>
    <x v="1140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x v="6"/>
    <x v="18"/>
    <n v="0"/>
    <n v="0"/>
  </r>
  <r>
    <n v="1141"/>
    <x v="1141"/>
    <s v="I think this will be a great game!"/>
    <x v="2"/>
    <n v="0"/>
    <x v="2"/>
    <x v="12"/>
    <s v="EUR"/>
    <n v="1436460450"/>
    <n v="1433868450"/>
    <b v="0"/>
    <n v="0"/>
    <b v="0"/>
    <s v="games/mobile games"/>
    <x v="6"/>
    <x v="18"/>
    <n v="0"/>
    <n v="0"/>
  </r>
  <r>
    <n v="1142"/>
    <x v="1142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x v="6"/>
    <x v="18"/>
    <n v="0"/>
    <n v="0"/>
  </r>
  <r>
    <n v="1143"/>
    <x v="1143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x v="6"/>
    <x v="18"/>
    <n v="0"/>
    <n v="23.25"/>
  </r>
  <r>
    <n v="1144"/>
    <x v="1144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x v="7"/>
    <x v="19"/>
    <n v="0"/>
    <n v="0"/>
  </r>
  <r>
    <n v="1145"/>
    <x v="1145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x v="7"/>
    <x v="19"/>
    <n v="0"/>
    <n v="100"/>
  </r>
  <r>
    <n v="1146"/>
    <x v="1146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x v="7"/>
    <x v="19"/>
    <n v="9"/>
    <n v="44.17"/>
  </r>
  <r>
    <n v="1147"/>
    <x v="1147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x v="7"/>
    <x v="19"/>
    <n v="0"/>
    <n v="0"/>
  </r>
  <r>
    <n v="1148"/>
    <x v="1148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x v="7"/>
    <x v="19"/>
    <n v="0"/>
    <n v="24.33"/>
  </r>
  <r>
    <n v="1149"/>
    <x v="1149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x v="7"/>
    <x v="19"/>
    <n v="0"/>
    <n v="37.5"/>
  </r>
  <r>
    <n v="1150"/>
    <x v="1150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x v="7"/>
    <x v="19"/>
    <n v="10"/>
    <n v="42"/>
  </r>
  <r>
    <n v="1151"/>
    <x v="1151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x v="7"/>
    <x v="19"/>
    <n v="0"/>
    <n v="0"/>
  </r>
  <r>
    <n v="1152"/>
    <x v="1152"/>
    <s v="Peruvian food truck with an LA twist."/>
    <x v="194"/>
    <n v="911"/>
    <x v="2"/>
    <x v="0"/>
    <s v="USD"/>
    <n v="1431709312"/>
    <n v="1429117312"/>
    <b v="0"/>
    <n v="15"/>
    <b v="0"/>
    <s v="food/food trucks"/>
    <x v="7"/>
    <x v="19"/>
    <n v="6"/>
    <n v="60.73"/>
  </r>
  <r>
    <n v="1153"/>
    <x v="1153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x v="7"/>
    <x v="19"/>
    <n v="1"/>
    <n v="50"/>
  </r>
  <r>
    <n v="1154"/>
    <x v="1154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x v="7"/>
    <x v="19"/>
    <n v="7"/>
    <n v="108.33"/>
  </r>
  <r>
    <n v="1155"/>
    <x v="1155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x v="7"/>
    <x v="19"/>
    <n v="1"/>
    <n v="23.5"/>
  </r>
  <r>
    <n v="1156"/>
    <x v="1156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x v="7"/>
    <x v="19"/>
    <n v="0"/>
    <n v="0"/>
  </r>
  <r>
    <n v="1157"/>
    <x v="1157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x v="7"/>
    <x v="19"/>
    <n v="2"/>
    <n v="50.33"/>
  </r>
  <r>
    <n v="1158"/>
    <x v="1158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x v="7"/>
    <x v="19"/>
    <n v="0"/>
    <n v="11.67"/>
  </r>
  <r>
    <n v="1159"/>
    <x v="1159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x v="7"/>
    <x v="19"/>
    <n v="0"/>
    <n v="0"/>
  </r>
  <r>
    <n v="1160"/>
    <x v="1160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x v="7"/>
    <x v="19"/>
    <n v="4"/>
    <n v="60.79"/>
  </r>
  <r>
    <n v="1161"/>
    <x v="1161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x v="7"/>
    <x v="19"/>
    <n v="0"/>
    <n v="0"/>
  </r>
  <r>
    <n v="1162"/>
    <x v="1162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x v="7"/>
    <x v="19"/>
    <n v="0"/>
    <n v="17.5"/>
  </r>
  <r>
    <n v="1163"/>
    <x v="1163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x v="7"/>
    <x v="19"/>
    <n v="0"/>
    <n v="0"/>
  </r>
  <r>
    <n v="1164"/>
    <x v="1164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x v="7"/>
    <x v="19"/>
    <n v="0"/>
    <n v="0"/>
  </r>
  <r>
    <n v="1165"/>
    <x v="1165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x v="7"/>
    <x v="19"/>
    <n v="21"/>
    <n v="82.82"/>
  </r>
  <r>
    <n v="1166"/>
    <x v="1166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x v="7"/>
    <x v="19"/>
    <n v="19"/>
    <n v="358.88"/>
  </r>
  <r>
    <n v="1167"/>
    <x v="1167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x v="7"/>
    <x v="19"/>
    <n v="2"/>
    <n v="61.19"/>
  </r>
  <r>
    <n v="1168"/>
    <x v="1168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x v="7"/>
    <x v="19"/>
    <n v="6"/>
    <n v="340"/>
  </r>
  <r>
    <n v="1169"/>
    <x v="1169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x v="7"/>
    <x v="19"/>
    <n v="0"/>
    <n v="5.67"/>
  </r>
  <r>
    <n v="1170"/>
    <x v="1170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x v="7"/>
    <x v="19"/>
    <n v="0"/>
    <n v="50"/>
  </r>
  <r>
    <n v="1171"/>
    <x v="1171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x v="7"/>
    <x v="19"/>
    <n v="0"/>
    <n v="25"/>
  </r>
  <r>
    <n v="1172"/>
    <x v="1172"/>
    <s v="Bringing YOUR favorite dog recipes to the streets."/>
    <x v="7"/>
    <n v="0"/>
    <x v="2"/>
    <x v="0"/>
    <s v="USD"/>
    <n v="1408551752"/>
    <n v="1405959752"/>
    <b v="0"/>
    <n v="0"/>
    <b v="0"/>
    <s v="food/food trucks"/>
    <x v="7"/>
    <x v="19"/>
    <n v="0"/>
    <n v="0"/>
  </r>
  <r>
    <n v="1173"/>
    <x v="1173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x v="7"/>
    <x v="19"/>
    <n v="0"/>
    <n v="30"/>
  </r>
  <r>
    <n v="1174"/>
    <x v="1174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x v="7"/>
    <x v="19"/>
    <n v="6"/>
    <n v="46.63"/>
  </r>
  <r>
    <n v="1175"/>
    <x v="1175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x v="7"/>
    <x v="19"/>
    <n v="3"/>
    <n v="65"/>
  </r>
  <r>
    <n v="1176"/>
    <x v="1176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x v="7"/>
    <x v="19"/>
    <n v="0"/>
    <n v="10"/>
  </r>
  <r>
    <n v="1177"/>
    <x v="1177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x v="7"/>
    <x v="19"/>
    <n v="0"/>
    <n v="0"/>
  </r>
  <r>
    <n v="1178"/>
    <x v="1178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x v="7"/>
    <x v="19"/>
    <n v="0"/>
    <n v="5"/>
  </r>
  <r>
    <n v="1179"/>
    <x v="1179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x v="7"/>
    <x v="19"/>
    <n v="5"/>
    <n v="640"/>
  </r>
  <r>
    <n v="1180"/>
    <x v="1180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x v="7"/>
    <x v="19"/>
    <n v="12"/>
    <n v="69.12"/>
  </r>
  <r>
    <n v="1181"/>
    <x v="1181"/>
    <s v="Bringing the best tacos to the streets of Chicago!"/>
    <x v="63"/>
    <n v="4"/>
    <x v="2"/>
    <x v="0"/>
    <s v="USD"/>
    <n v="1425197321"/>
    <n v="1422605321"/>
    <b v="0"/>
    <n v="3"/>
    <b v="0"/>
    <s v="food/food trucks"/>
    <x v="7"/>
    <x v="19"/>
    <n v="0"/>
    <n v="1.33"/>
  </r>
  <r>
    <n v="1182"/>
    <x v="1182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x v="7"/>
    <x v="19"/>
    <n v="4"/>
    <n v="10.5"/>
  </r>
  <r>
    <n v="1183"/>
    <x v="1183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x v="7"/>
    <x v="19"/>
    <n v="4"/>
    <n v="33.33"/>
  </r>
  <r>
    <n v="1184"/>
    <x v="1184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x v="8"/>
    <x v="20"/>
    <n v="105"/>
    <n v="61.56"/>
  </r>
  <r>
    <n v="1185"/>
    <x v="1185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x v="8"/>
    <x v="20"/>
    <n v="105"/>
    <n v="118.74"/>
  </r>
  <r>
    <n v="1186"/>
    <x v="1186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x v="8"/>
    <x v="20"/>
    <n v="107"/>
    <n v="65.08"/>
  </r>
  <r>
    <n v="1187"/>
    <x v="1187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x v="8"/>
    <x v="20"/>
    <n v="104"/>
    <n v="130.16"/>
  </r>
  <r>
    <n v="1188"/>
    <x v="1188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x v="8"/>
    <x v="20"/>
    <n v="161"/>
    <n v="37.78"/>
  </r>
  <r>
    <n v="1189"/>
    <x v="1189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x v="8"/>
    <x v="20"/>
    <n v="108"/>
    <n v="112.79"/>
  </r>
  <r>
    <n v="1190"/>
    <x v="1190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x v="8"/>
    <x v="20"/>
    <n v="135"/>
    <n v="51.92"/>
  </r>
  <r>
    <n v="1191"/>
    <x v="1191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x v="8"/>
    <x v="20"/>
    <n v="109"/>
    <n v="89.24"/>
  </r>
  <r>
    <n v="1192"/>
    <x v="1192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x v="8"/>
    <x v="20"/>
    <n v="290"/>
    <n v="19.329999999999998"/>
  </r>
  <r>
    <n v="1193"/>
    <x v="1193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x v="8"/>
    <x v="20"/>
    <n v="104"/>
    <n v="79.97"/>
  </r>
  <r>
    <n v="1194"/>
    <x v="1194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x v="8"/>
    <x v="20"/>
    <n v="322"/>
    <n v="56.41"/>
  </r>
  <r>
    <n v="1195"/>
    <x v="1195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x v="8"/>
    <x v="20"/>
    <n v="135"/>
    <n v="79.41"/>
  </r>
  <r>
    <n v="1196"/>
    <x v="1196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x v="8"/>
    <x v="20"/>
    <n v="270"/>
    <n v="76.44"/>
  </r>
  <r>
    <n v="1197"/>
    <x v="1197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x v="8"/>
    <x v="20"/>
    <n v="253"/>
    <n v="121"/>
  </r>
  <r>
    <n v="1198"/>
    <x v="1198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x v="8"/>
    <x v="20"/>
    <n v="261"/>
    <n v="54.62"/>
  </r>
  <r>
    <n v="1199"/>
    <x v="1199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x v="8"/>
    <x v="20"/>
    <n v="101"/>
    <n v="299.22000000000003"/>
  </r>
  <r>
    <n v="1200"/>
    <x v="1200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x v="8"/>
    <x v="20"/>
    <n v="126"/>
    <n v="58.53"/>
  </r>
  <r>
    <n v="1201"/>
    <x v="1201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x v="8"/>
    <x v="20"/>
    <n v="102"/>
    <n v="55.37"/>
  </r>
  <r>
    <n v="1202"/>
    <x v="1202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x v="8"/>
    <x v="20"/>
    <n v="199"/>
    <n v="183.8"/>
  </r>
  <r>
    <n v="1203"/>
    <x v="1203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x v="8"/>
    <x v="20"/>
    <n v="102"/>
    <n v="165.35"/>
  </r>
  <r>
    <n v="1204"/>
    <x v="1204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x v="8"/>
    <x v="20"/>
    <n v="103"/>
    <n v="234.79"/>
  </r>
  <r>
    <n v="1205"/>
    <x v="1205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x v="8"/>
    <x v="20"/>
    <n v="101"/>
    <n v="211.48"/>
  </r>
  <r>
    <n v="1206"/>
    <x v="1206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x v="8"/>
    <x v="20"/>
    <n v="115"/>
    <n v="32.340000000000003"/>
  </r>
  <r>
    <n v="1207"/>
    <x v="1207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x v="8"/>
    <x v="20"/>
    <n v="104"/>
    <n v="123.38"/>
  </r>
  <r>
    <n v="1208"/>
    <x v="1208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x v="8"/>
    <x v="20"/>
    <n v="155"/>
    <n v="207.07"/>
  </r>
  <r>
    <n v="1209"/>
    <x v="1209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x v="8"/>
    <x v="20"/>
    <n v="106"/>
    <n v="138.26"/>
  </r>
  <r>
    <n v="1210"/>
    <x v="1210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x v="8"/>
    <x v="20"/>
    <n v="254"/>
    <n v="493.82"/>
  </r>
  <r>
    <n v="1211"/>
    <x v="1211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x v="8"/>
    <x v="20"/>
    <n v="101"/>
    <n v="168.5"/>
  </r>
  <r>
    <n v="1212"/>
    <x v="1212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x v="8"/>
    <x v="20"/>
    <n v="129"/>
    <n v="38.869999999999997"/>
  </r>
  <r>
    <n v="1213"/>
    <x v="1213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x v="8"/>
    <x v="20"/>
    <n v="102"/>
    <n v="61.53"/>
  </r>
  <r>
    <n v="1214"/>
    <x v="1214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x v="8"/>
    <x v="20"/>
    <n v="132"/>
    <n v="105.44"/>
  </r>
  <r>
    <n v="1215"/>
    <x v="1215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x v="8"/>
    <x v="20"/>
    <n v="786"/>
    <n v="71.59"/>
  </r>
  <r>
    <n v="1216"/>
    <x v="1216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x v="8"/>
    <x v="20"/>
    <n v="146"/>
    <n v="91.88"/>
  </r>
  <r>
    <n v="1217"/>
    <x v="1217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x v="8"/>
    <x v="20"/>
    <n v="103"/>
    <n v="148.57"/>
  </r>
  <r>
    <n v="1218"/>
    <x v="1218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x v="8"/>
    <x v="20"/>
    <n v="172"/>
    <n v="174.21"/>
  </r>
  <r>
    <n v="1219"/>
    <x v="1219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x v="8"/>
    <x v="20"/>
    <n v="159"/>
    <n v="102.86"/>
  </r>
  <r>
    <n v="1220"/>
    <x v="1220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x v="8"/>
    <x v="20"/>
    <n v="104"/>
    <n v="111.18"/>
  </r>
  <r>
    <n v="1221"/>
    <x v="1221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x v="8"/>
    <x v="20"/>
    <n v="111"/>
    <n v="23.8"/>
  </r>
  <r>
    <n v="1222"/>
    <x v="1222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x v="8"/>
    <x v="20"/>
    <n v="280"/>
    <n v="81.27"/>
  </r>
  <r>
    <n v="1223"/>
    <x v="1223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x v="8"/>
    <x v="20"/>
    <n v="112"/>
    <n v="116.21"/>
  </r>
  <r>
    <n v="1224"/>
    <x v="1224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x v="4"/>
    <x v="21"/>
    <n v="7"/>
    <n v="58.89"/>
  </r>
  <r>
    <n v="1225"/>
    <x v="1225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x v="4"/>
    <x v="21"/>
    <n v="4"/>
    <n v="44"/>
  </r>
  <r>
    <n v="1226"/>
    <x v="1226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x v="4"/>
    <x v="21"/>
    <n v="4"/>
    <n v="48.43"/>
  </r>
  <r>
    <n v="1227"/>
    <x v="1227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x v="4"/>
    <x v="21"/>
    <n v="0"/>
    <n v="0"/>
  </r>
  <r>
    <n v="1228"/>
    <x v="1228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x v="4"/>
    <x v="21"/>
    <n v="29"/>
    <n v="61.04"/>
  </r>
  <r>
    <n v="1229"/>
    <x v="1229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x v="4"/>
    <x v="21"/>
    <n v="1"/>
    <n v="25"/>
  </r>
  <r>
    <n v="1230"/>
    <x v="1230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x v="4"/>
    <x v="21"/>
    <n v="0"/>
    <n v="0"/>
  </r>
  <r>
    <n v="1231"/>
    <x v="1231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x v="4"/>
    <x v="21"/>
    <n v="0"/>
    <n v="0"/>
  </r>
  <r>
    <n v="1232"/>
    <x v="1232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x v="4"/>
    <x v="21"/>
    <n v="1"/>
    <n v="40"/>
  </r>
  <r>
    <n v="1233"/>
    <x v="1233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x v="4"/>
    <x v="21"/>
    <n v="12"/>
    <n v="19.329999999999998"/>
  </r>
  <r>
    <n v="1234"/>
    <x v="1234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x v="4"/>
    <x v="21"/>
    <n v="0"/>
    <n v="0"/>
  </r>
  <r>
    <n v="1235"/>
    <x v="1235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x v="4"/>
    <x v="21"/>
    <n v="3"/>
    <n v="35"/>
  </r>
  <r>
    <n v="1236"/>
    <x v="1236"/>
    <s v="Raising money to give the musicians their due."/>
    <x v="30"/>
    <n v="0"/>
    <x v="1"/>
    <x v="0"/>
    <s v="USD"/>
    <n v="1343491200"/>
    <n v="1342801164"/>
    <b v="0"/>
    <n v="0"/>
    <b v="0"/>
    <s v="music/world music"/>
    <x v="4"/>
    <x v="21"/>
    <n v="0"/>
    <n v="0"/>
  </r>
  <r>
    <n v="1237"/>
    <x v="1237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x v="4"/>
    <x v="21"/>
    <n v="0"/>
    <n v="0"/>
  </r>
  <r>
    <n v="1238"/>
    <x v="1238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x v="4"/>
    <x v="21"/>
    <n v="18"/>
    <n v="59.33"/>
  </r>
  <r>
    <n v="1239"/>
    <x v="1239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x v="4"/>
    <x v="21"/>
    <n v="0"/>
    <n v="0"/>
  </r>
  <r>
    <n v="1240"/>
    <x v="1240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x v="4"/>
    <x v="21"/>
    <n v="3"/>
    <n v="30.13"/>
  </r>
  <r>
    <n v="1241"/>
    <x v="1241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x v="4"/>
    <x v="21"/>
    <n v="51"/>
    <n v="74.62"/>
  </r>
  <r>
    <n v="1242"/>
    <x v="1242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x v="4"/>
    <x v="21"/>
    <n v="1"/>
    <n v="5"/>
  </r>
  <r>
    <n v="1243"/>
    <x v="1243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x v="4"/>
    <x v="21"/>
    <n v="14"/>
    <n v="44.5"/>
  </r>
  <r>
    <n v="1244"/>
    <x v="1244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x v="4"/>
    <x v="11"/>
    <n v="104"/>
    <n v="46.13"/>
  </r>
  <r>
    <n v="1245"/>
    <x v="1245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x v="4"/>
    <x v="11"/>
    <n v="120"/>
    <n v="141.47"/>
  </r>
  <r>
    <n v="1246"/>
    <x v="1246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x v="4"/>
    <x v="11"/>
    <n v="117"/>
    <n v="75.48"/>
  </r>
  <r>
    <n v="1247"/>
    <x v="1247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x v="4"/>
    <x v="11"/>
    <n v="122"/>
    <n v="85.5"/>
  </r>
  <r>
    <n v="1248"/>
    <x v="1248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x v="4"/>
    <x v="11"/>
    <n v="152"/>
    <n v="64.25"/>
  </r>
  <r>
    <n v="1249"/>
    <x v="1249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x v="4"/>
    <x v="11"/>
    <n v="104"/>
    <n v="64.47"/>
  </r>
  <r>
    <n v="1250"/>
    <x v="1250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x v="4"/>
    <x v="11"/>
    <n v="200"/>
    <n v="118.2"/>
  </r>
  <r>
    <n v="1251"/>
    <x v="1251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x v="4"/>
    <x v="11"/>
    <n v="102"/>
    <n v="82.54"/>
  </r>
  <r>
    <n v="1252"/>
    <x v="1252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x v="4"/>
    <x v="11"/>
    <n v="138"/>
    <n v="34.17"/>
  </r>
  <r>
    <n v="1253"/>
    <x v="1253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x v="4"/>
    <x v="11"/>
    <n v="303833"/>
    <n v="42.73"/>
  </r>
  <r>
    <n v="1254"/>
    <x v="125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x v="4"/>
    <x v="11"/>
    <n v="199"/>
    <n v="94.49"/>
  </r>
  <r>
    <n v="1255"/>
    <x v="1255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x v="4"/>
    <x v="11"/>
    <n v="202"/>
    <n v="55.7"/>
  </r>
  <r>
    <n v="1256"/>
    <x v="1256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x v="4"/>
    <x v="11"/>
    <n v="118"/>
    <n v="98.03"/>
  </r>
  <r>
    <n v="1257"/>
    <x v="1257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x v="4"/>
    <x v="11"/>
    <n v="295"/>
    <n v="92.1"/>
  </r>
  <r>
    <n v="1258"/>
    <x v="1258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x v="4"/>
    <x v="11"/>
    <n v="213"/>
    <n v="38.18"/>
  </r>
  <r>
    <n v="1259"/>
    <x v="1259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x v="4"/>
    <x v="11"/>
    <n v="104"/>
    <n v="27.15"/>
  </r>
  <r>
    <n v="1260"/>
    <x v="1260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x v="4"/>
    <x v="11"/>
    <n v="114"/>
    <n v="50.69"/>
  </r>
  <r>
    <n v="1261"/>
    <x v="1261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x v="4"/>
    <x v="11"/>
    <n v="101"/>
    <n v="38.94"/>
  </r>
  <r>
    <n v="1262"/>
    <x v="1262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x v="4"/>
    <x v="11"/>
    <n v="125"/>
    <n v="77.64"/>
  </r>
  <r>
    <n v="1263"/>
    <x v="1263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x v="4"/>
    <x v="11"/>
    <n v="119"/>
    <n v="43.54"/>
  </r>
  <r>
    <n v="1264"/>
    <x v="1264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x v="4"/>
    <x v="11"/>
    <n v="166"/>
    <n v="31.82"/>
  </r>
  <r>
    <n v="1265"/>
    <x v="1265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x v="4"/>
    <x v="11"/>
    <n v="119"/>
    <n v="63.18"/>
  </r>
  <r>
    <n v="1266"/>
    <x v="1266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x v="4"/>
    <x v="11"/>
    <n v="100"/>
    <n v="190.9"/>
  </r>
  <r>
    <n v="1267"/>
    <x v="1267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x v="4"/>
    <x v="11"/>
    <n v="102"/>
    <n v="140.86000000000001"/>
  </r>
  <r>
    <n v="1268"/>
    <x v="1268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x v="4"/>
    <x v="11"/>
    <n v="117"/>
    <n v="76.92"/>
  </r>
  <r>
    <n v="1269"/>
    <x v="1269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x v="4"/>
    <x v="11"/>
    <n v="109"/>
    <n v="99.16"/>
  </r>
  <r>
    <n v="1270"/>
    <x v="1270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x v="4"/>
    <x v="11"/>
    <n v="115"/>
    <n v="67.88"/>
  </r>
  <r>
    <n v="1271"/>
    <x v="1271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x v="4"/>
    <x v="11"/>
    <n v="102"/>
    <n v="246.29"/>
  </r>
  <r>
    <n v="1272"/>
    <x v="1272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x v="4"/>
    <x v="11"/>
    <n v="106"/>
    <n v="189.29"/>
  </r>
  <r>
    <n v="1273"/>
    <x v="1273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x v="4"/>
    <x v="11"/>
    <n v="104"/>
    <n v="76.67"/>
  </r>
  <r>
    <n v="1274"/>
    <x v="1274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x v="4"/>
    <x v="11"/>
    <n v="155"/>
    <n v="82.96"/>
  </r>
  <r>
    <n v="1275"/>
    <x v="1275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x v="4"/>
    <x v="11"/>
    <n v="162"/>
    <n v="62.52"/>
  </r>
  <r>
    <n v="1276"/>
    <x v="1276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x v="4"/>
    <x v="11"/>
    <n v="104"/>
    <n v="46.07"/>
  </r>
  <r>
    <n v="1277"/>
    <x v="1277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x v="4"/>
    <x v="11"/>
    <n v="106"/>
    <n v="38.54"/>
  </r>
  <r>
    <n v="1278"/>
    <x v="1278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x v="4"/>
    <x v="11"/>
    <n v="155"/>
    <n v="53.01"/>
  </r>
  <r>
    <n v="1279"/>
    <x v="1279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x v="4"/>
    <x v="11"/>
    <n v="111"/>
    <n v="73.36"/>
  </r>
  <r>
    <n v="1280"/>
    <x v="1280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x v="4"/>
    <x v="11"/>
    <n v="111"/>
    <n v="127.98"/>
  </r>
  <r>
    <n v="1281"/>
    <x v="1281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x v="4"/>
    <x v="11"/>
    <n v="111"/>
    <n v="104.73"/>
  </r>
  <r>
    <n v="1282"/>
    <x v="1282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x v="4"/>
    <x v="11"/>
    <n v="124"/>
    <n v="67.67"/>
  </r>
  <r>
    <n v="1283"/>
    <x v="1283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x v="4"/>
    <x v="11"/>
    <n v="211"/>
    <n v="95.93"/>
  </r>
  <r>
    <n v="1284"/>
    <x v="1284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x v="1"/>
    <x v="6"/>
    <n v="101"/>
    <n v="65.16"/>
  </r>
  <r>
    <n v="1285"/>
    <x v="1285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x v="1"/>
    <x v="6"/>
    <n v="102"/>
    <n v="32.270000000000003"/>
  </r>
  <r>
    <n v="1286"/>
    <x v="1286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x v="1"/>
    <x v="6"/>
    <n v="108"/>
    <n v="81.25"/>
  </r>
  <r>
    <n v="1287"/>
    <x v="1287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x v="1"/>
    <x v="6"/>
    <n v="242"/>
    <n v="24.2"/>
  </r>
  <r>
    <n v="1288"/>
    <x v="1288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x v="1"/>
    <x v="6"/>
    <n v="100"/>
    <n v="65.87"/>
  </r>
  <r>
    <n v="1289"/>
    <x v="1289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x v="1"/>
    <x v="6"/>
    <n v="125"/>
    <n v="36.08"/>
  </r>
  <r>
    <n v="1290"/>
    <x v="1290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x v="1"/>
    <x v="6"/>
    <n v="109"/>
    <n v="44.19"/>
  </r>
  <r>
    <n v="1291"/>
    <x v="1291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x v="1"/>
    <x v="6"/>
    <n v="146"/>
    <n v="104.07"/>
  </r>
  <r>
    <n v="1292"/>
    <x v="1292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x v="1"/>
    <x v="6"/>
    <n v="110"/>
    <n v="35.96"/>
  </r>
  <r>
    <n v="1293"/>
    <x v="1293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x v="1"/>
    <x v="6"/>
    <n v="102"/>
    <n v="127.79"/>
  </r>
  <r>
    <n v="1294"/>
    <x v="1294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x v="1"/>
    <x v="6"/>
    <n v="122"/>
    <n v="27.73"/>
  </r>
  <r>
    <n v="1295"/>
    <x v="1295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x v="1"/>
    <x v="6"/>
    <n v="102"/>
    <n v="39.83"/>
  </r>
  <r>
    <n v="1296"/>
    <x v="1296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x v="1"/>
    <x v="6"/>
    <n v="141"/>
    <n v="52.17"/>
  </r>
  <r>
    <n v="1297"/>
    <x v="1297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x v="1"/>
    <x v="6"/>
    <n v="110"/>
    <n v="92.04"/>
  </r>
  <r>
    <n v="1298"/>
    <x v="1298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x v="1"/>
    <x v="6"/>
    <n v="105"/>
    <n v="63.42"/>
  </r>
  <r>
    <n v="1299"/>
    <x v="1299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x v="1"/>
    <x v="6"/>
    <n v="124"/>
    <n v="135.63"/>
  </r>
  <r>
    <n v="1300"/>
    <x v="1300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x v="1"/>
    <x v="6"/>
    <n v="135"/>
    <n v="168.75"/>
  </r>
  <r>
    <n v="1301"/>
    <x v="1301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x v="1"/>
    <x v="6"/>
    <n v="103"/>
    <n v="70.86"/>
  </r>
  <r>
    <n v="1302"/>
    <x v="1302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x v="1"/>
    <x v="6"/>
    <n v="100"/>
    <n v="50"/>
  </r>
  <r>
    <n v="1303"/>
    <x v="1303"/>
    <s v="Groundbreaking queer theatre."/>
    <x v="8"/>
    <n v="4559.13"/>
    <x v="0"/>
    <x v="1"/>
    <s v="GBP"/>
    <n v="1469962800"/>
    <n v="1468578920"/>
    <b v="0"/>
    <n v="108"/>
    <b v="1"/>
    <s v="theater/plays"/>
    <x v="1"/>
    <x v="6"/>
    <n v="130"/>
    <n v="42.21"/>
  </r>
  <r>
    <n v="1304"/>
    <x v="1304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x v="2"/>
    <x v="8"/>
    <n v="40"/>
    <n v="152.41"/>
  </r>
  <r>
    <n v="1305"/>
    <x v="1305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x v="2"/>
    <x v="8"/>
    <n v="26"/>
    <n v="90.62"/>
  </r>
  <r>
    <n v="1306"/>
    <x v="1306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x v="2"/>
    <x v="8"/>
    <n v="65"/>
    <n v="201.6"/>
  </r>
  <r>
    <n v="1307"/>
    <x v="1307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x v="2"/>
    <x v="8"/>
    <n v="12"/>
    <n v="127.93"/>
  </r>
  <r>
    <n v="1308"/>
    <x v="1308"/>
    <s v="Boost Band, a wristband that charges any device"/>
    <x v="3"/>
    <n v="1136"/>
    <x v="1"/>
    <x v="0"/>
    <s v="USD"/>
    <n v="1475937812"/>
    <n v="1472481812"/>
    <b v="0"/>
    <n v="38"/>
    <b v="0"/>
    <s v="technology/wearables"/>
    <x v="2"/>
    <x v="8"/>
    <n v="11"/>
    <n v="29.89"/>
  </r>
  <r>
    <n v="1309"/>
    <x v="1309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x v="2"/>
    <x v="8"/>
    <n v="112"/>
    <n v="367.97"/>
  </r>
  <r>
    <n v="1310"/>
    <x v="1310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x v="2"/>
    <x v="8"/>
    <n v="16"/>
    <n v="129.16999999999999"/>
  </r>
  <r>
    <n v="1311"/>
    <x v="1311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x v="2"/>
    <x v="8"/>
    <n v="32"/>
    <n v="800.7"/>
  </r>
  <r>
    <n v="1312"/>
    <x v="1312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x v="2"/>
    <x v="8"/>
    <n v="1"/>
    <n v="28"/>
  </r>
  <r>
    <n v="1313"/>
    <x v="1313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x v="2"/>
    <x v="8"/>
    <n v="31"/>
    <n v="102.02"/>
  </r>
  <r>
    <n v="1314"/>
    <x v="1314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x v="2"/>
    <x v="8"/>
    <n v="1"/>
    <n v="184.36"/>
  </r>
  <r>
    <n v="1315"/>
    <x v="1315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x v="2"/>
    <x v="8"/>
    <n v="40"/>
    <n v="162.91999999999999"/>
  </r>
  <r>
    <n v="1316"/>
    <x v="1316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x v="2"/>
    <x v="8"/>
    <n v="0"/>
    <n v="1"/>
  </r>
  <r>
    <n v="1317"/>
    <x v="1317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x v="2"/>
    <x v="8"/>
    <n v="6"/>
    <n v="603.53"/>
  </r>
  <r>
    <n v="1318"/>
    <x v="1318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x v="2"/>
    <x v="8"/>
    <n v="15"/>
    <n v="45.41"/>
  </r>
  <r>
    <n v="1319"/>
    <x v="1319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x v="2"/>
    <x v="8"/>
    <n v="15"/>
    <n v="97.33"/>
  </r>
  <r>
    <n v="1320"/>
    <x v="1320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x v="2"/>
    <x v="8"/>
    <n v="1"/>
    <n v="167.67"/>
  </r>
  <r>
    <n v="1321"/>
    <x v="1321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x v="2"/>
    <x v="8"/>
    <n v="1"/>
    <n v="859.86"/>
  </r>
  <r>
    <n v="1322"/>
    <x v="1322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x v="2"/>
    <x v="8"/>
    <n v="0"/>
    <n v="26.5"/>
  </r>
  <r>
    <n v="1323"/>
    <x v="1323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x v="2"/>
    <x v="8"/>
    <n v="9"/>
    <n v="30.27"/>
  </r>
  <r>
    <n v="1324"/>
    <x v="1324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x v="2"/>
    <x v="8"/>
    <n v="10"/>
    <n v="54.67"/>
  </r>
  <r>
    <n v="1325"/>
    <x v="1325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x v="2"/>
    <x v="8"/>
    <n v="2"/>
    <n v="60.75"/>
  </r>
  <r>
    <n v="1326"/>
    <x v="1326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x v="2"/>
    <x v="8"/>
    <n v="1"/>
    <n v="102.73"/>
  </r>
  <r>
    <n v="1327"/>
    <x v="1327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x v="2"/>
    <x v="8"/>
    <n v="4"/>
    <n v="41.59"/>
  </r>
  <r>
    <n v="1328"/>
    <x v="1328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x v="2"/>
    <x v="8"/>
    <n v="2"/>
    <n v="116.53"/>
  </r>
  <r>
    <n v="1329"/>
    <x v="1329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x v="2"/>
    <x v="8"/>
    <n v="1"/>
    <n v="45.33"/>
  </r>
  <r>
    <n v="1330"/>
    <x v="1330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x v="2"/>
    <x v="8"/>
    <n v="22"/>
    <n v="157.46"/>
  </r>
  <r>
    <n v="1331"/>
    <x v="1331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x v="2"/>
    <x v="8"/>
    <n v="1"/>
    <n v="100.5"/>
  </r>
  <r>
    <n v="1332"/>
    <x v="1332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x v="2"/>
    <x v="8"/>
    <n v="0"/>
    <n v="0"/>
  </r>
  <r>
    <n v="1333"/>
    <x v="1333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x v="2"/>
    <x v="8"/>
    <n v="0"/>
    <n v="0"/>
  </r>
  <r>
    <n v="1334"/>
    <x v="1334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x v="2"/>
    <x v="8"/>
    <n v="11"/>
    <n v="51.82"/>
  </r>
  <r>
    <n v="1335"/>
    <x v="1335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x v="2"/>
    <x v="8"/>
    <n v="20"/>
    <n v="308.75"/>
  </r>
  <r>
    <n v="1336"/>
    <x v="1336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x v="2"/>
    <x v="8"/>
    <n v="85"/>
    <n v="379.23"/>
  </r>
  <r>
    <n v="1337"/>
    <x v="1337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x v="2"/>
    <x v="8"/>
    <n v="49"/>
    <n v="176.36"/>
  </r>
  <r>
    <n v="1338"/>
    <x v="1338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x v="2"/>
    <x v="8"/>
    <n v="3"/>
    <n v="66.069999999999993"/>
  </r>
  <r>
    <n v="1339"/>
    <x v="1339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x v="2"/>
    <x v="8"/>
    <n v="7"/>
    <n v="89.65"/>
  </r>
  <r>
    <n v="1340"/>
    <x v="1340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x v="2"/>
    <x v="8"/>
    <n v="0"/>
    <n v="0"/>
  </r>
  <r>
    <n v="1341"/>
    <x v="1341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x v="2"/>
    <x v="8"/>
    <n v="70"/>
    <n v="382.39"/>
  </r>
  <r>
    <n v="1342"/>
    <x v="1342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x v="2"/>
    <x v="8"/>
    <n v="0"/>
    <n v="100"/>
  </r>
  <r>
    <n v="1343"/>
    <x v="1343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x v="2"/>
    <x v="8"/>
    <n v="102"/>
    <n v="158.36000000000001"/>
  </r>
  <r>
    <n v="1344"/>
    <x v="1344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x v="3"/>
    <x v="9"/>
    <n v="378"/>
    <n v="40.76"/>
  </r>
  <r>
    <n v="1345"/>
    <x v="1345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x v="3"/>
    <x v="9"/>
    <n v="125"/>
    <n v="53.57"/>
  </r>
  <r>
    <n v="1346"/>
    <x v="1346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x v="3"/>
    <x v="9"/>
    <n v="147"/>
    <n v="48.45"/>
  </r>
  <r>
    <n v="1347"/>
    <x v="1347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x v="3"/>
    <x v="9"/>
    <n v="102"/>
    <n v="82.42"/>
  </r>
  <r>
    <n v="1348"/>
    <x v="1348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x v="3"/>
    <x v="9"/>
    <n v="102"/>
    <n v="230.19"/>
  </r>
  <r>
    <n v="1349"/>
    <x v="1349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x v="3"/>
    <x v="9"/>
    <n v="204"/>
    <n v="59.36"/>
  </r>
  <r>
    <n v="1350"/>
    <x v="1350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x v="3"/>
    <x v="9"/>
    <n v="104"/>
    <n v="66.7"/>
  </r>
  <r>
    <n v="1351"/>
    <x v="1351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x v="3"/>
    <x v="9"/>
    <n v="101"/>
    <n v="168.78"/>
  </r>
  <r>
    <n v="1352"/>
    <x v="1352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x v="3"/>
    <x v="9"/>
    <n v="136"/>
    <n v="59.97"/>
  </r>
  <r>
    <n v="1353"/>
    <x v="1353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x v="3"/>
    <x v="9"/>
    <n v="134"/>
    <n v="31.81"/>
  </r>
  <r>
    <n v="1354"/>
    <x v="1354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x v="3"/>
    <x v="9"/>
    <n v="130"/>
    <n v="24.42"/>
  </r>
  <r>
    <n v="1355"/>
    <x v="1355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x v="3"/>
    <x v="9"/>
    <n v="123"/>
    <n v="25.35"/>
  </r>
  <r>
    <n v="1356"/>
    <x v="1356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x v="3"/>
    <x v="9"/>
    <n v="183"/>
    <n v="71.44"/>
  </r>
  <r>
    <n v="1357"/>
    <x v="1357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x v="3"/>
    <x v="9"/>
    <n v="125"/>
    <n v="38.549999999999997"/>
  </r>
  <r>
    <n v="1358"/>
    <x v="1358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x v="3"/>
    <x v="9"/>
    <n v="112"/>
    <n v="68.37"/>
  </r>
  <r>
    <n v="1359"/>
    <x v="1359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x v="3"/>
    <x v="9"/>
    <n v="116"/>
    <n v="40.21"/>
  </r>
  <r>
    <n v="1360"/>
    <x v="1360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x v="3"/>
    <x v="9"/>
    <n v="173"/>
    <n v="32.07"/>
  </r>
  <r>
    <n v="1361"/>
    <x v="1361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x v="3"/>
    <x v="9"/>
    <n v="126"/>
    <n v="28.63"/>
  </r>
  <r>
    <n v="1362"/>
    <x v="1362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x v="3"/>
    <x v="9"/>
    <n v="109"/>
    <n v="43.64"/>
  </r>
  <r>
    <n v="1363"/>
    <x v="1363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x v="3"/>
    <x v="9"/>
    <n v="100"/>
    <n v="40"/>
  </r>
  <r>
    <n v="1364"/>
    <x v="1364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x v="4"/>
    <x v="11"/>
    <n v="119"/>
    <n v="346.04"/>
  </r>
  <r>
    <n v="1365"/>
    <x v="1365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x v="4"/>
    <x v="11"/>
    <n v="100"/>
    <n v="81.739999999999995"/>
  </r>
  <r>
    <n v="1366"/>
    <x v="1366"/>
    <s v="A musical memorial for Alexi Petersen."/>
    <x v="51"/>
    <n v="9486.69"/>
    <x v="0"/>
    <x v="0"/>
    <s v="USD"/>
    <n v="1417049663"/>
    <n v="1413158063"/>
    <b v="0"/>
    <n v="147"/>
    <b v="1"/>
    <s v="music/rock"/>
    <x v="4"/>
    <x v="11"/>
    <n v="126"/>
    <n v="64.540000000000006"/>
  </r>
  <r>
    <n v="1367"/>
    <x v="1367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x v="4"/>
    <x v="11"/>
    <n v="114"/>
    <n v="63.48"/>
  </r>
  <r>
    <n v="1368"/>
    <x v="1368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x v="4"/>
    <x v="11"/>
    <n v="111"/>
    <n v="63.62"/>
  </r>
  <r>
    <n v="1369"/>
    <x v="1369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x v="4"/>
    <x v="11"/>
    <n v="105"/>
    <n v="83.97"/>
  </r>
  <r>
    <n v="1370"/>
    <x v="1370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x v="4"/>
    <x v="11"/>
    <n v="104"/>
    <n v="77.75"/>
  </r>
  <r>
    <n v="1371"/>
    <x v="1371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x v="4"/>
    <x v="11"/>
    <n v="107"/>
    <n v="107.07"/>
  </r>
  <r>
    <n v="1372"/>
    <x v="1372"/>
    <s v="Please help us raise funds to press our new CD!"/>
    <x v="2"/>
    <n v="620"/>
    <x v="0"/>
    <x v="0"/>
    <s v="USD"/>
    <n v="1342115132"/>
    <n v="1339523132"/>
    <b v="0"/>
    <n v="16"/>
    <b v="1"/>
    <s v="music/rock"/>
    <x v="4"/>
    <x v="11"/>
    <n v="124"/>
    <n v="38.75"/>
  </r>
  <r>
    <n v="1373"/>
    <x v="1373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x v="4"/>
    <x v="11"/>
    <n v="105"/>
    <n v="201.94"/>
  </r>
  <r>
    <n v="1374"/>
    <x v="1374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x v="4"/>
    <x v="11"/>
    <n v="189"/>
    <n v="43.06"/>
  </r>
  <r>
    <n v="1375"/>
    <x v="1375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x v="4"/>
    <x v="11"/>
    <n v="171"/>
    <n v="62.87"/>
  </r>
  <r>
    <n v="1376"/>
    <x v="1376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x v="4"/>
    <x v="11"/>
    <n v="252"/>
    <n v="55.61"/>
  </r>
  <r>
    <n v="1377"/>
    <x v="1377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x v="4"/>
    <x v="11"/>
    <n v="116"/>
    <n v="48.71"/>
  </r>
  <r>
    <n v="1378"/>
    <x v="1378"/>
    <s v="A psychedelic post rock masterpiece!"/>
    <x v="13"/>
    <n v="4067"/>
    <x v="0"/>
    <x v="1"/>
    <s v="GBP"/>
    <n v="1470075210"/>
    <n v="1468779210"/>
    <b v="0"/>
    <n v="133"/>
    <b v="1"/>
    <s v="music/rock"/>
    <x v="4"/>
    <x v="11"/>
    <n v="203"/>
    <n v="30.58"/>
  </r>
  <r>
    <n v="1379"/>
    <x v="1379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x v="4"/>
    <x v="11"/>
    <n v="112"/>
    <n v="73.91"/>
  </r>
  <r>
    <n v="1380"/>
    <x v="1380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x v="4"/>
    <x v="11"/>
    <n v="424"/>
    <n v="21.2"/>
  </r>
  <r>
    <n v="1381"/>
    <x v="1381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x v="4"/>
    <x v="11"/>
    <n v="107"/>
    <n v="73.36"/>
  </r>
  <r>
    <n v="1382"/>
    <x v="1382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x v="4"/>
    <x v="11"/>
    <n v="104"/>
    <n v="56.41"/>
  </r>
  <r>
    <n v="1383"/>
    <x v="1383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x v="4"/>
    <x v="11"/>
    <n v="212"/>
    <n v="50.25"/>
  </r>
  <r>
    <n v="1384"/>
    <x v="1384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x v="4"/>
    <x v="11"/>
    <n v="124"/>
    <n v="68.94"/>
  </r>
  <r>
    <n v="1385"/>
    <x v="1385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x v="4"/>
    <x v="11"/>
    <n v="110"/>
    <n v="65.91"/>
  </r>
  <r>
    <n v="1386"/>
    <x v="1386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x v="4"/>
    <x v="11"/>
    <n v="219"/>
    <n v="62.5"/>
  </r>
  <r>
    <n v="1387"/>
    <x v="1387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x v="4"/>
    <x v="11"/>
    <n v="137"/>
    <n v="70.06"/>
  </r>
  <r>
    <n v="1388"/>
    <x v="1388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x v="4"/>
    <x v="11"/>
    <n v="135"/>
    <n v="60.18"/>
  </r>
  <r>
    <n v="1389"/>
    <x v="1389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x v="4"/>
    <x v="11"/>
    <n v="145"/>
    <n v="21.38"/>
  </r>
  <r>
    <n v="1390"/>
    <x v="1390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x v="4"/>
    <x v="11"/>
    <n v="109"/>
    <n v="160.79"/>
  </r>
  <r>
    <n v="1391"/>
    <x v="1391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x v="4"/>
    <x v="11"/>
    <n v="110"/>
    <n v="42.38"/>
  </r>
  <r>
    <n v="1392"/>
    <x v="1392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x v="4"/>
    <x v="11"/>
    <n v="114"/>
    <n v="27.32"/>
  </r>
  <r>
    <n v="1393"/>
    <x v="1393"/>
    <s v="Rock n' Roll tales of our times"/>
    <x v="3"/>
    <n v="10235"/>
    <x v="0"/>
    <x v="0"/>
    <s v="USD"/>
    <n v="1470068523"/>
    <n v="1467476523"/>
    <b v="0"/>
    <n v="52"/>
    <b v="1"/>
    <s v="music/rock"/>
    <x v="4"/>
    <x v="11"/>
    <n v="102"/>
    <n v="196.83"/>
  </r>
  <r>
    <n v="1394"/>
    <x v="1394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x v="4"/>
    <x v="11"/>
    <n v="122"/>
    <n v="53.88"/>
  </r>
  <r>
    <n v="1395"/>
    <x v="1395"/>
    <s v="Help Quiet Oaks record their debut album!!!"/>
    <x v="8"/>
    <n v="3916"/>
    <x v="0"/>
    <x v="0"/>
    <s v="USD"/>
    <n v="1484430481"/>
    <n v="1481838481"/>
    <b v="0"/>
    <n v="82"/>
    <b v="1"/>
    <s v="music/rock"/>
    <x v="4"/>
    <x v="11"/>
    <n v="112"/>
    <n v="47.76"/>
  </r>
  <r>
    <n v="1396"/>
    <x v="1396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x v="4"/>
    <x v="11"/>
    <n v="107"/>
    <n v="88.19"/>
  </r>
  <r>
    <n v="1397"/>
    <x v="1397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x v="4"/>
    <x v="11"/>
    <n v="114"/>
    <n v="72.06"/>
  </r>
  <r>
    <n v="1398"/>
    <x v="1398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x v="4"/>
    <x v="11"/>
    <n v="110"/>
    <n v="74.25"/>
  </r>
  <r>
    <n v="1399"/>
    <x v="1399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x v="4"/>
    <x v="11"/>
    <n v="126"/>
    <n v="61.7"/>
  </r>
  <r>
    <n v="1400"/>
    <x v="1400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x v="4"/>
    <x v="11"/>
    <n v="167"/>
    <n v="17.239999999999998"/>
  </r>
  <r>
    <n v="1401"/>
    <x v="1401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x v="4"/>
    <x v="11"/>
    <n v="497"/>
    <n v="51.72"/>
  </r>
  <r>
    <n v="1402"/>
    <x v="1402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x v="4"/>
    <x v="11"/>
    <n v="109"/>
    <n v="24.15"/>
  </r>
  <r>
    <n v="1403"/>
    <x v="1403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x v="4"/>
    <x v="11"/>
    <n v="103"/>
    <n v="62.17"/>
  </r>
  <r>
    <n v="1404"/>
    <x v="1404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x v="3"/>
    <x v="22"/>
    <n v="2"/>
    <n v="48.2"/>
  </r>
  <r>
    <n v="1405"/>
    <x v="1405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x v="3"/>
    <x v="22"/>
    <n v="0"/>
    <n v="6.18"/>
  </r>
  <r>
    <n v="1406"/>
    <x v="1406"/>
    <s v="The White coat and the battle dress uniform"/>
    <x v="14"/>
    <n v="15"/>
    <x v="2"/>
    <x v="13"/>
    <s v="EUR"/>
    <n v="1449914400"/>
    <n v="1445336607"/>
    <b v="0"/>
    <n v="3"/>
    <b v="0"/>
    <s v="publishing/translations"/>
    <x v="3"/>
    <x v="22"/>
    <n v="0"/>
    <n v="5"/>
  </r>
  <r>
    <n v="1407"/>
    <x v="1407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x v="3"/>
    <x v="22"/>
    <n v="1"/>
    <n v="7.5"/>
  </r>
  <r>
    <n v="1408"/>
    <x v="1408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x v="3"/>
    <x v="22"/>
    <n v="7"/>
    <n v="12"/>
  </r>
  <r>
    <n v="1409"/>
    <x v="1409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x v="3"/>
    <x v="22"/>
    <n v="0"/>
    <n v="0"/>
  </r>
  <r>
    <n v="1410"/>
    <x v="1410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x v="3"/>
    <x v="22"/>
    <n v="0"/>
    <n v="1"/>
  </r>
  <r>
    <n v="1411"/>
    <x v="1411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x v="3"/>
    <x v="22"/>
    <n v="0"/>
    <n v="2.33"/>
  </r>
  <r>
    <n v="1412"/>
    <x v="1412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x v="3"/>
    <x v="22"/>
    <n v="5"/>
    <n v="24.62"/>
  </r>
  <r>
    <n v="1413"/>
    <x v="1413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x v="3"/>
    <x v="22"/>
    <n v="5"/>
    <n v="100"/>
  </r>
  <r>
    <n v="1414"/>
    <x v="1414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x v="3"/>
    <x v="22"/>
    <n v="0"/>
    <n v="1"/>
  </r>
  <r>
    <n v="1415"/>
    <x v="1415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x v="3"/>
    <x v="22"/>
    <n v="18"/>
    <n v="88.89"/>
  </r>
  <r>
    <n v="1416"/>
    <x v="1416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x v="3"/>
    <x v="22"/>
    <n v="0"/>
    <n v="0"/>
  </r>
  <r>
    <n v="1417"/>
    <x v="1417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x v="3"/>
    <x v="22"/>
    <n v="1"/>
    <n v="27.5"/>
  </r>
  <r>
    <n v="1418"/>
    <x v="1418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x v="3"/>
    <x v="22"/>
    <n v="0"/>
    <n v="6"/>
  </r>
  <r>
    <n v="1419"/>
    <x v="1419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x v="3"/>
    <x v="22"/>
    <n v="7"/>
    <n v="44.5"/>
  </r>
  <r>
    <n v="1420"/>
    <x v="1420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x v="3"/>
    <x v="22"/>
    <n v="3"/>
    <n v="1"/>
  </r>
  <r>
    <n v="1421"/>
    <x v="1421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x v="3"/>
    <x v="22"/>
    <n v="0"/>
    <n v="100"/>
  </r>
  <r>
    <n v="1422"/>
    <x v="1422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x v="3"/>
    <x v="22"/>
    <n v="0"/>
    <n v="13"/>
  </r>
  <r>
    <n v="1423"/>
    <x v="1423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x v="3"/>
    <x v="22"/>
    <n v="0"/>
    <n v="100"/>
  </r>
  <r>
    <n v="1424"/>
    <x v="1424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x v="3"/>
    <x v="22"/>
    <n v="20"/>
    <n v="109.07"/>
  </r>
  <r>
    <n v="1425"/>
    <x v="1425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x v="3"/>
    <x v="22"/>
    <n v="0"/>
    <n v="0"/>
  </r>
  <r>
    <n v="1426"/>
    <x v="1426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x v="3"/>
    <x v="22"/>
    <n v="0"/>
    <n v="0"/>
  </r>
  <r>
    <n v="1427"/>
    <x v="1427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x v="3"/>
    <x v="22"/>
    <n v="8"/>
    <n v="104.75"/>
  </r>
  <r>
    <n v="1428"/>
    <x v="1428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x v="3"/>
    <x v="22"/>
    <n v="5"/>
    <n v="15"/>
  </r>
  <r>
    <n v="1429"/>
    <x v="1429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x v="3"/>
    <x v="22"/>
    <n v="0"/>
    <n v="0"/>
  </r>
  <r>
    <n v="1430"/>
    <x v="1430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x v="3"/>
    <x v="22"/>
    <n v="8"/>
    <n v="80.599999999999994"/>
  </r>
  <r>
    <n v="1431"/>
    <x v="1431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x v="3"/>
    <x v="22"/>
    <n v="32"/>
    <n v="115.55"/>
  </r>
  <r>
    <n v="1432"/>
    <x v="1432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x v="3"/>
    <x v="22"/>
    <n v="0"/>
    <n v="0"/>
  </r>
  <r>
    <n v="1433"/>
    <x v="1433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x v="3"/>
    <x v="22"/>
    <n v="7"/>
    <n v="80.5"/>
  </r>
  <r>
    <n v="1434"/>
    <x v="1434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x v="3"/>
    <x v="22"/>
    <n v="10"/>
    <n v="744.55"/>
  </r>
  <r>
    <n v="1435"/>
    <x v="1435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x v="3"/>
    <x v="22"/>
    <n v="0"/>
    <n v="7.5"/>
  </r>
  <r>
    <n v="1436"/>
    <x v="1436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x v="3"/>
    <x v="22"/>
    <n v="1"/>
    <n v="38.5"/>
  </r>
  <r>
    <n v="1437"/>
    <x v="1437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x v="3"/>
    <x v="22"/>
    <n v="27"/>
    <n v="36.68"/>
  </r>
  <r>
    <n v="1438"/>
    <x v="1438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x v="3"/>
    <x v="22"/>
    <n v="3"/>
    <n v="75"/>
  </r>
  <r>
    <n v="1439"/>
    <x v="1439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x v="3"/>
    <x v="22"/>
    <n v="7"/>
    <n v="30"/>
  </r>
  <r>
    <n v="1440"/>
    <x v="1440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x v="3"/>
    <x v="22"/>
    <n v="0"/>
    <n v="1"/>
  </r>
  <r>
    <n v="1441"/>
    <x v="1441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x v="3"/>
    <x v="22"/>
    <n v="1"/>
    <n v="673.33"/>
  </r>
  <r>
    <n v="1442"/>
    <x v="1442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x v="3"/>
    <x v="22"/>
    <n v="0"/>
    <n v="0"/>
  </r>
  <r>
    <n v="1443"/>
    <x v="1443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x v="3"/>
    <x v="22"/>
    <n v="0"/>
    <n v="0"/>
  </r>
  <r>
    <n v="1444"/>
    <x v="1444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x v="3"/>
    <x v="22"/>
    <n v="0"/>
    <n v="0"/>
  </r>
  <r>
    <n v="1445"/>
    <x v="1445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x v="3"/>
    <x v="22"/>
    <n v="0"/>
    <n v="0"/>
  </r>
  <r>
    <n v="1446"/>
    <x v="1446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x v="3"/>
    <x v="22"/>
    <n v="0"/>
    <n v="0"/>
  </r>
  <r>
    <n v="1447"/>
    <x v="1447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x v="3"/>
    <x v="22"/>
    <n v="0"/>
    <n v="25"/>
  </r>
  <r>
    <n v="1448"/>
    <x v="1448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x v="3"/>
    <x v="22"/>
    <n v="0"/>
    <n v="0"/>
  </r>
  <r>
    <n v="1449"/>
    <x v="1449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x v="3"/>
    <x v="22"/>
    <n v="0"/>
    <n v="0"/>
  </r>
  <r>
    <n v="1450"/>
    <x v="1450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x v="3"/>
    <x v="22"/>
    <n v="0"/>
    <n v="1"/>
  </r>
  <r>
    <n v="1451"/>
    <x v="1451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x v="3"/>
    <x v="22"/>
    <n v="0"/>
    <n v="1"/>
  </r>
  <r>
    <n v="1452"/>
    <x v="1452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x v="3"/>
    <x v="22"/>
    <n v="0"/>
    <n v="0"/>
  </r>
  <r>
    <n v="1453"/>
    <x v="1453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x v="3"/>
    <x v="22"/>
    <n v="0"/>
    <n v="0"/>
  </r>
  <r>
    <n v="1454"/>
    <x v="1454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x v="3"/>
    <x v="22"/>
    <n v="1"/>
    <n v="15"/>
  </r>
  <r>
    <n v="1455"/>
    <x v="1455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x v="3"/>
    <x v="22"/>
    <n v="11"/>
    <n v="225"/>
  </r>
  <r>
    <n v="1456"/>
    <x v="1456"/>
    <s v="English Version of my auto-published novel"/>
    <x v="10"/>
    <n v="145"/>
    <x v="1"/>
    <x v="13"/>
    <s v="EUR"/>
    <n v="1483459365"/>
    <n v="1480867365"/>
    <b v="0"/>
    <n v="3"/>
    <b v="0"/>
    <s v="publishing/translations"/>
    <x v="3"/>
    <x v="22"/>
    <n v="3"/>
    <n v="48.33"/>
  </r>
  <r>
    <n v="1457"/>
    <x v="1457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x v="3"/>
    <x v="22"/>
    <n v="0"/>
    <n v="0"/>
  </r>
  <r>
    <n v="1458"/>
    <x v="1458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x v="3"/>
    <x v="22"/>
    <n v="0"/>
    <n v="0"/>
  </r>
  <r>
    <n v="1459"/>
    <x v="1459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x v="3"/>
    <x v="22"/>
    <n v="0"/>
    <n v="0"/>
  </r>
  <r>
    <n v="1460"/>
    <x v="1460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x v="3"/>
    <x v="22"/>
    <n v="0"/>
    <n v="0"/>
  </r>
  <r>
    <n v="1461"/>
    <x v="1461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x v="3"/>
    <x v="23"/>
    <n v="101"/>
    <n v="44.67"/>
  </r>
  <r>
    <n v="1462"/>
    <x v="1462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x v="3"/>
    <x v="23"/>
    <n v="109"/>
    <n v="28.94"/>
  </r>
  <r>
    <n v="1463"/>
    <x v="1463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x v="3"/>
    <x v="23"/>
    <n v="148"/>
    <n v="35.44"/>
  </r>
  <r>
    <n v="1464"/>
    <x v="1464"/>
    <s v="The Best Science Media on the Web"/>
    <x v="10"/>
    <n v="8160"/>
    <x v="0"/>
    <x v="0"/>
    <s v="USD"/>
    <n v="1361029958"/>
    <n v="1358437958"/>
    <b v="1"/>
    <n v="234"/>
    <b v="1"/>
    <s v="publishing/radio &amp; podcasts"/>
    <x v="3"/>
    <x v="23"/>
    <n v="163"/>
    <n v="34.869999999999997"/>
  </r>
  <r>
    <n v="1465"/>
    <x v="1465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x v="3"/>
    <x v="23"/>
    <n v="456"/>
    <n v="52.62"/>
  </r>
  <r>
    <n v="1466"/>
    <x v="1466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x v="3"/>
    <x v="23"/>
    <n v="108"/>
    <n v="69.599999999999994"/>
  </r>
  <r>
    <n v="1467"/>
    <x v="1467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x v="3"/>
    <x v="23"/>
    <n v="115"/>
    <n v="76.72"/>
  </r>
  <r>
    <n v="1468"/>
    <x v="1468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x v="3"/>
    <x v="23"/>
    <n v="102"/>
    <n v="33.19"/>
  </r>
  <r>
    <n v="1469"/>
    <x v="1469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x v="3"/>
    <x v="23"/>
    <n v="108"/>
    <n v="149.46"/>
  </r>
  <r>
    <n v="1470"/>
    <x v="1470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x v="3"/>
    <x v="23"/>
    <n v="125"/>
    <n v="23.17"/>
  </r>
  <r>
    <n v="1471"/>
    <x v="1471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x v="3"/>
    <x v="23"/>
    <n v="104"/>
    <n v="96.88"/>
  </r>
  <r>
    <n v="1472"/>
    <x v="147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x v="3"/>
    <x v="23"/>
    <n v="139"/>
    <n v="103.2"/>
  </r>
  <r>
    <n v="1473"/>
    <x v="1473"/>
    <s v="Public Radio Project"/>
    <x v="15"/>
    <n v="1807.74"/>
    <x v="0"/>
    <x v="0"/>
    <s v="USD"/>
    <n v="1330644639"/>
    <n v="1328052639"/>
    <b v="1"/>
    <n v="47"/>
    <b v="1"/>
    <s v="publishing/radio &amp; podcasts"/>
    <x v="3"/>
    <x v="23"/>
    <n v="121"/>
    <n v="38.46"/>
  </r>
  <r>
    <n v="1474"/>
    <x v="1474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x v="3"/>
    <x v="23"/>
    <n v="112"/>
    <n v="44.32"/>
  </r>
  <r>
    <n v="1475"/>
    <x v="1475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x v="3"/>
    <x v="23"/>
    <n v="189"/>
    <n v="64.17"/>
  </r>
  <r>
    <n v="1476"/>
    <x v="1476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x v="3"/>
    <x v="23"/>
    <n v="662"/>
    <n v="43.33"/>
  </r>
  <r>
    <n v="1477"/>
    <x v="1477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x v="3"/>
    <x v="23"/>
    <n v="111"/>
    <n v="90.5"/>
  </r>
  <r>
    <n v="1478"/>
    <x v="1478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x v="3"/>
    <x v="23"/>
    <n v="1182"/>
    <n v="29.19"/>
  </r>
  <r>
    <n v="1479"/>
    <x v="1479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x v="3"/>
    <x v="23"/>
    <n v="137"/>
    <n v="30.96"/>
  </r>
  <r>
    <n v="1480"/>
    <x v="1480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x v="3"/>
    <x v="23"/>
    <n v="117"/>
    <n v="92.16"/>
  </r>
  <r>
    <n v="1481"/>
    <x v="1481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x v="3"/>
    <x v="10"/>
    <n v="2"/>
    <n v="17.5"/>
  </r>
  <r>
    <n v="1482"/>
    <x v="1482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x v="3"/>
    <x v="10"/>
    <n v="0"/>
    <n v="5"/>
  </r>
  <r>
    <n v="1483"/>
    <x v="1483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x v="3"/>
    <x v="10"/>
    <n v="1"/>
    <n v="25"/>
  </r>
  <r>
    <n v="1484"/>
    <x v="1484"/>
    <s v="The mussings of an old wizard"/>
    <x v="13"/>
    <n v="0"/>
    <x v="2"/>
    <x v="0"/>
    <s v="USD"/>
    <n v="1342882260"/>
    <n v="1337834963"/>
    <b v="0"/>
    <n v="0"/>
    <b v="0"/>
    <s v="publishing/fiction"/>
    <x v="3"/>
    <x v="10"/>
    <n v="0"/>
    <n v="0"/>
  </r>
  <r>
    <n v="1485"/>
    <x v="1485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x v="3"/>
    <x v="10"/>
    <n v="2"/>
    <n v="50"/>
  </r>
  <r>
    <n v="1486"/>
    <x v="1486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x v="3"/>
    <x v="10"/>
    <n v="0"/>
    <n v="16"/>
  </r>
  <r>
    <n v="1487"/>
    <x v="1487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x v="3"/>
    <x v="10"/>
    <n v="0"/>
    <n v="0"/>
  </r>
  <r>
    <n v="1488"/>
    <x v="1488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x v="3"/>
    <x v="10"/>
    <n v="2"/>
    <n v="60"/>
  </r>
  <r>
    <n v="1489"/>
    <x v="1489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x v="3"/>
    <x v="10"/>
    <n v="0"/>
    <n v="0"/>
  </r>
  <r>
    <n v="1490"/>
    <x v="1490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x v="3"/>
    <x v="10"/>
    <n v="31"/>
    <n v="47.11"/>
  </r>
  <r>
    <n v="1491"/>
    <x v="1491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x v="3"/>
    <x v="10"/>
    <n v="8"/>
    <n v="100"/>
  </r>
  <r>
    <n v="1492"/>
    <x v="1492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x v="3"/>
    <x v="10"/>
    <n v="1"/>
    <n v="15"/>
  </r>
  <r>
    <n v="1493"/>
    <x v="1493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x v="3"/>
    <x v="10"/>
    <n v="0"/>
    <n v="0"/>
  </r>
  <r>
    <n v="1494"/>
    <x v="1494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x v="3"/>
    <x v="10"/>
    <n v="9"/>
    <n v="40.450000000000003"/>
  </r>
  <r>
    <n v="1495"/>
    <x v="1495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x v="3"/>
    <x v="10"/>
    <n v="0"/>
    <n v="0"/>
  </r>
  <r>
    <n v="1496"/>
    <x v="1496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x v="3"/>
    <x v="10"/>
    <n v="0"/>
    <n v="0"/>
  </r>
  <r>
    <n v="1497"/>
    <x v="1497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x v="3"/>
    <x v="10"/>
    <n v="0"/>
    <n v="1"/>
  </r>
  <r>
    <n v="1498"/>
    <x v="1498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x v="3"/>
    <x v="10"/>
    <n v="2"/>
    <n v="19"/>
  </r>
  <r>
    <n v="1499"/>
    <x v="1499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x v="3"/>
    <x v="10"/>
    <n v="0"/>
    <n v="5"/>
  </r>
  <r>
    <n v="1500"/>
    <x v="1500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x v="3"/>
    <x v="10"/>
    <n v="25"/>
    <n v="46.73"/>
  </r>
  <r>
    <n v="1501"/>
    <x v="1501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x v="8"/>
    <x v="20"/>
    <n v="166"/>
    <n v="97.73"/>
  </r>
  <r>
    <n v="1502"/>
    <x v="1502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x v="8"/>
    <x v="20"/>
    <n v="101"/>
    <n v="67.84"/>
  </r>
  <r>
    <n v="1503"/>
    <x v="1503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x v="8"/>
    <x v="20"/>
    <n v="108"/>
    <n v="56.98"/>
  </r>
  <r>
    <n v="1504"/>
    <x v="1504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x v="8"/>
    <x v="20"/>
    <n v="278"/>
    <n v="67.16"/>
  </r>
  <r>
    <n v="1505"/>
    <x v="1505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x v="8"/>
    <x v="20"/>
    <n v="104"/>
    <n v="48.04"/>
  </r>
  <r>
    <n v="1506"/>
    <x v="1506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x v="8"/>
    <x v="20"/>
    <n v="111"/>
    <n v="38.86"/>
  </r>
  <r>
    <n v="1507"/>
    <x v="1507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x v="8"/>
    <x v="20"/>
    <n v="215"/>
    <n v="78.180000000000007"/>
  </r>
  <r>
    <n v="1508"/>
    <x v="1508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x v="8"/>
    <x v="20"/>
    <n v="111"/>
    <n v="97.11"/>
  </r>
  <r>
    <n v="1509"/>
    <x v="1509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x v="8"/>
    <x v="20"/>
    <n v="124"/>
    <n v="110.39"/>
  </r>
  <r>
    <n v="1510"/>
    <x v="1510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x v="8"/>
    <x v="20"/>
    <n v="101"/>
    <n v="39.92"/>
  </r>
  <r>
    <n v="1511"/>
    <x v="1511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x v="8"/>
    <x v="20"/>
    <n v="112"/>
    <n v="75.98"/>
  </r>
  <r>
    <n v="1512"/>
    <x v="1512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x v="8"/>
    <x v="20"/>
    <n v="559"/>
    <n v="58.38"/>
  </r>
  <r>
    <n v="1513"/>
    <x v="1513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x v="8"/>
    <x v="20"/>
    <n v="150"/>
    <n v="55.82"/>
  </r>
  <r>
    <n v="1514"/>
    <x v="1514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x v="8"/>
    <x v="20"/>
    <n v="106"/>
    <n v="151.24"/>
  </r>
  <r>
    <n v="1515"/>
    <x v="1515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x v="8"/>
    <x v="20"/>
    <n v="157"/>
    <n v="849.67"/>
  </r>
  <r>
    <n v="1516"/>
    <x v="1516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x v="8"/>
    <x v="20"/>
    <n v="109"/>
    <n v="159.24"/>
  </r>
  <r>
    <n v="1517"/>
    <x v="1517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x v="8"/>
    <x v="20"/>
    <n v="162"/>
    <n v="39.51"/>
  </r>
  <r>
    <n v="1518"/>
    <x v="1518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x v="8"/>
    <x v="20"/>
    <n v="205"/>
    <n v="130.53"/>
  </r>
  <r>
    <n v="1519"/>
    <x v="1519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x v="8"/>
    <x v="20"/>
    <n v="103"/>
    <n v="64.16"/>
  </r>
  <r>
    <n v="1520"/>
    <x v="1520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x v="8"/>
    <x v="20"/>
    <n v="103"/>
    <n v="111.53"/>
  </r>
  <r>
    <n v="1521"/>
    <x v="1521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x v="8"/>
    <x v="20"/>
    <n v="107"/>
    <n v="170.45"/>
  </r>
  <r>
    <n v="1522"/>
    <x v="1522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x v="8"/>
    <x v="20"/>
    <n v="139"/>
    <n v="133.74"/>
  </r>
  <r>
    <n v="1523"/>
    <x v="1523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x v="8"/>
    <x v="20"/>
    <n v="125"/>
    <n v="95.83"/>
  </r>
  <r>
    <n v="1524"/>
    <x v="1524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x v="8"/>
    <x v="20"/>
    <n v="207"/>
    <n v="221.79"/>
  </r>
  <r>
    <n v="1525"/>
    <x v="1525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x v="8"/>
    <x v="20"/>
    <n v="174"/>
    <n v="32.32"/>
  </r>
  <r>
    <n v="1526"/>
    <x v="1526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x v="8"/>
    <x v="20"/>
    <n v="120"/>
    <n v="98.84"/>
  </r>
  <r>
    <n v="1527"/>
    <x v="1527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x v="8"/>
    <x v="20"/>
    <n v="110"/>
    <n v="55.22"/>
  </r>
  <r>
    <n v="1528"/>
    <x v="1528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x v="8"/>
    <x v="20"/>
    <n v="282"/>
    <n v="52.79"/>
  </r>
  <r>
    <n v="1529"/>
    <x v="1529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x v="8"/>
    <x v="20"/>
    <n v="101"/>
    <n v="135.66999999999999"/>
  </r>
  <r>
    <n v="1530"/>
    <x v="1530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x v="8"/>
    <x v="20"/>
    <n v="135"/>
    <n v="53.99"/>
  </r>
  <r>
    <n v="1531"/>
    <x v="1531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x v="8"/>
    <x v="20"/>
    <n v="176"/>
    <n v="56.64"/>
  </r>
  <r>
    <n v="1532"/>
    <x v="1532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x v="8"/>
    <x v="20"/>
    <n v="484"/>
    <n v="82.32"/>
  </r>
  <r>
    <n v="1533"/>
    <x v="1533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x v="8"/>
    <x v="20"/>
    <n v="145"/>
    <n v="88.26"/>
  </r>
  <r>
    <n v="1534"/>
    <x v="1534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x v="8"/>
    <x v="20"/>
    <n v="418"/>
    <n v="84.91"/>
  </r>
  <r>
    <n v="1535"/>
    <x v="1535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x v="8"/>
    <x v="20"/>
    <n v="132"/>
    <n v="48.15"/>
  </r>
  <r>
    <n v="1536"/>
    <x v="1536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x v="8"/>
    <x v="20"/>
    <n v="250"/>
    <n v="66.02"/>
  </r>
  <r>
    <n v="1537"/>
    <x v="1537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x v="8"/>
    <x v="20"/>
    <n v="180"/>
    <n v="96.38"/>
  </r>
  <r>
    <n v="1538"/>
    <x v="1538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x v="8"/>
    <x v="20"/>
    <n v="103"/>
    <n v="156.16999999999999"/>
  </r>
  <r>
    <n v="1539"/>
    <x v="1539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x v="8"/>
    <x v="20"/>
    <n v="136"/>
    <n v="95.76"/>
  </r>
  <r>
    <n v="1540"/>
    <x v="1540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x v="8"/>
    <x v="20"/>
    <n v="118"/>
    <n v="180.41"/>
  </r>
  <r>
    <n v="1541"/>
    <x v="1541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x v="8"/>
    <x v="24"/>
    <n v="0"/>
    <n v="3"/>
  </r>
  <r>
    <n v="1542"/>
    <x v="1542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x v="8"/>
    <x v="24"/>
    <n v="4"/>
    <n v="20"/>
  </r>
  <r>
    <n v="1543"/>
    <x v="1543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x v="8"/>
    <x v="24"/>
    <n v="0"/>
    <n v="10"/>
  </r>
  <r>
    <n v="1544"/>
    <x v="1544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x v="8"/>
    <x v="24"/>
    <n v="0"/>
    <n v="0"/>
  </r>
  <r>
    <n v="1545"/>
    <x v="1545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x v="8"/>
    <x v="24"/>
    <n v="0"/>
    <n v="1"/>
  </r>
  <r>
    <n v="1546"/>
    <x v="1546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x v="8"/>
    <x v="24"/>
    <n v="29"/>
    <n v="26.27"/>
  </r>
  <r>
    <n v="1547"/>
    <x v="1547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x v="8"/>
    <x v="24"/>
    <n v="0"/>
    <n v="0"/>
  </r>
  <r>
    <n v="1548"/>
    <x v="1548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x v="8"/>
    <x v="24"/>
    <n v="9"/>
    <n v="60"/>
  </r>
  <r>
    <n v="1549"/>
    <x v="1549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x v="8"/>
    <x v="24"/>
    <n v="34"/>
    <n v="28.33"/>
  </r>
  <r>
    <n v="1550"/>
    <x v="1550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x v="8"/>
    <x v="24"/>
    <n v="13"/>
    <n v="14.43"/>
  </r>
  <r>
    <n v="1551"/>
    <x v="1551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x v="8"/>
    <x v="24"/>
    <n v="0"/>
    <n v="0"/>
  </r>
  <r>
    <n v="1552"/>
    <x v="1552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x v="8"/>
    <x v="24"/>
    <n v="49"/>
    <n v="132.19"/>
  </r>
  <r>
    <n v="1553"/>
    <x v="1553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x v="8"/>
    <x v="24"/>
    <n v="0"/>
    <n v="0"/>
  </r>
  <r>
    <n v="1554"/>
    <x v="1554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x v="8"/>
    <x v="24"/>
    <n v="0"/>
    <n v="0"/>
  </r>
  <r>
    <n v="1555"/>
    <x v="1555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x v="8"/>
    <x v="24"/>
    <n v="0"/>
    <n v="0"/>
  </r>
  <r>
    <n v="1556"/>
    <x v="1556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x v="8"/>
    <x v="24"/>
    <n v="45"/>
    <n v="56.42"/>
  </r>
  <r>
    <n v="1557"/>
    <x v="1557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x v="8"/>
    <x v="24"/>
    <n v="4"/>
    <n v="100"/>
  </r>
  <r>
    <n v="1558"/>
    <x v="1558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x v="8"/>
    <x v="24"/>
    <n v="5"/>
    <n v="11.67"/>
  </r>
  <r>
    <n v="1559"/>
    <x v="1559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x v="8"/>
    <x v="24"/>
    <n v="0"/>
    <n v="50"/>
  </r>
  <r>
    <n v="1560"/>
    <x v="1560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x v="8"/>
    <x v="24"/>
    <n v="4"/>
    <n v="23.5"/>
  </r>
  <r>
    <n v="1561"/>
    <x v="1561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x v="3"/>
    <x v="25"/>
    <n v="1"/>
    <n v="67"/>
  </r>
  <r>
    <n v="1562"/>
    <x v="1562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x v="3"/>
    <x v="25"/>
    <n v="0"/>
    <n v="0"/>
  </r>
  <r>
    <n v="1563"/>
    <x v="1563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x v="3"/>
    <x v="25"/>
    <n v="1"/>
    <n v="42.5"/>
  </r>
  <r>
    <n v="1564"/>
    <x v="1564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x v="3"/>
    <x v="25"/>
    <n v="0"/>
    <n v="10"/>
  </r>
  <r>
    <n v="1565"/>
    <x v="1565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x v="3"/>
    <x v="25"/>
    <n v="3"/>
    <n v="100"/>
  </r>
  <r>
    <n v="1566"/>
    <x v="1566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x v="3"/>
    <x v="25"/>
    <n v="21"/>
    <n v="108.05"/>
  </r>
  <r>
    <n v="1567"/>
    <x v="1567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x v="3"/>
    <x v="25"/>
    <n v="4"/>
    <n v="26.92"/>
  </r>
  <r>
    <n v="1568"/>
    <x v="1568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x v="3"/>
    <x v="25"/>
    <n v="14"/>
    <n v="155"/>
  </r>
  <r>
    <n v="1569"/>
    <x v="1569"/>
    <s v="to be removed"/>
    <x v="11"/>
    <n v="0"/>
    <x v="1"/>
    <x v="0"/>
    <s v="USD"/>
    <n v="1369498714"/>
    <n v="1366906714"/>
    <b v="0"/>
    <n v="0"/>
    <b v="0"/>
    <s v="publishing/art books"/>
    <x v="3"/>
    <x v="25"/>
    <n v="0"/>
    <n v="0"/>
  </r>
  <r>
    <n v="1570"/>
    <x v="1570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x v="3"/>
    <x v="25"/>
    <n v="41"/>
    <n v="47.77"/>
  </r>
  <r>
    <n v="1571"/>
    <x v="1571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x v="3"/>
    <x v="25"/>
    <n v="1"/>
    <n v="20"/>
  </r>
  <r>
    <n v="1572"/>
    <x v="1572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x v="3"/>
    <x v="25"/>
    <n v="5"/>
    <n v="41.67"/>
  </r>
  <r>
    <n v="1573"/>
    <x v="1573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x v="3"/>
    <x v="25"/>
    <n v="2"/>
    <n v="74.33"/>
  </r>
  <r>
    <n v="1574"/>
    <x v="1574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x v="3"/>
    <x v="25"/>
    <n v="5"/>
    <n v="84.33"/>
  </r>
  <r>
    <n v="1575"/>
    <x v="1575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x v="3"/>
    <x v="25"/>
    <n v="23"/>
    <n v="65.459999999999994"/>
  </r>
  <r>
    <n v="1576"/>
    <x v="1576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x v="3"/>
    <x v="25"/>
    <n v="13"/>
    <n v="65"/>
  </r>
  <r>
    <n v="1577"/>
    <x v="1577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x v="3"/>
    <x v="25"/>
    <n v="1"/>
    <n v="27.5"/>
  </r>
  <r>
    <n v="1578"/>
    <x v="1578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x v="3"/>
    <x v="25"/>
    <n v="11"/>
    <n v="51.25"/>
  </r>
  <r>
    <n v="1579"/>
    <x v="1579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x v="3"/>
    <x v="25"/>
    <n v="1"/>
    <n v="14"/>
  </r>
  <r>
    <n v="1580"/>
    <x v="1580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x v="3"/>
    <x v="25"/>
    <n v="0"/>
    <n v="0"/>
  </r>
  <r>
    <n v="1581"/>
    <x v="1581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x v="8"/>
    <x v="26"/>
    <n v="1"/>
    <n v="5"/>
  </r>
  <r>
    <n v="1582"/>
    <x v="1582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x v="8"/>
    <x v="26"/>
    <n v="9"/>
    <n v="31"/>
  </r>
  <r>
    <n v="1583"/>
    <x v="1583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x v="8"/>
    <x v="26"/>
    <n v="0"/>
    <n v="15"/>
  </r>
  <r>
    <n v="1584"/>
    <x v="1584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x v="8"/>
    <x v="26"/>
    <n v="0"/>
    <n v="0"/>
  </r>
  <r>
    <n v="1585"/>
    <x v="1585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x v="8"/>
    <x v="26"/>
    <n v="79"/>
    <n v="131.66999999999999"/>
  </r>
  <r>
    <n v="1586"/>
    <x v="1586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x v="8"/>
    <x v="26"/>
    <n v="0"/>
    <n v="0"/>
  </r>
  <r>
    <n v="1587"/>
    <x v="1587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x v="8"/>
    <x v="26"/>
    <n v="0"/>
    <n v="1"/>
  </r>
  <r>
    <n v="1588"/>
    <x v="1588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x v="8"/>
    <x v="26"/>
    <n v="0"/>
    <n v="0"/>
  </r>
  <r>
    <n v="1589"/>
    <x v="1589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x v="8"/>
    <x v="26"/>
    <n v="0"/>
    <n v="0"/>
  </r>
  <r>
    <n v="1590"/>
    <x v="1590"/>
    <s v="Discover Italy through photography."/>
    <x v="127"/>
    <n v="1020"/>
    <x v="2"/>
    <x v="13"/>
    <s v="EUR"/>
    <n v="1443040464"/>
    <n v="1440448464"/>
    <b v="0"/>
    <n v="2"/>
    <b v="0"/>
    <s v="photography/places"/>
    <x v="8"/>
    <x v="26"/>
    <n v="2"/>
    <n v="510"/>
  </r>
  <r>
    <n v="1591"/>
    <x v="1591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x v="8"/>
    <x v="26"/>
    <n v="29"/>
    <n v="44.48"/>
  </r>
  <r>
    <n v="1592"/>
    <x v="1592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x v="8"/>
    <x v="26"/>
    <n v="0"/>
    <n v="0"/>
  </r>
  <r>
    <n v="1593"/>
    <x v="1593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x v="8"/>
    <x v="26"/>
    <n v="0"/>
    <n v="1"/>
  </r>
  <r>
    <n v="1594"/>
    <x v="1594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x v="8"/>
    <x v="26"/>
    <n v="21"/>
    <n v="20.5"/>
  </r>
  <r>
    <n v="1595"/>
    <x v="1595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x v="8"/>
    <x v="26"/>
    <n v="0"/>
    <n v="40"/>
  </r>
  <r>
    <n v="1596"/>
    <x v="1596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x v="8"/>
    <x v="26"/>
    <n v="2"/>
    <n v="25"/>
  </r>
  <r>
    <n v="1597"/>
    <x v="1597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x v="8"/>
    <x v="26"/>
    <n v="0"/>
    <n v="0"/>
  </r>
  <r>
    <n v="1598"/>
    <x v="1598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x v="8"/>
    <x v="26"/>
    <n v="0"/>
    <n v="1"/>
  </r>
  <r>
    <n v="1599"/>
    <x v="1599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x v="8"/>
    <x v="26"/>
    <n v="0"/>
    <n v="0"/>
  </r>
  <r>
    <n v="1600"/>
    <x v="1600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x v="8"/>
    <x v="26"/>
    <n v="7"/>
    <n v="40.78"/>
  </r>
  <r>
    <n v="1601"/>
    <x v="1601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x v="4"/>
    <x v="11"/>
    <n v="108"/>
    <n v="48.33"/>
  </r>
  <r>
    <n v="1602"/>
    <x v="1602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x v="4"/>
    <x v="11"/>
    <n v="100"/>
    <n v="46.95"/>
  </r>
  <r>
    <n v="1603"/>
    <x v="1603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x v="4"/>
    <x v="11"/>
    <n v="100"/>
    <n v="66.69"/>
  </r>
  <r>
    <n v="1604"/>
    <x v="1604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x v="4"/>
    <x v="11"/>
    <n v="122"/>
    <n v="48.84"/>
  </r>
  <r>
    <n v="1605"/>
    <x v="1605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x v="4"/>
    <x v="11"/>
    <n v="101"/>
    <n v="137.31"/>
  </r>
  <r>
    <n v="1606"/>
    <x v="1606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x v="4"/>
    <x v="11"/>
    <n v="101"/>
    <n v="87.83"/>
  </r>
  <r>
    <n v="1607"/>
    <x v="1607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x v="4"/>
    <x v="11"/>
    <n v="145"/>
    <n v="70.790000000000006"/>
  </r>
  <r>
    <n v="1608"/>
    <x v="1608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x v="4"/>
    <x v="11"/>
    <n v="101"/>
    <n v="52.83"/>
  </r>
  <r>
    <n v="1609"/>
    <x v="1609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x v="4"/>
    <x v="11"/>
    <n v="118"/>
    <n v="443.75"/>
  </r>
  <r>
    <n v="1610"/>
    <x v="1610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x v="4"/>
    <x v="11"/>
    <n v="272"/>
    <n v="48.54"/>
  </r>
  <r>
    <n v="1611"/>
    <x v="1611"/>
    <s v="Skelton-Luns CD/7&quot; No Big Deal."/>
    <x v="134"/>
    <n v="1001"/>
    <x v="0"/>
    <x v="0"/>
    <s v="USD"/>
    <n v="1370390432"/>
    <n v="1368576032"/>
    <b v="0"/>
    <n v="27"/>
    <b v="1"/>
    <s v="music/rock"/>
    <x v="4"/>
    <x v="11"/>
    <n v="125"/>
    <n v="37.07"/>
  </r>
  <r>
    <n v="1612"/>
    <x v="1612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x v="4"/>
    <x v="11"/>
    <n v="110"/>
    <n v="50"/>
  </r>
  <r>
    <n v="1613"/>
    <x v="1613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x v="4"/>
    <x v="11"/>
    <n v="102"/>
    <n v="39.04"/>
  </r>
  <r>
    <n v="1614"/>
    <x v="1614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x v="4"/>
    <x v="11"/>
    <n v="103"/>
    <n v="66.69"/>
  </r>
  <r>
    <n v="1615"/>
    <x v="1615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x v="4"/>
    <x v="11"/>
    <n v="114"/>
    <n v="67.13"/>
  </r>
  <r>
    <n v="1616"/>
    <x v="1616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x v="4"/>
    <x v="11"/>
    <n v="104"/>
    <n v="66.37"/>
  </r>
  <r>
    <n v="1617"/>
    <x v="1617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x v="4"/>
    <x v="11"/>
    <n v="146"/>
    <n v="64.62"/>
  </r>
  <r>
    <n v="1618"/>
    <x v="1618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x v="4"/>
    <x v="11"/>
    <n v="105"/>
    <n v="58.37"/>
  </r>
  <r>
    <n v="1619"/>
    <x v="1619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x v="4"/>
    <x v="11"/>
    <n v="133"/>
    <n v="86.96"/>
  </r>
  <r>
    <n v="1620"/>
    <x v="1620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x v="4"/>
    <x v="11"/>
    <n v="113"/>
    <n v="66.47"/>
  </r>
  <r>
    <n v="1621"/>
    <x v="1621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x v="4"/>
    <x v="11"/>
    <n v="121"/>
    <n v="163.78"/>
  </r>
  <r>
    <n v="1622"/>
    <x v="1622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x v="4"/>
    <x v="11"/>
    <n v="102"/>
    <n v="107.98"/>
  </r>
  <r>
    <n v="1623"/>
    <x v="1623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x v="4"/>
    <x v="11"/>
    <n v="101"/>
    <n v="42.11"/>
  </r>
  <r>
    <n v="1624"/>
    <x v="1624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x v="4"/>
    <x v="11"/>
    <n v="118"/>
    <n v="47.2"/>
  </r>
  <r>
    <n v="1625"/>
    <x v="1625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x v="4"/>
    <x v="11"/>
    <n v="155"/>
    <n v="112.02"/>
  </r>
  <r>
    <n v="1626"/>
    <x v="1626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x v="4"/>
    <x v="11"/>
    <n v="101"/>
    <n v="74.95"/>
  </r>
  <r>
    <n v="1627"/>
    <x v="1627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x v="4"/>
    <x v="11"/>
    <n v="117"/>
    <n v="61.58"/>
  </r>
  <r>
    <n v="1628"/>
    <x v="1628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x v="4"/>
    <x v="11"/>
    <n v="101"/>
    <n v="45.88"/>
  </r>
  <r>
    <n v="1629"/>
    <x v="1629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x v="4"/>
    <x v="11"/>
    <n v="104"/>
    <n v="75.849999999999994"/>
  </r>
  <r>
    <n v="1630"/>
    <x v="1630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x v="4"/>
    <x v="11"/>
    <n v="265"/>
    <n v="84.21"/>
  </r>
  <r>
    <n v="1631"/>
    <x v="1631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x v="4"/>
    <x v="11"/>
    <n v="156"/>
    <n v="117.23"/>
  </r>
  <r>
    <n v="1632"/>
    <x v="1632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x v="4"/>
    <x v="11"/>
    <n v="102"/>
    <n v="86.49"/>
  </r>
  <r>
    <n v="1633"/>
    <x v="1633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x v="4"/>
    <x v="11"/>
    <n v="100"/>
    <n v="172.41"/>
  </r>
  <r>
    <n v="1634"/>
    <x v="1634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x v="4"/>
    <x v="11"/>
    <n v="101"/>
    <n v="62.81"/>
  </r>
  <r>
    <n v="1635"/>
    <x v="1635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x v="4"/>
    <x v="11"/>
    <n v="125"/>
    <n v="67.73"/>
  </r>
  <r>
    <n v="1636"/>
    <x v="1636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x v="4"/>
    <x v="11"/>
    <n v="104"/>
    <n v="53.56"/>
  </r>
  <r>
    <n v="1637"/>
    <x v="1637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x v="4"/>
    <x v="11"/>
    <n v="104"/>
    <n v="34.6"/>
  </r>
  <r>
    <n v="1638"/>
    <x v="1638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x v="4"/>
    <x v="11"/>
    <n v="105"/>
    <n v="38.89"/>
  </r>
  <r>
    <n v="1639"/>
    <x v="1639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x v="4"/>
    <x v="11"/>
    <n v="100"/>
    <n v="94.74"/>
  </r>
  <r>
    <n v="1640"/>
    <x v="1640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x v="4"/>
    <x v="11"/>
    <n v="170"/>
    <n v="39.97"/>
  </r>
  <r>
    <n v="1641"/>
    <x v="1641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x v="4"/>
    <x v="27"/>
    <n v="101"/>
    <n v="97.5"/>
  </r>
  <r>
    <n v="1642"/>
    <x v="1642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x v="4"/>
    <x v="27"/>
    <n v="100"/>
    <n v="42.86"/>
  </r>
  <r>
    <n v="1643"/>
    <x v="1643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x v="4"/>
    <x v="27"/>
    <n v="125"/>
    <n v="168.51"/>
  </r>
  <r>
    <n v="1644"/>
    <x v="1644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x v="4"/>
    <x v="27"/>
    <n v="110"/>
    <n v="85.55"/>
  </r>
  <r>
    <n v="1645"/>
    <x v="1645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x v="4"/>
    <x v="27"/>
    <n v="111"/>
    <n v="554"/>
  </r>
  <r>
    <n v="1646"/>
    <x v="1646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x v="4"/>
    <x v="27"/>
    <n v="110"/>
    <n v="26.55"/>
  </r>
  <r>
    <n v="1647"/>
    <x v="1647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x v="4"/>
    <x v="27"/>
    <n v="105"/>
    <n v="113.83"/>
  </r>
  <r>
    <n v="1648"/>
    <x v="1648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x v="4"/>
    <x v="27"/>
    <n v="125"/>
    <n v="32.01"/>
  </r>
  <r>
    <n v="1649"/>
    <x v="1649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x v="4"/>
    <x v="27"/>
    <n v="101"/>
    <n v="47.19"/>
  </r>
  <r>
    <n v="1650"/>
    <x v="1650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x v="4"/>
    <x v="27"/>
    <n v="142"/>
    <n v="88.47"/>
  </r>
  <r>
    <n v="1651"/>
    <x v="1651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x v="4"/>
    <x v="27"/>
    <n v="101"/>
    <n v="100.75"/>
  </r>
  <r>
    <n v="1652"/>
    <x v="1652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x v="4"/>
    <x v="27"/>
    <n v="101"/>
    <n v="64.709999999999994"/>
  </r>
  <r>
    <n v="1653"/>
    <x v="1653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x v="4"/>
    <x v="27"/>
    <n v="174"/>
    <n v="51.85"/>
  </r>
  <r>
    <n v="1654"/>
    <x v="1654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x v="4"/>
    <x v="27"/>
    <n v="120"/>
    <n v="38.79"/>
  </r>
  <r>
    <n v="1655"/>
    <x v="1655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x v="4"/>
    <x v="27"/>
    <n v="143"/>
    <n v="44.65"/>
  </r>
  <r>
    <n v="1656"/>
    <x v="1656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x v="4"/>
    <x v="27"/>
    <n v="100"/>
    <n v="156.77000000000001"/>
  </r>
  <r>
    <n v="1657"/>
    <x v="1657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x v="4"/>
    <x v="27"/>
    <n v="105"/>
    <n v="118.7"/>
  </r>
  <r>
    <n v="1658"/>
    <x v="1658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x v="4"/>
    <x v="27"/>
    <n v="132"/>
    <n v="74.150000000000006"/>
  </r>
  <r>
    <n v="1659"/>
    <x v="1659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x v="4"/>
    <x v="27"/>
    <n v="113"/>
    <n v="12.53"/>
  </r>
  <r>
    <n v="1660"/>
    <x v="1660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x v="4"/>
    <x v="27"/>
    <n v="1254"/>
    <n v="27.86"/>
  </r>
  <r>
    <n v="1661"/>
    <x v="1661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x v="4"/>
    <x v="27"/>
    <n v="103"/>
    <n v="80.180000000000007"/>
  </r>
  <r>
    <n v="1662"/>
    <x v="1662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x v="4"/>
    <x v="27"/>
    <n v="103"/>
    <n v="132.44"/>
  </r>
  <r>
    <n v="1663"/>
    <x v="1663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x v="4"/>
    <x v="27"/>
    <n v="108"/>
    <n v="33.75"/>
  </r>
  <r>
    <n v="1664"/>
    <x v="1664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x v="4"/>
    <x v="27"/>
    <n v="122"/>
    <n v="34.380000000000003"/>
  </r>
  <r>
    <n v="1665"/>
    <x v="1665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x v="4"/>
    <x v="27"/>
    <n v="119"/>
    <n v="44.96"/>
  </r>
  <r>
    <n v="1666"/>
    <x v="1666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x v="4"/>
    <x v="27"/>
    <n v="161"/>
    <n v="41.04"/>
  </r>
  <r>
    <n v="1667"/>
    <x v="1667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x v="4"/>
    <x v="27"/>
    <n v="127"/>
    <n v="52.6"/>
  </r>
  <r>
    <n v="1668"/>
    <x v="1668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x v="4"/>
    <x v="27"/>
    <n v="103"/>
    <n v="70.78"/>
  </r>
  <r>
    <n v="1669"/>
    <x v="1669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x v="4"/>
    <x v="27"/>
    <n v="140"/>
    <n v="53.75"/>
  </r>
  <r>
    <n v="1670"/>
    <x v="1670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x v="4"/>
    <x v="27"/>
    <n v="103"/>
    <n v="44.61"/>
  </r>
  <r>
    <n v="1671"/>
    <x v="1671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x v="4"/>
    <x v="27"/>
    <n v="101"/>
    <n v="26.15"/>
  </r>
  <r>
    <n v="1672"/>
    <x v="1672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x v="4"/>
    <x v="27"/>
    <n v="113"/>
    <n v="39.18"/>
  </r>
  <r>
    <n v="1673"/>
    <x v="1673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x v="4"/>
    <x v="27"/>
    <n v="128"/>
    <n v="45.59"/>
  </r>
  <r>
    <n v="1674"/>
    <x v="1674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x v="4"/>
    <x v="27"/>
    <n v="202"/>
    <n v="89.25"/>
  </r>
  <r>
    <n v="1675"/>
    <x v="1675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x v="4"/>
    <x v="27"/>
    <n v="137"/>
    <n v="40.42"/>
  </r>
  <r>
    <n v="1676"/>
    <x v="1676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x v="4"/>
    <x v="27"/>
    <n v="115"/>
    <n v="82.38"/>
  </r>
  <r>
    <n v="1677"/>
    <x v="1677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x v="4"/>
    <x v="27"/>
    <n v="112"/>
    <n v="159.52000000000001"/>
  </r>
  <r>
    <n v="1678"/>
    <x v="1678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x v="4"/>
    <x v="27"/>
    <n v="118"/>
    <n v="36.24"/>
  </r>
  <r>
    <n v="1679"/>
    <x v="1679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x v="4"/>
    <x v="27"/>
    <n v="175"/>
    <n v="62.5"/>
  </r>
  <r>
    <n v="1680"/>
    <x v="1680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x v="4"/>
    <x v="27"/>
    <n v="118"/>
    <n v="47"/>
  </r>
  <r>
    <n v="1681"/>
    <x v="1681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x v="4"/>
    <x v="28"/>
    <n v="101"/>
    <n v="74.58"/>
  </r>
  <r>
    <n v="1682"/>
    <x v="1682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x v="4"/>
    <x v="28"/>
    <n v="0"/>
    <n v="0"/>
  </r>
  <r>
    <n v="1683"/>
    <x v="1683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x v="4"/>
    <x v="28"/>
    <n v="22"/>
    <n v="76"/>
  </r>
  <r>
    <n v="1684"/>
    <x v="1684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x v="4"/>
    <x v="28"/>
    <n v="109"/>
    <n v="86.44"/>
  </r>
  <r>
    <n v="1685"/>
    <x v="1685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x v="4"/>
    <x v="28"/>
    <n v="103"/>
    <n v="24"/>
  </r>
  <r>
    <n v="1686"/>
    <x v="1686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x v="4"/>
    <x v="28"/>
    <n v="0"/>
    <n v="18"/>
  </r>
  <r>
    <n v="1687"/>
    <x v="1687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x v="4"/>
    <x v="28"/>
    <n v="31"/>
    <n v="80.13"/>
  </r>
  <r>
    <n v="1688"/>
    <x v="1688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x v="4"/>
    <x v="28"/>
    <n v="44"/>
    <n v="253.14"/>
  </r>
  <r>
    <n v="1689"/>
    <x v="1689"/>
    <s v="Praising the Living God in the second half of life."/>
    <x v="262"/>
    <n v="2400"/>
    <x v="3"/>
    <x v="0"/>
    <s v="USD"/>
    <n v="1489700230"/>
    <n v="1487111830"/>
    <b v="0"/>
    <n v="14"/>
    <b v="0"/>
    <s v="music/faith"/>
    <x v="4"/>
    <x v="28"/>
    <n v="100"/>
    <n v="171.43"/>
  </r>
  <r>
    <n v="1690"/>
    <x v="1690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x v="4"/>
    <x v="28"/>
    <n v="25"/>
    <n v="57.73"/>
  </r>
  <r>
    <n v="1691"/>
    <x v="1691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x v="4"/>
    <x v="28"/>
    <n v="33"/>
    <n v="264.26"/>
  </r>
  <r>
    <n v="1692"/>
    <x v="1692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x v="4"/>
    <x v="28"/>
    <n v="48"/>
    <n v="159.33000000000001"/>
  </r>
  <r>
    <n v="1693"/>
    <x v="1693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x v="4"/>
    <x v="28"/>
    <n v="9"/>
    <n v="35"/>
  </r>
  <r>
    <n v="1694"/>
    <x v="1694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x v="4"/>
    <x v="28"/>
    <n v="0"/>
    <n v="5"/>
  </r>
  <r>
    <n v="1695"/>
    <x v="1695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x v="4"/>
    <x v="28"/>
    <n v="12"/>
    <n v="61.09"/>
  </r>
  <r>
    <n v="1696"/>
    <x v="1696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x v="4"/>
    <x v="28"/>
    <n v="0"/>
    <n v="0"/>
  </r>
  <r>
    <n v="1697"/>
    <x v="1697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x v="4"/>
    <x v="28"/>
    <n v="20"/>
    <n v="114.82"/>
  </r>
  <r>
    <n v="1698"/>
    <x v="1698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x v="4"/>
    <x v="28"/>
    <n v="0"/>
    <n v="0"/>
  </r>
  <r>
    <n v="1699"/>
    <x v="1699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x v="4"/>
    <x v="28"/>
    <n v="4"/>
    <n v="54"/>
  </r>
  <r>
    <n v="1700"/>
    <x v="1700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x v="4"/>
    <x v="28"/>
    <n v="26"/>
    <n v="65.97"/>
  </r>
  <r>
    <n v="1701"/>
    <x v="1701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x v="4"/>
    <x v="28"/>
    <n v="0"/>
    <n v="5"/>
  </r>
  <r>
    <n v="1702"/>
    <x v="1702"/>
    <s v="I can do all things through christ jesus"/>
    <x v="281"/>
    <n v="1"/>
    <x v="2"/>
    <x v="0"/>
    <s v="USD"/>
    <n v="1427745150"/>
    <n v="1425156750"/>
    <b v="0"/>
    <n v="1"/>
    <b v="0"/>
    <s v="music/faith"/>
    <x v="4"/>
    <x v="28"/>
    <n v="0"/>
    <n v="1"/>
  </r>
  <r>
    <n v="1703"/>
    <x v="1703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x v="4"/>
    <x v="28"/>
    <n v="1"/>
    <n v="25.5"/>
  </r>
  <r>
    <n v="1704"/>
    <x v="1704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x v="4"/>
    <x v="28"/>
    <n v="65"/>
    <n v="118.36"/>
  </r>
  <r>
    <n v="1705"/>
    <x v="1705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x v="4"/>
    <x v="28"/>
    <n v="0"/>
    <n v="0"/>
  </r>
  <r>
    <n v="1706"/>
    <x v="1706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x v="4"/>
    <x v="28"/>
    <n v="0"/>
    <n v="0"/>
  </r>
  <r>
    <n v="1707"/>
    <x v="1707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x v="4"/>
    <x v="28"/>
    <n v="10"/>
    <n v="54.11"/>
  </r>
  <r>
    <n v="1708"/>
    <x v="1708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x v="4"/>
    <x v="28"/>
    <n v="0"/>
    <n v="0"/>
  </r>
  <r>
    <n v="1709"/>
    <x v="1709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x v="4"/>
    <x v="28"/>
    <n v="5"/>
    <n v="21.25"/>
  </r>
  <r>
    <n v="1710"/>
    <x v="1710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x v="4"/>
    <x v="28"/>
    <n v="1"/>
    <n v="34"/>
  </r>
  <r>
    <n v="1711"/>
    <x v="1711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x v="4"/>
    <x v="28"/>
    <n v="11"/>
    <n v="525"/>
  </r>
  <r>
    <n v="1712"/>
    <x v="1712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x v="4"/>
    <x v="28"/>
    <n v="0"/>
    <n v="0"/>
  </r>
  <r>
    <n v="1713"/>
    <x v="1713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x v="4"/>
    <x v="28"/>
    <n v="2"/>
    <n v="50"/>
  </r>
  <r>
    <n v="1714"/>
    <x v="1714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x v="4"/>
    <x v="28"/>
    <n v="8"/>
    <n v="115.71"/>
  </r>
  <r>
    <n v="1715"/>
    <x v="1715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x v="4"/>
    <x v="28"/>
    <n v="0"/>
    <n v="5.5"/>
  </r>
  <r>
    <n v="1716"/>
    <x v="1716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x v="4"/>
    <x v="28"/>
    <n v="8"/>
    <n v="50"/>
  </r>
  <r>
    <n v="1717"/>
    <x v="1717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x v="4"/>
    <x v="28"/>
    <n v="43"/>
    <n v="34.020000000000003"/>
  </r>
  <r>
    <n v="1718"/>
    <x v="1718"/>
    <s v="A melody for the galaxy."/>
    <x v="19"/>
    <n v="75"/>
    <x v="2"/>
    <x v="0"/>
    <s v="USD"/>
    <n v="1463201940"/>
    <n v="1459435149"/>
    <b v="0"/>
    <n v="2"/>
    <b v="0"/>
    <s v="music/faith"/>
    <x v="4"/>
    <x v="28"/>
    <n v="0"/>
    <n v="37.5"/>
  </r>
  <r>
    <n v="1719"/>
    <x v="1719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x v="4"/>
    <x v="28"/>
    <n v="1"/>
    <n v="11.67"/>
  </r>
  <r>
    <n v="1720"/>
    <x v="1720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x v="4"/>
    <x v="28"/>
    <n v="6"/>
    <n v="28.13"/>
  </r>
  <r>
    <n v="1721"/>
    <x v="1721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x v="4"/>
    <x v="28"/>
    <n v="0"/>
    <n v="0"/>
  </r>
  <r>
    <n v="1722"/>
    <x v="1722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x v="4"/>
    <x v="28"/>
    <n v="0"/>
    <n v="1"/>
  </r>
  <r>
    <n v="1723"/>
    <x v="1723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x v="4"/>
    <x v="28"/>
    <n v="7"/>
    <n v="216.67"/>
  </r>
  <r>
    <n v="1724"/>
    <x v="1724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x v="4"/>
    <x v="28"/>
    <n v="1"/>
    <n v="8.75"/>
  </r>
  <r>
    <n v="1725"/>
    <x v="1725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x v="4"/>
    <x v="28"/>
    <n v="10"/>
    <n v="62.22"/>
  </r>
  <r>
    <n v="1726"/>
    <x v="1726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x v="4"/>
    <x v="28"/>
    <n v="34"/>
    <n v="137.25"/>
  </r>
  <r>
    <n v="1727"/>
    <x v="1727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x v="4"/>
    <x v="28"/>
    <n v="0"/>
    <n v="1"/>
  </r>
  <r>
    <n v="1728"/>
    <x v="1728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x v="4"/>
    <x v="28"/>
    <n v="68"/>
    <n v="122.14"/>
  </r>
  <r>
    <n v="1729"/>
    <x v="1729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x v="4"/>
    <x v="28"/>
    <n v="0"/>
    <n v="0"/>
  </r>
  <r>
    <n v="1730"/>
    <x v="1730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x v="4"/>
    <x v="28"/>
    <n v="0"/>
    <n v="0"/>
  </r>
  <r>
    <n v="1731"/>
    <x v="1731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x v="4"/>
    <x v="28"/>
    <n v="0"/>
    <n v="0"/>
  </r>
  <r>
    <n v="1732"/>
    <x v="1732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x v="4"/>
    <x v="28"/>
    <n v="0"/>
    <n v="0"/>
  </r>
  <r>
    <n v="1733"/>
    <x v="1733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x v="4"/>
    <x v="28"/>
    <n v="0"/>
    <n v="0"/>
  </r>
  <r>
    <n v="1734"/>
    <x v="1734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x v="4"/>
    <x v="28"/>
    <n v="0"/>
    <n v="1"/>
  </r>
  <r>
    <n v="1735"/>
    <x v="1735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x v="4"/>
    <x v="28"/>
    <n v="11"/>
    <n v="55"/>
  </r>
  <r>
    <n v="1736"/>
    <x v="1736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x v="4"/>
    <x v="28"/>
    <n v="1"/>
    <n v="22"/>
  </r>
  <r>
    <n v="1737"/>
    <x v="1737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x v="4"/>
    <x v="28"/>
    <n v="21"/>
    <n v="56.67"/>
  </r>
  <r>
    <n v="1738"/>
    <x v="1738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x v="4"/>
    <x v="28"/>
    <n v="0"/>
    <n v="20"/>
  </r>
  <r>
    <n v="1739"/>
    <x v="1739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x v="4"/>
    <x v="28"/>
    <n v="0"/>
    <n v="1"/>
  </r>
  <r>
    <n v="1740"/>
    <x v="1740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x v="4"/>
    <x v="28"/>
    <n v="0"/>
    <n v="0"/>
  </r>
  <r>
    <n v="1741"/>
    <x v="1741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x v="8"/>
    <x v="20"/>
    <n v="111"/>
    <n v="25.58"/>
  </r>
  <r>
    <n v="1742"/>
    <x v="1742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x v="8"/>
    <x v="20"/>
    <n v="109"/>
    <n v="63.97"/>
  </r>
  <r>
    <n v="1743"/>
    <x v="1743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x v="8"/>
    <x v="20"/>
    <n v="100"/>
    <n v="89.93"/>
  </r>
  <r>
    <n v="1744"/>
    <x v="1744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x v="8"/>
    <x v="20"/>
    <n v="118"/>
    <n v="93.07"/>
  </r>
  <r>
    <n v="1745"/>
    <x v="1745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x v="8"/>
    <x v="20"/>
    <n v="114"/>
    <n v="89.67"/>
  </r>
  <r>
    <n v="1746"/>
    <x v="1746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x v="8"/>
    <x v="20"/>
    <n v="148"/>
    <n v="207.62"/>
  </r>
  <r>
    <n v="1747"/>
    <x v="1747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x v="8"/>
    <x v="20"/>
    <n v="105"/>
    <n v="59.41"/>
  </r>
  <r>
    <n v="1748"/>
    <x v="1748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x v="8"/>
    <x v="20"/>
    <n v="130"/>
    <n v="358.97"/>
  </r>
  <r>
    <n v="1749"/>
    <x v="1749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x v="8"/>
    <x v="20"/>
    <n v="123"/>
    <n v="94.74"/>
  </r>
  <r>
    <n v="1750"/>
    <x v="1750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x v="8"/>
    <x v="20"/>
    <n v="202"/>
    <n v="80.650000000000006"/>
  </r>
  <r>
    <n v="1751"/>
    <x v="1751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x v="8"/>
    <x v="20"/>
    <n v="103"/>
    <n v="168.69"/>
  </r>
  <r>
    <n v="1752"/>
    <x v="1752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x v="8"/>
    <x v="20"/>
    <n v="260"/>
    <n v="34.69"/>
  </r>
  <r>
    <n v="1753"/>
    <x v="1753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x v="8"/>
    <x v="20"/>
    <n v="108"/>
    <n v="462.86"/>
  </r>
  <r>
    <n v="1754"/>
    <x v="1754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x v="8"/>
    <x v="20"/>
    <n v="111"/>
    <n v="104.39"/>
  </r>
  <r>
    <n v="1755"/>
    <x v="1755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x v="8"/>
    <x v="20"/>
    <n v="120"/>
    <n v="7.5"/>
  </r>
  <r>
    <n v="1756"/>
    <x v="1756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x v="8"/>
    <x v="20"/>
    <n v="103"/>
    <n v="47.13"/>
  </r>
  <r>
    <n v="1757"/>
    <x v="1757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x v="8"/>
    <x v="20"/>
    <n v="116"/>
    <n v="414.29"/>
  </r>
  <r>
    <n v="1758"/>
    <x v="1758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x v="8"/>
    <x v="20"/>
    <n v="115"/>
    <n v="42.48"/>
  </r>
  <r>
    <n v="1759"/>
    <x v="1759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x v="8"/>
    <x v="20"/>
    <n v="107"/>
    <n v="108.78"/>
  </r>
  <r>
    <n v="1760"/>
    <x v="1760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x v="8"/>
    <x v="20"/>
    <n v="165"/>
    <n v="81.099999999999994"/>
  </r>
  <r>
    <n v="1761"/>
    <x v="1761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x v="8"/>
    <x v="20"/>
    <n v="155"/>
    <n v="51.67"/>
  </r>
  <r>
    <n v="1762"/>
    <x v="1762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x v="8"/>
    <x v="20"/>
    <n v="885"/>
    <n v="35.4"/>
  </r>
  <r>
    <n v="1763"/>
    <x v="1763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x v="8"/>
    <x v="20"/>
    <n v="102"/>
    <n v="103.64"/>
  </r>
  <r>
    <n v="1764"/>
    <x v="1764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x v="8"/>
    <x v="20"/>
    <n v="20"/>
    <n v="55.28"/>
  </r>
  <r>
    <n v="1765"/>
    <x v="1765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x v="8"/>
    <x v="20"/>
    <n v="59"/>
    <n v="72.17"/>
  </r>
  <r>
    <n v="1766"/>
    <x v="1766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x v="8"/>
    <x v="20"/>
    <n v="0"/>
    <n v="0"/>
  </r>
  <r>
    <n v="1767"/>
    <x v="1767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x v="8"/>
    <x v="20"/>
    <n v="46"/>
    <n v="58.62"/>
  </r>
  <r>
    <n v="1768"/>
    <x v="1768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x v="8"/>
    <x v="20"/>
    <n v="4"/>
    <n v="12.47"/>
  </r>
  <r>
    <n v="1769"/>
    <x v="1769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x v="8"/>
    <x v="20"/>
    <n v="3"/>
    <n v="49.14"/>
  </r>
  <r>
    <n v="1770"/>
    <x v="1770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x v="8"/>
    <x v="20"/>
    <n v="57"/>
    <n v="150.5"/>
  </r>
  <r>
    <n v="1771"/>
    <x v="1771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x v="8"/>
    <x v="20"/>
    <n v="21"/>
    <n v="35.799999999999997"/>
  </r>
  <r>
    <n v="1772"/>
    <x v="1772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x v="8"/>
    <x v="20"/>
    <n v="16"/>
    <n v="45.16"/>
  </r>
  <r>
    <n v="1773"/>
    <x v="1773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x v="8"/>
    <x v="20"/>
    <n v="6"/>
    <n v="98.79"/>
  </r>
  <r>
    <n v="1774"/>
    <x v="1774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x v="8"/>
    <x v="20"/>
    <n v="46"/>
    <n v="88.31"/>
  </r>
  <r>
    <n v="1775"/>
    <x v="1775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x v="8"/>
    <x v="20"/>
    <n v="65"/>
    <n v="170.63"/>
  </r>
  <r>
    <n v="1776"/>
    <x v="1776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x v="8"/>
    <x v="20"/>
    <n v="7"/>
    <n v="83.75"/>
  </r>
  <r>
    <n v="1777"/>
    <x v="1777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x v="8"/>
    <x v="20"/>
    <n v="14"/>
    <n v="65.099999999999994"/>
  </r>
  <r>
    <n v="1778"/>
    <x v="1778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x v="8"/>
    <x v="20"/>
    <n v="2"/>
    <n v="66.33"/>
  </r>
  <r>
    <n v="1779"/>
    <x v="1779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x v="8"/>
    <x v="20"/>
    <n v="36"/>
    <n v="104.89"/>
  </r>
  <r>
    <n v="1780"/>
    <x v="1780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x v="8"/>
    <x v="20"/>
    <n v="40"/>
    <n v="78.44"/>
  </r>
  <r>
    <n v="1781"/>
    <x v="1781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x v="8"/>
    <x v="20"/>
    <n v="26"/>
    <n v="59.04"/>
  </r>
  <r>
    <n v="1782"/>
    <x v="1782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x v="8"/>
    <x v="20"/>
    <n v="15"/>
    <n v="71.34"/>
  </r>
  <r>
    <n v="1783"/>
    <x v="1783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x v="8"/>
    <x v="20"/>
    <n v="24"/>
    <n v="51.23"/>
  </r>
  <r>
    <n v="1784"/>
    <x v="1784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x v="8"/>
    <x v="20"/>
    <n v="40"/>
    <n v="60.24"/>
  </r>
  <r>
    <n v="1785"/>
    <x v="1785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x v="8"/>
    <x v="20"/>
    <n v="20"/>
    <n v="44.94"/>
  </r>
  <r>
    <n v="1786"/>
    <x v="178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x v="8"/>
    <x v="20"/>
    <n v="48"/>
    <n v="31.21"/>
  </r>
  <r>
    <n v="1787"/>
    <x v="1787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x v="8"/>
    <x v="20"/>
    <n v="15"/>
    <n v="63.88"/>
  </r>
  <r>
    <n v="1788"/>
    <x v="1788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x v="8"/>
    <x v="20"/>
    <n v="1"/>
    <n v="19"/>
  </r>
  <r>
    <n v="1789"/>
    <x v="1789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x v="8"/>
    <x v="20"/>
    <n v="1"/>
    <n v="10"/>
  </r>
  <r>
    <n v="1790"/>
    <x v="1790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x v="8"/>
    <x v="20"/>
    <n v="5"/>
    <n v="109.07"/>
  </r>
  <r>
    <n v="1791"/>
    <x v="1791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x v="8"/>
    <x v="20"/>
    <n v="4"/>
    <n v="26.75"/>
  </r>
  <r>
    <n v="1792"/>
    <x v="1792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x v="8"/>
    <x v="20"/>
    <n v="61"/>
    <n v="109.94"/>
  </r>
  <r>
    <n v="1793"/>
    <x v="1793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x v="8"/>
    <x v="20"/>
    <n v="1"/>
    <n v="20"/>
  </r>
  <r>
    <n v="1794"/>
    <x v="1794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x v="8"/>
    <x v="20"/>
    <n v="11"/>
    <n v="55.39"/>
  </r>
  <r>
    <n v="1795"/>
    <x v="1795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x v="8"/>
    <x v="20"/>
    <n v="39"/>
    <n v="133.9"/>
  </r>
  <r>
    <n v="1796"/>
    <x v="1796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x v="8"/>
    <x v="20"/>
    <n v="22"/>
    <n v="48.72"/>
  </r>
  <r>
    <n v="1797"/>
    <x v="1797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x v="8"/>
    <x v="20"/>
    <n v="68"/>
    <n v="48.25"/>
  </r>
  <r>
    <n v="1798"/>
    <x v="1798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x v="8"/>
    <x v="20"/>
    <n v="14"/>
    <n v="58.97"/>
  </r>
  <r>
    <n v="1799"/>
    <x v="1799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x v="8"/>
    <x v="20"/>
    <n v="2"/>
    <n v="11.64"/>
  </r>
  <r>
    <n v="1800"/>
    <x v="1800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x v="8"/>
    <x v="20"/>
    <n v="20"/>
    <n v="83.72"/>
  </r>
  <r>
    <n v="1801"/>
    <x v="1801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x v="8"/>
    <x v="20"/>
    <n v="14"/>
    <n v="63.65"/>
  </r>
  <r>
    <n v="1802"/>
    <x v="1802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x v="8"/>
    <x v="20"/>
    <n v="48"/>
    <n v="94.28"/>
  </r>
  <r>
    <n v="1803"/>
    <x v="1803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x v="8"/>
    <x v="20"/>
    <n v="31"/>
    <n v="71.87"/>
  </r>
  <r>
    <n v="1804"/>
    <x v="1804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x v="8"/>
    <x v="20"/>
    <n v="35"/>
    <n v="104.85"/>
  </r>
  <r>
    <n v="1805"/>
    <x v="1805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x v="8"/>
    <x v="20"/>
    <n v="36"/>
    <n v="67.14"/>
  </r>
  <r>
    <n v="1806"/>
    <x v="1806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x v="8"/>
    <x v="20"/>
    <n v="3"/>
    <n v="73.88"/>
  </r>
  <r>
    <n v="1807"/>
    <x v="1807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x v="8"/>
    <x v="20"/>
    <n v="11"/>
    <n v="69.13"/>
  </r>
  <r>
    <n v="1808"/>
    <x v="1808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x v="8"/>
    <x v="20"/>
    <n v="41"/>
    <n v="120.77"/>
  </r>
  <r>
    <n v="1809"/>
    <x v="1809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x v="8"/>
    <x v="20"/>
    <n v="11"/>
    <n v="42.22"/>
  </r>
  <r>
    <n v="1810"/>
    <x v="1810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x v="8"/>
    <x v="20"/>
    <n v="3"/>
    <n v="7.5"/>
  </r>
  <r>
    <n v="1811"/>
    <x v="1811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x v="8"/>
    <x v="20"/>
    <n v="0"/>
    <n v="1.54"/>
  </r>
  <r>
    <n v="1812"/>
    <x v="1812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x v="8"/>
    <x v="20"/>
    <n v="13"/>
    <n v="37.61"/>
  </r>
  <r>
    <n v="1813"/>
    <x v="1813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x v="8"/>
    <x v="20"/>
    <n v="0"/>
    <n v="0"/>
  </r>
  <r>
    <n v="1814"/>
    <x v="1814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x v="8"/>
    <x v="20"/>
    <n v="49"/>
    <n v="42.16"/>
  </r>
  <r>
    <n v="1815"/>
    <x v="1815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x v="8"/>
    <x v="20"/>
    <n v="0"/>
    <n v="0"/>
  </r>
  <r>
    <n v="1816"/>
    <x v="1816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x v="8"/>
    <x v="20"/>
    <n v="2"/>
    <n v="84.83"/>
  </r>
  <r>
    <n v="1817"/>
    <x v="1817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x v="8"/>
    <x v="20"/>
    <n v="52"/>
    <n v="94.19"/>
  </r>
  <r>
    <n v="1818"/>
    <x v="1818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x v="8"/>
    <x v="20"/>
    <n v="0"/>
    <n v="0"/>
  </r>
  <r>
    <n v="1819"/>
    <x v="1819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x v="8"/>
    <x v="20"/>
    <n v="2"/>
    <n v="6.25"/>
  </r>
  <r>
    <n v="1820"/>
    <x v="1820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x v="8"/>
    <x v="20"/>
    <n v="7"/>
    <n v="213.38"/>
  </r>
  <r>
    <n v="1821"/>
    <x v="1821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x v="4"/>
    <x v="11"/>
    <n v="135"/>
    <n v="59.16"/>
  </r>
  <r>
    <n v="1822"/>
    <x v="1822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x v="4"/>
    <x v="11"/>
    <n v="100"/>
    <n v="27.27"/>
  </r>
  <r>
    <n v="1823"/>
    <x v="1823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x v="4"/>
    <x v="11"/>
    <n v="116"/>
    <n v="24.58"/>
  </r>
  <r>
    <n v="1824"/>
    <x v="1824"/>
    <s v="cd fund raiser"/>
    <x v="9"/>
    <n v="3002"/>
    <x v="0"/>
    <x v="0"/>
    <s v="USD"/>
    <n v="1389146880"/>
    <n v="1387403967"/>
    <b v="0"/>
    <n v="40"/>
    <b v="1"/>
    <s v="music/rock"/>
    <x v="4"/>
    <x v="11"/>
    <n v="100"/>
    <n v="75.05"/>
  </r>
  <r>
    <n v="1825"/>
    <x v="1825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x v="4"/>
    <x v="11"/>
    <n v="105"/>
    <n v="42.02"/>
  </r>
  <r>
    <n v="1826"/>
    <x v="1826"/>
    <s v="Hear your favorite Bear Ghost in eargasmic quality!"/>
    <x v="13"/>
    <n v="2020"/>
    <x v="0"/>
    <x v="0"/>
    <s v="USD"/>
    <n v="1392675017"/>
    <n v="1390083017"/>
    <b v="0"/>
    <n v="38"/>
    <b v="1"/>
    <s v="music/rock"/>
    <x v="4"/>
    <x v="11"/>
    <n v="101"/>
    <n v="53.16"/>
  </r>
  <r>
    <n v="1827"/>
    <x v="1827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x v="4"/>
    <x v="11"/>
    <n v="101"/>
    <n v="83.89"/>
  </r>
  <r>
    <n v="1828"/>
    <x v="1828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x v="4"/>
    <x v="11"/>
    <n v="100"/>
    <n v="417.33"/>
  </r>
  <r>
    <n v="1829"/>
    <x v="1829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x v="4"/>
    <x v="11"/>
    <n v="167"/>
    <n v="75.77"/>
  </r>
  <r>
    <n v="1830"/>
    <x v="1830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x v="4"/>
    <x v="11"/>
    <n v="102"/>
    <n v="67.39"/>
  </r>
  <r>
    <n v="1831"/>
    <x v="1831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x v="4"/>
    <x v="11"/>
    <n v="103"/>
    <n v="73.569999999999993"/>
  </r>
  <r>
    <n v="1832"/>
    <x v="1832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x v="4"/>
    <x v="11"/>
    <n v="143"/>
    <n v="25"/>
  </r>
  <r>
    <n v="1833"/>
    <x v="1833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x v="4"/>
    <x v="11"/>
    <n v="263"/>
    <n v="42"/>
  </r>
  <r>
    <n v="1834"/>
    <x v="1834"/>
    <s v="Help us fund our first tour and promote our new EP!"/>
    <x v="3"/>
    <n v="11805"/>
    <x v="0"/>
    <x v="0"/>
    <s v="USD"/>
    <n v="1422140895"/>
    <n v="1418684895"/>
    <b v="0"/>
    <n v="90"/>
    <b v="1"/>
    <s v="music/rock"/>
    <x v="4"/>
    <x v="11"/>
    <n v="118"/>
    <n v="131.16999999999999"/>
  </r>
  <r>
    <n v="1835"/>
    <x v="1835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x v="4"/>
    <x v="11"/>
    <n v="104"/>
    <n v="47.27"/>
  </r>
  <r>
    <n v="1836"/>
    <x v="1836"/>
    <s v="Help fund our 2013 Sound &amp; Lighting Touring rig!"/>
    <x v="10"/>
    <n v="10017"/>
    <x v="0"/>
    <x v="0"/>
    <s v="USD"/>
    <n v="1361129129"/>
    <n v="1359660329"/>
    <b v="0"/>
    <n v="55"/>
    <b v="1"/>
    <s v="music/rock"/>
    <x v="4"/>
    <x v="11"/>
    <n v="200"/>
    <n v="182.13"/>
  </r>
  <r>
    <n v="1837"/>
    <x v="1837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x v="4"/>
    <x v="11"/>
    <n v="307"/>
    <n v="61.37"/>
  </r>
  <r>
    <n v="1838"/>
    <x v="1838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x v="4"/>
    <x v="11"/>
    <n v="100"/>
    <n v="35.770000000000003"/>
  </r>
  <r>
    <n v="1839"/>
    <x v="1839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x v="4"/>
    <x v="11"/>
    <n v="205"/>
    <n v="45.62"/>
  </r>
  <r>
    <n v="1840"/>
    <x v="1840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x v="4"/>
    <x v="11"/>
    <n v="109"/>
    <n v="75.38"/>
  </r>
  <r>
    <n v="1841"/>
    <x v="1841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x v="4"/>
    <x v="11"/>
    <n v="102"/>
    <n v="50.88"/>
  </r>
  <r>
    <n v="1842"/>
    <x v="1842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x v="4"/>
    <x v="11"/>
    <n v="125"/>
    <n v="119.29"/>
  </r>
  <r>
    <n v="1843"/>
    <x v="1843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x v="4"/>
    <x v="11"/>
    <n v="124"/>
    <n v="92.54"/>
  </r>
  <r>
    <n v="1844"/>
    <x v="1844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x v="4"/>
    <x v="11"/>
    <n v="101"/>
    <n v="76.05"/>
  </r>
  <r>
    <n v="1845"/>
    <x v="1845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x v="4"/>
    <x v="11"/>
    <n v="100"/>
    <n v="52.63"/>
  </r>
  <r>
    <n v="1846"/>
    <x v="1846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x v="4"/>
    <x v="11"/>
    <n v="138"/>
    <n v="98.99"/>
  </r>
  <r>
    <n v="1847"/>
    <x v="1847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x v="4"/>
    <x v="11"/>
    <n v="121"/>
    <n v="79.53"/>
  </r>
  <r>
    <n v="1848"/>
    <x v="1848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x v="4"/>
    <x v="11"/>
    <n v="107"/>
    <n v="134.21"/>
  </r>
  <r>
    <n v="1849"/>
    <x v="1849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x v="4"/>
    <x v="11"/>
    <n v="100"/>
    <n v="37.630000000000003"/>
  </r>
  <r>
    <n v="1850"/>
    <x v="1850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x v="4"/>
    <x v="11"/>
    <n v="102"/>
    <n v="51.04"/>
  </r>
  <r>
    <n v="1851"/>
    <x v="1851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x v="4"/>
    <x v="11"/>
    <n v="100"/>
    <n v="50.04"/>
  </r>
  <r>
    <n v="1852"/>
    <x v="1852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x v="4"/>
    <x v="11"/>
    <n v="117"/>
    <n v="133.93"/>
  </r>
  <r>
    <n v="1853"/>
    <x v="1853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x v="4"/>
    <x v="11"/>
    <n v="102"/>
    <n v="58.21"/>
  </r>
  <r>
    <n v="1854"/>
    <x v="1854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x v="4"/>
    <x v="11"/>
    <n v="102"/>
    <n v="88.04"/>
  </r>
  <r>
    <n v="1855"/>
    <x v="1855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x v="4"/>
    <x v="11"/>
    <n v="154"/>
    <n v="70.58"/>
  </r>
  <r>
    <n v="1856"/>
    <x v="1856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x v="4"/>
    <x v="11"/>
    <n v="101"/>
    <n v="53.29"/>
  </r>
  <r>
    <n v="1857"/>
    <x v="1857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x v="4"/>
    <x v="11"/>
    <n v="100"/>
    <n v="136.36000000000001"/>
  </r>
  <r>
    <n v="1858"/>
    <x v="1858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x v="4"/>
    <x v="11"/>
    <n v="109"/>
    <n v="40.549999999999997"/>
  </r>
  <r>
    <n v="1859"/>
    <x v="1859"/>
    <s v="Queen Kwong is going ON TOUR to London and Paris!"/>
    <x v="9"/>
    <n v="3955"/>
    <x v="0"/>
    <x v="0"/>
    <s v="USD"/>
    <n v="1316716129"/>
    <n v="1314124129"/>
    <b v="0"/>
    <n v="56"/>
    <b v="1"/>
    <s v="music/rock"/>
    <x v="4"/>
    <x v="11"/>
    <n v="132"/>
    <n v="70.63"/>
  </r>
  <r>
    <n v="1860"/>
    <x v="1860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x v="4"/>
    <x v="11"/>
    <n v="133"/>
    <n v="52.68"/>
  </r>
  <r>
    <n v="1861"/>
    <x v="1861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x v="6"/>
    <x v="18"/>
    <n v="0"/>
    <n v="0"/>
  </r>
  <r>
    <n v="1862"/>
    <x v="1862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x v="6"/>
    <x v="18"/>
    <n v="8"/>
    <n v="90.94"/>
  </r>
  <r>
    <n v="1863"/>
    <x v="186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x v="6"/>
    <x v="18"/>
    <n v="0"/>
    <n v="5"/>
  </r>
  <r>
    <n v="1864"/>
    <x v="1864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x v="6"/>
    <x v="18"/>
    <n v="43"/>
    <n v="58.08"/>
  </r>
  <r>
    <n v="1865"/>
    <x v="1865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x v="6"/>
    <x v="18"/>
    <n v="0"/>
    <n v="2"/>
  </r>
  <r>
    <n v="1866"/>
    <x v="1866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x v="6"/>
    <x v="18"/>
    <n v="1"/>
    <n v="62.5"/>
  </r>
  <r>
    <n v="1867"/>
    <x v="1867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x v="6"/>
    <x v="18"/>
    <n v="0"/>
    <n v="10"/>
  </r>
  <r>
    <n v="1868"/>
    <x v="1868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x v="6"/>
    <x v="18"/>
    <n v="5"/>
    <n v="71.59"/>
  </r>
  <r>
    <n v="1869"/>
    <x v="1869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x v="6"/>
    <x v="18"/>
    <n v="0"/>
    <n v="0"/>
  </r>
  <r>
    <n v="1870"/>
    <x v="1870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x v="6"/>
    <x v="18"/>
    <n v="10"/>
    <n v="32.82"/>
  </r>
  <r>
    <n v="1871"/>
    <x v="1871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x v="6"/>
    <x v="18"/>
    <n v="72"/>
    <n v="49.12"/>
  </r>
  <r>
    <n v="1872"/>
    <x v="1872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x v="6"/>
    <x v="18"/>
    <n v="1"/>
    <n v="16.309999999999999"/>
  </r>
  <r>
    <n v="1873"/>
    <x v="1873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x v="6"/>
    <x v="18"/>
    <n v="0"/>
    <n v="18"/>
  </r>
  <r>
    <n v="1874"/>
    <x v="1874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x v="6"/>
    <x v="18"/>
    <n v="0"/>
    <n v="13"/>
  </r>
  <r>
    <n v="1875"/>
    <x v="1875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x v="6"/>
    <x v="18"/>
    <n v="1"/>
    <n v="17"/>
  </r>
  <r>
    <n v="1876"/>
    <x v="1876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x v="6"/>
    <x v="18"/>
    <n v="0"/>
    <n v="0"/>
  </r>
  <r>
    <n v="1877"/>
    <x v="1877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x v="6"/>
    <x v="18"/>
    <n v="0"/>
    <n v="0"/>
  </r>
  <r>
    <n v="1878"/>
    <x v="1878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x v="6"/>
    <x v="18"/>
    <n v="0"/>
    <n v="0"/>
  </r>
  <r>
    <n v="1879"/>
    <x v="1879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x v="6"/>
    <x v="18"/>
    <n v="0"/>
    <n v="3"/>
  </r>
  <r>
    <n v="1880"/>
    <x v="1880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x v="6"/>
    <x v="18"/>
    <n v="20"/>
    <n v="41.83"/>
  </r>
  <r>
    <n v="1881"/>
    <x v="1881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x v="4"/>
    <x v="14"/>
    <n v="173"/>
    <n v="49.34"/>
  </r>
  <r>
    <n v="1882"/>
    <x v="1882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x v="4"/>
    <x v="14"/>
    <n v="101"/>
    <n v="41.73"/>
  </r>
  <r>
    <n v="1883"/>
    <x v="1883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x v="4"/>
    <x v="14"/>
    <n v="105"/>
    <n v="32.72"/>
  </r>
  <r>
    <n v="1884"/>
    <x v="1884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x v="4"/>
    <x v="14"/>
    <n v="135"/>
    <n v="51.96"/>
  </r>
  <r>
    <n v="1885"/>
    <x v="1885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x v="4"/>
    <x v="14"/>
    <n v="116"/>
    <n v="50.69"/>
  </r>
  <r>
    <n v="1886"/>
    <x v="1886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x v="4"/>
    <x v="14"/>
    <n v="102"/>
    <n v="42.24"/>
  </r>
  <r>
    <n v="1887"/>
    <x v="1887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x v="4"/>
    <x v="14"/>
    <n v="111"/>
    <n v="416.88"/>
  </r>
  <r>
    <n v="1888"/>
    <x v="1888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x v="4"/>
    <x v="14"/>
    <n v="166"/>
    <n v="46.65"/>
  </r>
  <r>
    <n v="1889"/>
    <x v="1889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x v="4"/>
    <x v="14"/>
    <n v="107"/>
    <n v="48.45"/>
  </r>
  <r>
    <n v="1890"/>
    <x v="1890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x v="4"/>
    <x v="14"/>
    <n v="145"/>
    <n v="70.53"/>
  </r>
  <r>
    <n v="1891"/>
    <x v="1891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x v="4"/>
    <x v="14"/>
    <n v="106"/>
    <n v="87.96"/>
  </r>
  <r>
    <n v="1892"/>
    <x v="1892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x v="4"/>
    <x v="14"/>
    <n v="137"/>
    <n v="26.27"/>
  </r>
  <r>
    <n v="1893"/>
    <x v="1893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x v="4"/>
    <x v="14"/>
    <n v="104"/>
    <n v="57.78"/>
  </r>
  <r>
    <n v="1894"/>
    <x v="1894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x v="4"/>
    <x v="14"/>
    <n v="115"/>
    <n v="57.25"/>
  </r>
  <r>
    <n v="1895"/>
    <x v="1895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x v="4"/>
    <x v="14"/>
    <n v="102"/>
    <n v="196.34"/>
  </r>
  <r>
    <n v="1896"/>
    <x v="1896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x v="4"/>
    <x v="14"/>
    <n v="124"/>
    <n v="43"/>
  </r>
  <r>
    <n v="1897"/>
    <x v="1897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x v="4"/>
    <x v="14"/>
    <n v="102"/>
    <n v="35.549999999999997"/>
  </r>
  <r>
    <n v="1898"/>
    <x v="1898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x v="4"/>
    <x v="14"/>
    <n v="145"/>
    <n v="68.81"/>
  </r>
  <r>
    <n v="1899"/>
    <x v="1899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x v="4"/>
    <x v="14"/>
    <n v="133"/>
    <n v="28.57"/>
  </r>
  <r>
    <n v="1900"/>
    <x v="1900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x v="4"/>
    <x v="14"/>
    <n v="109"/>
    <n v="50.63"/>
  </r>
  <r>
    <n v="1901"/>
    <x v="1901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x v="2"/>
    <x v="29"/>
    <n v="3"/>
    <n v="106.8"/>
  </r>
  <r>
    <n v="1902"/>
    <x v="1902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x v="2"/>
    <x v="29"/>
    <n v="1"/>
    <n v="4"/>
  </r>
  <r>
    <n v="1903"/>
    <x v="1903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x v="2"/>
    <x v="29"/>
    <n v="47"/>
    <n v="34.1"/>
  </r>
  <r>
    <n v="1904"/>
    <x v="1904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x v="2"/>
    <x v="29"/>
    <n v="0"/>
    <n v="25"/>
  </r>
  <r>
    <n v="1905"/>
    <x v="1905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x v="2"/>
    <x v="29"/>
    <n v="0"/>
    <n v="10.5"/>
  </r>
  <r>
    <n v="1906"/>
    <x v="1906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x v="2"/>
    <x v="29"/>
    <n v="43"/>
    <n v="215.96"/>
  </r>
  <r>
    <n v="1907"/>
    <x v="1907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x v="2"/>
    <x v="29"/>
    <n v="0"/>
    <n v="21.25"/>
  </r>
  <r>
    <n v="1908"/>
    <x v="1908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x v="2"/>
    <x v="29"/>
    <n v="2"/>
    <n v="108.25"/>
  </r>
  <r>
    <n v="1909"/>
    <x v="1909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x v="2"/>
    <x v="29"/>
    <n v="14"/>
    <n v="129.97"/>
  </r>
  <r>
    <n v="1910"/>
    <x v="1910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x v="2"/>
    <x v="29"/>
    <n v="39"/>
    <n v="117.49"/>
  </r>
  <r>
    <n v="1911"/>
    <x v="1911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x v="2"/>
    <x v="29"/>
    <n v="0"/>
    <n v="10"/>
  </r>
  <r>
    <n v="1912"/>
    <x v="1912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x v="2"/>
    <x v="29"/>
    <n v="59"/>
    <n v="70.599999999999994"/>
  </r>
  <r>
    <n v="1913"/>
    <x v="1913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x v="2"/>
    <x v="29"/>
    <n v="1"/>
    <n v="24.5"/>
  </r>
  <r>
    <n v="1914"/>
    <x v="1914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x v="2"/>
    <x v="29"/>
    <n v="9"/>
    <n v="30"/>
  </r>
  <r>
    <n v="1915"/>
    <x v="1915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x v="2"/>
    <x v="29"/>
    <n v="2"/>
    <n v="2"/>
  </r>
  <r>
    <n v="1916"/>
    <x v="1916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x v="2"/>
    <x v="29"/>
    <n v="1"/>
    <n v="17"/>
  </r>
  <r>
    <n v="1917"/>
    <x v="1917"/>
    <s v="Let's build a legendary brand altogether"/>
    <x v="303"/>
    <n v="205025"/>
    <x v="2"/>
    <x v="7"/>
    <s v="HKD"/>
    <n v="1486708133"/>
    <n v="1484116133"/>
    <b v="0"/>
    <n v="70"/>
    <b v="0"/>
    <s v="technology/gadgets"/>
    <x v="2"/>
    <x v="29"/>
    <n v="53"/>
    <n v="2928.93"/>
  </r>
  <r>
    <n v="1918"/>
    <x v="1918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x v="2"/>
    <x v="29"/>
    <n v="1"/>
    <n v="28.89"/>
  </r>
  <r>
    <n v="1919"/>
    <x v="1919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x v="2"/>
    <x v="29"/>
    <n v="47"/>
    <n v="29.63"/>
  </r>
  <r>
    <n v="1920"/>
    <x v="1920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x v="2"/>
    <x v="29"/>
    <n v="43"/>
    <n v="40.98"/>
  </r>
  <r>
    <n v="1921"/>
    <x v="1921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x v="4"/>
    <x v="14"/>
    <n v="137"/>
    <n v="54"/>
  </r>
  <r>
    <n v="1922"/>
    <x v="1922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x v="4"/>
    <x v="14"/>
    <n v="116"/>
    <n v="36.11"/>
  </r>
  <r>
    <n v="1923"/>
    <x v="1923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x v="4"/>
    <x v="14"/>
    <n v="241"/>
    <n v="23.15"/>
  </r>
  <r>
    <n v="1924"/>
    <x v="1924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x v="4"/>
    <x v="14"/>
    <n v="114"/>
    <n v="104"/>
  </r>
  <r>
    <n v="1925"/>
    <x v="1925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x v="4"/>
    <x v="14"/>
    <n v="110"/>
    <n v="31.83"/>
  </r>
  <r>
    <n v="1926"/>
    <x v="1926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x v="4"/>
    <x v="14"/>
    <n v="195"/>
    <n v="27.39"/>
  </r>
  <r>
    <n v="1927"/>
    <x v="1927"/>
    <s v="Hampshire is headed to GBS Detroit."/>
    <x v="20"/>
    <n v="620"/>
    <x v="0"/>
    <x v="0"/>
    <s v="USD"/>
    <n v="1331182740"/>
    <n v="1329856839"/>
    <b v="0"/>
    <n v="11"/>
    <b v="1"/>
    <s v="music/indie rock"/>
    <x v="4"/>
    <x v="14"/>
    <n v="103"/>
    <n v="56.36"/>
  </r>
  <r>
    <n v="1928"/>
    <x v="1928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x v="4"/>
    <x v="14"/>
    <n v="103"/>
    <n v="77.349999999999994"/>
  </r>
  <r>
    <n v="1929"/>
    <x v="1929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x v="4"/>
    <x v="14"/>
    <n v="100"/>
    <n v="42.8"/>
  </r>
  <r>
    <n v="1930"/>
    <x v="1930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x v="4"/>
    <x v="14"/>
    <n v="127"/>
    <n v="48.85"/>
  </r>
  <r>
    <n v="1931"/>
    <x v="1931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x v="4"/>
    <x v="14"/>
    <n v="121"/>
    <n v="48.24"/>
  </r>
  <r>
    <n v="1932"/>
    <x v="1932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x v="4"/>
    <x v="14"/>
    <n v="107"/>
    <n v="70.209999999999994"/>
  </r>
  <r>
    <n v="1933"/>
    <x v="1933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x v="4"/>
    <x v="14"/>
    <n v="172"/>
    <n v="94.05"/>
  </r>
  <r>
    <n v="1934"/>
    <x v="1934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x v="4"/>
    <x v="14"/>
    <n v="124"/>
    <n v="80.27"/>
  </r>
  <r>
    <n v="1935"/>
    <x v="1935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x v="4"/>
    <x v="14"/>
    <n v="108"/>
    <n v="54.2"/>
  </r>
  <r>
    <n v="1936"/>
    <x v="1936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x v="4"/>
    <x v="14"/>
    <n v="117"/>
    <n v="60.27"/>
  </r>
  <r>
    <n v="1937"/>
    <x v="1937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x v="4"/>
    <x v="14"/>
    <n v="187"/>
    <n v="38.74"/>
  </r>
  <r>
    <n v="1938"/>
    <x v="1938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x v="4"/>
    <x v="14"/>
    <n v="116"/>
    <n v="152.54"/>
  </r>
  <r>
    <n v="1939"/>
    <x v="1939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x v="4"/>
    <x v="14"/>
    <n v="111"/>
    <n v="115.31"/>
  </r>
  <r>
    <n v="1940"/>
    <x v="1940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x v="4"/>
    <x v="14"/>
    <n v="171"/>
    <n v="35.840000000000003"/>
  </r>
  <r>
    <n v="1941"/>
    <x v="1941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x v="2"/>
    <x v="30"/>
    <n v="126"/>
    <n v="64.569999999999993"/>
  </r>
  <r>
    <n v="1942"/>
    <x v="1942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x v="2"/>
    <x v="30"/>
    <n v="138"/>
    <n v="87.44"/>
  </r>
  <r>
    <n v="1943"/>
    <x v="1943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x v="2"/>
    <x v="30"/>
    <n v="1705"/>
    <n v="68.819999999999993"/>
  </r>
  <r>
    <n v="1944"/>
    <x v="1944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x v="2"/>
    <x v="30"/>
    <n v="788"/>
    <n v="176.2"/>
  </r>
  <r>
    <n v="1945"/>
    <x v="1945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x v="2"/>
    <x v="30"/>
    <n v="348"/>
    <n v="511.79"/>
  </r>
  <r>
    <n v="1946"/>
    <x v="1946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x v="2"/>
    <x v="30"/>
    <n v="150"/>
    <n v="160.44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x v="2"/>
    <x v="30"/>
    <n v="101"/>
    <n v="35"/>
  </r>
  <r>
    <n v="1948"/>
    <x v="1948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x v="2"/>
    <x v="30"/>
    <n v="800"/>
    <n v="188.51"/>
  </r>
  <r>
    <n v="1949"/>
    <x v="1949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x v="2"/>
    <x v="30"/>
    <n v="106"/>
    <n v="56.2"/>
  </r>
  <r>
    <n v="1950"/>
    <x v="1950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x v="2"/>
    <x v="30"/>
    <n v="201"/>
    <n v="51.31"/>
  </r>
  <r>
    <n v="1951"/>
    <x v="1951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x v="2"/>
    <x v="30"/>
    <n v="212"/>
    <n v="127.36"/>
  </r>
  <r>
    <n v="1952"/>
    <x v="1952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x v="2"/>
    <x v="30"/>
    <n v="198"/>
    <n v="101.86"/>
  </r>
  <r>
    <n v="1953"/>
    <x v="1953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x v="2"/>
    <x v="30"/>
    <n v="226"/>
    <n v="230.56"/>
  </r>
  <r>
    <n v="1954"/>
    <x v="1954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x v="2"/>
    <x v="30"/>
    <n v="699"/>
    <n v="842.11"/>
  </r>
  <r>
    <n v="1955"/>
    <x v="1955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x v="2"/>
    <x v="30"/>
    <n v="399"/>
    <n v="577.28"/>
  </r>
  <r>
    <n v="1956"/>
    <x v="1956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x v="2"/>
    <x v="30"/>
    <n v="294"/>
    <n v="483.34"/>
  </r>
  <r>
    <n v="1957"/>
    <x v="1957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x v="2"/>
    <x v="30"/>
    <n v="168"/>
    <n v="76.14"/>
  </r>
  <r>
    <n v="1958"/>
    <x v="1958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x v="2"/>
    <x v="30"/>
    <n v="1436"/>
    <n v="74.11"/>
  </r>
  <r>
    <n v="1959"/>
    <x v="1959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x v="2"/>
    <x v="30"/>
    <n v="157"/>
    <n v="36.97"/>
  </r>
  <r>
    <n v="1960"/>
    <x v="1960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x v="2"/>
    <x v="30"/>
    <n v="118"/>
    <n v="2500.9699999999998"/>
  </r>
  <r>
    <n v="1961"/>
    <x v="1961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x v="2"/>
    <x v="30"/>
    <n v="1105"/>
    <n v="67.69"/>
  </r>
  <r>
    <n v="1962"/>
    <x v="1962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x v="2"/>
    <x v="30"/>
    <n v="193"/>
    <n v="63.05"/>
  </r>
  <r>
    <n v="1963"/>
    <x v="1963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x v="2"/>
    <x v="30"/>
    <n v="127"/>
    <n v="117.6"/>
  </r>
  <r>
    <n v="1964"/>
    <x v="1964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x v="2"/>
    <x v="30"/>
    <n v="260"/>
    <n v="180.75"/>
  </r>
  <r>
    <n v="1965"/>
    <x v="1965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x v="2"/>
    <x v="30"/>
    <n v="262"/>
    <n v="127.32"/>
  </r>
  <r>
    <n v="1966"/>
    <x v="1966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x v="2"/>
    <x v="30"/>
    <n v="207"/>
    <n v="136.63999999999999"/>
  </r>
  <r>
    <n v="1967"/>
    <x v="1967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x v="2"/>
    <x v="30"/>
    <n v="370"/>
    <n v="182.78"/>
  </r>
  <r>
    <n v="1968"/>
    <x v="1968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x v="2"/>
    <x v="30"/>
    <n v="285"/>
    <n v="279.38"/>
  </r>
  <r>
    <n v="1969"/>
    <x v="1969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x v="2"/>
    <x v="30"/>
    <n v="579"/>
    <n v="61.38"/>
  </r>
  <r>
    <n v="1970"/>
    <x v="1970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x v="2"/>
    <x v="30"/>
    <n v="1132"/>
    <n v="80.73"/>
  </r>
  <r>
    <n v="1971"/>
    <x v="1971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x v="2"/>
    <x v="30"/>
    <n v="263"/>
    <n v="272.36"/>
  </r>
  <r>
    <n v="1972"/>
    <x v="1972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x v="2"/>
    <x v="30"/>
    <n v="674"/>
    <n v="70.849999999999994"/>
  </r>
  <r>
    <n v="1973"/>
    <x v="1973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x v="2"/>
    <x v="30"/>
    <n v="257"/>
    <n v="247.94"/>
  </r>
  <r>
    <n v="1974"/>
    <x v="1974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x v="2"/>
    <x v="30"/>
    <n v="375"/>
    <n v="186.81"/>
  </r>
  <r>
    <n v="1975"/>
    <x v="1975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x v="2"/>
    <x v="30"/>
    <n v="209"/>
    <n v="131.99"/>
  </r>
  <r>
    <n v="1976"/>
    <x v="1976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x v="2"/>
    <x v="30"/>
    <n v="347"/>
    <n v="29.31"/>
  </r>
  <r>
    <n v="1977"/>
    <x v="1977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x v="2"/>
    <x v="30"/>
    <n v="402"/>
    <n v="245.02"/>
  </r>
  <r>
    <n v="1978"/>
    <x v="1978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x v="2"/>
    <x v="30"/>
    <n v="1027"/>
    <n v="1323.25"/>
  </r>
  <r>
    <n v="1979"/>
    <x v="1979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x v="2"/>
    <x v="30"/>
    <n v="115"/>
    <n v="282.66000000000003"/>
  </r>
  <r>
    <n v="1980"/>
    <x v="1980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x v="2"/>
    <x v="30"/>
    <n v="355"/>
    <n v="91.21"/>
  </r>
  <r>
    <n v="1981"/>
    <x v="1981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x v="8"/>
    <x v="31"/>
    <n v="5"/>
    <n v="31.75"/>
  </r>
  <r>
    <n v="1982"/>
    <x v="1982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x v="8"/>
    <x v="31"/>
    <n v="0"/>
    <n v="0"/>
  </r>
  <r>
    <n v="1983"/>
    <x v="1983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x v="8"/>
    <x v="31"/>
    <n v="4"/>
    <n v="88.69"/>
  </r>
  <r>
    <n v="1984"/>
    <x v="1984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x v="8"/>
    <x v="31"/>
    <n v="21"/>
    <n v="453.14"/>
  </r>
  <r>
    <n v="1985"/>
    <x v="1985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x v="8"/>
    <x v="31"/>
    <n v="3"/>
    <n v="12.75"/>
  </r>
  <r>
    <n v="1986"/>
    <x v="1986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x v="8"/>
    <x v="31"/>
    <n v="0"/>
    <n v="1"/>
  </r>
  <r>
    <n v="1987"/>
    <x v="1987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x v="8"/>
    <x v="31"/>
    <n v="42"/>
    <n v="83.43"/>
  </r>
  <r>
    <n v="1988"/>
    <x v="1988"/>
    <s v="Expressing art in an image!"/>
    <x v="12"/>
    <n v="25"/>
    <x v="2"/>
    <x v="0"/>
    <s v="USD"/>
    <n v="1440094742"/>
    <n v="1437502742"/>
    <b v="0"/>
    <n v="1"/>
    <b v="0"/>
    <s v="photography/people"/>
    <x v="8"/>
    <x v="31"/>
    <n v="0"/>
    <n v="25"/>
  </r>
  <r>
    <n v="1989"/>
    <x v="1989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x v="8"/>
    <x v="31"/>
    <n v="1"/>
    <n v="50"/>
  </r>
  <r>
    <n v="1990"/>
    <x v="1990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x v="8"/>
    <x v="31"/>
    <n v="17"/>
    <n v="101.8"/>
  </r>
  <r>
    <n v="1991"/>
    <x v="1991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x v="8"/>
    <x v="31"/>
    <n v="7"/>
    <n v="46.67"/>
  </r>
  <r>
    <n v="1992"/>
    <x v="1992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x v="8"/>
    <x v="31"/>
    <n v="0"/>
    <n v="1"/>
  </r>
  <r>
    <n v="1993"/>
    <x v="1993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x v="8"/>
    <x v="31"/>
    <n v="0"/>
    <n v="0"/>
  </r>
  <r>
    <n v="1994"/>
    <x v="1994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x v="8"/>
    <x v="31"/>
    <n v="0"/>
    <n v="0"/>
  </r>
  <r>
    <n v="1995"/>
    <x v="1995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x v="8"/>
    <x v="31"/>
    <n v="8"/>
    <n v="26"/>
  </r>
  <r>
    <n v="1996"/>
    <x v="1996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x v="8"/>
    <x v="31"/>
    <n v="0"/>
    <n v="0"/>
  </r>
  <r>
    <n v="1997"/>
    <x v="1997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x v="8"/>
    <x v="31"/>
    <n v="0"/>
    <n v="0"/>
  </r>
  <r>
    <n v="1998"/>
    <x v="1998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x v="8"/>
    <x v="31"/>
    <n v="26"/>
    <n v="218.33"/>
  </r>
  <r>
    <n v="1999"/>
    <x v="1999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x v="8"/>
    <x v="31"/>
    <n v="1"/>
    <n v="33.71"/>
  </r>
  <r>
    <n v="2000"/>
    <x v="2000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x v="8"/>
    <x v="31"/>
    <n v="13"/>
    <n v="25"/>
  </r>
  <r>
    <n v="2001"/>
    <x v="2001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x v="2"/>
    <x v="30"/>
    <n v="382"/>
    <n v="128.38999999999999"/>
  </r>
  <r>
    <n v="2002"/>
    <x v="2002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x v="2"/>
    <x v="30"/>
    <n v="217"/>
    <n v="78.83"/>
  </r>
  <r>
    <n v="2003"/>
    <x v="2003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x v="2"/>
    <x v="30"/>
    <n v="312"/>
    <n v="91.76"/>
  </r>
  <r>
    <n v="2004"/>
    <x v="2004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x v="2"/>
    <x v="30"/>
    <n v="234"/>
    <n v="331.1"/>
  </r>
  <r>
    <n v="2005"/>
    <x v="2005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x v="2"/>
    <x v="30"/>
    <n v="124"/>
    <n v="194.26"/>
  </r>
  <r>
    <n v="2006"/>
    <x v="2006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x v="2"/>
    <x v="30"/>
    <n v="248"/>
    <n v="408.98"/>
  </r>
  <r>
    <n v="2007"/>
    <x v="2007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x v="2"/>
    <x v="30"/>
    <n v="116"/>
    <n v="84.46"/>
  </r>
  <r>
    <n v="2008"/>
    <x v="2008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x v="2"/>
    <x v="30"/>
    <n v="117"/>
    <n v="44.85"/>
  </r>
  <r>
    <n v="2009"/>
    <x v="2009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x v="2"/>
    <x v="30"/>
    <n v="305"/>
    <n v="383.36"/>
  </r>
  <r>
    <n v="2010"/>
    <x v="2010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x v="2"/>
    <x v="30"/>
    <n v="320"/>
    <n v="55.28"/>
  </r>
  <r>
    <n v="2011"/>
    <x v="2011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x v="2"/>
    <x v="30"/>
    <n v="820"/>
    <n v="422.02"/>
  </r>
  <r>
    <n v="2012"/>
    <x v="2012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x v="2"/>
    <x v="30"/>
    <n v="235"/>
    <n v="64.180000000000007"/>
  </r>
  <r>
    <n v="2013"/>
    <x v="2013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x v="2"/>
    <x v="30"/>
    <n v="495"/>
    <n v="173.58"/>
  </r>
  <r>
    <n v="2014"/>
    <x v="2014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x v="2"/>
    <x v="30"/>
    <n v="7814"/>
    <n v="88.6"/>
  </r>
  <r>
    <n v="2015"/>
    <x v="2015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x v="2"/>
    <x v="30"/>
    <n v="113"/>
    <n v="50.22"/>
  </r>
  <r>
    <n v="2016"/>
    <x v="2016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x v="2"/>
    <x v="30"/>
    <n v="922"/>
    <n v="192.39"/>
  </r>
  <r>
    <n v="2017"/>
    <x v="2017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x v="2"/>
    <x v="30"/>
    <n v="125"/>
    <n v="73.42"/>
  </r>
  <r>
    <n v="2018"/>
    <x v="2018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x v="2"/>
    <x v="30"/>
    <n v="102"/>
    <n v="147.68"/>
  </r>
  <r>
    <n v="2019"/>
    <x v="2019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x v="2"/>
    <x v="30"/>
    <n v="485"/>
    <n v="108.97"/>
  </r>
  <r>
    <n v="2020"/>
    <x v="2020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x v="2"/>
    <x v="30"/>
    <n v="192"/>
    <n v="23.65"/>
  </r>
  <r>
    <n v="2021"/>
    <x v="2021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x v="2"/>
    <x v="30"/>
    <n v="281"/>
    <n v="147.94999999999999"/>
  </r>
  <r>
    <n v="2022"/>
    <x v="2022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x v="2"/>
    <x v="30"/>
    <n v="125"/>
    <n v="385.04"/>
  </r>
  <r>
    <n v="2023"/>
    <x v="2023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x v="2"/>
    <x v="30"/>
    <n v="161"/>
    <n v="457.39"/>
  </r>
  <r>
    <n v="2024"/>
    <x v="2024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x v="2"/>
    <x v="30"/>
    <n v="585"/>
    <n v="222.99"/>
  </r>
  <r>
    <n v="2025"/>
    <x v="2025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x v="2"/>
    <x v="30"/>
    <n v="201"/>
    <n v="220.74"/>
  </r>
  <r>
    <n v="2026"/>
    <x v="2026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x v="2"/>
    <x v="30"/>
    <n v="133"/>
    <n v="73.5"/>
  </r>
  <r>
    <n v="2027"/>
    <x v="2027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x v="2"/>
    <x v="30"/>
    <n v="120"/>
    <n v="223.1"/>
  </r>
  <r>
    <n v="2028"/>
    <x v="2028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x v="2"/>
    <x v="30"/>
    <n v="126"/>
    <n v="47.91"/>
  </r>
  <r>
    <n v="2029"/>
    <x v="2029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x v="2"/>
    <x v="30"/>
    <n v="361"/>
    <n v="96.06"/>
  </r>
  <r>
    <n v="2030"/>
    <x v="2030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x v="2"/>
    <x v="30"/>
    <n v="226"/>
    <n v="118.61"/>
  </r>
  <r>
    <n v="2031"/>
    <x v="2031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x v="2"/>
    <x v="30"/>
    <n v="120"/>
    <n v="118.45"/>
  </r>
  <r>
    <n v="2032"/>
    <x v="2032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x v="2"/>
    <x v="30"/>
    <n v="304"/>
    <n v="143.21"/>
  </r>
  <r>
    <n v="2033"/>
    <x v="2033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x v="2"/>
    <x v="30"/>
    <n v="179"/>
    <n v="282.72000000000003"/>
  </r>
  <r>
    <n v="2034"/>
    <x v="2034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x v="2"/>
    <x v="30"/>
    <n v="387"/>
    <n v="593.94000000000005"/>
  </r>
  <r>
    <n v="2035"/>
    <x v="2035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x v="2"/>
    <x v="30"/>
    <n v="211"/>
    <n v="262.16000000000003"/>
  </r>
  <r>
    <n v="2036"/>
    <x v="2036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x v="2"/>
    <x v="30"/>
    <n v="132"/>
    <n v="46.58"/>
  </r>
  <r>
    <n v="2037"/>
    <x v="2037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x v="2"/>
    <x v="30"/>
    <n v="300"/>
    <n v="70.040000000000006"/>
  </r>
  <r>
    <n v="2038"/>
    <x v="2038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x v="2"/>
    <x v="30"/>
    <n v="421"/>
    <n v="164.91"/>
  </r>
  <r>
    <n v="2039"/>
    <x v="2039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x v="2"/>
    <x v="30"/>
    <n v="136"/>
    <n v="449.26"/>
  </r>
  <r>
    <n v="2040"/>
    <x v="2040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x v="2"/>
    <x v="30"/>
    <n v="248"/>
    <n v="27.47"/>
  </r>
  <r>
    <n v="2041"/>
    <x v="2041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x v="2"/>
    <x v="30"/>
    <n v="182"/>
    <n v="143.97999999999999"/>
  </r>
  <r>
    <n v="2042"/>
    <x v="2042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x v="2"/>
    <x v="30"/>
    <n v="124"/>
    <n v="88.24"/>
  </r>
  <r>
    <n v="2043"/>
    <x v="2043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x v="2"/>
    <x v="30"/>
    <n v="506"/>
    <n v="36.33"/>
  </r>
  <r>
    <n v="2044"/>
    <x v="2044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x v="2"/>
    <x v="30"/>
    <n v="108"/>
    <n v="90.18"/>
  </r>
  <r>
    <n v="2045"/>
    <x v="2045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x v="2"/>
    <x v="30"/>
    <n v="819"/>
    <n v="152.62"/>
  </r>
  <r>
    <n v="2046"/>
    <x v="2046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x v="2"/>
    <x v="30"/>
    <n v="121"/>
    <n v="55.81"/>
  </r>
  <r>
    <n v="2047"/>
    <x v="2047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x v="2"/>
    <x v="30"/>
    <n v="103"/>
    <n v="227.85"/>
  </r>
  <r>
    <n v="2048"/>
    <x v="2048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x v="2"/>
    <x v="30"/>
    <n v="148"/>
    <n v="91.83"/>
  </r>
  <r>
    <n v="2049"/>
    <x v="2049"/>
    <s v="Keyless. Alarm secured. GPS tracking."/>
    <x v="63"/>
    <n v="60095.35"/>
    <x v="0"/>
    <x v="1"/>
    <s v="GBP"/>
    <n v="1386025140"/>
    <n v="1382963963"/>
    <b v="0"/>
    <n v="742"/>
    <b v="1"/>
    <s v="technology/hardware"/>
    <x v="2"/>
    <x v="30"/>
    <n v="120"/>
    <n v="80.989999999999995"/>
  </r>
  <r>
    <n v="2050"/>
    <x v="2050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x v="2"/>
    <x v="30"/>
    <n v="473"/>
    <n v="278.39"/>
  </r>
  <r>
    <n v="2051"/>
    <x v="2051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x v="2"/>
    <x v="30"/>
    <n v="130"/>
    <n v="43.1"/>
  </r>
  <r>
    <n v="2052"/>
    <x v="2052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x v="2"/>
    <x v="30"/>
    <n v="353"/>
    <n v="326.29000000000002"/>
  </r>
  <r>
    <n v="2053"/>
    <x v="2053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x v="2"/>
    <x v="30"/>
    <n v="101"/>
    <n v="41.74"/>
  </r>
  <r>
    <n v="2054"/>
    <x v="2054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x v="2"/>
    <x v="30"/>
    <n v="114"/>
    <n v="64.02"/>
  </r>
  <r>
    <n v="2055"/>
    <x v="2055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x v="2"/>
    <x v="30"/>
    <n v="167"/>
    <n v="99.46"/>
  </r>
  <r>
    <n v="2056"/>
    <x v="2056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x v="2"/>
    <x v="30"/>
    <n v="153"/>
    <n v="138.49"/>
  </r>
  <r>
    <n v="2057"/>
    <x v="2057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x v="2"/>
    <x v="30"/>
    <n v="202"/>
    <n v="45.55"/>
  </r>
  <r>
    <n v="2058"/>
    <x v="2058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x v="2"/>
    <x v="30"/>
    <n v="168"/>
    <n v="10.51"/>
  </r>
  <r>
    <n v="2059"/>
    <x v="2059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x v="2"/>
    <x v="30"/>
    <n v="143"/>
    <n v="114.77"/>
  </r>
  <r>
    <n v="2060"/>
    <x v="2060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x v="2"/>
    <x v="30"/>
    <n v="196"/>
    <n v="36"/>
  </r>
  <r>
    <n v="2061"/>
    <x v="2061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x v="2"/>
    <x v="30"/>
    <n v="108"/>
    <n v="154.16999999999999"/>
  </r>
  <r>
    <n v="2062"/>
    <x v="2062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x v="2"/>
    <x v="30"/>
    <n v="115"/>
    <n v="566.39"/>
  </r>
  <r>
    <n v="2063"/>
    <x v="2063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x v="2"/>
    <x v="30"/>
    <n v="148"/>
    <n v="120.86"/>
  </r>
  <r>
    <n v="2064"/>
    <x v="2064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x v="2"/>
    <x v="30"/>
    <n v="191"/>
    <n v="86.16"/>
  </r>
  <r>
    <n v="2065"/>
    <x v="2065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x v="2"/>
    <x v="30"/>
    <n v="199"/>
    <n v="51.21"/>
  </r>
  <r>
    <n v="2066"/>
    <x v="2066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x v="2"/>
    <x v="30"/>
    <n v="219"/>
    <n v="67.260000000000005"/>
  </r>
  <r>
    <n v="2067"/>
    <x v="2067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x v="2"/>
    <x v="30"/>
    <n v="127"/>
    <n v="62.8"/>
  </r>
  <r>
    <n v="2068"/>
    <x v="2068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x v="2"/>
    <x v="30"/>
    <n v="105"/>
    <n v="346.13"/>
  </r>
  <r>
    <n v="2069"/>
    <x v="2069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x v="2"/>
    <x v="30"/>
    <n v="128"/>
    <n v="244.12"/>
  </r>
  <r>
    <n v="2070"/>
    <x v="2070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x v="2"/>
    <x v="30"/>
    <n v="317"/>
    <n v="259.25"/>
  </r>
  <r>
    <n v="2071"/>
    <x v="2071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x v="2"/>
    <x v="30"/>
    <n v="281"/>
    <n v="201.96"/>
  </r>
  <r>
    <n v="2072"/>
    <x v="2072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x v="2"/>
    <x v="30"/>
    <n v="111"/>
    <n v="226.21"/>
  </r>
  <r>
    <n v="2073"/>
    <x v="2073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x v="2"/>
    <x v="30"/>
    <n v="153"/>
    <n v="324.69"/>
  </r>
  <r>
    <n v="2074"/>
    <x v="2074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x v="2"/>
    <x v="30"/>
    <n v="103"/>
    <n v="205"/>
  </r>
  <r>
    <n v="2075"/>
    <x v="2075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x v="2"/>
    <x v="30"/>
    <n v="1678"/>
    <n v="20.47"/>
  </r>
  <r>
    <n v="2076"/>
    <x v="2076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x v="2"/>
    <x v="30"/>
    <n v="543"/>
    <n v="116.35"/>
  </r>
  <r>
    <n v="2077"/>
    <x v="2077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x v="2"/>
    <x v="30"/>
    <n v="116"/>
    <n v="307.2"/>
  </r>
  <r>
    <n v="2078"/>
    <x v="2078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x v="2"/>
    <x v="30"/>
    <n v="131"/>
    <n v="546.69000000000005"/>
  </r>
  <r>
    <n v="2079"/>
    <x v="2079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x v="2"/>
    <x v="30"/>
    <n v="288"/>
    <n v="47.47"/>
  </r>
  <r>
    <n v="2080"/>
    <x v="2080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x v="2"/>
    <x v="30"/>
    <n v="508"/>
    <n v="101.56"/>
  </r>
  <r>
    <n v="2081"/>
    <x v="2081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x v="4"/>
    <x v="14"/>
    <n v="115"/>
    <n v="72.91"/>
  </r>
  <r>
    <n v="2082"/>
    <x v="2082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x v="4"/>
    <x v="14"/>
    <n v="111"/>
    <n v="43.71"/>
  </r>
  <r>
    <n v="2083"/>
    <x v="2083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x v="4"/>
    <x v="14"/>
    <n v="113"/>
    <n v="34"/>
  </r>
  <r>
    <n v="2084"/>
    <x v="2084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x v="4"/>
    <x v="14"/>
    <n v="108"/>
    <n v="70.650000000000006"/>
  </r>
  <r>
    <n v="2085"/>
    <x v="2085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x v="4"/>
    <x v="14"/>
    <n v="124"/>
    <n v="89.3"/>
  </r>
  <r>
    <n v="2086"/>
    <x v="2086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x v="4"/>
    <x v="14"/>
    <n v="101"/>
    <n v="115.09"/>
  </r>
  <r>
    <n v="2087"/>
    <x v="2087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x v="4"/>
    <x v="14"/>
    <n v="104"/>
    <n v="62.12"/>
  </r>
  <r>
    <n v="2088"/>
    <x v="2088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x v="4"/>
    <x v="14"/>
    <n v="116"/>
    <n v="46.2"/>
  </r>
  <r>
    <n v="2089"/>
    <x v="2089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x v="4"/>
    <x v="14"/>
    <n v="120"/>
    <n v="48.55"/>
  </r>
  <r>
    <n v="2090"/>
    <x v="2090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x v="4"/>
    <x v="14"/>
    <n v="115"/>
    <n v="57.52"/>
  </r>
  <r>
    <n v="2091"/>
    <x v="2091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x v="4"/>
    <x v="14"/>
    <n v="120"/>
    <n v="88.15"/>
  </r>
  <r>
    <n v="2092"/>
    <x v="2092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x v="4"/>
    <x v="14"/>
    <n v="101"/>
    <n v="110.49"/>
  </r>
  <r>
    <n v="2093"/>
    <x v="2093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x v="4"/>
    <x v="14"/>
    <n v="102"/>
    <n v="66.83"/>
  </r>
  <r>
    <n v="2094"/>
    <x v="2094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x v="4"/>
    <x v="14"/>
    <n v="121"/>
    <n v="58.6"/>
  </r>
  <r>
    <n v="2095"/>
    <x v="2095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x v="4"/>
    <x v="14"/>
    <n v="100"/>
    <n v="113.64"/>
  </r>
  <r>
    <n v="2096"/>
    <x v="2096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x v="4"/>
    <x v="14"/>
    <n v="102"/>
    <n v="43.57"/>
  </r>
  <r>
    <n v="2097"/>
    <x v="2097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x v="4"/>
    <x v="14"/>
    <n v="100"/>
    <n v="78.95"/>
  </r>
  <r>
    <n v="2098"/>
    <x v="2098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x v="4"/>
    <x v="14"/>
    <n v="100"/>
    <n v="188.13"/>
  </r>
  <r>
    <n v="2099"/>
    <x v="2099"/>
    <s v="Our tour van died, we need help!"/>
    <x v="9"/>
    <n v="3971"/>
    <x v="0"/>
    <x v="0"/>
    <s v="USD"/>
    <n v="1435808400"/>
    <n v="1434650084"/>
    <b v="0"/>
    <n v="63"/>
    <b v="1"/>
    <s v="music/indie rock"/>
    <x v="4"/>
    <x v="14"/>
    <n v="132"/>
    <n v="63.03"/>
  </r>
  <r>
    <n v="2100"/>
    <x v="2100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x v="4"/>
    <x v="14"/>
    <n v="137"/>
    <n v="30.37"/>
  </r>
  <r>
    <n v="2101"/>
    <x v="2101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x v="4"/>
    <x v="14"/>
    <n v="113"/>
    <n v="51.48"/>
  </r>
  <r>
    <n v="2102"/>
    <x v="2102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x v="4"/>
    <x v="14"/>
    <n v="136"/>
    <n v="35.79"/>
  </r>
  <r>
    <n v="2103"/>
    <x v="2103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x v="4"/>
    <x v="14"/>
    <n v="146"/>
    <n v="98.82"/>
  </r>
  <r>
    <n v="2104"/>
    <x v="2104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x v="4"/>
    <x v="14"/>
    <n v="130"/>
    <n v="28"/>
  </r>
  <r>
    <n v="2105"/>
    <x v="2105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x v="4"/>
    <x v="14"/>
    <n v="254"/>
    <n v="51.31"/>
  </r>
  <r>
    <n v="2106"/>
    <x v="2106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x v="4"/>
    <x v="14"/>
    <n v="107"/>
    <n v="53.52"/>
  </r>
  <r>
    <n v="2107"/>
    <x v="2107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x v="4"/>
    <x v="14"/>
    <n v="108"/>
    <n v="37.15"/>
  </r>
  <r>
    <n v="2108"/>
    <x v="2108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x v="4"/>
    <x v="14"/>
    <n v="107"/>
    <n v="89.9"/>
  </r>
  <r>
    <n v="2109"/>
    <x v="2109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x v="4"/>
    <x v="14"/>
    <n v="107"/>
    <n v="106.53"/>
  </r>
  <r>
    <n v="2110"/>
    <x v="2110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x v="4"/>
    <x v="14"/>
    <n v="100"/>
    <n v="52.82"/>
  </r>
  <r>
    <n v="2111"/>
    <x v="2111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x v="4"/>
    <x v="14"/>
    <n v="107"/>
    <n v="54.62"/>
  </r>
  <r>
    <n v="2112"/>
    <x v="2112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x v="4"/>
    <x v="14"/>
    <n v="100"/>
    <n v="27.27"/>
  </r>
  <r>
    <n v="2113"/>
    <x v="2113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x v="4"/>
    <x v="14"/>
    <n v="105"/>
    <n v="68.599999999999994"/>
  </r>
  <r>
    <n v="2114"/>
    <x v="2114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x v="4"/>
    <x v="14"/>
    <n v="105"/>
    <n v="35.61"/>
  </r>
  <r>
    <n v="2115"/>
    <x v="2115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x v="4"/>
    <x v="14"/>
    <n v="226"/>
    <n v="94.03"/>
  </r>
  <r>
    <n v="2116"/>
    <x v="2116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x v="4"/>
    <x v="14"/>
    <n v="101"/>
    <n v="526.46"/>
  </r>
  <r>
    <n v="2117"/>
    <x v="2117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x v="4"/>
    <x v="14"/>
    <n v="148"/>
    <n v="50.66"/>
  </r>
  <r>
    <n v="2118"/>
    <x v="2118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x v="4"/>
    <x v="14"/>
    <n v="135"/>
    <n v="79.180000000000007"/>
  </r>
  <r>
    <n v="2119"/>
    <x v="2119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x v="4"/>
    <x v="14"/>
    <n v="101"/>
    <n v="91.59"/>
  </r>
  <r>
    <n v="2120"/>
    <x v="2120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x v="4"/>
    <x v="14"/>
    <n v="101"/>
    <n v="116.96"/>
  </r>
  <r>
    <n v="2121"/>
    <x v="2121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x v="6"/>
    <x v="17"/>
    <n v="1"/>
    <n v="28.4"/>
  </r>
  <r>
    <n v="2122"/>
    <x v="2122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x v="6"/>
    <x v="17"/>
    <n v="0"/>
    <n v="103.33"/>
  </r>
  <r>
    <n v="2123"/>
    <x v="2123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x v="6"/>
    <x v="17"/>
    <n v="10"/>
    <n v="10"/>
  </r>
  <r>
    <n v="2124"/>
    <x v="2124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x v="6"/>
    <x v="17"/>
    <n v="10"/>
    <n v="23"/>
  </r>
  <r>
    <n v="2125"/>
    <x v="2125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x v="6"/>
    <x v="17"/>
    <n v="1"/>
    <n v="31.56"/>
  </r>
  <r>
    <n v="2126"/>
    <x v="2126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x v="6"/>
    <x v="17"/>
    <n v="0"/>
    <n v="5"/>
  </r>
  <r>
    <n v="2127"/>
    <x v="2127"/>
    <s v="Three Monkeys is an audio adventure game for PC."/>
    <x v="89"/>
    <n v="8076"/>
    <x v="2"/>
    <x v="1"/>
    <s v="GBP"/>
    <n v="1426158463"/>
    <n v="1423570063"/>
    <b v="0"/>
    <n v="236"/>
    <b v="0"/>
    <s v="games/video games"/>
    <x v="6"/>
    <x v="17"/>
    <n v="29"/>
    <n v="34.22"/>
  </r>
  <r>
    <n v="2128"/>
    <x v="2128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x v="6"/>
    <x v="17"/>
    <n v="0"/>
    <n v="25"/>
  </r>
  <r>
    <n v="2129"/>
    <x v="2129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x v="6"/>
    <x v="17"/>
    <n v="12"/>
    <n v="19.670000000000002"/>
  </r>
  <r>
    <n v="2130"/>
    <x v="2130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x v="6"/>
    <x v="17"/>
    <n v="0"/>
    <n v="21.25"/>
  </r>
  <r>
    <n v="2131"/>
    <x v="2131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x v="6"/>
    <x v="17"/>
    <n v="5"/>
    <n v="8.33"/>
  </r>
  <r>
    <n v="2132"/>
    <x v="2132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x v="6"/>
    <x v="17"/>
    <n v="2"/>
    <n v="21.34"/>
  </r>
  <r>
    <n v="2133"/>
    <x v="2133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x v="6"/>
    <x v="17"/>
    <n v="2"/>
    <n v="5.33"/>
  </r>
  <r>
    <n v="2134"/>
    <x v="2134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x v="6"/>
    <x v="17"/>
    <n v="2"/>
    <n v="34.67"/>
  </r>
  <r>
    <n v="2135"/>
    <x v="2135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x v="6"/>
    <x v="17"/>
    <n v="10"/>
    <n v="21.73"/>
  </r>
  <r>
    <n v="2136"/>
    <x v="2136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x v="6"/>
    <x v="17"/>
    <n v="0"/>
    <n v="11.92"/>
  </r>
  <r>
    <n v="2137"/>
    <x v="2137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x v="6"/>
    <x v="17"/>
    <n v="28"/>
    <n v="26.6"/>
  </r>
  <r>
    <n v="2138"/>
    <x v="2138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x v="6"/>
    <x v="17"/>
    <n v="13"/>
    <n v="10.67"/>
  </r>
  <r>
    <n v="2139"/>
    <x v="2139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x v="6"/>
    <x v="17"/>
    <n v="5"/>
    <n v="29.04"/>
  </r>
  <r>
    <n v="2140"/>
    <x v="2140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x v="6"/>
    <x v="17"/>
    <n v="0"/>
    <n v="50.91"/>
  </r>
  <r>
    <n v="2141"/>
    <x v="2141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x v="6"/>
    <x v="17"/>
    <n v="0"/>
    <n v="0"/>
  </r>
  <r>
    <n v="2142"/>
    <x v="2142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x v="6"/>
    <x v="17"/>
    <n v="6"/>
    <n v="50.08"/>
  </r>
  <r>
    <n v="2143"/>
    <x v="2143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x v="6"/>
    <x v="17"/>
    <n v="11"/>
    <n v="45"/>
  </r>
  <r>
    <n v="2144"/>
    <x v="2144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x v="6"/>
    <x v="17"/>
    <n v="2"/>
    <n v="25.29"/>
  </r>
  <r>
    <n v="2145"/>
    <x v="2145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x v="6"/>
    <x v="17"/>
    <n v="30"/>
    <n v="51.29"/>
  </r>
  <r>
    <n v="2146"/>
    <x v="2146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x v="6"/>
    <x v="17"/>
    <n v="0"/>
    <n v="1"/>
  </r>
  <r>
    <n v="2147"/>
    <x v="2147"/>
    <s v="A Point and Click Adventure on Steroids."/>
    <x v="303"/>
    <n v="2716"/>
    <x v="2"/>
    <x v="0"/>
    <s v="USD"/>
    <n v="1416125148"/>
    <n v="1413356748"/>
    <b v="0"/>
    <n v="55"/>
    <b v="0"/>
    <s v="games/video games"/>
    <x v="6"/>
    <x v="17"/>
    <n v="1"/>
    <n v="49.38"/>
  </r>
  <r>
    <n v="2148"/>
    <x v="2148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x v="6"/>
    <x v="17"/>
    <n v="2"/>
    <n v="1"/>
  </r>
  <r>
    <n v="2149"/>
    <x v="2149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x v="6"/>
    <x v="17"/>
    <n v="0"/>
    <n v="0"/>
  </r>
  <r>
    <n v="2150"/>
    <x v="2150"/>
    <s v="A pixel styled open world detective game."/>
    <x v="63"/>
    <n v="405"/>
    <x v="2"/>
    <x v="10"/>
    <s v="NOK"/>
    <n v="1468392599"/>
    <n v="1465800599"/>
    <b v="0"/>
    <n v="4"/>
    <b v="0"/>
    <s v="games/video games"/>
    <x v="6"/>
    <x v="17"/>
    <n v="1"/>
    <n v="101.25"/>
  </r>
  <r>
    <n v="2151"/>
    <x v="2151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x v="6"/>
    <x v="17"/>
    <n v="0"/>
    <n v="19.670000000000002"/>
  </r>
  <r>
    <n v="2152"/>
    <x v="2152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x v="6"/>
    <x v="17"/>
    <n v="0"/>
    <n v="12.5"/>
  </r>
  <r>
    <n v="2153"/>
    <x v="2153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x v="6"/>
    <x v="17"/>
    <n v="0"/>
    <n v="8.5"/>
  </r>
  <r>
    <n v="2154"/>
    <x v="2154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x v="6"/>
    <x v="17"/>
    <n v="1"/>
    <n v="1"/>
  </r>
  <r>
    <n v="2155"/>
    <x v="2155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x v="6"/>
    <x v="17"/>
    <n v="2"/>
    <n v="23"/>
  </r>
  <r>
    <n v="2156"/>
    <x v="2156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x v="6"/>
    <x v="17"/>
    <n v="3"/>
    <n v="17.989999999999998"/>
  </r>
  <r>
    <n v="2157"/>
    <x v="2157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x v="6"/>
    <x v="17"/>
    <n v="28"/>
    <n v="370.95"/>
  </r>
  <r>
    <n v="2158"/>
    <x v="2158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x v="6"/>
    <x v="17"/>
    <n v="7"/>
    <n v="63.57"/>
  </r>
  <r>
    <n v="2159"/>
    <x v="2159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x v="6"/>
    <x v="17"/>
    <n v="1"/>
    <n v="13"/>
  </r>
  <r>
    <n v="2160"/>
    <x v="2160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x v="6"/>
    <x v="17"/>
    <n v="1"/>
    <n v="5.31"/>
  </r>
  <r>
    <n v="2161"/>
    <x v="2161"/>
    <s v="We're trying to fund hard copies of our debut album!"/>
    <x v="44"/>
    <n v="463"/>
    <x v="0"/>
    <x v="0"/>
    <s v="USD"/>
    <n v="1443040059"/>
    <n v="1440448059"/>
    <b v="0"/>
    <n v="13"/>
    <b v="1"/>
    <s v="music/rock"/>
    <x v="4"/>
    <x v="11"/>
    <n v="116"/>
    <n v="35.619999999999997"/>
  </r>
  <r>
    <n v="2162"/>
    <x v="2162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x v="4"/>
    <x v="11"/>
    <n v="112"/>
    <n v="87.1"/>
  </r>
  <r>
    <n v="2163"/>
    <x v="2163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x v="4"/>
    <x v="11"/>
    <n v="132"/>
    <n v="75.11"/>
  </r>
  <r>
    <n v="2164"/>
    <x v="2164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x v="4"/>
    <x v="11"/>
    <n v="103"/>
    <n v="68.010000000000005"/>
  </r>
  <r>
    <n v="2165"/>
    <x v="2165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x v="4"/>
    <x v="11"/>
    <n v="139"/>
    <n v="29.62"/>
  </r>
  <r>
    <n v="2166"/>
    <x v="2166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x v="4"/>
    <x v="11"/>
    <n v="147"/>
    <n v="91.63"/>
  </r>
  <r>
    <n v="2167"/>
    <x v="2167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x v="4"/>
    <x v="11"/>
    <n v="120"/>
    <n v="22.5"/>
  </r>
  <r>
    <n v="2168"/>
    <x v="2168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x v="4"/>
    <x v="11"/>
    <n v="122"/>
    <n v="64.37"/>
  </r>
  <r>
    <n v="2169"/>
    <x v="2169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x v="4"/>
    <x v="11"/>
    <n v="100"/>
    <n v="21.86"/>
  </r>
  <r>
    <n v="2170"/>
    <x v="2170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x v="4"/>
    <x v="11"/>
    <n v="181"/>
    <n v="33.32"/>
  </r>
  <r>
    <n v="2171"/>
    <x v="2171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x v="4"/>
    <x v="11"/>
    <n v="106"/>
    <n v="90.28"/>
  </r>
  <r>
    <n v="2172"/>
    <x v="2172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x v="4"/>
    <x v="11"/>
    <n v="100"/>
    <n v="76.92"/>
  </r>
  <r>
    <n v="2173"/>
    <x v="2173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x v="4"/>
    <x v="11"/>
    <n v="127"/>
    <n v="59.23"/>
  </r>
  <r>
    <n v="2174"/>
    <x v="2174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x v="4"/>
    <x v="11"/>
    <n v="103"/>
    <n v="65.38"/>
  </r>
  <r>
    <n v="2175"/>
    <x v="2175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x v="4"/>
    <x v="11"/>
    <n v="250"/>
    <n v="67.31"/>
  </r>
  <r>
    <n v="2176"/>
    <x v="2176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x v="4"/>
    <x v="11"/>
    <n v="126"/>
    <n v="88.75"/>
  </r>
  <r>
    <n v="2177"/>
    <x v="2177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x v="4"/>
    <x v="11"/>
    <n v="100"/>
    <n v="65.87"/>
  </r>
  <r>
    <n v="2178"/>
    <x v="2178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x v="4"/>
    <x v="11"/>
    <n v="139"/>
    <n v="40.35"/>
  </r>
  <r>
    <n v="2179"/>
    <x v="2179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x v="4"/>
    <x v="11"/>
    <n v="161"/>
    <n v="76.86"/>
  </r>
  <r>
    <n v="2180"/>
    <x v="2180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x v="4"/>
    <x v="11"/>
    <n v="107"/>
    <n v="68.709999999999994"/>
  </r>
  <r>
    <n v="2181"/>
    <x v="2181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x v="6"/>
    <x v="32"/>
    <n v="153"/>
    <n v="57.77"/>
  </r>
  <r>
    <n v="2182"/>
    <x v="2182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x v="6"/>
    <x v="32"/>
    <n v="524"/>
    <n v="44.17"/>
  </r>
  <r>
    <n v="2183"/>
    <x v="2183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x v="6"/>
    <x v="32"/>
    <n v="489"/>
    <n v="31.57"/>
  </r>
  <r>
    <n v="2184"/>
    <x v="2184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x v="6"/>
    <x v="32"/>
    <n v="285"/>
    <n v="107.05"/>
  </r>
  <r>
    <n v="2185"/>
    <x v="2185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x v="6"/>
    <x v="32"/>
    <n v="1857"/>
    <n v="149.03"/>
  </r>
  <r>
    <n v="2186"/>
    <x v="2186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x v="6"/>
    <x v="32"/>
    <n v="110"/>
    <n v="55.96"/>
  </r>
  <r>
    <n v="2187"/>
    <x v="2187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x v="6"/>
    <x v="32"/>
    <n v="1015"/>
    <n v="56.97"/>
  </r>
  <r>
    <n v="2188"/>
    <x v="2188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x v="6"/>
    <x v="32"/>
    <n v="412"/>
    <n v="44.06"/>
  </r>
  <r>
    <n v="2189"/>
    <x v="2189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x v="6"/>
    <x v="32"/>
    <n v="503"/>
    <n v="68.63"/>
  </r>
  <r>
    <n v="2190"/>
    <x v="2190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x v="6"/>
    <x v="32"/>
    <n v="185"/>
    <n v="65.319999999999993"/>
  </r>
  <r>
    <n v="2191"/>
    <x v="2191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x v="6"/>
    <x v="32"/>
    <n v="120"/>
    <n v="35.92"/>
  </r>
  <r>
    <n v="2192"/>
    <x v="2192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x v="6"/>
    <x v="32"/>
    <n v="1081"/>
    <n v="40.07"/>
  </r>
  <r>
    <n v="2193"/>
    <x v="2193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x v="6"/>
    <x v="32"/>
    <n v="452"/>
    <n v="75.650000000000006"/>
  </r>
  <r>
    <n v="2194"/>
    <x v="2194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x v="6"/>
    <x v="32"/>
    <n v="537"/>
    <n v="61.2"/>
  </r>
  <r>
    <n v="2195"/>
    <x v="2195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x v="6"/>
    <x v="32"/>
    <n v="120"/>
    <n v="48.13"/>
  </r>
  <r>
    <n v="2196"/>
    <x v="2196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x v="6"/>
    <x v="32"/>
    <n v="114"/>
    <n v="68.11"/>
  </r>
  <r>
    <n v="2197"/>
    <x v="2197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x v="6"/>
    <x v="32"/>
    <n v="951"/>
    <n v="65.89"/>
  </r>
  <r>
    <n v="2198"/>
    <x v="2198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x v="6"/>
    <x v="32"/>
    <n v="133"/>
    <n v="81.650000000000006"/>
  </r>
  <r>
    <n v="2199"/>
    <x v="2199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x v="6"/>
    <x v="32"/>
    <n v="147"/>
    <n v="52.7"/>
  </r>
  <r>
    <n v="2200"/>
    <x v="2200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x v="6"/>
    <x v="32"/>
    <n v="542"/>
    <n v="41.23"/>
  </r>
  <r>
    <n v="2201"/>
    <x v="2201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x v="4"/>
    <x v="15"/>
    <n v="383"/>
    <n v="15.04"/>
  </r>
  <r>
    <n v="2202"/>
    <x v="2202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x v="4"/>
    <x v="15"/>
    <n v="704"/>
    <n v="39.07"/>
  </r>
  <r>
    <n v="2203"/>
    <x v="2203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x v="4"/>
    <x v="15"/>
    <n v="110"/>
    <n v="43.82"/>
  </r>
  <r>
    <n v="2204"/>
    <x v="2204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x v="4"/>
    <x v="15"/>
    <n v="133"/>
    <n v="27.3"/>
  </r>
  <r>
    <n v="2205"/>
    <x v="2205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x v="4"/>
    <x v="15"/>
    <n v="152"/>
    <n v="42.22"/>
  </r>
  <r>
    <n v="2206"/>
    <x v="2206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x v="4"/>
    <x v="15"/>
    <n v="103"/>
    <n v="33.24"/>
  </r>
  <r>
    <n v="2207"/>
    <x v="2207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x v="4"/>
    <x v="15"/>
    <n v="100"/>
    <n v="285.70999999999998"/>
  </r>
  <r>
    <n v="2208"/>
    <x v="2208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x v="4"/>
    <x v="15"/>
    <n v="102"/>
    <n v="42.33"/>
  </r>
  <r>
    <n v="2209"/>
    <x v="2209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x v="4"/>
    <x v="15"/>
    <n v="151"/>
    <n v="50.27"/>
  </r>
  <r>
    <n v="2210"/>
    <x v="2210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x v="4"/>
    <x v="15"/>
    <n v="111"/>
    <n v="61.9"/>
  </r>
  <r>
    <n v="2211"/>
    <x v="2211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x v="4"/>
    <x v="15"/>
    <n v="196"/>
    <n v="40.75"/>
  </r>
  <r>
    <n v="2212"/>
    <x v="2212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x v="4"/>
    <x v="15"/>
    <n v="114"/>
    <n v="55.8"/>
  </r>
  <r>
    <n v="2213"/>
    <x v="2213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x v="4"/>
    <x v="15"/>
    <n v="200"/>
    <n v="10"/>
  </r>
  <r>
    <n v="2214"/>
    <x v="2214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x v="4"/>
    <x v="15"/>
    <n v="293"/>
    <n v="73.13"/>
  </r>
  <r>
    <n v="2215"/>
    <x v="2215"/>
    <s v="Ambient Electro Grind-fest!"/>
    <x v="131"/>
    <n v="860"/>
    <x v="0"/>
    <x v="0"/>
    <s v="USD"/>
    <n v="1331621940"/>
    <n v="1329671572"/>
    <b v="0"/>
    <n v="33"/>
    <b v="1"/>
    <s v="music/electronic music"/>
    <x v="4"/>
    <x v="15"/>
    <n v="156"/>
    <n v="26.06"/>
  </r>
  <r>
    <n v="2216"/>
    <x v="2216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x v="4"/>
    <x v="15"/>
    <n v="106"/>
    <n v="22.64"/>
  </r>
  <r>
    <n v="2217"/>
    <x v="2217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x v="4"/>
    <x v="15"/>
    <n v="101"/>
    <n v="47.22"/>
  </r>
  <r>
    <n v="2218"/>
    <x v="2218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x v="4"/>
    <x v="15"/>
    <n v="123"/>
    <n v="32.32"/>
  </r>
  <r>
    <n v="2219"/>
    <x v="2219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x v="4"/>
    <x v="15"/>
    <n v="102"/>
    <n v="53.42"/>
  </r>
  <r>
    <n v="2220"/>
    <x v="2220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x v="4"/>
    <x v="15"/>
    <n v="101"/>
    <n v="51.3"/>
  </r>
  <r>
    <n v="2221"/>
    <x v="2221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x v="6"/>
    <x v="32"/>
    <n v="108"/>
    <n v="37.200000000000003"/>
  </r>
  <r>
    <n v="2222"/>
    <x v="2222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x v="6"/>
    <x v="32"/>
    <n v="163"/>
    <n v="27.1"/>
  </r>
  <r>
    <n v="2223"/>
    <x v="2223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x v="6"/>
    <x v="32"/>
    <n v="106"/>
    <n v="206.31"/>
  </r>
  <r>
    <n v="2224"/>
    <x v="2224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x v="6"/>
    <x v="32"/>
    <n v="243"/>
    <n v="82.15"/>
  </r>
  <r>
    <n v="2225"/>
    <x v="2225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x v="6"/>
    <x v="32"/>
    <n v="945"/>
    <n v="164.8"/>
  </r>
  <r>
    <n v="2226"/>
    <x v="2226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x v="6"/>
    <x v="32"/>
    <n v="108"/>
    <n v="60.82"/>
  </r>
  <r>
    <n v="2227"/>
    <x v="2227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x v="6"/>
    <x v="32"/>
    <n v="157"/>
    <n v="67.97"/>
  </r>
  <r>
    <n v="2228"/>
    <x v="2228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x v="6"/>
    <x v="32"/>
    <n v="1174"/>
    <n v="81.56"/>
  </r>
  <r>
    <n v="2229"/>
    <x v="2229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x v="6"/>
    <x v="32"/>
    <n v="171"/>
    <n v="25.43"/>
  </r>
  <r>
    <n v="2230"/>
    <x v="2230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x v="6"/>
    <x v="32"/>
    <n v="126"/>
    <n v="21.5"/>
  </r>
  <r>
    <n v="2231"/>
    <x v="2231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x v="6"/>
    <x v="32"/>
    <n v="1212"/>
    <n v="27.23"/>
  </r>
  <r>
    <n v="2232"/>
    <x v="2232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x v="6"/>
    <x v="32"/>
    <n v="496"/>
    <n v="25.09"/>
  </r>
  <r>
    <n v="2233"/>
    <x v="2233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x v="6"/>
    <x v="32"/>
    <n v="332"/>
    <n v="21.23"/>
  </r>
  <r>
    <n v="2234"/>
    <x v="2234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x v="6"/>
    <x v="32"/>
    <n v="1165"/>
    <n v="41.61"/>
  </r>
  <r>
    <n v="2235"/>
    <x v="2235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x v="6"/>
    <x v="32"/>
    <n v="153"/>
    <n v="135.59"/>
  </r>
  <r>
    <n v="2236"/>
    <x v="2236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x v="6"/>
    <x v="32"/>
    <n v="537"/>
    <n v="22.12"/>
  </r>
  <r>
    <n v="2237"/>
    <x v="2237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x v="6"/>
    <x v="32"/>
    <n v="353"/>
    <n v="64.63"/>
  </r>
  <r>
    <n v="2238"/>
    <x v="2238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x v="6"/>
    <x v="32"/>
    <n v="137"/>
    <n v="69.569999999999993"/>
  </r>
  <r>
    <n v="2239"/>
    <x v="2239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x v="6"/>
    <x v="32"/>
    <n v="128"/>
    <n v="75.13"/>
  </r>
  <r>
    <n v="2240"/>
    <x v="2240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x v="6"/>
    <x v="32"/>
    <n v="271"/>
    <n v="140.97999999999999"/>
  </r>
  <r>
    <n v="2241"/>
    <x v="2241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x v="6"/>
    <x v="32"/>
    <n v="806"/>
    <n v="49.47"/>
  </r>
  <r>
    <n v="2242"/>
    <x v="2242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x v="6"/>
    <x v="32"/>
    <n v="1360"/>
    <n v="53.87"/>
  </r>
  <r>
    <n v="2243"/>
    <x v="2243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x v="6"/>
    <x v="32"/>
    <n v="930250"/>
    <n v="4.57"/>
  </r>
  <r>
    <n v="2244"/>
    <x v="2244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x v="6"/>
    <x v="32"/>
    <n v="377"/>
    <n v="65"/>
  </r>
  <r>
    <n v="2245"/>
    <x v="2245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x v="6"/>
    <x v="32"/>
    <n v="2647"/>
    <n v="53.48"/>
  </r>
  <r>
    <n v="2246"/>
    <x v="2246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x v="6"/>
    <x v="32"/>
    <n v="100"/>
    <n v="43.91"/>
  </r>
  <r>
    <n v="2247"/>
    <x v="2247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x v="6"/>
    <x v="32"/>
    <n v="104"/>
    <n v="50.85"/>
  </r>
  <r>
    <n v="2248"/>
    <x v="2248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x v="6"/>
    <x v="32"/>
    <n v="107"/>
    <n v="58.63"/>
  </r>
  <r>
    <n v="2249"/>
    <x v="2249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x v="6"/>
    <x v="32"/>
    <n v="169"/>
    <n v="32.82"/>
  </r>
  <r>
    <n v="2250"/>
    <x v="2250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x v="6"/>
    <x v="32"/>
    <n v="975"/>
    <n v="426.93"/>
  </r>
  <r>
    <n v="2251"/>
    <x v="2251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x v="6"/>
    <x v="32"/>
    <n v="134"/>
    <n v="23.81"/>
  </r>
  <r>
    <n v="2252"/>
    <x v="2252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x v="6"/>
    <x v="32"/>
    <n v="272"/>
    <n v="98.41"/>
  </r>
  <r>
    <n v="2253"/>
    <x v="2253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x v="6"/>
    <x v="32"/>
    <n v="113"/>
    <n v="107.32"/>
  </r>
  <r>
    <n v="2254"/>
    <x v="2254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x v="6"/>
    <x v="32"/>
    <n v="460"/>
    <n v="11.67"/>
  </r>
  <r>
    <n v="2255"/>
    <x v="2255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x v="6"/>
    <x v="32"/>
    <n v="287"/>
    <n v="41.78"/>
  </r>
  <r>
    <n v="2256"/>
    <x v="2256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x v="6"/>
    <x v="32"/>
    <n v="223"/>
    <n v="21.38"/>
  </r>
  <r>
    <n v="2257"/>
    <x v="2257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x v="6"/>
    <x v="32"/>
    <n v="636"/>
    <n v="94.1"/>
  </r>
  <r>
    <n v="2258"/>
    <x v="2258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x v="6"/>
    <x v="32"/>
    <n v="147"/>
    <n v="15.72"/>
  </r>
  <r>
    <n v="2259"/>
    <x v="2259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x v="6"/>
    <x v="32"/>
    <n v="1867"/>
    <n v="90.64"/>
  </r>
  <r>
    <n v="2260"/>
    <x v="2260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x v="6"/>
    <x v="32"/>
    <n v="327"/>
    <n v="97.3"/>
  </r>
  <r>
    <n v="2261"/>
    <x v="2261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x v="6"/>
    <x v="32"/>
    <n v="780"/>
    <n v="37.119999999999997"/>
  </r>
  <r>
    <n v="2262"/>
    <x v="2262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x v="6"/>
    <x v="32"/>
    <n v="154"/>
    <n v="28.1"/>
  </r>
  <r>
    <n v="2263"/>
    <x v="2263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x v="6"/>
    <x v="32"/>
    <n v="116"/>
    <n v="144.43"/>
  </r>
  <r>
    <n v="2264"/>
    <x v="2264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x v="6"/>
    <x v="32"/>
    <n v="180"/>
    <n v="24.27"/>
  </r>
  <r>
    <n v="2265"/>
    <x v="2265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x v="6"/>
    <x v="32"/>
    <n v="299"/>
    <n v="35.119999999999997"/>
  </r>
  <r>
    <n v="2266"/>
    <x v="2266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x v="6"/>
    <x v="32"/>
    <n v="320"/>
    <n v="24.76"/>
  </r>
  <r>
    <n v="2267"/>
    <x v="2267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x v="6"/>
    <x v="32"/>
    <n v="381"/>
    <n v="188.38"/>
  </r>
  <r>
    <n v="2268"/>
    <x v="2268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x v="6"/>
    <x v="32"/>
    <n v="103"/>
    <n v="148.08000000000001"/>
  </r>
  <r>
    <n v="2269"/>
    <x v="2269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x v="6"/>
    <x v="32"/>
    <n v="1802"/>
    <n v="49.93"/>
  </r>
  <r>
    <n v="2270"/>
    <x v="2270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x v="6"/>
    <x v="32"/>
    <n v="720"/>
    <n v="107.82"/>
  </r>
  <r>
    <n v="2271"/>
    <x v="2271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x v="6"/>
    <x v="32"/>
    <n v="283"/>
    <n v="42.63"/>
  </r>
  <r>
    <n v="2272"/>
    <x v="2272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x v="6"/>
    <x v="32"/>
    <n v="1357"/>
    <n v="14.37"/>
  </r>
  <r>
    <n v="2273"/>
    <x v="2273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x v="6"/>
    <x v="32"/>
    <n v="220"/>
    <n v="37.479999999999997"/>
  </r>
  <r>
    <n v="2274"/>
    <x v="2274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x v="6"/>
    <x v="32"/>
    <n v="120"/>
    <n v="30.2"/>
  </r>
  <r>
    <n v="2275"/>
    <x v="2275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x v="6"/>
    <x v="32"/>
    <n v="408"/>
    <n v="33.549999999999997"/>
  </r>
  <r>
    <n v="2276"/>
    <x v="2276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x v="6"/>
    <x v="32"/>
    <n v="106"/>
    <n v="64.75"/>
  </r>
  <r>
    <n v="2277"/>
    <x v="2277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x v="6"/>
    <x v="32"/>
    <n v="141"/>
    <n v="57.93"/>
  </r>
  <r>
    <n v="2278"/>
    <x v="2278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x v="6"/>
    <x v="32"/>
    <n v="271"/>
    <n v="53.08"/>
  </r>
  <r>
    <n v="2279"/>
    <x v="2279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x v="6"/>
    <x v="32"/>
    <n v="154"/>
    <n v="48.06"/>
  </r>
  <r>
    <n v="2280"/>
    <x v="2280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x v="6"/>
    <x v="32"/>
    <n v="404"/>
    <n v="82.4"/>
  </r>
  <r>
    <n v="2281"/>
    <x v="2281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x v="4"/>
    <x v="11"/>
    <n v="185"/>
    <n v="50.45"/>
  </r>
  <r>
    <n v="2282"/>
    <x v="2282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x v="4"/>
    <x v="11"/>
    <n v="185"/>
    <n v="115.83"/>
  </r>
  <r>
    <n v="2283"/>
    <x v="2283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x v="4"/>
    <x v="11"/>
    <n v="101"/>
    <n v="63.03"/>
  </r>
  <r>
    <n v="2284"/>
    <x v="2284"/>
    <s v="The Vinyl Skyway reunite to make a third album. "/>
    <x v="12"/>
    <n v="6373.27"/>
    <x v="0"/>
    <x v="0"/>
    <s v="USD"/>
    <n v="1299902400"/>
    <n v="1297451245"/>
    <b v="0"/>
    <n v="59"/>
    <b v="1"/>
    <s v="music/rock"/>
    <x v="4"/>
    <x v="11"/>
    <n v="106"/>
    <n v="108.02"/>
  </r>
  <r>
    <n v="2285"/>
    <x v="2285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x v="4"/>
    <x v="11"/>
    <n v="121"/>
    <n v="46.09"/>
  </r>
  <r>
    <n v="2286"/>
    <x v="2286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x v="4"/>
    <x v="11"/>
    <n v="100"/>
    <n v="107.21"/>
  </r>
  <r>
    <n v="2287"/>
    <x v="2287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x v="4"/>
    <x v="11"/>
    <n v="120"/>
    <n v="50.93"/>
  </r>
  <r>
    <n v="2288"/>
    <x v="2288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x v="4"/>
    <x v="11"/>
    <n v="100"/>
    <n v="40.04"/>
  </r>
  <r>
    <n v="2289"/>
    <x v="2289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x v="4"/>
    <x v="11"/>
    <n v="107"/>
    <n v="64.44"/>
  </r>
  <r>
    <n v="2290"/>
    <x v="2290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x v="4"/>
    <x v="11"/>
    <n v="104"/>
    <n v="53.83"/>
  </r>
  <r>
    <n v="2291"/>
    <x v="2291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x v="4"/>
    <x v="11"/>
    <n v="173"/>
    <n v="100.47"/>
  </r>
  <r>
    <n v="2292"/>
    <x v="2292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x v="4"/>
    <x v="11"/>
    <n v="107"/>
    <n v="46.63"/>
  </r>
  <r>
    <n v="2293"/>
    <x v="2293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x v="4"/>
    <x v="11"/>
    <n v="108"/>
    <n v="34.07"/>
  </r>
  <r>
    <n v="2294"/>
    <x v="2294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x v="4"/>
    <x v="11"/>
    <n v="146"/>
    <n v="65.209999999999994"/>
  </r>
  <r>
    <n v="2295"/>
    <x v="2295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x v="4"/>
    <x v="11"/>
    <n v="125"/>
    <n v="44.21"/>
  </r>
  <r>
    <n v="2296"/>
    <x v="2296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x v="4"/>
    <x v="11"/>
    <n v="149"/>
    <n v="71.97"/>
  </r>
  <r>
    <n v="2297"/>
    <x v="2297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x v="4"/>
    <x v="11"/>
    <n v="101"/>
    <n v="52.95"/>
  </r>
  <r>
    <n v="2298"/>
    <x v="2298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x v="4"/>
    <x v="11"/>
    <n v="105"/>
    <n v="109.45"/>
  </r>
  <r>
    <n v="2299"/>
    <x v="2299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x v="4"/>
    <x v="11"/>
    <n v="350"/>
    <n v="75.040000000000006"/>
  </r>
  <r>
    <n v="2300"/>
    <x v="2300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x v="4"/>
    <x v="11"/>
    <n v="101"/>
    <n v="115.71"/>
  </r>
  <r>
    <n v="2301"/>
    <x v="2301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x v="4"/>
    <x v="14"/>
    <n v="134"/>
    <n v="31.66"/>
  </r>
  <r>
    <n v="2302"/>
    <x v="2302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x v="4"/>
    <x v="14"/>
    <n v="171"/>
    <n v="46.18"/>
  </r>
  <r>
    <n v="2303"/>
    <x v="2303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x v="4"/>
    <x v="14"/>
    <n v="109"/>
    <n v="68.48"/>
  </r>
  <r>
    <n v="2304"/>
    <x v="2304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x v="4"/>
    <x v="14"/>
    <n v="101"/>
    <n v="53.47"/>
  </r>
  <r>
    <n v="2305"/>
    <x v="2305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x v="4"/>
    <x v="14"/>
    <n v="101"/>
    <n v="109.11"/>
  </r>
  <r>
    <n v="2306"/>
    <x v="2306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x v="4"/>
    <x v="14"/>
    <n v="107"/>
    <n v="51.19"/>
  </r>
  <r>
    <n v="2307"/>
    <x v="2307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x v="4"/>
    <x v="14"/>
    <n v="107"/>
    <n v="27.94"/>
  </r>
  <r>
    <n v="2308"/>
    <x v="2308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x v="4"/>
    <x v="14"/>
    <n v="101"/>
    <n v="82.5"/>
  </r>
  <r>
    <n v="2309"/>
    <x v="2309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x v="4"/>
    <x v="14"/>
    <n v="107"/>
    <n v="59.82"/>
  </r>
  <r>
    <n v="2310"/>
    <x v="2310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x v="4"/>
    <x v="14"/>
    <n v="429"/>
    <n v="64.819999999999993"/>
  </r>
  <r>
    <n v="2311"/>
    <x v="2311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x v="4"/>
    <x v="14"/>
    <n v="104"/>
    <n v="90.1"/>
  </r>
  <r>
    <n v="2312"/>
    <x v="2312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x v="4"/>
    <x v="14"/>
    <n v="108"/>
    <n v="40.96"/>
  </r>
  <r>
    <n v="2313"/>
    <x v="2313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x v="4"/>
    <x v="14"/>
    <n v="176"/>
    <n v="56"/>
  </r>
  <r>
    <n v="2314"/>
    <x v="2314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x v="4"/>
    <x v="14"/>
    <n v="157"/>
    <n v="37.67"/>
  </r>
  <r>
    <n v="2315"/>
    <x v="2315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x v="4"/>
    <x v="14"/>
    <n v="103"/>
    <n v="40.08"/>
  </r>
  <r>
    <n v="2316"/>
    <x v="2316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x v="4"/>
    <x v="14"/>
    <n v="104"/>
    <n v="78.03"/>
  </r>
  <r>
    <n v="2317"/>
    <x v="2317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x v="4"/>
    <x v="14"/>
    <n v="104"/>
    <n v="18.91"/>
  </r>
  <r>
    <n v="2318"/>
    <x v="2318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x v="4"/>
    <x v="14"/>
    <n v="121"/>
    <n v="37.130000000000003"/>
  </r>
  <r>
    <n v="2319"/>
    <x v="2319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x v="4"/>
    <x v="14"/>
    <n v="108"/>
    <n v="41.96"/>
  </r>
  <r>
    <n v="2320"/>
    <x v="2320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x v="4"/>
    <x v="14"/>
    <n v="109"/>
    <n v="61.04"/>
  </r>
  <r>
    <n v="2321"/>
    <x v="2321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x v="7"/>
    <x v="33"/>
    <n v="39"/>
    <n v="64.53"/>
  </r>
  <r>
    <n v="2322"/>
    <x v="2322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x v="7"/>
    <x v="33"/>
    <n v="3"/>
    <n v="21.25"/>
  </r>
  <r>
    <n v="2323"/>
    <x v="2323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x v="7"/>
    <x v="33"/>
    <n v="48"/>
    <n v="30"/>
  </r>
  <r>
    <n v="2324"/>
    <x v="2324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x v="7"/>
    <x v="33"/>
    <n v="21"/>
    <n v="25.49"/>
  </r>
  <r>
    <n v="2325"/>
    <x v="2325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x v="7"/>
    <x v="33"/>
    <n v="8"/>
    <n v="11.43"/>
  </r>
  <r>
    <n v="2326"/>
    <x v="2326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x v="7"/>
    <x v="33"/>
    <n v="1"/>
    <n v="108"/>
  </r>
  <r>
    <n v="2327"/>
    <x v="2327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x v="7"/>
    <x v="33"/>
    <n v="526"/>
    <n v="54.88"/>
  </r>
  <r>
    <n v="2328"/>
    <x v="2328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x v="7"/>
    <x v="33"/>
    <n v="254"/>
    <n v="47.38"/>
  </r>
  <r>
    <n v="2329"/>
    <x v="2329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x v="7"/>
    <x v="33"/>
    <n v="106"/>
    <n v="211.84"/>
  </r>
  <r>
    <n v="2330"/>
    <x v="2330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x v="7"/>
    <x v="33"/>
    <n v="102"/>
    <n v="219.93"/>
  </r>
  <r>
    <n v="2331"/>
    <x v="2331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x v="7"/>
    <x v="33"/>
    <n v="144"/>
    <n v="40.799999999999997"/>
  </r>
  <r>
    <n v="2332"/>
    <x v="2332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x v="7"/>
    <x v="33"/>
    <n v="106"/>
    <n v="75.5"/>
  </r>
  <r>
    <n v="2333"/>
    <x v="2333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x v="7"/>
    <x v="33"/>
    <n v="212"/>
    <n v="13.54"/>
  </r>
  <r>
    <n v="2334"/>
    <x v="2334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x v="7"/>
    <x v="33"/>
    <n v="102"/>
    <n v="60.87"/>
  </r>
  <r>
    <n v="2335"/>
    <x v="2335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x v="7"/>
    <x v="33"/>
    <n v="102"/>
    <n v="115.69"/>
  </r>
  <r>
    <n v="2336"/>
    <x v="2336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x v="7"/>
    <x v="33"/>
    <n v="521"/>
    <n v="48.1"/>
  </r>
  <r>
    <n v="2337"/>
    <x v="2337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x v="7"/>
    <x v="33"/>
    <n v="111"/>
    <n v="74.180000000000007"/>
  </r>
  <r>
    <n v="2338"/>
    <x v="2338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x v="7"/>
    <x v="33"/>
    <n v="101"/>
    <n v="123.35"/>
  </r>
  <r>
    <n v="2339"/>
    <x v="2339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x v="7"/>
    <x v="33"/>
    <n v="294"/>
    <n v="66.62"/>
  </r>
  <r>
    <n v="2340"/>
    <x v="2340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x v="7"/>
    <x v="33"/>
    <n v="106"/>
    <n v="104.99"/>
  </r>
  <r>
    <n v="2341"/>
    <x v="2341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x v="2"/>
    <x v="7"/>
    <n v="0"/>
    <n v="0"/>
  </r>
  <r>
    <n v="2342"/>
    <x v="2342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x v="2"/>
    <x v="7"/>
    <n v="0"/>
    <n v="0"/>
  </r>
  <r>
    <n v="2343"/>
    <x v="2343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x v="2"/>
    <x v="7"/>
    <n v="3"/>
    <n v="300"/>
  </r>
  <r>
    <n v="2344"/>
    <x v="2344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x v="2"/>
    <x v="7"/>
    <n v="0"/>
    <n v="1"/>
  </r>
  <r>
    <n v="2345"/>
    <x v="2345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x v="2"/>
    <x v="7"/>
    <n v="0"/>
    <n v="0"/>
  </r>
  <r>
    <n v="2346"/>
    <x v="2346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x v="2"/>
    <x v="7"/>
    <n v="0"/>
    <n v="13"/>
  </r>
  <r>
    <n v="2347"/>
    <x v="2347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x v="2"/>
    <x v="7"/>
    <n v="2"/>
    <n v="15"/>
  </r>
  <r>
    <n v="2348"/>
    <x v="2348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x v="2"/>
    <x v="7"/>
    <n v="0"/>
    <n v="54"/>
  </r>
  <r>
    <n v="2349"/>
    <x v="2349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x v="2"/>
    <x v="7"/>
    <n v="0"/>
    <n v="0"/>
  </r>
  <r>
    <n v="2350"/>
    <x v="2350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x v="2"/>
    <x v="7"/>
    <n v="0"/>
    <n v="0"/>
  </r>
  <r>
    <n v="2351"/>
    <x v="2351"/>
    <s v="Donate $30 or more and receive a free selfie stick."/>
    <x v="341"/>
    <n v="108"/>
    <x v="1"/>
    <x v="4"/>
    <s v="NZD"/>
    <n v="1430360739"/>
    <n v="1427768739"/>
    <b v="0"/>
    <n v="7"/>
    <b v="0"/>
    <s v="technology/web"/>
    <x v="2"/>
    <x v="7"/>
    <n v="1"/>
    <n v="15.43"/>
  </r>
  <r>
    <n v="2352"/>
    <x v="2352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x v="2"/>
    <x v="7"/>
    <n v="0"/>
    <n v="0"/>
  </r>
  <r>
    <n v="2353"/>
    <x v="2353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x v="2"/>
    <x v="7"/>
    <n v="0"/>
    <n v="0"/>
  </r>
  <r>
    <n v="2354"/>
    <x v="2354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x v="2"/>
    <x v="7"/>
    <n v="0"/>
    <n v="25"/>
  </r>
  <r>
    <n v="2355"/>
    <x v="2355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x v="2"/>
    <x v="7"/>
    <n v="1"/>
    <n v="27.5"/>
  </r>
  <r>
    <n v="2356"/>
    <x v="2356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x v="2"/>
    <x v="7"/>
    <n v="0"/>
    <n v="0"/>
  </r>
  <r>
    <n v="2357"/>
    <x v="2357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x v="2"/>
    <x v="7"/>
    <n v="0"/>
    <n v="0"/>
  </r>
  <r>
    <n v="2358"/>
    <x v="2358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x v="2"/>
    <x v="7"/>
    <n v="0"/>
    <n v="0"/>
  </r>
  <r>
    <n v="2359"/>
    <x v="2359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x v="2"/>
    <x v="7"/>
    <n v="15"/>
    <n v="367"/>
  </r>
  <r>
    <n v="2360"/>
    <x v="2360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x v="2"/>
    <x v="7"/>
    <n v="0"/>
    <n v="2"/>
  </r>
  <r>
    <n v="2361"/>
    <x v="2361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x v="2"/>
    <x v="7"/>
    <n v="0"/>
    <n v="0"/>
  </r>
  <r>
    <n v="2362"/>
    <x v="2362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x v="2"/>
    <x v="7"/>
    <n v="29"/>
    <n v="60"/>
  </r>
  <r>
    <n v="2363"/>
    <x v="2363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x v="2"/>
    <x v="7"/>
    <n v="0"/>
    <n v="0"/>
  </r>
  <r>
    <n v="2364"/>
    <x v="2364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x v="2"/>
    <x v="7"/>
    <n v="0"/>
    <n v="0"/>
  </r>
  <r>
    <n v="2365"/>
    <x v="2365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x v="2"/>
    <x v="7"/>
    <n v="0"/>
    <n v="0"/>
  </r>
  <r>
    <n v="2366"/>
    <x v="2366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x v="2"/>
    <x v="7"/>
    <n v="11"/>
    <n v="97.41"/>
  </r>
  <r>
    <n v="2367"/>
    <x v="2367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x v="2"/>
    <x v="7"/>
    <n v="1"/>
    <n v="47.86"/>
  </r>
  <r>
    <n v="2368"/>
    <x v="2368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x v="2"/>
    <x v="7"/>
    <n v="0"/>
    <n v="50"/>
  </r>
  <r>
    <n v="2369"/>
    <x v="2369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x v="2"/>
    <x v="7"/>
    <n v="0"/>
    <n v="0"/>
  </r>
  <r>
    <n v="2370"/>
    <x v="2370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x v="2"/>
    <x v="7"/>
    <n v="0"/>
    <n v="20.5"/>
  </r>
  <r>
    <n v="2371"/>
    <x v="2371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x v="2"/>
    <x v="7"/>
    <n v="0"/>
    <n v="0"/>
  </r>
  <r>
    <n v="2372"/>
    <x v="2372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x v="2"/>
    <x v="7"/>
    <n v="3"/>
    <n v="30"/>
  </r>
  <r>
    <n v="2373"/>
    <x v="2373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x v="2"/>
    <x v="7"/>
    <n v="0"/>
    <n v="50"/>
  </r>
  <r>
    <n v="2374"/>
    <x v="2374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x v="2"/>
    <x v="7"/>
    <n v="0"/>
    <n v="10"/>
  </r>
  <r>
    <n v="2375"/>
    <x v="2375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x v="2"/>
    <x v="7"/>
    <n v="0"/>
    <n v="0"/>
  </r>
  <r>
    <n v="2376"/>
    <x v="2376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x v="2"/>
    <x v="7"/>
    <n v="11"/>
    <n v="81.58"/>
  </r>
  <r>
    <n v="2377"/>
    <x v="2377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x v="2"/>
    <x v="7"/>
    <n v="0"/>
    <n v="0"/>
  </r>
  <r>
    <n v="2378"/>
    <x v="2378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x v="2"/>
    <x v="7"/>
    <n v="0"/>
    <n v="0"/>
  </r>
  <r>
    <n v="2379"/>
    <x v="2379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x v="2"/>
    <x v="7"/>
    <n v="0"/>
    <n v="0"/>
  </r>
  <r>
    <n v="2380"/>
    <x v="2380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x v="2"/>
    <x v="7"/>
    <n v="0"/>
    <n v="18.329999999999998"/>
  </r>
  <r>
    <n v="2381"/>
    <x v="2381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x v="2"/>
    <x v="7"/>
    <n v="2"/>
    <n v="224.43"/>
  </r>
  <r>
    <n v="2382"/>
    <x v="2382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x v="2"/>
    <x v="7"/>
    <n v="3"/>
    <n v="37.5"/>
  </r>
  <r>
    <n v="2383"/>
    <x v="2383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x v="2"/>
    <x v="7"/>
    <n v="4"/>
    <n v="145"/>
  </r>
  <r>
    <n v="2384"/>
    <x v="2384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x v="2"/>
    <x v="7"/>
    <n v="1"/>
    <n v="1"/>
  </r>
  <r>
    <n v="2385"/>
    <x v="2385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x v="2"/>
    <x v="7"/>
    <n v="1"/>
    <n v="112.57"/>
  </r>
  <r>
    <n v="2386"/>
    <x v="2386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x v="2"/>
    <x v="7"/>
    <n v="0"/>
    <n v="0"/>
  </r>
  <r>
    <n v="2387"/>
    <x v="2387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x v="2"/>
    <x v="7"/>
    <n v="1"/>
    <n v="342"/>
  </r>
  <r>
    <n v="2388"/>
    <x v="2388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x v="2"/>
    <x v="7"/>
    <n v="1"/>
    <n v="57.88"/>
  </r>
  <r>
    <n v="2389"/>
    <x v="2389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x v="2"/>
    <x v="7"/>
    <n v="0"/>
    <n v="30"/>
  </r>
  <r>
    <n v="2390"/>
    <x v="2390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x v="2"/>
    <x v="7"/>
    <n v="0"/>
    <n v="0"/>
  </r>
  <r>
    <n v="2391"/>
    <x v="2391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x v="2"/>
    <x v="7"/>
    <n v="0"/>
    <n v="25"/>
  </r>
  <r>
    <n v="2392"/>
    <x v="2392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x v="2"/>
    <x v="7"/>
    <n v="0"/>
    <n v="0"/>
  </r>
  <r>
    <n v="2393"/>
    <x v="2393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x v="2"/>
    <x v="7"/>
    <n v="0"/>
    <n v="50"/>
  </r>
  <r>
    <n v="2394"/>
    <x v="2394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x v="2"/>
    <x v="7"/>
    <n v="0"/>
    <n v="1.5"/>
  </r>
  <r>
    <n v="2395"/>
    <x v="2395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x v="2"/>
    <x v="7"/>
    <n v="0"/>
    <n v="0"/>
  </r>
  <r>
    <n v="2396"/>
    <x v="2396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x v="2"/>
    <x v="7"/>
    <n v="0"/>
    <n v="10"/>
  </r>
  <r>
    <n v="2397"/>
    <x v="2397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x v="2"/>
    <x v="7"/>
    <n v="0"/>
    <n v="0"/>
  </r>
  <r>
    <n v="2398"/>
    <x v="2398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x v="2"/>
    <x v="7"/>
    <n v="0"/>
    <n v="0"/>
  </r>
  <r>
    <n v="2399"/>
    <x v="2399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x v="2"/>
    <x v="7"/>
    <n v="0"/>
    <n v="0"/>
  </r>
  <r>
    <n v="2400"/>
    <x v="2400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x v="2"/>
    <x v="7"/>
    <n v="0"/>
    <n v="0"/>
  </r>
  <r>
    <n v="2401"/>
    <x v="2401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x v="7"/>
    <x v="19"/>
    <n v="1"/>
    <n v="22.33"/>
  </r>
  <r>
    <n v="2402"/>
    <x v="2402"/>
    <s v="Small town, delicious treats, and a mobile truck"/>
    <x v="14"/>
    <n v="52"/>
    <x v="2"/>
    <x v="0"/>
    <s v="USD"/>
    <n v="1431533931"/>
    <n v="1428941931"/>
    <b v="0"/>
    <n v="1"/>
    <b v="0"/>
    <s v="food/food trucks"/>
    <x v="7"/>
    <x v="19"/>
    <n v="0"/>
    <n v="52"/>
  </r>
  <r>
    <n v="2403"/>
    <x v="2403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x v="7"/>
    <x v="19"/>
    <n v="17"/>
    <n v="16.829999999999998"/>
  </r>
  <r>
    <n v="2404"/>
    <x v="2404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x v="7"/>
    <x v="19"/>
    <n v="0"/>
    <n v="0"/>
  </r>
  <r>
    <n v="2405"/>
    <x v="2405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x v="7"/>
    <x v="19"/>
    <n v="23"/>
    <n v="56.3"/>
  </r>
  <r>
    <n v="2406"/>
    <x v="2406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x v="7"/>
    <x v="19"/>
    <n v="41"/>
    <n v="84.06"/>
  </r>
  <r>
    <n v="2407"/>
    <x v="2407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x v="7"/>
    <x v="19"/>
    <n v="25"/>
    <n v="168.39"/>
  </r>
  <r>
    <n v="2408"/>
    <x v="2408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x v="7"/>
    <x v="19"/>
    <n v="0"/>
    <n v="15"/>
  </r>
  <r>
    <n v="2409"/>
    <x v="2409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x v="7"/>
    <x v="19"/>
    <n v="2"/>
    <n v="76.67"/>
  </r>
  <r>
    <n v="2410"/>
    <x v="2410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x v="7"/>
    <x v="19"/>
    <n v="0"/>
    <n v="0"/>
  </r>
  <r>
    <n v="2411"/>
    <x v="2411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x v="7"/>
    <x v="19"/>
    <n v="1"/>
    <n v="50.33"/>
  </r>
  <r>
    <n v="2412"/>
    <x v="2412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x v="7"/>
    <x v="19"/>
    <n v="0"/>
    <n v="0"/>
  </r>
  <r>
    <n v="2413"/>
    <x v="2413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x v="7"/>
    <x v="19"/>
    <n v="1"/>
    <n v="8.33"/>
  </r>
  <r>
    <n v="2414"/>
    <x v="2414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x v="7"/>
    <x v="19"/>
    <n v="3"/>
    <n v="35.380000000000003"/>
  </r>
  <r>
    <n v="2415"/>
    <x v="2415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x v="7"/>
    <x v="19"/>
    <n v="1"/>
    <n v="55.83"/>
  </r>
  <r>
    <n v="2416"/>
    <x v="2416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x v="7"/>
    <x v="19"/>
    <n v="0"/>
    <n v="5"/>
  </r>
  <r>
    <n v="2417"/>
    <x v="2417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x v="7"/>
    <x v="19"/>
    <n v="0"/>
    <n v="0"/>
  </r>
  <r>
    <n v="2418"/>
    <x v="2418"/>
    <s v="I want to start my food truck business."/>
    <x v="31"/>
    <n v="5"/>
    <x v="2"/>
    <x v="0"/>
    <s v="USD"/>
    <n v="1427225644"/>
    <n v="1422045244"/>
    <b v="0"/>
    <n v="5"/>
    <b v="0"/>
    <s v="food/food trucks"/>
    <x v="7"/>
    <x v="19"/>
    <n v="0"/>
    <n v="1"/>
  </r>
  <r>
    <n v="2419"/>
    <x v="2419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x v="7"/>
    <x v="19"/>
    <n v="0"/>
    <n v="0"/>
  </r>
  <r>
    <n v="2420"/>
    <x v="2420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x v="7"/>
    <x v="19"/>
    <n v="15"/>
    <n v="69.47"/>
  </r>
  <r>
    <n v="2421"/>
    <x v="2421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x v="7"/>
    <x v="19"/>
    <n v="0"/>
    <n v="1"/>
  </r>
  <r>
    <n v="2422"/>
    <x v="2422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x v="7"/>
    <x v="19"/>
    <n v="0"/>
    <n v="1"/>
  </r>
  <r>
    <n v="2423"/>
    <x v="2423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x v="7"/>
    <x v="19"/>
    <n v="0"/>
    <n v="8"/>
  </r>
  <r>
    <n v="2424"/>
    <x v="2424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x v="7"/>
    <x v="19"/>
    <n v="1"/>
    <n v="34.44"/>
  </r>
  <r>
    <n v="2425"/>
    <x v="2425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x v="7"/>
    <x v="19"/>
    <n v="0"/>
    <n v="1"/>
  </r>
  <r>
    <n v="2426"/>
    <x v="2426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x v="7"/>
    <x v="19"/>
    <n v="0"/>
    <n v="0"/>
  </r>
  <r>
    <n v="2427"/>
    <x v="2427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x v="7"/>
    <x v="19"/>
    <n v="0"/>
    <n v="1"/>
  </r>
  <r>
    <n v="2428"/>
    <x v="2428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x v="7"/>
    <x v="19"/>
    <n v="0"/>
    <n v="1"/>
  </r>
  <r>
    <n v="2429"/>
    <x v="2429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x v="7"/>
    <x v="19"/>
    <n v="1"/>
    <n v="501.25"/>
  </r>
  <r>
    <n v="2430"/>
    <x v="2430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x v="7"/>
    <x v="19"/>
    <n v="1"/>
    <n v="10.5"/>
  </r>
  <r>
    <n v="2431"/>
    <x v="2431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x v="7"/>
    <x v="19"/>
    <n v="0"/>
    <n v="1"/>
  </r>
  <r>
    <n v="2432"/>
    <x v="2432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x v="7"/>
    <x v="19"/>
    <n v="0"/>
    <n v="1"/>
  </r>
  <r>
    <n v="2433"/>
    <x v="2433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x v="7"/>
    <x v="19"/>
    <n v="0"/>
    <n v="0"/>
  </r>
  <r>
    <n v="2434"/>
    <x v="2434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x v="7"/>
    <x v="19"/>
    <n v="0"/>
    <n v="13"/>
  </r>
  <r>
    <n v="2435"/>
    <x v="2435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x v="7"/>
    <x v="19"/>
    <n v="0"/>
    <n v="306"/>
  </r>
  <r>
    <n v="2436"/>
    <x v="2436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x v="7"/>
    <x v="19"/>
    <n v="0"/>
    <n v="22.5"/>
  </r>
  <r>
    <n v="2437"/>
    <x v="2437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x v="7"/>
    <x v="19"/>
    <n v="0"/>
    <n v="0"/>
  </r>
  <r>
    <n v="2438"/>
    <x v="2438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x v="7"/>
    <x v="19"/>
    <n v="0"/>
    <n v="50"/>
  </r>
  <r>
    <n v="2439"/>
    <x v="2439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x v="7"/>
    <x v="19"/>
    <n v="0"/>
    <n v="0"/>
  </r>
  <r>
    <n v="2440"/>
    <x v="2440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x v="7"/>
    <x v="19"/>
    <n v="0"/>
    <n v="5"/>
  </r>
  <r>
    <n v="2441"/>
    <x v="2441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x v="7"/>
    <x v="33"/>
    <n v="108"/>
    <n v="74.23"/>
  </r>
  <r>
    <n v="2442"/>
    <x v="2442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x v="7"/>
    <x v="33"/>
    <n v="126"/>
    <n v="81.25"/>
  </r>
  <r>
    <n v="2443"/>
    <x v="2443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x v="7"/>
    <x v="33"/>
    <n v="203"/>
    <n v="130.22999999999999"/>
  </r>
  <r>
    <n v="2444"/>
    <x v="2444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x v="7"/>
    <x v="33"/>
    <n v="109"/>
    <n v="53.41"/>
  </r>
  <r>
    <n v="2445"/>
    <x v="2445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x v="7"/>
    <x v="33"/>
    <n v="173"/>
    <n v="75.13"/>
  </r>
  <r>
    <n v="2446"/>
    <x v="2446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x v="7"/>
    <x v="33"/>
    <n v="168"/>
    <n v="75.67"/>
  </r>
  <r>
    <n v="2447"/>
    <x v="2447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x v="7"/>
    <x v="33"/>
    <n v="427"/>
    <n v="31.69"/>
  </r>
  <r>
    <n v="2448"/>
    <x v="2448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x v="7"/>
    <x v="33"/>
    <n v="108"/>
    <n v="47.78"/>
  </r>
  <r>
    <n v="2449"/>
    <x v="2449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x v="7"/>
    <x v="33"/>
    <n v="108"/>
    <n v="90"/>
  </r>
  <r>
    <n v="2450"/>
    <x v="2450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x v="7"/>
    <x v="33"/>
    <n v="102"/>
    <n v="149.31"/>
  </r>
  <r>
    <n v="2451"/>
    <x v="2451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x v="7"/>
    <x v="33"/>
    <n v="115"/>
    <n v="62.07"/>
  </r>
  <r>
    <n v="2452"/>
    <x v="2452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x v="7"/>
    <x v="33"/>
    <n v="134"/>
    <n v="53.4"/>
  </r>
  <r>
    <n v="2453"/>
    <x v="2453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x v="7"/>
    <x v="33"/>
    <n v="155"/>
    <n v="69.27"/>
  </r>
  <r>
    <n v="2454"/>
    <x v="2454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x v="7"/>
    <x v="33"/>
    <n v="101"/>
    <n v="271.51"/>
  </r>
  <r>
    <n v="2455"/>
    <x v="2455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x v="7"/>
    <x v="33"/>
    <n v="182"/>
    <n v="34.130000000000003"/>
  </r>
  <r>
    <n v="2456"/>
    <x v="2456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x v="7"/>
    <x v="33"/>
    <n v="181"/>
    <n v="40.49"/>
  </r>
  <r>
    <n v="2457"/>
    <x v="2457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x v="7"/>
    <x v="33"/>
    <n v="102"/>
    <n v="189.76"/>
  </r>
  <r>
    <n v="2458"/>
    <x v="2458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x v="7"/>
    <x v="33"/>
    <n v="110"/>
    <n v="68.86"/>
  </r>
  <r>
    <n v="2459"/>
    <x v="2459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x v="7"/>
    <x v="33"/>
    <n v="102"/>
    <n v="108.78"/>
  </r>
  <r>
    <n v="2460"/>
    <x v="2460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x v="7"/>
    <x v="33"/>
    <n v="101"/>
    <n v="125.99"/>
  </r>
  <r>
    <n v="2461"/>
    <x v="2461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x v="4"/>
    <x v="14"/>
    <n v="104"/>
    <n v="90.52"/>
  </r>
  <r>
    <n v="2462"/>
    <x v="2462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x v="4"/>
    <x v="14"/>
    <n v="111"/>
    <n v="28.88"/>
  </r>
  <r>
    <n v="2463"/>
    <x v="2463"/>
    <s v="Emma Ate The Lion's debut full length album"/>
    <x v="13"/>
    <n v="2325"/>
    <x v="0"/>
    <x v="0"/>
    <s v="USD"/>
    <n v="1366138800"/>
    <n v="1362710425"/>
    <b v="0"/>
    <n v="75"/>
    <b v="1"/>
    <s v="music/indie rock"/>
    <x v="4"/>
    <x v="14"/>
    <n v="116"/>
    <n v="31"/>
  </r>
  <r>
    <n v="2464"/>
    <x v="2464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x v="4"/>
    <x v="14"/>
    <n v="111"/>
    <n v="51.67"/>
  </r>
  <r>
    <n v="2465"/>
    <x v="2465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x v="4"/>
    <x v="14"/>
    <n v="180"/>
    <n v="26.27"/>
  </r>
  <r>
    <n v="2466"/>
    <x v="2466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x v="4"/>
    <x v="14"/>
    <n v="100"/>
    <n v="48.08"/>
  </r>
  <r>
    <n v="2467"/>
    <x v="2467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x v="4"/>
    <x v="14"/>
    <n v="119"/>
    <n v="27.56"/>
  </r>
  <r>
    <n v="2468"/>
    <x v="2468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x v="4"/>
    <x v="14"/>
    <n v="107"/>
    <n v="36.97"/>
  </r>
  <r>
    <n v="2469"/>
    <x v="2469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x v="4"/>
    <x v="14"/>
    <n v="114"/>
    <n v="29.02"/>
  </r>
  <r>
    <n v="2470"/>
    <x v="2470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x v="4"/>
    <x v="14"/>
    <n v="103"/>
    <n v="28.66"/>
  </r>
  <r>
    <n v="2471"/>
    <x v="2471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x v="4"/>
    <x v="14"/>
    <n v="128"/>
    <n v="37.65"/>
  </r>
  <r>
    <n v="2472"/>
    <x v="2472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x v="4"/>
    <x v="14"/>
    <n v="136"/>
    <n v="97.9"/>
  </r>
  <r>
    <n v="2473"/>
    <x v="2473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x v="4"/>
    <x v="14"/>
    <n v="100"/>
    <n v="42.55"/>
  </r>
  <r>
    <n v="2474"/>
    <x v="2474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x v="4"/>
    <x v="14"/>
    <n v="100"/>
    <n v="131.58000000000001"/>
  </r>
  <r>
    <n v="2475"/>
    <x v="2475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x v="4"/>
    <x v="14"/>
    <n v="105"/>
    <n v="32.32"/>
  </r>
  <r>
    <n v="2476"/>
    <x v="2476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x v="4"/>
    <x v="14"/>
    <n v="105"/>
    <n v="61.1"/>
  </r>
  <r>
    <n v="2477"/>
    <x v="823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x v="4"/>
    <x v="14"/>
    <n v="171"/>
    <n v="31.34"/>
  </r>
  <r>
    <n v="2478"/>
    <x v="2477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x v="4"/>
    <x v="14"/>
    <n v="128"/>
    <n v="129.11000000000001"/>
  </r>
  <r>
    <n v="2479"/>
    <x v="2478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x v="4"/>
    <x v="14"/>
    <n v="133"/>
    <n v="25.02"/>
  </r>
  <r>
    <n v="2480"/>
    <x v="2479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x v="4"/>
    <x v="14"/>
    <n v="100"/>
    <n v="250"/>
  </r>
  <r>
    <n v="2481"/>
    <x v="2480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x v="4"/>
    <x v="14"/>
    <n v="113"/>
    <n v="47.54"/>
  </r>
  <r>
    <n v="2482"/>
    <x v="2481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x v="4"/>
    <x v="14"/>
    <n v="100"/>
    <n v="40.04"/>
  </r>
  <r>
    <n v="2483"/>
    <x v="2482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x v="4"/>
    <x v="14"/>
    <n v="114"/>
    <n v="65.84"/>
  </r>
  <r>
    <n v="2484"/>
    <x v="2483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x v="4"/>
    <x v="14"/>
    <n v="119"/>
    <n v="46.4"/>
  </r>
  <r>
    <n v="2485"/>
    <x v="2484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x v="4"/>
    <x v="14"/>
    <n v="103"/>
    <n v="50.37"/>
  </r>
  <r>
    <n v="2486"/>
    <x v="2485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x v="4"/>
    <x v="14"/>
    <n v="266"/>
    <n v="26.57"/>
  </r>
  <r>
    <n v="2487"/>
    <x v="2486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x v="4"/>
    <x v="14"/>
    <n v="100"/>
    <n v="39.49"/>
  </r>
  <r>
    <n v="2488"/>
    <x v="2487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x v="4"/>
    <x v="14"/>
    <n v="107"/>
    <n v="49.25"/>
  </r>
  <r>
    <n v="2489"/>
    <x v="2488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x v="4"/>
    <x v="14"/>
    <n v="134"/>
    <n v="62.38"/>
  </r>
  <r>
    <n v="2490"/>
    <x v="2489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x v="4"/>
    <x v="14"/>
    <n v="121"/>
    <n v="37.94"/>
  </r>
  <r>
    <n v="2491"/>
    <x v="2490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x v="4"/>
    <x v="14"/>
    <n v="103"/>
    <n v="51.6"/>
  </r>
  <r>
    <n v="2492"/>
    <x v="2491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x v="4"/>
    <x v="14"/>
    <n v="125"/>
    <n v="27.78"/>
  </r>
  <r>
    <n v="2493"/>
    <x v="2492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x v="4"/>
    <x v="14"/>
    <n v="129"/>
    <n v="99.38"/>
  </r>
  <r>
    <n v="2494"/>
    <x v="2493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x v="4"/>
    <x v="14"/>
    <n v="101"/>
    <n v="38.85"/>
  </r>
  <r>
    <n v="2495"/>
    <x v="2494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x v="4"/>
    <x v="14"/>
    <n v="128"/>
    <n v="45.55"/>
  </r>
  <r>
    <n v="2496"/>
    <x v="2495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x v="4"/>
    <x v="14"/>
    <n v="100"/>
    <n v="600"/>
  </r>
  <r>
    <n v="2497"/>
    <x v="2496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x v="4"/>
    <x v="14"/>
    <n v="113"/>
    <n v="80.55"/>
  </r>
  <r>
    <n v="2498"/>
    <x v="2497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x v="4"/>
    <x v="14"/>
    <n v="106"/>
    <n v="52.8"/>
  </r>
  <r>
    <n v="2499"/>
    <x v="2498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x v="4"/>
    <x v="14"/>
    <n v="203"/>
    <n v="47.68"/>
  </r>
  <r>
    <n v="2500"/>
    <x v="2499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x v="4"/>
    <x v="14"/>
    <n v="113"/>
    <n v="23.45"/>
  </r>
  <r>
    <n v="2501"/>
    <x v="2500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x v="7"/>
    <x v="34"/>
    <n v="3"/>
    <n v="40.14"/>
  </r>
  <r>
    <n v="2502"/>
    <x v="2501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x v="7"/>
    <x v="34"/>
    <n v="0"/>
    <n v="17.2"/>
  </r>
  <r>
    <n v="2503"/>
    <x v="2502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x v="7"/>
    <x v="34"/>
    <n v="0"/>
    <n v="0"/>
  </r>
  <r>
    <n v="2504"/>
    <x v="2503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x v="7"/>
    <x v="34"/>
    <n v="0"/>
    <n v="0"/>
  </r>
  <r>
    <n v="2505"/>
    <x v="2504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x v="7"/>
    <x v="34"/>
    <n v="0"/>
    <n v="0"/>
  </r>
  <r>
    <n v="2506"/>
    <x v="2505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x v="7"/>
    <x v="34"/>
    <n v="1"/>
    <n v="15"/>
  </r>
  <r>
    <n v="2507"/>
    <x v="2506"/>
    <s v="Unique dishes for a unique city!."/>
    <x v="350"/>
    <n v="0"/>
    <x v="2"/>
    <x v="0"/>
    <s v="USD"/>
    <n v="1431308704"/>
    <n v="1428716704"/>
    <b v="0"/>
    <n v="0"/>
    <b v="0"/>
    <s v="food/restaurants"/>
    <x v="7"/>
    <x v="34"/>
    <n v="0"/>
    <n v="0"/>
  </r>
  <r>
    <n v="2508"/>
    <x v="2507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x v="7"/>
    <x v="34"/>
    <n v="0"/>
    <n v="0"/>
  </r>
  <r>
    <n v="2509"/>
    <x v="2508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x v="7"/>
    <x v="34"/>
    <n v="1"/>
    <n v="35.71"/>
  </r>
  <r>
    <n v="2510"/>
    <x v="2509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x v="7"/>
    <x v="34"/>
    <n v="0"/>
    <n v="37.5"/>
  </r>
  <r>
    <n v="2511"/>
    <x v="2510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x v="7"/>
    <x v="34"/>
    <n v="0"/>
    <n v="0"/>
  </r>
  <r>
    <n v="2512"/>
    <x v="2511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x v="7"/>
    <x v="34"/>
    <n v="0"/>
    <n v="0"/>
  </r>
  <r>
    <n v="2513"/>
    <x v="2512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x v="7"/>
    <x v="34"/>
    <n v="0"/>
    <n v="0"/>
  </r>
  <r>
    <n v="2514"/>
    <x v="2513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x v="7"/>
    <x v="34"/>
    <n v="2"/>
    <n v="52.5"/>
  </r>
  <r>
    <n v="2515"/>
    <x v="2514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x v="7"/>
    <x v="34"/>
    <n v="19"/>
    <n v="77.5"/>
  </r>
  <r>
    <n v="2516"/>
    <x v="2515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x v="7"/>
    <x v="34"/>
    <n v="0"/>
    <n v="0"/>
  </r>
  <r>
    <n v="2517"/>
    <x v="2516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x v="7"/>
    <x v="34"/>
    <n v="10"/>
    <n v="53.55"/>
  </r>
  <r>
    <n v="2518"/>
    <x v="2517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x v="7"/>
    <x v="34"/>
    <n v="0"/>
    <n v="0"/>
  </r>
  <r>
    <n v="2519"/>
    <x v="2518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x v="7"/>
    <x v="34"/>
    <n v="0"/>
    <n v="16.25"/>
  </r>
  <r>
    <n v="2520"/>
    <x v="2519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x v="7"/>
    <x v="34"/>
    <n v="0"/>
    <n v="0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x v="4"/>
    <x v="35"/>
    <n v="109"/>
    <n v="103.68"/>
  </r>
  <r>
    <n v="2522"/>
    <x v="2521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x v="4"/>
    <x v="35"/>
    <n v="100"/>
    <n v="185.19"/>
  </r>
  <r>
    <n v="2523"/>
    <x v="2522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x v="4"/>
    <x v="35"/>
    <n v="156"/>
    <n v="54.15"/>
  </r>
  <r>
    <n v="2524"/>
    <x v="2523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x v="4"/>
    <x v="35"/>
    <n v="102"/>
    <n v="177.21"/>
  </r>
  <r>
    <n v="2525"/>
    <x v="2524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x v="4"/>
    <x v="35"/>
    <n v="100"/>
    <n v="100.33"/>
  </r>
  <r>
    <n v="2526"/>
    <x v="2525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x v="4"/>
    <x v="35"/>
    <n v="113"/>
    <n v="136.91"/>
  </r>
  <r>
    <n v="2527"/>
    <x v="2526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x v="4"/>
    <x v="35"/>
    <n v="102"/>
    <n v="57.54"/>
  </r>
  <r>
    <n v="2528"/>
    <x v="2527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x v="4"/>
    <x v="35"/>
    <n v="107"/>
    <n v="52.96"/>
  </r>
  <r>
    <n v="2529"/>
    <x v="2528"/>
    <s v="Opera. Short. New."/>
    <x v="12"/>
    <n v="6257"/>
    <x v="0"/>
    <x v="0"/>
    <s v="USD"/>
    <n v="1332636975"/>
    <n v="1328752575"/>
    <b v="0"/>
    <n v="76"/>
    <b v="1"/>
    <s v="music/classical music"/>
    <x v="4"/>
    <x v="35"/>
    <n v="104"/>
    <n v="82.33"/>
  </r>
  <r>
    <n v="2530"/>
    <x v="2529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x v="4"/>
    <x v="35"/>
    <n v="100"/>
    <n v="135.41999999999999"/>
  </r>
  <r>
    <n v="2531"/>
    <x v="2530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x v="4"/>
    <x v="35"/>
    <n v="100"/>
    <n v="74.069999999999993"/>
  </r>
  <r>
    <n v="2532"/>
    <x v="2531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x v="4"/>
    <x v="35"/>
    <n v="126"/>
    <n v="84.08"/>
  </r>
  <r>
    <n v="2533"/>
    <x v="2532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x v="4"/>
    <x v="35"/>
    <n v="111"/>
    <n v="61.03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x v="4"/>
    <x v="35"/>
    <n v="105"/>
    <n v="150"/>
  </r>
  <r>
    <n v="2535"/>
    <x v="2534"/>
    <s v="Mark Hayes: Requiem Recording"/>
    <x v="22"/>
    <n v="20755"/>
    <x v="0"/>
    <x v="0"/>
    <s v="USD"/>
    <n v="1417463945"/>
    <n v="1414781945"/>
    <b v="0"/>
    <n v="78"/>
    <b v="1"/>
    <s v="music/classical music"/>
    <x v="4"/>
    <x v="35"/>
    <n v="104"/>
    <n v="266.08999999999997"/>
  </r>
  <r>
    <n v="2536"/>
    <x v="2535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x v="4"/>
    <x v="35"/>
    <n v="116"/>
    <n v="7.25"/>
  </r>
  <r>
    <n v="2537"/>
    <x v="2536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x v="4"/>
    <x v="35"/>
    <n v="110"/>
    <n v="100"/>
  </r>
  <r>
    <n v="2538"/>
    <x v="2537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x v="4"/>
    <x v="35"/>
    <n v="113"/>
    <n v="109.96"/>
  </r>
  <r>
    <n v="2539"/>
    <x v="2538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x v="4"/>
    <x v="35"/>
    <n v="100"/>
    <n v="169.92"/>
  </r>
  <r>
    <n v="2540"/>
    <x v="2539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x v="4"/>
    <x v="35"/>
    <n v="103"/>
    <n v="95.74"/>
  </r>
  <r>
    <n v="2541"/>
    <x v="2540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x v="4"/>
    <x v="35"/>
    <n v="107"/>
    <n v="59.46"/>
  </r>
  <r>
    <n v="2542"/>
    <x v="2541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x v="4"/>
    <x v="35"/>
    <n v="104"/>
    <n v="55.77"/>
  </r>
  <r>
    <n v="2543"/>
    <x v="2542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x v="4"/>
    <x v="35"/>
    <n v="156"/>
    <n v="30.08"/>
  </r>
  <r>
    <n v="2544"/>
    <x v="2543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x v="4"/>
    <x v="35"/>
    <n v="101"/>
    <n v="88.44"/>
  </r>
  <r>
    <n v="2545"/>
    <x v="2544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x v="4"/>
    <x v="35"/>
    <n v="195"/>
    <n v="64.03"/>
  </r>
  <r>
    <n v="2546"/>
    <x v="2545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x v="4"/>
    <x v="35"/>
    <n v="112"/>
    <n v="60.15"/>
  </r>
  <r>
    <n v="2547"/>
    <x v="2546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x v="4"/>
    <x v="35"/>
    <n v="120"/>
    <n v="49.19"/>
  </r>
  <r>
    <n v="2548"/>
    <x v="2547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x v="4"/>
    <x v="35"/>
    <n v="102"/>
    <n v="165.16"/>
  </r>
  <r>
    <n v="2549"/>
    <x v="2548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x v="4"/>
    <x v="35"/>
    <n v="103"/>
    <n v="43.62"/>
  </r>
  <r>
    <n v="2550"/>
    <x v="2549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x v="4"/>
    <x v="35"/>
    <n v="101"/>
    <n v="43.7"/>
  </r>
  <r>
    <n v="2551"/>
    <x v="2550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x v="4"/>
    <x v="35"/>
    <n v="103"/>
    <n v="67.42"/>
  </r>
  <r>
    <n v="2552"/>
    <x v="2551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x v="4"/>
    <x v="35"/>
    <n v="107"/>
    <n v="177.5"/>
  </r>
  <r>
    <n v="2553"/>
    <x v="2552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x v="4"/>
    <x v="35"/>
    <n v="156"/>
    <n v="38.880000000000003"/>
  </r>
  <r>
    <n v="2554"/>
    <x v="2553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x v="4"/>
    <x v="35"/>
    <n v="123"/>
    <n v="54.99"/>
  </r>
  <r>
    <n v="2555"/>
    <x v="2554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x v="4"/>
    <x v="35"/>
    <n v="107"/>
    <n v="61.34"/>
  </r>
  <r>
    <n v="2556"/>
    <x v="2555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x v="4"/>
    <x v="35"/>
    <n v="106"/>
    <n v="23.12"/>
  </r>
  <r>
    <n v="2557"/>
    <x v="2556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x v="4"/>
    <x v="35"/>
    <n v="118"/>
    <n v="29.61"/>
  </r>
  <r>
    <n v="2558"/>
    <x v="2557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x v="4"/>
    <x v="35"/>
    <n v="109"/>
    <n v="75.61"/>
  </r>
  <r>
    <n v="2559"/>
    <x v="2558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x v="4"/>
    <x v="35"/>
    <n v="111"/>
    <n v="35.6"/>
  </r>
  <r>
    <n v="2560"/>
    <x v="2559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x v="4"/>
    <x v="35"/>
    <n v="100"/>
    <n v="143"/>
  </r>
  <r>
    <n v="2561"/>
    <x v="2560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x v="7"/>
    <x v="19"/>
    <n v="0"/>
    <n v="0"/>
  </r>
  <r>
    <n v="2562"/>
    <x v="2561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x v="7"/>
    <x v="19"/>
    <n v="1"/>
    <n v="25"/>
  </r>
  <r>
    <n v="2563"/>
    <x v="2562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x v="7"/>
    <x v="19"/>
    <n v="0"/>
    <n v="0"/>
  </r>
  <r>
    <n v="2564"/>
    <x v="2563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x v="7"/>
    <x v="19"/>
    <n v="0"/>
    <n v="0"/>
  </r>
  <r>
    <n v="2565"/>
    <x v="2564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x v="7"/>
    <x v="19"/>
    <n v="1"/>
    <n v="100"/>
  </r>
  <r>
    <n v="2566"/>
    <x v="2565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x v="7"/>
    <x v="19"/>
    <n v="0"/>
    <n v="0"/>
  </r>
  <r>
    <n v="2567"/>
    <x v="2566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x v="7"/>
    <x v="19"/>
    <n v="0"/>
    <n v="60"/>
  </r>
  <r>
    <n v="2568"/>
    <x v="2567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x v="7"/>
    <x v="19"/>
    <n v="1"/>
    <n v="50"/>
  </r>
  <r>
    <n v="2569"/>
    <x v="2568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x v="7"/>
    <x v="19"/>
    <n v="2"/>
    <n v="72.5"/>
  </r>
  <r>
    <n v="2570"/>
    <x v="2569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x v="7"/>
    <x v="19"/>
    <n v="1"/>
    <n v="29.5"/>
  </r>
  <r>
    <n v="2571"/>
    <x v="2570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x v="7"/>
    <x v="19"/>
    <n v="0"/>
    <n v="62.5"/>
  </r>
  <r>
    <n v="2572"/>
    <x v="2571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x v="7"/>
    <x v="19"/>
    <n v="0"/>
    <n v="0"/>
  </r>
  <r>
    <n v="2573"/>
    <x v="2572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x v="7"/>
    <x v="19"/>
    <n v="0"/>
    <n v="0"/>
  </r>
  <r>
    <n v="2574"/>
    <x v="2573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x v="7"/>
    <x v="19"/>
    <n v="0"/>
    <n v="0"/>
  </r>
  <r>
    <n v="2575"/>
    <x v="2574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x v="7"/>
    <x v="19"/>
    <n v="0"/>
    <n v="0"/>
  </r>
  <r>
    <n v="2576"/>
    <x v="2575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x v="7"/>
    <x v="19"/>
    <n v="0"/>
    <n v="0"/>
  </r>
  <r>
    <n v="2577"/>
    <x v="2576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x v="7"/>
    <x v="19"/>
    <n v="0"/>
    <n v="0"/>
  </r>
  <r>
    <n v="2578"/>
    <x v="2577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x v="7"/>
    <x v="19"/>
    <n v="0"/>
    <n v="0"/>
  </r>
  <r>
    <n v="2579"/>
    <x v="2578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x v="7"/>
    <x v="19"/>
    <n v="0"/>
    <n v="23.08"/>
  </r>
  <r>
    <n v="2580"/>
    <x v="2579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x v="7"/>
    <x v="19"/>
    <n v="1"/>
    <n v="25.5"/>
  </r>
  <r>
    <n v="2581"/>
    <x v="2580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x v="7"/>
    <x v="19"/>
    <n v="11"/>
    <n v="48.18"/>
  </r>
  <r>
    <n v="2582"/>
    <x v="2581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x v="7"/>
    <x v="19"/>
    <n v="0"/>
    <n v="1"/>
  </r>
  <r>
    <n v="2583"/>
    <x v="2582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x v="7"/>
    <x v="19"/>
    <n v="1"/>
    <n v="1"/>
  </r>
  <r>
    <n v="2584"/>
    <x v="2583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x v="7"/>
    <x v="19"/>
    <n v="0"/>
    <n v="0"/>
  </r>
  <r>
    <n v="2585"/>
    <x v="2584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x v="7"/>
    <x v="19"/>
    <n v="0"/>
    <n v="50"/>
  </r>
  <r>
    <n v="2586"/>
    <x v="2585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x v="7"/>
    <x v="19"/>
    <n v="0"/>
    <n v="5"/>
  </r>
  <r>
    <n v="2587"/>
    <x v="2586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x v="7"/>
    <x v="19"/>
    <n v="2"/>
    <n v="202.83"/>
  </r>
  <r>
    <n v="2588"/>
    <x v="2587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x v="7"/>
    <x v="19"/>
    <n v="4"/>
    <n v="29.13"/>
  </r>
  <r>
    <n v="2589"/>
    <x v="2588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x v="7"/>
    <x v="19"/>
    <n v="0"/>
    <n v="5"/>
  </r>
  <r>
    <n v="2590"/>
    <x v="2589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x v="7"/>
    <x v="19"/>
    <n v="0"/>
    <n v="0"/>
  </r>
  <r>
    <n v="2591"/>
    <x v="2590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x v="7"/>
    <x v="19"/>
    <n v="2"/>
    <n v="13"/>
  </r>
  <r>
    <n v="2592"/>
    <x v="2591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x v="7"/>
    <x v="19"/>
    <n v="0"/>
    <n v="50"/>
  </r>
  <r>
    <n v="2593"/>
    <x v="2592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x v="7"/>
    <x v="19"/>
    <n v="0"/>
    <n v="0"/>
  </r>
  <r>
    <n v="2594"/>
    <x v="2593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x v="7"/>
    <x v="19"/>
    <n v="0"/>
    <n v="1"/>
  </r>
  <r>
    <n v="2595"/>
    <x v="2594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x v="7"/>
    <x v="19"/>
    <n v="12"/>
    <n v="96.05"/>
  </r>
  <r>
    <n v="2596"/>
    <x v="2595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x v="7"/>
    <x v="19"/>
    <n v="24"/>
    <n v="305.77999999999997"/>
  </r>
  <r>
    <n v="2597"/>
    <x v="2596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x v="7"/>
    <x v="19"/>
    <n v="6"/>
    <n v="12.14"/>
  </r>
  <r>
    <n v="2598"/>
    <x v="2597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x v="7"/>
    <x v="19"/>
    <n v="39"/>
    <n v="83.57"/>
  </r>
  <r>
    <n v="2599"/>
    <x v="2598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x v="7"/>
    <x v="19"/>
    <n v="1"/>
    <n v="18"/>
  </r>
  <r>
    <n v="2600"/>
    <x v="2599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x v="7"/>
    <x v="19"/>
    <n v="7"/>
    <n v="115.53"/>
  </r>
  <r>
    <n v="2601"/>
    <x v="2600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x v="2"/>
    <x v="36"/>
    <n v="661"/>
    <n v="21.9"/>
  </r>
  <r>
    <n v="2602"/>
    <x v="2601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x v="2"/>
    <x v="36"/>
    <n v="326"/>
    <n v="80.02"/>
  </r>
  <r>
    <n v="2603"/>
    <x v="2602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x v="2"/>
    <x v="36"/>
    <n v="101"/>
    <n v="35.520000000000003"/>
  </r>
  <r>
    <n v="2604"/>
    <x v="2603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x v="2"/>
    <x v="36"/>
    <n v="104"/>
    <n v="64.930000000000007"/>
  </r>
  <r>
    <n v="2605"/>
    <x v="2604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x v="2"/>
    <x v="36"/>
    <n v="107"/>
    <n v="60.97"/>
  </r>
  <r>
    <n v="2606"/>
    <x v="2605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x v="2"/>
    <x v="36"/>
    <n v="110"/>
    <n v="31.44"/>
  </r>
  <r>
    <n v="2607"/>
    <x v="2606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x v="2"/>
    <x v="36"/>
    <n v="408"/>
    <n v="81.95"/>
  </r>
  <r>
    <n v="2608"/>
    <x v="2607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x v="2"/>
    <x v="36"/>
    <n v="224"/>
    <n v="58.93"/>
  </r>
  <r>
    <n v="2609"/>
    <x v="2608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x v="2"/>
    <x v="36"/>
    <n v="304"/>
    <n v="157.29"/>
  </r>
  <r>
    <n v="2610"/>
    <x v="2609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x v="2"/>
    <x v="36"/>
    <n v="141"/>
    <n v="55.76"/>
  </r>
  <r>
    <n v="2611"/>
    <x v="2610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x v="2"/>
    <x v="36"/>
    <n v="2791"/>
    <n v="83.8"/>
  </r>
  <r>
    <n v="2612"/>
    <x v="2611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x v="2"/>
    <x v="36"/>
    <n v="172"/>
    <n v="58.42"/>
  </r>
  <r>
    <n v="2613"/>
    <x v="2612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x v="2"/>
    <x v="36"/>
    <n v="101"/>
    <n v="270.57"/>
  </r>
  <r>
    <n v="2614"/>
    <x v="2613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x v="2"/>
    <x v="36"/>
    <n v="102"/>
    <n v="107.1"/>
  </r>
  <r>
    <n v="2615"/>
    <x v="2614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x v="2"/>
    <x v="36"/>
    <n v="170"/>
    <n v="47.18"/>
  </r>
  <r>
    <n v="2616"/>
    <x v="2615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x v="2"/>
    <x v="36"/>
    <n v="115"/>
    <n v="120.31"/>
  </r>
  <r>
    <n v="2617"/>
    <x v="2616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x v="2"/>
    <x v="36"/>
    <n v="878"/>
    <n v="27.6"/>
  </r>
  <r>
    <n v="2618"/>
    <x v="2617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x v="2"/>
    <x v="36"/>
    <n v="105"/>
    <n v="205.3"/>
  </r>
  <r>
    <n v="2619"/>
    <x v="2618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x v="2"/>
    <x v="36"/>
    <n v="188"/>
    <n v="35.549999999999997"/>
  </r>
  <r>
    <n v="2620"/>
    <x v="2619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x v="2"/>
    <x v="36"/>
    <n v="144"/>
    <n v="74.64"/>
  </r>
  <r>
    <n v="2621"/>
    <x v="2620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x v="2"/>
    <x v="36"/>
    <n v="146"/>
    <n v="47.06"/>
  </r>
  <r>
    <n v="2622"/>
    <x v="2621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x v="2"/>
    <x v="36"/>
    <n v="131"/>
    <n v="26.59"/>
  </r>
  <r>
    <n v="2623"/>
    <x v="2622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x v="2"/>
    <x v="36"/>
    <n v="114"/>
    <n v="36.770000000000003"/>
  </r>
  <r>
    <n v="2624"/>
    <x v="2623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x v="2"/>
    <x v="36"/>
    <n v="1379"/>
    <n v="31.82"/>
  </r>
  <r>
    <n v="2625"/>
    <x v="2624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x v="2"/>
    <x v="36"/>
    <n v="956"/>
    <n v="27.58"/>
  </r>
  <r>
    <n v="2626"/>
    <x v="2625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x v="2"/>
    <x v="36"/>
    <n v="112"/>
    <n v="56"/>
  </r>
  <r>
    <n v="2627"/>
    <x v="2626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x v="2"/>
    <x v="36"/>
    <n v="647"/>
    <n v="21.56"/>
  </r>
  <r>
    <n v="2628"/>
    <x v="2627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x v="2"/>
    <x v="36"/>
    <n v="110"/>
    <n v="44.1"/>
  </r>
  <r>
    <n v="2629"/>
    <x v="2628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x v="2"/>
    <x v="36"/>
    <n v="128"/>
    <n v="63.87"/>
  </r>
  <r>
    <n v="2630"/>
    <x v="2629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x v="2"/>
    <x v="36"/>
    <n v="158"/>
    <n v="38.99"/>
  </r>
  <r>
    <n v="2631"/>
    <x v="2630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x v="2"/>
    <x v="36"/>
    <n v="115"/>
    <n v="80.19"/>
  </r>
  <r>
    <n v="2632"/>
    <x v="2631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x v="2"/>
    <x v="36"/>
    <n v="137"/>
    <n v="34.9"/>
  </r>
  <r>
    <n v="2633"/>
    <x v="2632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x v="2"/>
    <x v="36"/>
    <n v="355"/>
    <n v="89.1"/>
  </r>
  <r>
    <n v="2634"/>
    <x v="2633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x v="2"/>
    <x v="36"/>
    <n v="106"/>
    <n v="39.44"/>
  </r>
  <r>
    <n v="2635"/>
    <x v="2634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x v="2"/>
    <x v="36"/>
    <n v="100"/>
    <n v="136.9"/>
  </r>
  <r>
    <n v="2636"/>
    <x v="2635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x v="2"/>
    <x v="36"/>
    <n v="187"/>
    <n v="37.46"/>
  </r>
  <r>
    <n v="2637"/>
    <x v="2636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x v="2"/>
    <x v="36"/>
    <n v="166"/>
    <n v="31.96"/>
  </r>
  <r>
    <n v="2638"/>
    <x v="2637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x v="2"/>
    <x v="36"/>
    <n v="102"/>
    <n v="25.21"/>
  </r>
  <r>
    <n v="2639"/>
    <x v="2638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x v="2"/>
    <x v="36"/>
    <n v="164"/>
    <n v="10.039999999999999"/>
  </r>
  <r>
    <n v="2640"/>
    <x v="2639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x v="2"/>
    <x v="36"/>
    <n v="106"/>
    <n v="45.94"/>
  </r>
  <r>
    <n v="2641"/>
    <x v="2640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x v="2"/>
    <x v="36"/>
    <n v="1"/>
    <n v="15"/>
  </r>
  <r>
    <n v="2642"/>
    <x v="2641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x v="2"/>
    <x v="36"/>
    <n v="0"/>
    <n v="0"/>
  </r>
  <r>
    <n v="2643"/>
    <x v="2642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x v="2"/>
    <x v="36"/>
    <n v="34"/>
    <n v="223.58"/>
  </r>
  <r>
    <n v="2644"/>
    <x v="2643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x v="2"/>
    <x v="36"/>
    <n v="2"/>
    <n v="39.479999999999997"/>
  </r>
  <r>
    <n v="2645"/>
    <x v="2644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x v="2"/>
    <x v="36"/>
    <n v="11"/>
    <n v="91.3"/>
  </r>
  <r>
    <n v="2646"/>
    <x v="2645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x v="2"/>
    <x v="36"/>
    <n v="8"/>
    <n v="78.67"/>
  </r>
  <r>
    <n v="2647"/>
    <x v="2646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x v="2"/>
    <x v="36"/>
    <n v="1"/>
    <n v="12"/>
  </r>
  <r>
    <n v="2648"/>
    <x v="2647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x v="2"/>
    <x v="36"/>
    <n v="1"/>
    <n v="17.670000000000002"/>
  </r>
  <r>
    <n v="2649"/>
    <x v="2648"/>
    <s v="They have launched a Kickstarter."/>
    <x v="152"/>
    <n v="124"/>
    <x v="1"/>
    <x v="0"/>
    <s v="USD"/>
    <n v="1454370941"/>
    <n v="1449186941"/>
    <b v="0"/>
    <n v="3"/>
    <b v="0"/>
    <s v="technology/space exploration"/>
    <x v="2"/>
    <x v="36"/>
    <n v="0"/>
    <n v="41.33"/>
  </r>
  <r>
    <n v="2650"/>
    <x v="2649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x v="2"/>
    <x v="36"/>
    <n v="1"/>
    <n v="71.599999999999994"/>
  </r>
  <r>
    <n v="2651"/>
    <x v="2650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x v="2"/>
    <x v="36"/>
    <n v="2"/>
    <n v="307.82"/>
  </r>
  <r>
    <n v="2652"/>
    <x v="2651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x v="2"/>
    <x v="36"/>
    <n v="1"/>
    <n v="80.45"/>
  </r>
  <r>
    <n v="2653"/>
    <x v="2652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x v="2"/>
    <x v="36"/>
    <n v="12"/>
    <n v="83.94"/>
  </r>
  <r>
    <n v="2654"/>
    <x v="2653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x v="2"/>
    <x v="36"/>
    <n v="0"/>
    <n v="8.5"/>
  </r>
  <r>
    <n v="2655"/>
    <x v="2654"/>
    <s v="Thank you for your support!"/>
    <x v="36"/>
    <n v="3155"/>
    <x v="1"/>
    <x v="0"/>
    <s v="USD"/>
    <n v="1455048000"/>
    <n v="1452631647"/>
    <b v="0"/>
    <n v="43"/>
    <b v="0"/>
    <s v="technology/space exploration"/>
    <x v="2"/>
    <x v="36"/>
    <n v="21"/>
    <n v="73.37"/>
  </r>
  <r>
    <n v="2656"/>
    <x v="2655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x v="2"/>
    <x v="36"/>
    <n v="11"/>
    <n v="112.86"/>
  </r>
  <r>
    <n v="2657"/>
    <x v="2656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x v="2"/>
    <x v="36"/>
    <n v="19"/>
    <n v="95.28"/>
  </r>
  <r>
    <n v="2658"/>
    <x v="2657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x v="2"/>
    <x v="36"/>
    <n v="0"/>
    <n v="22.75"/>
  </r>
  <r>
    <n v="2659"/>
    <x v="2658"/>
    <s v="test"/>
    <x v="197"/>
    <n v="1333"/>
    <x v="1"/>
    <x v="0"/>
    <s v="USD"/>
    <n v="1429321210"/>
    <n v="1426729210"/>
    <b v="0"/>
    <n v="10"/>
    <b v="0"/>
    <s v="technology/space exploration"/>
    <x v="2"/>
    <x v="36"/>
    <n v="3"/>
    <n v="133.30000000000001"/>
  </r>
  <r>
    <n v="2660"/>
    <x v="2659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x v="2"/>
    <x v="36"/>
    <n v="0"/>
    <n v="3.8"/>
  </r>
  <r>
    <n v="2661"/>
    <x v="2660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x v="2"/>
    <x v="37"/>
    <n v="103"/>
    <n v="85.75"/>
  </r>
  <r>
    <n v="2662"/>
    <x v="2661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x v="2"/>
    <x v="37"/>
    <n v="107"/>
    <n v="267"/>
  </r>
  <r>
    <n v="2663"/>
    <x v="2662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x v="2"/>
    <x v="37"/>
    <n v="105"/>
    <n v="373.56"/>
  </r>
  <r>
    <n v="2664"/>
    <x v="2663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x v="2"/>
    <x v="37"/>
    <n v="103"/>
    <n v="174.04"/>
  </r>
  <r>
    <n v="2665"/>
    <x v="2664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x v="2"/>
    <x v="37"/>
    <n v="123"/>
    <n v="93.7"/>
  </r>
  <r>
    <n v="2666"/>
    <x v="2665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x v="2"/>
    <x v="37"/>
    <n v="159"/>
    <n v="77.33"/>
  </r>
  <r>
    <n v="2667"/>
    <x v="2666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x v="2"/>
    <x v="37"/>
    <n v="111"/>
    <n v="92.22"/>
  </r>
  <r>
    <n v="2668"/>
    <x v="2667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x v="2"/>
    <x v="37"/>
    <n v="171"/>
    <n v="60.96"/>
  </r>
  <r>
    <n v="2669"/>
    <x v="2668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x v="2"/>
    <x v="37"/>
    <n v="125"/>
    <n v="91"/>
  </r>
  <r>
    <n v="2670"/>
    <x v="2669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x v="2"/>
    <x v="37"/>
    <n v="6"/>
    <n v="41.58"/>
  </r>
  <r>
    <n v="2671"/>
    <x v="2670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x v="2"/>
    <x v="37"/>
    <n v="11"/>
    <n v="33.76"/>
  </r>
  <r>
    <n v="2672"/>
    <x v="2671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x v="2"/>
    <x v="37"/>
    <n v="33"/>
    <n v="70.62"/>
  </r>
  <r>
    <n v="2673"/>
    <x v="2672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x v="2"/>
    <x v="37"/>
    <n v="28"/>
    <n v="167.15"/>
  </r>
  <r>
    <n v="2674"/>
    <x v="2673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x v="2"/>
    <x v="37"/>
    <n v="63"/>
    <n v="128.62"/>
  </r>
  <r>
    <n v="2675"/>
    <x v="2674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x v="2"/>
    <x v="37"/>
    <n v="8"/>
    <n v="65.41"/>
  </r>
  <r>
    <n v="2676"/>
    <x v="2675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x v="2"/>
    <x v="37"/>
    <n v="50"/>
    <n v="117.56"/>
  </r>
  <r>
    <n v="2677"/>
    <x v="2676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x v="2"/>
    <x v="37"/>
    <n v="18"/>
    <n v="126.48"/>
  </r>
  <r>
    <n v="2678"/>
    <x v="2677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x v="2"/>
    <x v="37"/>
    <n v="0"/>
    <n v="550"/>
  </r>
  <r>
    <n v="2679"/>
    <x v="2678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x v="2"/>
    <x v="37"/>
    <n v="0"/>
    <n v="44"/>
  </r>
  <r>
    <n v="2680"/>
    <x v="2679"/>
    <s v="iHeartPillow, Connecting loved ones"/>
    <x v="261"/>
    <n v="276"/>
    <x v="2"/>
    <x v="3"/>
    <s v="EUR"/>
    <n v="1459915491"/>
    <n v="1457327091"/>
    <b v="0"/>
    <n v="4"/>
    <b v="0"/>
    <s v="technology/makerspaces"/>
    <x v="2"/>
    <x v="37"/>
    <n v="1"/>
    <n v="69"/>
  </r>
  <r>
    <n v="2681"/>
    <x v="2680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x v="7"/>
    <x v="19"/>
    <n v="1"/>
    <n v="27.5"/>
  </r>
  <r>
    <n v="2682"/>
    <x v="2681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x v="7"/>
    <x v="19"/>
    <n v="28"/>
    <n v="84.9"/>
  </r>
  <r>
    <n v="2683"/>
    <x v="2682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x v="7"/>
    <x v="19"/>
    <n v="0"/>
    <n v="12"/>
  </r>
  <r>
    <n v="2684"/>
    <x v="2683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x v="7"/>
    <x v="19"/>
    <n v="1"/>
    <n v="200"/>
  </r>
  <r>
    <n v="2685"/>
    <x v="2684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x v="7"/>
    <x v="19"/>
    <n v="0"/>
    <n v="10"/>
  </r>
  <r>
    <n v="2686"/>
    <x v="2685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x v="7"/>
    <x v="19"/>
    <n v="0"/>
    <n v="0"/>
  </r>
  <r>
    <n v="2687"/>
    <x v="2686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x v="7"/>
    <x v="19"/>
    <n v="0"/>
    <n v="0"/>
  </r>
  <r>
    <n v="2688"/>
    <x v="2687"/>
    <s v="The amazing gourmet Mac N Cheez Food Truck Campaigne!"/>
    <x v="63"/>
    <n v="74"/>
    <x v="2"/>
    <x v="0"/>
    <s v="USD"/>
    <n v="1424746800"/>
    <n v="1422067870"/>
    <b v="0"/>
    <n v="14"/>
    <b v="0"/>
    <s v="food/food trucks"/>
    <x v="7"/>
    <x v="19"/>
    <n v="0"/>
    <n v="5.29"/>
  </r>
  <r>
    <n v="2689"/>
    <x v="2688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x v="7"/>
    <x v="19"/>
    <n v="0"/>
    <n v="1"/>
  </r>
  <r>
    <n v="2690"/>
    <x v="2689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x v="7"/>
    <x v="19"/>
    <n v="11"/>
    <n v="72.760000000000005"/>
  </r>
  <r>
    <n v="2691"/>
    <x v="2690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x v="7"/>
    <x v="19"/>
    <n v="0"/>
    <n v="17.5"/>
  </r>
  <r>
    <n v="2692"/>
    <x v="2691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x v="7"/>
    <x v="19"/>
    <n v="1"/>
    <n v="25"/>
  </r>
  <r>
    <n v="2693"/>
    <x v="2692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x v="7"/>
    <x v="19"/>
    <n v="1"/>
    <n v="13.33"/>
  </r>
  <r>
    <n v="2694"/>
    <x v="2693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x v="7"/>
    <x v="19"/>
    <n v="0"/>
    <n v="1"/>
  </r>
  <r>
    <n v="2695"/>
    <x v="2694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x v="7"/>
    <x v="19"/>
    <n v="0"/>
    <n v="23.67"/>
  </r>
  <r>
    <n v="2696"/>
    <x v="2695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x v="7"/>
    <x v="19"/>
    <n v="6"/>
    <n v="89.21"/>
  </r>
  <r>
    <n v="2697"/>
    <x v="2696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x v="7"/>
    <x v="19"/>
    <n v="26"/>
    <n v="116.56"/>
  </r>
  <r>
    <n v="2698"/>
    <x v="2697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x v="7"/>
    <x v="19"/>
    <n v="0"/>
    <n v="13.01"/>
  </r>
  <r>
    <n v="2699"/>
    <x v="2698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x v="7"/>
    <x v="19"/>
    <n v="0"/>
    <n v="0"/>
  </r>
  <r>
    <n v="2700"/>
    <x v="2699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x v="7"/>
    <x v="19"/>
    <n v="1"/>
    <n v="17.5"/>
  </r>
  <r>
    <n v="2701"/>
    <x v="2700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x v="1"/>
    <x v="38"/>
    <n v="46"/>
    <n v="34.130000000000003"/>
  </r>
  <r>
    <n v="2702"/>
    <x v="2701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x v="1"/>
    <x v="38"/>
    <n v="34"/>
    <n v="132.35"/>
  </r>
  <r>
    <n v="2703"/>
    <x v="2702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x v="1"/>
    <x v="38"/>
    <n v="104"/>
    <n v="922.22"/>
  </r>
  <r>
    <n v="2704"/>
    <x v="2703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x v="1"/>
    <x v="38"/>
    <n v="6"/>
    <n v="163.57"/>
  </r>
  <r>
    <n v="2705"/>
    <x v="2704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x v="1"/>
    <x v="38"/>
    <n v="11"/>
    <n v="217.38"/>
  </r>
  <r>
    <n v="2706"/>
    <x v="2705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x v="1"/>
    <x v="38"/>
    <n v="112"/>
    <n v="149.44"/>
  </r>
  <r>
    <n v="2707"/>
    <x v="2706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x v="1"/>
    <x v="38"/>
    <n v="351"/>
    <n v="71.239999999999995"/>
  </r>
  <r>
    <n v="2708"/>
    <x v="2707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x v="1"/>
    <x v="38"/>
    <n v="233"/>
    <n v="44.46"/>
  </r>
  <r>
    <n v="2709"/>
    <x v="2708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x v="1"/>
    <x v="38"/>
    <n v="102"/>
    <n v="164.94"/>
  </r>
  <r>
    <n v="2710"/>
    <x v="2709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x v="1"/>
    <x v="38"/>
    <n v="154"/>
    <n v="84.87"/>
  </r>
  <r>
    <n v="2711"/>
    <x v="2710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x v="1"/>
    <x v="38"/>
    <n v="101"/>
    <n v="53.95"/>
  </r>
  <r>
    <n v="2712"/>
    <x v="2711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x v="1"/>
    <x v="38"/>
    <n v="131"/>
    <n v="50.53"/>
  </r>
  <r>
    <n v="2713"/>
    <x v="2712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x v="1"/>
    <x v="38"/>
    <n v="102"/>
    <n v="108"/>
  </r>
  <r>
    <n v="2714"/>
    <x v="2713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x v="1"/>
    <x v="38"/>
    <n v="116"/>
    <n v="95.37"/>
  </r>
  <r>
    <n v="2715"/>
    <x v="2714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x v="1"/>
    <x v="38"/>
    <n v="265"/>
    <n v="57.63"/>
  </r>
  <r>
    <n v="2716"/>
    <x v="2715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x v="1"/>
    <x v="38"/>
    <n v="120"/>
    <n v="64.16"/>
  </r>
  <r>
    <n v="2717"/>
    <x v="2716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x v="1"/>
    <x v="38"/>
    <n v="120"/>
    <n v="92.39"/>
  </r>
  <r>
    <n v="2718"/>
    <x v="2717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x v="1"/>
    <x v="38"/>
    <n v="104"/>
    <n v="125.98"/>
  </r>
  <r>
    <n v="2719"/>
    <x v="2718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x v="1"/>
    <x v="38"/>
    <n v="109"/>
    <n v="94.64"/>
  </r>
  <r>
    <n v="2720"/>
    <x v="2719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x v="1"/>
    <x v="38"/>
    <n v="118"/>
    <n v="170.7"/>
  </r>
  <r>
    <n v="2721"/>
    <x v="2720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x v="2"/>
    <x v="30"/>
    <n v="1462"/>
    <n v="40.76"/>
  </r>
  <r>
    <n v="2722"/>
    <x v="2721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x v="2"/>
    <x v="30"/>
    <n v="253"/>
    <n v="68.25"/>
  </r>
  <r>
    <n v="2723"/>
    <x v="2722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x v="2"/>
    <x v="30"/>
    <n v="140"/>
    <n v="95.49"/>
  </r>
  <r>
    <n v="2724"/>
    <x v="2723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x v="2"/>
    <x v="30"/>
    <n v="297"/>
    <n v="7.19"/>
  </r>
  <r>
    <n v="2725"/>
    <x v="2724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x v="2"/>
    <x v="30"/>
    <n v="145"/>
    <n v="511.65"/>
  </r>
  <r>
    <n v="2726"/>
    <x v="2725"/>
    <s v="Krimston TWO: iPhone Dual SIM Case"/>
    <x v="57"/>
    <n v="105745"/>
    <x v="0"/>
    <x v="0"/>
    <s v="USD"/>
    <n v="1461333311"/>
    <n v="1458741311"/>
    <b v="0"/>
    <n v="404"/>
    <b v="1"/>
    <s v="technology/hardware"/>
    <x v="2"/>
    <x v="30"/>
    <n v="106"/>
    <n v="261.75"/>
  </r>
  <r>
    <n v="2727"/>
    <x v="2726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x v="2"/>
    <x v="30"/>
    <n v="493"/>
    <n v="69.760000000000005"/>
  </r>
  <r>
    <n v="2728"/>
    <x v="2727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x v="2"/>
    <x v="30"/>
    <n v="202"/>
    <n v="77.23"/>
  </r>
  <r>
    <n v="2729"/>
    <x v="2728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x v="2"/>
    <x v="30"/>
    <n v="104"/>
    <n v="340.57"/>
  </r>
  <r>
    <n v="2730"/>
    <x v="2729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x v="2"/>
    <x v="30"/>
    <n v="170"/>
    <n v="67.42"/>
  </r>
  <r>
    <n v="2731"/>
    <x v="2730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x v="2"/>
    <x v="30"/>
    <n v="104"/>
    <n v="845.7"/>
  </r>
  <r>
    <n v="2732"/>
    <x v="2731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x v="2"/>
    <x v="30"/>
    <n v="118"/>
    <n v="97.19"/>
  </r>
  <r>
    <n v="2733"/>
    <x v="2732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x v="2"/>
    <x v="30"/>
    <n v="108"/>
    <n v="451.84"/>
  </r>
  <r>
    <n v="2734"/>
    <x v="2733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x v="2"/>
    <x v="30"/>
    <n v="2260300"/>
    <n v="138.66999999999999"/>
  </r>
  <r>
    <n v="2735"/>
    <x v="2734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x v="2"/>
    <x v="30"/>
    <n v="978"/>
    <n v="21.64"/>
  </r>
  <r>
    <n v="2736"/>
    <x v="2735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x v="2"/>
    <x v="30"/>
    <n v="123"/>
    <n v="169.52"/>
  </r>
  <r>
    <n v="2737"/>
    <x v="2736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x v="2"/>
    <x v="30"/>
    <n v="246"/>
    <n v="161.88"/>
  </r>
  <r>
    <n v="2738"/>
    <x v="2737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x v="2"/>
    <x v="30"/>
    <n v="148"/>
    <n v="493.13"/>
  </r>
  <r>
    <n v="2739"/>
    <x v="2738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x v="2"/>
    <x v="30"/>
    <n v="384"/>
    <n v="22.12"/>
  </r>
  <r>
    <n v="2740"/>
    <x v="2739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x v="2"/>
    <x v="30"/>
    <n v="103"/>
    <n v="18.239999999999998"/>
  </r>
  <r>
    <n v="2741"/>
    <x v="2740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x v="3"/>
    <x v="39"/>
    <n v="0"/>
    <n v="8.75"/>
  </r>
  <r>
    <n v="2742"/>
    <x v="2741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x v="3"/>
    <x v="39"/>
    <n v="29"/>
    <n v="40.61"/>
  </r>
  <r>
    <n v="2743"/>
    <x v="2742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x v="3"/>
    <x v="39"/>
    <n v="0"/>
    <n v="0"/>
  </r>
  <r>
    <n v="2744"/>
    <x v="2743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x v="3"/>
    <x v="39"/>
    <n v="5"/>
    <n v="37.950000000000003"/>
  </r>
  <r>
    <n v="2745"/>
    <x v="2744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x v="3"/>
    <x v="39"/>
    <n v="22"/>
    <n v="35.729999999999997"/>
  </r>
  <r>
    <n v="2746"/>
    <x v="2745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x v="3"/>
    <x v="39"/>
    <n v="27"/>
    <n v="42.16"/>
  </r>
  <r>
    <n v="2747"/>
    <x v="2746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x v="3"/>
    <x v="39"/>
    <n v="28"/>
    <n v="35"/>
  </r>
  <r>
    <n v="2748"/>
    <x v="2747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x v="3"/>
    <x v="39"/>
    <n v="1"/>
    <n v="13.25"/>
  </r>
  <r>
    <n v="2749"/>
    <x v="2748"/>
    <s v="Self-publishing my children's book."/>
    <x v="3"/>
    <n v="110"/>
    <x v="2"/>
    <x v="0"/>
    <s v="USD"/>
    <n v="1428171037"/>
    <n v="1425582637"/>
    <b v="0"/>
    <n v="2"/>
    <b v="0"/>
    <s v="publishing/children's books"/>
    <x v="3"/>
    <x v="39"/>
    <n v="1"/>
    <n v="55"/>
  </r>
  <r>
    <n v="2750"/>
    <x v="2749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x v="3"/>
    <x v="39"/>
    <n v="0"/>
    <n v="0"/>
  </r>
  <r>
    <n v="2751"/>
    <x v="2750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x v="3"/>
    <x v="39"/>
    <n v="0"/>
    <n v="0"/>
  </r>
  <r>
    <n v="2752"/>
    <x v="2751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x v="3"/>
    <x v="39"/>
    <n v="11"/>
    <n v="39.29"/>
  </r>
  <r>
    <n v="2753"/>
    <x v="2752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x v="3"/>
    <x v="39"/>
    <n v="19"/>
    <n v="47.5"/>
  </r>
  <r>
    <n v="2754"/>
    <x v="2753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x v="3"/>
    <x v="39"/>
    <n v="0"/>
    <n v="0"/>
  </r>
  <r>
    <n v="2755"/>
    <x v="2754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x v="3"/>
    <x v="39"/>
    <n v="52"/>
    <n v="17.329999999999998"/>
  </r>
  <r>
    <n v="2756"/>
    <x v="2755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x v="3"/>
    <x v="39"/>
    <n v="10"/>
    <n v="31.76"/>
  </r>
  <r>
    <n v="2757"/>
    <x v="2756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x v="3"/>
    <x v="39"/>
    <n v="1"/>
    <n v="5"/>
  </r>
  <r>
    <n v="2758"/>
    <x v="2757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x v="3"/>
    <x v="39"/>
    <n v="12"/>
    <n v="39"/>
  </r>
  <r>
    <n v="2759"/>
    <x v="2758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x v="3"/>
    <x v="39"/>
    <n v="11"/>
    <n v="52.5"/>
  </r>
  <r>
    <n v="2760"/>
    <x v="2759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x v="3"/>
    <x v="39"/>
    <n v="0"/>
    <n v="0"/>
  </r>
  <r>
    <n v="2761"/>
    <x v="2760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x v="3"/>
    <x v="39"/>
    <n v="1"/>
    <n v="9"/>
  </r>
  <r>
    <n v="2762"/>
    <x v="2761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x v="3"/>
    <x v="39"/>
    <n v="1"/>
    <n v="25"/>
  </r>
  <r>
    <n v="2763"/>
    <x v="2762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x v="3"/>
    <x v="39"/>
    <n v="0"/>
    <n v="30"/>
  </r>
  <r>
    <n v="2764"/>
    <x v="2763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x v="3"/>
    <x v="39"/>
    <n v="1"/>
    <n v="11.25"/>
  </r>
  <r>
    <n v="2765"/>
    <x v="2764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x v="3"/>
    <x v="39"/>
    <n v="0"/>
    <n v="0"/>
  </r>
  <r>
    <n v="2766"/>
    <x v="2765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x v="3"/>
    <x v="39"/>
    <n v="2"/>
    <n v="25"/>
  </r>
  <r>
    <n v="2767"/>
    <x v="2766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x v="3"/>
    <x v="39"/>
    <n v="1"/>
    <n v="11.33"/>
  </r>
  <r>
    <n v="2768"/>
    <x v="2767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x v="3"/>
    <x v="39"/>
    <n v="14"/>
    <n v="29.47"/>
  </r>
  <r>
    <n v="2769"/>
    <x v="2768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x v="3"/>
    <x v="39"/>
    <n v="0"/>
    <n v="1"/>
  </r>
  <r>
    <n v="2770"/>
    <x v="2769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x v="3"/>
    <x v="39"/>
    <n v="10"/>
    <n v="63.1"/>
  </r>
  <r>
    <n v="2771"/>
    <x v="2770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x v="3"/>
    <x v="39"/>
    <n v="0"/>
    <n v="0"/>
  </r>
  <r>
    <n v="2772"/>
    <x v="2771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x v="3"/>
    <x v="39"/>
    <n v="0"/>
    <n v="0"/>
  </r>
  <r>
    <n v="2773"/>
    <x v="2772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x v="3"/>
    <x v="39"/>
    <n v="0"/>
    <n v="1"/>
  </r>
  <r>
    <n v="2774"/>
    <x v="2773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x v="3"/>
    <x v="39"/>
    <n v="14"/>
    <n v="43.85"/>
  </r>
  <r>
    <n v="2775"/>
    <x v="2774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x v="3"/>
    <x v="39"/>
    <n v="3"/>
    <n v="75"/>
  </r>
  <r>
    <n v="2776"/>
    <x v="2775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x v="3"/>
    <x v="39"/>
    <n v="8"/>
    <n v="45.97"/>
  </r>
  <r>
    <n v="2777"/>
    <x v="2776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x v="3"/>
    <x v="39"/>
    <n v="0"/>
    <n v="10"/>
  </r>
  <r>
    <n v="2778"/>
    <x v="2777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x v="3"/>
    <x v="39"/>
    <n v="26"/>
    <n v="93.67"/>
  </r>
  <r>
    <n v="2779"/>
    <x v="2778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x v="3"/>
    <x v="39"/>
    <n v="2"/>
    <n v="53"/>
  </r>
  <r>
    <n v="2780"/>
    <x v="2779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x v="3"/>
    <x v="39"/>
    <n v="0"/>
    <n v="0"/>
  </r>
  <r>
    <n v="2781"/>
    <x v="2780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x v="1"/>
    <x v="6"/>
    <n v="105"/>
    <n v="47"/>
  </r>
  <r>
    <n v="2782"/>
    <x v="2781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x v="1"/>
    <x v="6"/>
    <n v="120"/>
    <n v="66.67"/>
  </r>
  <r>
    <n v="2783"/>
    <x v="2782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x v="1"/>
    <x v="6"/>
    <n v="115"/>
    <n v="18.77"/>
  </r>
  <r>
    <n v="2784"/>
    <x v="2783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x v="1"/>
    <x v="6"/>
    <n v="119"/>
    <n v="66.11"/>
  </r>
  <r>
    <n v="2785"/>
    <x v="2784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x v="1"/>
    <x v="6"/>
    <n v="105"/>
    <n v="36.86"/>
  </r>
  <r>
    <n v="2786"/>
    <x v="2785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x v="1"/>
    <x v="6"/>
    <n v="118"/>
    <n v="39.81"/>
  </r>
  <r>
    <n v="2787"/>
    <x v="2786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x v="1"/>
    <x v="6"/>
    <n v="120"/>
    <n v="31.5"/>
  </r>
  <r>
    <n v="2788"/>
    <x v="2787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x v="1"/>
    <x v="6"/>
    <n v="103"/>
    <n v="102.5"/>
  </r>
  <r>
    <n v="2789"/>
    <x v="2788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x v="1"/>
    <x v="6"/>
    <n v="101"/>
    <n v="126.46"/>
  </r>
  <r>
    <n v="2790"/>
    <x v="2789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x v="1"/>
    <x v="6"/>
    <n v="105"/>
    <n v="47.88"/>
  </r>
  <r>
    <n v="2791"/>
    <x v="2790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x v="1"/>
    <x v="6"/>
    <n v="103"/>
    <n v="73.209999999999994"/>
  </r>
  <r>
    <n v="2792"/>
    <x v="2791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x v="1"/>
    <x v="6"/>
    <n v="108"/>
    <n v="89.67"/>
  </r>
  <r>
    <n v="2793"/>
    <x v="2792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x v="1"/>
    <x v="6"/>
    <n v="111"/>
    <n v="151.46"/>
  </r>
  <r>
    <n v="2794"/>
    <x v="2793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x v="1"/>
    <x v="6"/>
    <n v="150"/>
    <n v="25"/>
  </r>
  <r>
    <n v="2795"/>
    <x v="2794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x v="1"/>
    <x v="6"/>
    <n v="104"/>
    <n v="36.5"/>
  </r>
  <r>
    <n v="2796"/>
    <x v="2795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x v="1"/>
    <x v="6"/>
    <n v="116"/>
    <n v="44"/>
  </r>
  <r>
    <n v="2797"/>
    <x v="2796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x v="1"/>
    <x v="6"/>
    <n v="103"/>
    <n v="87.36"/>
  </r>
  <r>
    <n v="2798"/>
    <x v="2797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x v="1"/>
    <x v="6"/>
    <n v="101"/>
    <n v="36.47"/>
  </r>
  <r>
    <n v="2799"/>
    <x v="2798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x v="1"/>
    <x v="6"/>
    <n v="117"/>
    <n v="44.86"/>
  </r>
  <r>
    <n v="2800"/>
    <x v="2799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x v="1"/>
    <x v="6"/>
    <n v="133"/>
    <n v="42.9"/>
  </r>
  <r>
    <n v="2801"/>
    <x v="2800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x v="1"/>
    <x v="6"/>
    <n v="133"/>
    <n v="51.23"/>
  </r>
  <r>
    <n v="2802"/>
    <x v="2801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x v="1"/>
    <x v="6"/>
    <n v="102"/>
    <n v="33.94"/>
  </r>
  <r>
    <n v="2803"/>
    <x v="2802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x v="1"/>
    <x v="6"/>
    <n v="128"/>
    <n v="90.74"/>
  </r>
  <r>
    <n v="2804"/>
    <x v="2803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x v="1"/>
    <x v="6"/>
    <n v="115"/>
    <n v="50"/>
  </r>
  <r>
    <n v="2805"/>
    <x v="2804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x v="1"/>
    <x v="6"/>
    <n v="110"/>
    <n v="24.44"/>
  </r>
  <r>
    <n v="2806"/>
    <x v="2805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x v="1"/>
    <x v="6"/>
    <n v="112"/>
    <n v="44.25"/>
  </r>
  <r>
    <n v="2807"/>
    <x v="2806"/>
    <s v="Bringing Shakespeare back to the Playwrights"/>
    <x v="10"/>
    <n v="6300"/>
    <x v="0"/>
    <x v="0"/>
    <s v="USD"/>
    <n v="1435611438"/>
    <n v="1433019438"/>
    <b v="0"/>
    <n v="93"/>
    <b v="1"/>
    <s v="theater/plays"/>
    <x v="1"/>
    <x v="6"/>
    <n v="126"/>
    <n v="67.739999999999995"/>
  </r>
  <r>
    <n v="2808"/>
    <x v="2807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x v="1"/>
    <x v="6"/>
    <n v="100"/>
    <n v="65.38"/>
  </r>
  <r>
    <n v="2809"/>
    <x v="2808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x v="1"/>
    <x v="6"/>
    <n v="102"/>
    <n v="121.9"/>
  </r>
  <r>
    <n v="2810"/>
    <x v="2809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x v="1"/>
    <x v="6"/>
    <n v="108"/>
    <n v="47.46"/>
  </r>
  <r>
    <n v="2811"/>
    <x v="2810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x v="1"/>
    <x v="6"/>
    <n v="100"/>
    <n v="92.84"/>
  </r>
  <r>
    <n v="2812"/>
    <x v="2811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x v="1"/>
    <x v="6"/>
    <n v="113"/>
    <n v="68.25"/>
  </r>
  <r>
    <n v="2813"/>
    <x v="2812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x v="1"/>
    <x v="6"/>
    <n v="128"/>
    <n v="37.21"/>
  </r>
  <r>
    <n v="2814"/>
    <x v="2813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x v="1"/>
    <x v="6"/>
    <n v="108"/>
    <n v="25.25"/>
  </r>
  <r>
    <n v="2815"/>
    <x v="2814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x v="1"/>
    <x v="6"/>
    <n v="242"/>
    <n v="43.21"/>
  </r>
  <r>
    <n v="2816"/>
    <x v="2815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x v="1"/>
    <x v="6"/>
    <n v="142"/>
    <n v="25.13"/>
  </r>
  <r>
    <n v="2817"/>
    <x v="2816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x v="1"/>
    <x v="6"/>
    <n v="130"/>
    <n v="23.64"/>
  </r>
  <r>
    <n v="2818"/>
    <x v="2817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x v="1"/>
    <x v="6"/>
    <n v="106"/>
    <n v="103.95"/>
  </r>
  <r>
    <n v="2819"/>
    <x v="2818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x v="1"/>
    <x v="6"/>
    <n v="105"/>
    <n v="50.38"/>
  </r>
  <r>
    <n v="2820"/>
    <x v="2819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x v="1"/>
    <x v="6"/>
    <n v="136"/>
    <n v="13.6"/>
  </r>
  <r>
    <n v="2821"/>
    <x v="2820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x v="1"/>
    <x v="6"/>
    <n v="100"/>
    <n v="28.57"/>
  </r>
  <r>
    <n v="2822"/>
    <x v="2821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x v="1"/>
    <x v="6"/>
    <n v="100"/>
    <n v="63.83"/>
  </r>
  <r>
    <n v="2823"/>
    <x v="2822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x v="1"/>
    <x v="6"/>
    <n v="124"/>
    <n v="8.86"/>
  </r>
  <r>
    <n v="2824"/>
    <x v="2823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x v="1"/>
    <x v="6"/>
    <n v="117"/>
    <n v="50.67"/>
  </r>
  <r>
    <n v="2825"/>
    <x v="2824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x v="1"/>
    <x v="6"/>
    <n v="103"/>
    <n v="60.78"/>
  </r>
  <r>
    <n v="2826"/>
    <x v="2825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x v="1"/>
    <x v="6"/>
    <n v="108"/>
    <n v="113.42"/>
  </r>
  <r>
    <n v="2827"/>
    <x v="2826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x v="1"/>
    <x v="6"/>
    <n v="120"/>
    <n v="104.57"/>
  </r>
  <r>
    <n v="2828"/>
    <x v="2827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x v="1"/>
    <x v="6"/>
    <n v="100"/>
    <n v="98.31"/>
  </r>
  <r>
    <n v="2829"/>
    <x v="2828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x v="1"/>
    <x v="6"/>
    <n v="107"/>
    <n v="35.04"/>
  </r>
  <r>
    <n v="2830"/>
    <x v="2829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x v="1"/>
    <x v="6"/>
    <n v="100"/>
    <n v="272.73"/>
  </r>
  <r>
    <n v="2831"/>
    <x v="2830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x v="1"/>
    <x v="6"/>
    <n v="111"/>
    <n v="63.85"/>
  </r>
  <r>
    <n v="2832"/>
    <x v="2831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x v="1"/>
    <x v="6"/>
    <n v="115"/>
    <n v="30.19"/>
  </r>
  <r>
    <n v="2833"/>
    <x v="2832"/>
    <s v="A new play about exploring outer space"/>
    <x v="200"/>
    <n v="2923"/>
    <x v="0"/>
    <x v="0"/>
    <s v="USD"/>
    <n v="1444528800"/>
    <n v="1442804633"/>
    <b v="0"/>
    <n v="35"/>
    <b v="1"/>
    <s v="theater/plays"/>
    <x v="1"/>
    <x v="6"/>
    <n v="108"/>
    <n v="83.51"/>
  </r>
  <r>
    <n v="2834"/>
    <x v="2833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x v="1"/>
    <x v="6"/>
    <n v="170"/>
    <n v="64.760000000000005"/>
  </r>
  <r>
    <n v="2835"/>
    <x v="2834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x v="1"/>
    <x v="6"/>
    <n v="187"/>
    <n v="20.12"/>
  </r>
  <r>
    <n v="2836"/>
    <x v="2835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x v="1"/>
    <x v="6"/>
    <n v="108"/>
    <n v="44.09"/>
  </r>
  <r>
    <n v="2837"/>
    <x v="2836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x v="1"/>
    <x v="6"/>
    <n v="100"/>
    <n v="40.479999999999997"/>
  </r>
  <r>
    <n v="2838"/>
    <x v="2837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x v="1"/>
    <x v="6"/>
    <n v="120"/>
    <n v="44.54"/>
  </r>
  <r>
    <n v="2839"/>
    <x v="2838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x v="1"/>
    <x v="6"/>
    <n v="111"/>
    <n v="125.81"/>
  </r>
  <r>
    <n v="2840"/>
    <x v="2839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x v="1"/>
    <x v="6"/>
    <n v="104"/>
    <n v="19.7"/>
  </r>
  <r>
    <n v="2841"/>
    <x v="2840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x v="1"/>
    <x v="6"/>
    <n v="1"/>
    <n v="10"/>
  </r>
  <r>
    <n v="2842"/>
    <x v="2841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x v="1"/>
    <x v="6"/>
    <n v="0"/>
    <n v="0"/>
  </r>
  <r>
    <n v="2843"/>
    <x v="2842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x v="1"/>
    <x v="6"/>
    <n v="0"/>
    <n v="0"/>
  </r>
  <r>
    <n v="2844"/>
    <x v="2843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x v="1"/>
    <x v="6"/>
    <n v="5"/>
    <n v="30"/>
  </r>
  <r>
    <n v="2845"/>
    <x v="2844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x v="1"/>
    <x v="6"/>
    <n v="32"/>
    <n v="60.67"/>
  </r>
  <r>
    <n v="2846"/>
    <x v="2845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x v="1"/>
    <x v="6"/>
    <n v="0"/>
    <n v="0"/>
  </r>
  <r>
    <n v="2847"/>
    <x v="2846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x v="1"/>
    <x v="6"/>
    <n v="0"/>
    <n v="0"/>
  </r>
  <r>
    <n v="2848"/>
    <x v="2847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x v="1"/>
    <x v="6"/>
    <n v="0"/>
    <n v="23.33"/>
  </r>
  <r>
    <n v="2849"/>
    <x v="2848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x v="1"/>
    <x v="6"/>
    <n v="1"/>
    <n v="5"/>
  </r>
  <r>
    <n v="2850"/>
    <x v="2849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x v="1"/>
    <x v="6"/>
    <n v="4"/>
    <n v="23.92"/>
  </r>
  <r>
    <n v="2851"/>
    <x v="2850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x v="1"/>
    <x v="6"/>
    <n v="0"/>
    <n v="0"/>
  </r>
  <r>
    <n v="2852"/>
    <x v="2851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x v="1"/>
    <x v="6"/>
    <n v="2"/>
    <n v="15.83"/>
  </r>
  <r>
    <n v="2853"/>
    <x v="2852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x v="1"/>
    <x v="6"/>
    <n v="0"/>
    <n v="0"/>
  </r>
  <r>
    <n v="2854"/>
    <x v="2853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x v="1"/>
    <x v="6"/>
    <n v="42"/>
    <n v="29.79"/>
  </r>
  <r>
    <n v="2855"/>
    <x v="2854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x v="1"/>
    <x v="6"/>
    <n v="50"/>
    <n v="60"/>
  </r>
  <r>
    <n v="2856"/>
    <x v="2855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x v="1"/>
    <x v="6"/>
    <n v="5"/>
    <n v="24.33"/>
  </r>
  <r>
    <n v="2857"/>
    <x v="2856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x v="1"/>
    <x v="6"/>
    <n v="20"/>
    <n v="500"/>
  </r>
  <r>
    <n v="2858"/>
    <x v="2857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x v="1"/>
    <x v="6"/>
    <n v="0"/>
    <n v="0"/>
  </r>
  <r>
    <n v="2859"/>
    <x v="2858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x v="1"/>
    <x v="6"/>
    <n v="2"/>
    <n v="35"/>
  </r>
  <r>
    <n v="2860"/>
    <x v="2859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x v="1"/>
    <x v="6"/>
    <n v="7"/>
    <n v="29.56"/>
  </r>
  <r>
    <n v="2861"/>
    <x v="2860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x v="1"/>
    <x v="6"/>
    <n v="32"/>
    <n v="26.67"/>
  </r>
  <r>
    <n v="2862"/>
    <x v="2861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x v="1"/>
    <x v="6"/>
    <n v="0"/>
    <n v="18.329999999999998"/>
  </r>
  <r>
    <n v="2863"/>
    <x v="2862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x v="1"/>
    <x v="6"/>
    <n v="0"/>
    <n v="20"/>
  </r>
  <r>
    <n v="2864"/>
    <x v="2863"/>
    <s v="Accessible, original theatre for all!"/>
    <x v="30"/>
    <n v="40"/>
    <x v="2"/>
    <x v="1"/>
    <s v="GBP"/>
    <n v="1437139080"/>
    <n v="1434552207"/>
    <b v="0"/>
    <n v="3"/>
    <b v="0"/>
    <s v="theater/plays"/>
    <x v="1"/>
    <x v="6"/>
    <n v="2"/>
    <n v="13.33"/>
  </r>
  <r>
    <n v="2865"/>
    <x v="2864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x v="1"/>
    <x v="6"/>
    <n v="0"/>
    <n v="0"/>
  </r>
  <r>
    <n v="2866"/>
    <x v="2865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x v="1"/>
    <x v="6"/>
    <n v="1"/>
    <n v="22.5"/>
  </r>
  <r>
    <n v="2867"/>
    <x v="2866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x v="1"/>
    <x v="6"/>
    <n v="20"/>
    <n v="50.4"/>
  </r>
  <r>
    <n v="2868"/>
    <x v="2867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x v="1"/>
    <x v="6"/>
    <n v="42"/>
    <n v="105.03"/>
  </r>
  <r>
    <n v="2869"/>
    <x v="2868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x v="1"/>
    <x v="6"/>
    <n v="1"/>
    <n v="35.4"/>
  </r>
  <r>
    <n v="2870"/>
    <x v="2869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x v="1"/>
    <x v="6"/>
    <n v="15"/>
    <n v="83.33"/>
  </r>
  <r>
    <n v="2871"/>
    <x v="2870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x v="1"/>
    <x v="6"/>
    <n v="5"/>
    <n v="35.92"/>
  </r>
  <r>
    <n v="2872"/>
    <x v="2871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x v="1"/>
    <x v="6"/>
    <n v="0"/>
    <n v="0"/>
  </r>
  <r>
    <n v="2873"/>
    <x v="2872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x v="1"/>
    <x v="6"/>
    <n v="38"/>
    <n v="119.13"/>
  </r>
  <r>
    <n v="2874"/>
    <x v="2873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x v="1"/>
    <x v="6"/>
    <n v="5"/>
    <n v="90.33"/>
  </r>
  <r>
    <n v="2875"/>
    <x v="2874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x v="1"/>
    <x v="6"/>
    <n v="0"/>
    <n v="2.33"/>
  </r>
  <r>
    <n v="2876"/>
    <x v="2875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x v="1"/>
    <x v="6"/>
    <n v="0"/>
    <n v="0"/>
  </r>
  <r>
    <n v="2877"/>
    <x v="2876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x v="1"/>
    <x v="6"/>
    <n v="11"/>
    <n v="108.33"/>
  </r>
  <r>
    <n v="2878"/>
    <x v="2877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x v="1"/>
    <x v="6"/>
    <n v="2"/>
    <n v="15.75"/>
  </r>
  <r>
    <n v="2879"/>
    <x v="2878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x v="1"/>
    <x v="6"/>
    <n v="0"/>
    <n v="29"/>
  </r>
  <r>
    <n v="2880"/>
    <x v="2879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x v="1"/>
    <x v="6"/>
    <n v="23"/>
    <n v="96.55"/>
  </r>
  <r>
    <n v="2881"/>
    <x v="2880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x v="1"/>
    <x v="6"/>
    <n v="0"/>
    <n v="0"/>
  </r>
  <r>
    <n v="2882"/>
    <x v="2881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x v="1"/>
    <x v="6"/>
    <n v="34"/>
    <n v="63"/>
  </r>
  <r>
    <n v="2883"/>
    <x v="2882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x v="1"/>
    <x v="6"/>
    <n v="19"/>
    <n v="381.6"/>
  </r>
  <r>
    <n v="2884"/>
    <x v="2883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x v="1"/>
    <x v="6"/>
    <n v="0"/>
    <n v="46.25"/>
  </r>
  <r>
    <n v="2885"/>
    <x v="2884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x v="1"/>
    <x v="6"/>
    <n v="33"/>
    <n v="26"/>
  </r>
  <r>
    <n v="2886"/>
    <x v="2885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x v="1"/>
    <x v="6"/>
    <n v="5"/>
    <n v="10"/>
  </r>
  <r>
    <n v="2887"/>
    <x v="2886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x v="1"/>
    <x v="6"/>
    <n v="0"/>
    <n v="5"/>
  </r>
  <r>
    <n v="2888"/>
    <x v="2887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x v="1"/>
    <x v="6"/>
    <n v="0"/>
    <n v="0"/>
  </r>
  <r>
    <n v="2889"/>
    <x v="2888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x v="1"/>
    <x v="6"/>
    <n v="38"/>
    <n v="81.569999999999993"/>
  </r>
  <r>
    <n v="2890"/>
    <x v="2889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x v="1"/>
    <x v="6"/>
    <n v="1"/>
    <n v="7"/>
  </r>
  <r>
    <n v="2891"/>
    <x v="2890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x v="1"/>
    <x v="6"/>
    <n v="3"/>
    <n v="27.3"/>
  </r>
  <r>
    <n v="2892"/>
    <x v="2891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x v="1"/>
    <x v="6"/>
    <n v="9"/>
    <n v="29.41"/>
  </r>
  <r>
    <n v="2893"/>
    <x v="2892"/>
    <s v="Fundraising for REDISCOVERING KIA THE PLAY"/>
    <x v="10"/>
    <n v="25"/>
    <x v="2"/>
    <x v="0"/>
    <s v="USD"/>
    <n v="1420768800"/>
    <n v="1415644395"/>
    <b v="0"/>
    <n v="2"/>
    <b v="0"/>
    <s v="theater/plays"/>
    <x v="1"/>
    <x v="6"/>
    <n v="1"/>
    <n v="12.5"/>
  </r>
  <r>
    <n v="2894"/>
    <x v="2893"/>
    <s v="This Is A Story About A Woman A Man And A Woman"/>
    <x v="63"/>
    <n v="0"/>
    <x v="2"/>
    <x v="0"/>
    <s v="USD"/>
    <n v="1428100815"/>
    <n v="1422920415"/>
    <b v="0"/>
    <n v="0"/>
    <b v="0"/>
    <s v="theater/plays"/>
    <x v="1"/>
    <x v="6"/>
    <n v="0"/>
    <n v="0"/>
  </r>
  <r>
    <n v="2895"/>
    <x v="2894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x v="1"/>
    <x v="6"/>
    <n v="5"/>
    <n v="5.75"/>
  </r>
  <r>
    <n v="2896"/>
    <x v="2895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x v="1"/>
    <x v="6"/>
    <n v="21"/>
    <n v="52.08"/>
  </r>
  <r>
    <n v="2897"/>
    <x v="2896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x v="1"/>
    <x v="6"/>
    <n v="5"/>
    <n v="183.33"/>
  </r>
  <r>
    <n v="2898"/>
    <x v="2897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x v="1"/>
    <x v="6"/>
    <n v="4"/>
    <n v="26.33"/>
  </r>
  <r>
    <n v="2899"/>
    <x v="2898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x v="1"/>
    <x v="6"/>
    <n v="0"/>
    <n v="0"/>
  </r>
  <r>
    <n v="2900"/>
    <x v="2899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x v="1"/>
    <x v="6"/>
    <n v="62"/>
    <n v="486.43"/>
  </r>
  <r>
    <n v="2901"/>
    <x v="2900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x v="1"/>
    <x v="6"/>
    <n v="1"/>
    <n v="3"/>
  </r>
  <r>
    <n v="2902"/>
    <x v="2901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x v="1"/>
    <x v="6"/>
    <n v="0"/>
    <n v="25"/>
  </r>
  <r>
    <n v="2903"/>
    <x v="2902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x v="1"/>
    <x v="6"/>
    <n v="1"/>
    <n v="9.75"/>
  </r>
  <r>
    <n v="2904"/>
    <x v="2903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x v="1"/>
    <x v="6"/>
    <n v="5"/>
    <n v="18.75"/>
  </r>
  <r>
    <n v="2905"/>
    <x v="2904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x v="1"/>
    <x v="6"/>
    <n v="18"/>
    <n v="36.590000000000003"/>
  </r>
  <r>
    <n v="2906"/>
    <x v="2905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x v="1"/>
    <x v="6"/>
    <n v="9"/>
    <n v="80.709999999999994"/>
  </r>
  <r>
    <n v="2907"/>
    <x v="2906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x v="1"/>
    <x v="6"/>
    <n v="0"/>
    <n v="1"/>
  </r>
  <r>
    <n v="2908"/>
    <x v="2907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x v="1"/>
    <x v="6"/>
    <n v="3"/>
    <n v="52.8"/>
  </r>
  <r>
    <n v="2909"/>
    <x v="2908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x v="1"/>
    <x v="6"/>
    <n v="0"/>
    <n v="20"/>
  </r>
  <r>
    <n v="2910"/>
    <x v="2909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x v="1"/>
    <x v="6"/>
    <n v="0"/>
    <n v="1"/>
  </r>
  <r>
    <n v="2911"/>
    <x v="2910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x v="1"/>
    <x v="6"/>
    <n v="37"/>
    <n v="46.93"/>
  </r>
  <r>
    <n v="2912"/>
    <x v="2911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x v="1"/>
    <x v="6"/>
    <n v="14"/>
    <n v="78.08"/>
  </r>
  <r>
    <n v="2913"/>
    <x v="2912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x v="1"/>
    <x v="6"/>
    <n v="0"/>
    <n v="1"/>
  </r>
  <r>
    <n v="2914"/>
    <x v="2913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x v="1"/>
    <x v="6"/>
    <n v="0"/>
    <n v="1"/>
  </r>
  <r>
    <n v="2915"/>
    <x v="2914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x v="1"/>
    <x v="6"/>
    <n v="61"/>
    <n v="203.67"/>
  </r>
  <r>
    <n v="2916"/>
    <x v="2915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x v="1"/>
    <x v="6"/>
    <n v="8"/>
    <n v="20.71"/>
  </r>
  <r>
    <n v="2917"/>
    <x v="2916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x v="1"/>
    <x v="6"/>
    <n v="22"/>
    <n v="48.56"/>
  </r>
  <r>
    <n v="2918"/>
    <x v="2917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x v="1"/>
    <x v="6"/>
    <n v="27"/>
    <n v="68.099999999999994"/>
  </r>
  <r>
    <n v="2919"/>
    <x v="2918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x v="1"/>
    <x v="6"/>
    <n v="9"/>
    <n v="8.5"/>
  </r>
  <r>
    <n v="2920"/>
    <x v="2919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x v="1"/>
    <x v="6"/>
    <n v="27"/>
    <n v="51.62"/>
  </r>
  <r>
    <n v="2921"/>
    <x v="2920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x v="1"/>
    <x v="40"/>
    <n v="129"/>
    <n v="43"/>
  </r>
  <r>
    <n v="2922"/>
    <x v="2921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x v="1"/>
    <x v="40"/>
    <n v="100"/>
    <n v="83.33"/>
  </r>
  <r>
    <n v="2923"/>
    <x v="2922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x v="1"/>
    <x v="40"/>
    <n v="100"/>
    <n v="30"/>
  </r>
  <r>
    <n v="2924"/>
    <x v="2923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x v="1"/>
    <x v="40"/>
    <n v="103"/>
    <n v="175.51"/>
  </r>
  <r>
    <n v="2925"/>
    <x v="2924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x v="1"/>
    <x v="40"/>
    <n v="102"/>
    <n v="231.66"/>
  </r>
  <r>
    <n v="2926"/>
    <x v="2925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x v="1"/>
    <x v="40"/>
    <n v="125"/>
    <n v="75"/>
  </r>
  <r>
    <n v="2927"/>
    <x v="2926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x v="1"/>
    <x v="40"/>
    <n v="131"/>
    <n v="112.14"/>
  </r>
  <r>
    <n v="2928"/>
    <x v="2927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x v="1"/>
    <x v="40"/>
    <n v="100"/>
    <n v="41.67"/>
  </r>
  <r>
    <n v="2929"/>
    <x v="2928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x v="1"/>
    <x v="40"/>
    <n v="102"/>
    <n v="255.17"/>
  </r>
  <r>
    <n v="2930"/>
    <x v="2929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x v="1"/>
    <x v="40"/>
    <n v="101"/>
    <n v="162.77000000000001"/>
  </r>
  <r>
    <n v="2931"/>
    <x v="2930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x v="1"/>
    <x v="40"/>
    <n v="106"/>
    <n v="88.33"/>
  </r>
  <r>
    <n v="2932"/>
    <x v="2931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x v="1"/>
    <x v="40"/>
    <n v="105"/>
    <n v="85.74"/>
  </r>
  <r>
    <n v="2933"/>
    <x v="2932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x v="1"/>
    <x v="40"/>
    <n v="103"/>
    <n v="47.57"/>
  </r>
  <r>
    <n v="2934"/>
    <x v="2933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x v="1"/>
    <x v="40"/>
    <n v="108"/>
    <n v="72.97"/>
  </r>
  <r>
    <n v="2935"/>
    <x v="2934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x v="1"/>
    <x v="40"/>
    <n v="101"/>
    <n v="90.54"/>
  </r>
  <r>
    <n v="2936"/>
    <x v="2935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x v="1"/>
    <x v="40"/>
    <n v="128"/>
    <n v="37.65"/>
  </r>
  <r>
    <n v="2937"/>
    <x v="2936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x v="1"/>
    <x v="40"/>
    <n v="133"/>
    <n v="36.36"/>
  </r>
  <r>
    <n v="2938"/>
    <x v="2937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x v="1"/>
    <x v="40"/>
    <n v="101"/>
    <n v="126.72"/>
  </r>
  <r>
    <n v="2939"/>
    <x v="2938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x v="1"/>
    <x v="40"/>
    <n v="103"/>
    <n v="329.2"/>
  </r>
  <r>
    <n v="2940"/>
    <x v="2939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x v="1"/>
    <x v="40"/>
    <n v="107"/>
    <n v="81.239999999999995"/>
  </r>
  <r>
    <n v="2941"/>
    <x v="2940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x v="1"/>
    <x v="38"/>
    <n v="0"/>
    <n v="1"/>
  </r>
  <r>
    <n v="2942"/>
    <x v="2941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x v="1"/>
    <x v="38"/>
    <n v="20"/>
    <n v="202.23"/>
  </r>
  <r>
    <n v="2943"/>
    <x v="2942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x v="1"/>
    <x v="38"/>
    <n v="0"/>
    <n v="0"/>
  </r>
  <r>
    <n v="2944"/>
    <x v="2943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x v="1"/>
    <x v="38"/>
    <n v="1"/>
    <n v="100"/>
  </r>
  <r>
    <n v="2945"/>
    <x v="2944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x v="1"/>
    <x v="38"/>
    <n v="0"/>
    <n v="0"/>
  </r>
  <r>
    <n v="2946"/>
    <x v="2945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x v="1"/>
    <x v="38"/>
    <n v="0"/>
    <n v="1"/>
  </r>
  <r>
    <n v="2947"/>
    <x v="2946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x v="1"/>
    <x v="38"/>
    <n v="4"/>
    <n v="82.46"/>
  </r>
  <r>
    <n v="2948"/>
    <x v="2947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x v="1"/>
    <x v="38"/>
    <n v="0"/>
    <n v="2.67"/>
  </r>
  <r>
    <n v="2949"/>
    <x v="2948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x v="1"/>
    <x v="38"/>
    <n v="3"/>
    <n v="12.5"/>
  </r>
  <r>
    <n v="2950"/>
    <x v="2949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x v="1"/>
    <x v="38"/>
    <n v="0"/>
    <n v="0"/>
  </r>
  <r>
    <n v="2951"/>
    <x v="2950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x v="1"/>
    <x v="38"/>
    <n v="2"/>
    <n v="18.899999999999999"/>
  </r>
  <r>
    <n v="2952"/>
    <x v="2951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x v="1"/>
    <x v="38"/>
    <n v="8"/>
    <n v="200.63"/>
  </r>
  <r>
    <n v="2953"/>
    <x v="2952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x v="1"/>
    <x v="38"/>
    <n v="0"/>
    <n v="201.67"/>
  </r>
  <r>
    <n v="2954"/>
    <x v="2953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x v="1"/>
    <x v="38"/>
    <n v="0"/>
    <n v="0"/>
  </r>
  <r>
    <n v="2955"/>
    <x v="2954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x v="1"/>
    <x v="38"/>
    <n v="60"/>
    <n v="65"/>
  </r>
  <r>
    <n v="2956"/>
    <x v="2955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x v="1"/>
    <x v="38"/>
    <n v="17"/>
    <n v="66.099999999999994"/>
  </r>
  <r>
    <n v="2957"/>
    <x v="2956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x v="1"/>
    <x v="38"/>
    <n v="2"/>
    <n v="93.33"/>
  </r>
  <r>
    <n v="2958"/>
    <x v="2957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x v="1"/>
    <x v="38"/>
    <n v="0"/>
    <n v="0"/>
  </r>
  <r>
    <n v="2959"/>
    <x v="2958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x v="1"/>
    <x v="38"/>
    <n v="0"/>
    <n v="0"/>
  </r>
  <r>
    <n v="2960"/>
    <x v="2959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x v="1"/>
    <x v="38"/>
    <n v="0"/>
    <n v="0"/>
  </r>
  <r>
    <n v="2961"/>
    <x v="2960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x v="1"/>
    <x v="6"/>
    <n v="110"/>
    <n v="50.75"/>
  </r>
  <r>
    <n v="2962"/>
    <x v="2961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x v="1"/>
    <x v="6"/>
    <n v="122"/>
    <n v="60.9"/>
  </r>
  <r>
    <n v="2963"/>
    <x v="2962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x v="1"/>
    <x v="6"/>
    <n v="107"/>
    <n v="109.03"/>
  </r>
  <r>
    <n v="2964"/>
    <x v="2963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x v="1"/>
    <x v="6"/>
    <n v="101"/>
    <n v="25.69"/>
  </r>
  <r>
    <n v="2965"/>
    <x v="2964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x v="1"/>
    <x v="6"/>
    <n v="109"/>
    <n v="41.92"/>
  </r>
  <r>
    <n v="2966"/>
    <x v="2965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x v="1"/>
    <x v="6"/>
    <n v="114"/>
    <n v="88.77"/>
  </r>
  <r>
    <n v="2967"/>
    <x v="2966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x v="1"/>
    <x v="6"/>
    <n v="114"/>
    <n v="80.23"/>
  </r>
  <r>
    <n v="2968"/>
    <x v="2967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x v="1"/>
    <x v="6"/>
    <n v="106"/>
    <n v="78.94"/>
  </r>
  <r>
    <n v="2969"/>
    <x v="2968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x v="1"/>
    <x v="6"/>
    <n v="163"/>
    <n v="95.59"/>
  </r>
  <r>
    <n v="2970"/>
    <x v="2969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x v="1"/>
    <x v="6"/>
    <n v="106"/>
    <n v="69.89"/>
  </r>
  <r>
    <n v="2971"/>
    <x v="2970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x v="1"/>
    <x v="6"/>
    <n v="100"/>
    <n v="74.53"/>
  </r>
  <r>
    <n v="2972"/>
    <x v="2971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x v="1"/>
    <x v="6"/>
    <n v="105"/>
    <n v="123.94"/>
  </r>
  <r>
    <n v="2973"/>
    <x v="2972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x v="1"/>
    <x v="6"/>
    <n v="175"/>
    <n v="264.85000000000002"/>
  </r>
  <r>
    <n v="2974"/>
    <x v="2973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x v="1"/>
    <x v="6"/>
    <n v="102"/>
    <n v="58.62"/>
  </r>
  <r>
    <n v="2975"/>
    <x v="2974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x v="1"/>
    <x v="6"/>
    <n v="100"/>
    <n v="70.88"/>
  </r>
  <r>
    <n v="2976"/>
    <x v="2975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x v="1"/>
    <x v="6"/>
    <n v="171"/>
    <n v="8.57"/>
  </r>
  <r>
    <n v="2977"/>
    <x v="2976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x v="1"/>
    <x v="6"/>
    <n v="114"/>
    <n v="113.57"/>
  </r>
  <r>
    <n v="2978"/>
    <x v="2977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x v="1"/>
    <x v="6"/>
    <n v="129"/>
    <n v="60.69"/>
  </r>
  <r>
    <n v="2979"/>
    <x v="2978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x v="1"/>
    <x v="6"/>
    <n v="101"/>
    <n v="110.22"/>
  </r>
  <r>
    <n v="2980"/>
    <x v="2979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x v="1"/>
    <x v="6"/>
    <n v="109"/>
    <n v="136.46"/>
  </r>
  <r>
    <n v="2981"/>
    <x v="2980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x v="1"/>
    <x v="38"/>
    <n v="129"/>
    <n v="53.16"/>
  </r>
  <r>
    <n v="2982"/>
    <x v="2981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x v="1"/>
    <x v="38"/>
    <n v="102"/>
    <n v="86.49"/>
  </r>
  <r>
    <n v="2983"/>
    <x v="2982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x v="1"/>
    <x v="38"/>
    <n v="147"/>
    <n v="155.24"/>
  </r>
  <r>
    <n v="2984"/>
    <x v="2983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x v="1"/>
    <x v="38"/>
    <n v="100"/>
    <n v="115.08"/>
  </r>
  <r>
    <n v="2985"/>
    <x v="2984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x v="1"/>
    <x v="38"/>
    <n v="122"/>
    <n v="109.59"/>
  </r>
  <r>
    <n v="2986"/>
    <x v="2985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x v="1"/>
    <x v="38"/>
    <n v="106"/>
    <n v="45.21"/>
  </r>
  <r>
    <n v="2987"/>
    <x v="2986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x v="1"/>
    <x v="38"/>
    <n v="110"/>
    <n v="104.15"/>
  </r>
  <r>
    <n v="2988"/>
    <x v="2987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x v="1"/>
    <x v="38"/>
    <n v="100"/>
    <n v="35.71"/>
  </r>
  <r>
    <n v="2989"/>
    <x v="2988"/>
    <s v="Bring the movies back to Bethel, Maine."/>
    <x v="22"/>
    <n v="35307"/>
    <x v="0"/>
    <x v="0"/>
    <s v="USD"/>
    <n v="1450673940"/>
    <n v="1448756962"/>
    <b v="0"/>
    <n v="364"/>
    <b v="1"/>
    <s v="theater/spaces"/>
    <x v="1"/>
    <x v="38"/>
    <n v="177"/>
    <n v="97"/>
  </r>
  <r>
    <n v="2990"/>
    <x v="2989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x v="1"/>
    <x v="38"/>
    <n v="100"/>
    <n v="370.37"/>
  </r>
  <r>
    <n v="2991"/>
    <x v="2990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x v="1"/>
    <x v="38"/>
    <n v="103"/>
    <n v="94.41"/>
  </r>
  <r>
    <n v="2992"/>
    <x v="2991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x v="1"/>
    <x v="38"/>
    <n v="105"/>
    <n v="48.98"/>
  </r>
  <r>
    <n v="2993"/>
    <x v="2992"/>
    <s v="Help us build the Kitchen from Hell!"/>
    <x v="28"/>
    <n v="1003"/>
    <x v="0"/>
    <x v="0"/>
    <s v="USD"/>
    <n v="1455998867"/>
    <n v="1453406867"/>
    <b v="0"/>
    <n v="22"/>
    <b v="1"/>
    <s v="theater/spaces"/>
    <x v="1"/>
    <x v="38"/>
    <n v="100"/>
    <n v="45.59"/>
  </r>
  <r>
    <n v="2994"/>
    <x v="2993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x v="1"/>
    <x v="38"/>
    <n v="458"/>
    <n v="23.28"/>
  </r>
  <r>
    <n v="2995"/>
    <x v="2994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x v="1"/>
    <x v="38"/>
    <n v="105"/>
    <n v="63.23"/>
  </r>
  <r>
    <n v="2996"/>
    <x v="2995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x v="1"/>
    <x v="38"/>
    <n v="172"/>
    <n v="153.52000000000001"/>
  </r>
  <r>
    <n v="2997"/>
    <x v="2996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x v="1"/>
    <x v="38"/>
    <n v="104"/>
    <n v="90.2"/>
  </r>
  <r>
    <n v="2998"/>
    <x v="2997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x v="1"/>
    <x v="38"/>
    <n v="103"/>
    <n v="118.97"/>
  </r>
  <r>
    <n v="2999"/>
    <x v="2998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x v="1"/>
    <x v="38"/>
    <n v="119"/>
    <n v="80.25"/>
  </r>
  <r>
    <n v="3000"/>
    <x v="2999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x v="1"/>
    <x v="38"/>
    <n v="100"/>
    <n v="62.5"/>
  </r>
  <r>
    <n v="3001"/>
    <x v="3000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x v="1"/>
    <x v="38"/>
    <n v="319"/>
    <n v="131.38"/>
  </r>
  <r>
    <n v="3002"/>
    <x v="3001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x v="1"/>
    <x v="38"/>
    <n v="109"/>
    <n v="73.03"/>
  </r>
  <r>
    <n v="3003"/>
    <x v="3002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x v="1"/>
    <x v="38"/>
    <n v="101"/>
    <n v="178.53"/>
  </r>
  <r>
    <n v="3004"/>
    <x v="3003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x v="1"/>
    <x v="38"/>
    <n v="113"/>
    <n v="162.91"/>
  </r>
  <r>
    <n v="3005"/>
    <x v="3004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x v="1"/>
    <x v="38"/>
    <n v="120"/>
    <n v="108.24"/>
  </r>
  <r>
    <n v="3006"/>
    <x v="3005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x v="1"/>
    <x v="38"/>
    <n v="108"/>
    <n v="88.87"/>
  </r>
  <r>
    <n v="3007"/>
    <x v="3006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x v="1"/>
    <x v="38"/>
    <n v="180"/>
    <n v="54"/>
  </r>
  <r>
    <n v="3008"/>
    <x v="3007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x v="1"/>
    <x v="38"/>
    <n v="101"/>
    <n v="116.73"/>
  </r>
  <r>
    <n v="3009"/>
    <x v="3008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x v="1"/>
    <x v="38"/>
    <n v="120"/>
    <n v="233.9"/>
  </r>
  <r>
    <n v="3010"/>
    <x v="3009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x v="1"/>
    <x v="38"/>
    <n v="158"/>
    <n v="158"/>
  </r>
  <r>
    <n v="3011"/>
    <x v="3010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x v="1"/>
    <x v="38"/>
    <n v="124"/>
    <n v="14.84"/>
  </r>
  <r>
    <n v="3012"/>
    <x v="3011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x v="1"/>
    <x v="38"/>
    <n v="117"/>
    <n v="85.18"/>
  </r>
  <r>
    <n v="3013"/>
    <x v="3012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x v="1"/>
    <x v="38"/>
    <n v="157"/>
    <n v="146.69"/>
  </r>
  <r>
    <n v="3014"/>
    <x v="3013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x v="1"/>
    <x v="38"/>
    <n v="113"/>
    <n v="50.76"/>
  </r>
  <r>
    <n v="3015"/>
    <x v="3014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x v="1"/>
    <x v="38"/>
    <n v="103"/>
    <n v="87.7"/>
  </r>
  <r>
    <n v="3016"/>
    <x v="3015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x v="1"/>
    <x v="38"/>
    <n v="103"/>
    <n v="242.28"/>
  </r>
  <r>
    <n v="3017"/>
    <x v="3016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x v="1"/>
    <x v="38"/>
    <n v="106"/>
    <n v="146.44999999999999"/>
  </r>
  <r>
    <n v="3018"/>
    <x v="3017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x v="1"/>
    <x v="38"/>
    <n v="101"/>
    <n v="103.17"/>
  </r>
  <r>
    <n v="3019"/>
    <x v="3018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x v="1"/>
    <x v="38"/>
    <n v="121"/>
    <n v="80.459999999999994"/>
  </r>
  <r>
    <n v="3020"/>
    <x v="3019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x v="1"/>
    <x v="38"/>
    <n v="101"/>
    <n v="234.67"/>
  </r>
  <r>
    <n v="3021"/>
    <x v="3020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x v="1"/>
    <x v="38"/>
    <n v="116"/>
    <n v="50.69"/>
  </r>
  <r>
    <n v="3022"/>
    <x v="3021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x v="1"/>
    <x v="38"/>
    <n v="101"/>
    <n v="162.71"/>
  </r>
  <r>
    <n v="3023"/>
    <x v="3022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x v="1"/>
    <x v="38"/>
    <n v="103"/>
    <n v="120.17"/>
  </r>
  <r>
    <n v="3024"/>
    <x v="3023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x v="1"/>
    <x v="38"/>
    <n v="246"/>
    <n v="67.7"/>
  </r>
  <r>
    <n v="3025"/>
    <x v="3024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x v="1"/>
    <x v="38"/>
    <n v="302"/>
    <n v="52.1"/>
  </r>
  <r>
    <n v="3026"/>
    <x v="3025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x v="1"/>
    <x v="38"/>
    <n v="143"/>
    <n v="51.6"/>
  </r>
  <r>
    <n v="3027"/>
    <x v="3026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x v="1"/>
    <x v="38"/>
    <n v="131"/>
    <n v="164.3"/>
  </r>
  <r>
    <n v="3028"/>
    <x v="3027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x v="1"/>
    <x v="38"/>
    <n v="168"/>
    <n v="84.86"/>
  </r>
  <r>
    <n v="3029"/>
    <x v="3028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x v="1"/>
    <x v="38"/>
    <n v="110"/>
    <n v="94.55"/>
  </r>
  <r>
    <n v="3030"/>
    <x v="3029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x v="1"/>
    <x v="38"/>
    <n v="107"/>
    <n v="45.54"/>
  </r>
  <r>
    <n v="3031"/>
    <x v="3030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x v="1"/>
    <x v="38"/>
    <n v="100"/>
    <n v="51.72"/>
  </r>
  <r>
    <n v="3032"/>
    <x v="3031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x v="1"/>
    <x v="38"/>
    <n v="127"/>
    <n v="50.88"/>
  </r>
  <r>
    <n v="3033"/>
    <x v="3032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x v="1"/>
    <x v="38"/>
    <n v="147"/>
    <n v="191.13"/>
  </r>
  <r>
    <n v="3034"/>
    <x v="3033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x v="1"/>
    <x v="38"/>
    <n v="113"/>
    <n v="89.31"/>
  </r>
  <r>
    <n v="3035"/>
    <x v="3034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x v="1"/>
    <x v="38"/>
    <n v="109"/>
    <n v="88.59"/>
  </r>
  <r>
    <n v="3036"/>
    <x v="3035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x v="1"/>
    <x v="38"/>
    <n v="127"/>
    <n v="96.3"/>
  </r>
  <r>
    <n v="3037"/>
    <x v="3036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x v="1"/>
    <x v="38"/>
    <n v="213"/>
    <n v="33.31"/>
  </r>
  <r>
    <n v="3038"/>
    <x v="3037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x v="1"/>
    <x v="38"/>
    <n v="101"/>
    <n v="37.22"/>
  </r>
  <r>
    <n v="3039"/>
    <x v="3038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x v="1"/>
    <x v="38"/>
    <n v="109"/>
    <n v="92.13"/>
  </r>
  <r>
    <n v="3040"/>
    <x v="3039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x v="1"/>
    <x v="38"/>
    <n v="108"/>
    <n v="76.790000000000006"/>
  </r>
  <r>
    <n v="3041"/>
    <x v="3040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x v="1"/>
    <x v="38"/>
    <n v="110"/>
    <n v="96.53"/>
  </r>
  <r>
    <n v="3042"/>
    <x v="3041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x v="1"/>
    <x v="38"/>
    <n v="128"/>
    <n v="51.89"/>
  </r>
  <r>
    <n v="3043"/>
    <x v="3042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x v="1"/>
    <x v="38"/>
    <n v="110"/>
    <n v="128.91"/>
  </r>
  <r>
    <n v="3044"/>
    <x v="3043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x v="1"/>
    <x v="38"/>
    <n v="109"/>
    <n v="84.11"/>
  </r>
  <r>
    <n v="3045"/>
    <x v="3044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x v="1"/>
    <x v="38"/>
    <n v="133"/>
    <n v="82.94"/>
  </r>
  <r>
    <n v="3046"/>
    <x v="3045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x v="1"/>
    <x v="38"/>
    <n v="191"/>
    <n v="259.95"/>
  </r>
  <r>
    <n v="3047"/>
    <x v="3046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x v="1"/>
    <x v="38"/>
    <n v="149"/>
    <n v="37.25"/>
  </r>
  <r>
    <n v="3048"/>
    <x v="3047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x v="1"/>
    <x v="38"/>
    <n v="166"/>
    <n v="177.02"/>
  </r>
  <r>
    <n v="3049"/>
    <x v="3048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x v="1"/>
    <x v="38"/>
    <n v="107"/>
    <n v="74.069999999999993"/>
  </r>
  <r>
    <n v="3050"/>
    <x v="3049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x v="1"/>
    <x v="38"/>
    <n v="106"/>
    <n v="70.67"/>
  </r>
  <r>
    <n v="3051"/>
    <x v="3050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x v="1"/>
    <x v="38"/>
    <n v="24"/>
    <n v="23.63"/>
  </r>
  <r>
    <n v="3052"/>
    <x v="3051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x v="1"/>
    <x v="38"/>
    <n v="0"/>
    <n v="37.5"/>
  </r>
  <r>
    <n v="3053"/>
    <x v="3052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x v="1"/>
    <x v="38"/>
    <n v="0"/>
    <n v="13.33"/>
  </r>
  <r>
    <n v="3054"/>
    <x v="3053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x v="1"/>
    <x v="38"/>
    <n v="0"/>
    <n v="0"/>
  </r>
  <r>
    <n v="3055"/>
    <x v="3054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x v="1"/>
    <x v="38"/>
    <n v="0"/>
    <n v="1"/>
  </r>
  <r>
    <n v="3056"/>
    <x v="3055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x v="1"/>
    <x v="38"/>
    <n v="0"/>
    <n v="0"/>
  </r>
  <r>
    <n v="3057"/>
    <x v="3056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x v="1"/>
    <x v="38"/>
    <n v="0"/>
    <n v="0"/>
  </r>
  <r>
    <n v="3058"/>
    <x v="3057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x v="1"/>
    <x v="38"/>
    <n v="0"/>
    <n v="1"/>
  </r>
  <r>
    <n v="3059"/>
    <x v="3058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x v="1"/>
    <x v="38"/>
    <n v="3"/>
    <n v="41"/>
  </r>
  <r>
    <n v="3060"/>
    <x v="3059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x v="1"/>
    <x v="38"/>
    <n v="0"/>
    <n v="55.83"/>
  </r>
  <r>
    <n v="3061"/>
    <x v="3060"/>
    <s v="Save a historic Local theater."/>
    <x v="80"/>
    <n v="0"/>
    <x v="2"/>
    <x v="0"/>
    <s v="USD"/>
    <n v="1407955748"/>
    <n v="1405363748"/>
    <b v="0"/>
    <n v="0"/>
    <b v="0"/>
    <s v="theater/spaces"/>
    <x v="1"/>
    <x v="38"/>
    <n v="0"/>
    <n v="0"/>
  </r>
  <r>
    <n v="3062"/>
    <x v="3061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x v="1"/>
    <x v="38"/>
    <n v="67"/>
    <n v="99.76"/>
  </r>
  <r>
    <n v="3063"/>
    <x v="3062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x v="1"/>
    <x v="38"/>
    <n v="20"/>
    <n v="25.52"/>
  </r>
  <r>
    <n v="3064"/>
    <x v="3063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x v="1"/>
    <x v="38"/>
    <n v="11"/>
    <n v="117.65"/>
  </r>
  <r>
    <n v="3065"/>
    <x v="3064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x v="1"/>
    <x v="38"/>
    <n v="0"/>
    <n v="5"/>
  </r>
  <r>
    <n v="3066"/>
    <x v="3065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x v="1"/>
    <x v="38"/>
    <n v="12"/>
    <n v="2796.67"/>
  </r>
  <r>
    <n v="3067"/>
    <x v="3066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x v="1"/>
    <x v="38"/>
    <n v="3"/>
    <n v="200"/>
  </r>
  <r>
    <n v="3068"/>
    <x v="3067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x v="1"/>
    <x v="38"/>
    <n v="0"/>
    <n v="87.5"/>
  </r>
  <r>
    <n v="3069"/>
    <x v="3068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x v="1"/>
    <x v="38"/>
    <n v="14"/>
    <n v="20.14"/>
  </r>
  <r>
    <n v="3070"/>
    <x v="3069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x v="1"/>
    <x v="38"/>
    <n v="3"/>
    <n v="20.88"/>
  </r>
  <r>
    <n v="3071"/>
    <x v="3070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x v="1"/>
    <x v="38"/>
    <n v="60"/>
    <n v="61.31"/>
  </r>
  <r>
    <n v="3072"/>
    <x v="3071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x v="1"/>
    <x v="38"/>
    <n v="0"/>
    <n v="1"/>
  </r>
  <r>
    <n v="3073"/>
    <x v="3072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x v="1"/>
    <x v="38"/>
    <n v="0"/>
    <n v="92.14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x v="1"/>
    <x v="38"/>
    <n v="0"/>
    <n v="7.33"/>
  </r>
  <r>
    <n v="3075"/>
    <x v="3074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x v="1"/>
    <x v="38"/>
    <n v="9"/>
    <n v="64.8"/>
  </r>
  <r>
    <n v="3076"/>
    <x v="3075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x v="1"/>
    <x v="38"/>
    <n v="15"/>
    <n v="30.12"/>
  </r>
  <r>
    <n v="3077"/>
    <x v="3076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x v="1"/>
    <x v="38"/>
    <n v="0"/>
    <n v="52.5"/>
  </r>
  <r>
    <n v="3078"/>
    <x v="3077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x v="1"/>
    <x v="38"/>
    <n v="0"/>
    <n v="23.67"/>
  </r>
  <r>
    <n v="3079"/>
    <x v="3078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x v="1"/>
    <x v="38"/>
    <n v="1"/>
    <n v="415.78"/>
  </r>
  <r>
    <n v="3080"/>
    <x v="3079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x v="1"/>
    <x v="38"/>
    <n v="0"/>
    <n v="53.71"/>
  </r>
  <r>
    <n v="3081"/>
    <x v="3080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x v="1"/>
    <x v="38"/>
    <n v="0"/>
    <n v="420.6"/>
  </r>
  <r>
    <n v="3082"/>
    <x v="3081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x v="1"/>
    <x v="38"/>
    <n v="0"/>
    <n v="0"/>
  </r>
  <r>
    <n v="3083"/>
    <x v="3082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x v="1"/>
    <x v="38"/>
    <n v="0"/>
    <n v="18.670000000000002"/>
  </r>
  <r>
    <n v="3084"/>
    <x v="3083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x v="1"/>
    <x v="38"/>
    <n v="12"/>
    <n v="78.33"/>
  </r>
  <r>
    <n v="3085"/>
    <x v="3084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x v="1"/>
    <x v="38"/>
    <n v="2"/>
    <n v="67.78"/>
  </r>
  <r>
    <n v="3086"/>
    <x v="3085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x v="1"/>
    <x v="38"/>
    <n v="0"/>
    <n v="16.670000000000002"/>
  </r>
  <r>
    <n v="3087"/>
    <x v="3086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x v="1"/>
    <x v="38"/>
    <n v="1"/>
    <n v="62.5"/>
  </r>
  <r>
    <n v="3088"/>
    <x v="3087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x v="1"/>
    <x v="38"/>
    <n v="0"/>
    <n v="42"/>
  </r>
  <r>
    <n v="3089"/>
    <x v="3088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x v="1"/>
    <x v="38"/>
    <n v="23"/>
    <n v="130.09"/>
  </r>
  <r>
    <n v="3090"/>
    <x v="3089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x v="1"/>
    <x v="38"/>
    <n v="5"/>
    <n v="1270.22"/>
  </r>
  <r>
    <n v="3091"/>
    <x v="3090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x v="1"/>
    <x v="38"/>
    <n v="16"/>
    <n v="88.44"/>
  </r>
  <r>
    <n v="3092"/>
    <x v="3091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x v="1"/>
    <x v="38"/>
    <n v="1"/>
    <n v="56.34"/>
  </r>
  <r>
    <n v="3093"/>
    <x v="3092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x v="1"/>
    <x v="38"/>
    <n v="23"/>
    <n v="53.53"/>
  </r>
  <r>
    <n v="3094"/>
    <x v="3093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x v="1"/>
    <x v="38"/>
    <n v="0"/>
    <n v="25"/>
  </r>
  <r>
    <n v="3095"/>
    <x v="3094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x v="1"/>
    <x v="38"/>
    <n v="0"/>
    <n v="50"/>
  </r>
  <r>
    <n v="3096"/>
    <x v="3095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x v="1"/>
    <x v="38"/>
    <n v="4"/>
    <n v="56.79"/>
  </r>
  <r>
    <n v="3097"/>
    <x v="3096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x v="1"/>
    <x v="38"/>
    <n v="17"/>
    <n v="40.83"/>
  </r>
  <r>
    <n v="3098"/>
    <x v="3097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x v="1"/>
    <x v="38"/>
    <n v="4"/>
    <n v="65.11"/>
  </r>
  <r>
    <n v="3099"/>
    <x v="3098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x v="1"/>
    <x v="38"/>
    <n v="14"/>
    <n v="55.6"/>
  </r>
  <r>
    <n v="3100"/>
    <x v="3099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x v="1"/>
    <x v="38"/>
    <n v="15"/>
    <n v="140.54"/>
  </r>
  <r>
    <n v="3101"/>
    <x v="3100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x v="1"/>
    <x v="38"/>
    <n v="12"/>
    <n v="25"/>
  </r>
  <r>
    <n v="3102"/>
    <x v="3101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x v="1"/>
    <x v="38"/>
    <n v="39"/>
    <n v="69.53"/>
  </r>
  <r>
    <n v="3103"/>
    <x v="3102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x v="1"/>
    <x v="38"/>
    <n v="0"/>
    <n v="5.5"/>
  </r>
  <r>
    <n v="3104"/>
    <x v="3103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x v="1"/>
    <x v="38"/>
    <n v="30"/>
    <n v="237"/>
  </r>
  <r>
    <n v="3105"/>
    <x v="3104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x v="1"/>
    <x v="38"/>
    <n v="42"/>
    <n v="79.87"/>
  </r>
  <r>
    <n v="3106"/>
    <x v="3105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x v="1"/>
    <x v="38"/>
    <n v="4"/>
    <n v="10.25"/>
  </r>
  <r>
    <n v="3107"/>
    <x v="3106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x v="1"/>
    <x v="38"/>
    <n v="20"/>
    <n v="272.58999999999997"/>
  </r>
  <r>
    <n v="3108"/>
    <x v="3107"/>
    <s v="We need a permanent home for the theater!"/>
    <x v="63"/>
    <n v="26"/>
    <x v="2"/>
    <x v="0"/>
    <s v="USD"/>
    <n v="1430234394"/>
    <n v="1425053994"/>
    <b v="0"/>
    <n v="2"/>
    <b v="0"/>
    <s v="theater/spaces"/>
    <x v="1"/>
    <x v="38"/>
    <n v="0"/>
    <n v="13"/>
  </r>
  <r>
    <n v="3109"/>
    <x v="3108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x v="1"/>
    <x v="38"/>
    <n v="25"/>
    <n v="58.18"/>
  </r>
  <r>
    <n v="3110"/>
    <x v="3109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x v="1"/>
    <x v="38"/>
    <n v="0"/>
    <n v="10"/>
  </r>
  <r>
    <n v="3111"/>
    <x v="3110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x v="1"/>
    <x v="38"/>
    <n v="27"/>
    <n v="70.11"/>
  </r>
  <r>
    <n v="3112"/>
    <x v="3111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x v="1"/>
    <x v="38"/>
    <n v="5"/>
    <n v="57.89"/>
  </r>
  <r>
    <n v="3113"/>
    <x v="3112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x v="1"/>
    <x v="38"/>
    <n v="4"/>
    <n v="125.27"/>
  </r>
  <r>
    <n v="3114"/>
    <x v="3113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x v="1"/>
    <x v="38"/>
    <n v="0"/>
    <n v="0"/>
  </r>
  <r>
    <n v="3115"/>
    <x v="3114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x v="1"/>
    <x v="38"/>
    <n v="3"/>
    <n v="300"/>
  </r>
  <r>
    <n v="3116"/>
    <x v="3115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x v="1"/>
    <x v="38"/>
    <n v="57"/>
    <n v="43"/>
  </r>
  <r>
    <n v="3117"/>
    <x v="3116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x v="1"/>
    <x v="38"/>
    <n v="0"/>
    <n v="1"/>
  </r>
  <r>
    <n v="3118"/>
    <x v="3117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x v="1"/>
    <x v="38"/>
    <n v="0"/>
    <n v="775"/>
  </r>
  <r>
    <n v="3119"/>
    <x v="3118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x v="1"/>
    <x v="38"/>
    <n v="0"/>
    <n v="5"/>
  </r>
  <r>
    <n v="3120"/>
    <x v="3119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x v="1"/>
    <x v="38"/>
    <n v="0"/>
    <n v="12.8"/>
  </r>
  <r>
    <n v="3121"/>
    <x v="3120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x v="1"/>
    <x v="38"/>
    <n v="1"/>
    <n v="10"/>
  </r>
  <r>
    <n v="3122"/>
    <x v="3121"/>
    <s v="cancelled until further notice"/>
    <x v="212"/>
    <n v="116"/>
    <x v="1"/>
    <x v="0"/>
    <s v="USD"/>
    <n v="1478733732"/>
    <n v="1478298132"/>
    <b v="0"/>
    <n v="2"/>
    <b v="0"/>
    <s v="theater/spaces"/>
    <x v="1"/>
    <x v="38"/>
    <n v="58"/>
    <n v="58"/>
  </r>
  <r>
    <n v="3123"/>
    <x v="3122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x v="1"/>
    <x v="38"/>
    <n v="68"/>
    <n v="244.8"/>
  </r>
  <r>
    <n v="3124"/>
    <x v="3123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x v="1"/>
    <x v="38"/>
    <n v="0"/>
    <n v="6.5"/>
  </r>
  <r>
    <n v="3125"/>
    <x v="3124"/>
    <s v="N/A"/>
    <x v="86"/>
    <n v="0"/>
    <x v="1"/>
    <x v="0"/>
    <s v="USD"/>
    <n v="1452142672"/>
    <n v="1449550672"/>
    <b v="0"/>
    <n v="0"/>
    <b v="0"/>
    <s v="theater/spaces"/>
    <x v="1"/>
    <x v="38"/>
    <n v="0"/>
    <n v="0"/>
  </r>
  <r>
    <n v="3126"/>
    <x v="3125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x v="1"/>
    <x v="38"/>
    <n v="4"/>
    <n v="61.18"/>
  </r>
  <r>
    <n v="3127"/>
    <x v="3126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x v="1"/>
    <x v="38"/>
    <n v="0"/>
    <n v="0"/>
  </r>
  <r>
    <n v="3128"/>
    <x v="3127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x v="1"/>
    <x v="6"/>
    <n v="109"/>
    <n v="139.24"/>
  </r>
  <r>
    <n v="3129"/>
    <x v="3128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x v="1"/>
    <x v="6"/>
    <n v="1"/>
    <n v="10"/>
  </r>
  <r>
    <n v="3130"/>
    <x v="3129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x v="1"/>
    <x v="6"/>
    <n v="4"/>
    <n v="93.75"/>
  </r>
  <r>
    <n v="3131"/>
    <x v="3130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x v="1"/>
    <x v="6"/>
    <n v="16"/>
    <n v="53.75"/>
  </r>
  <r>
    <n v="3132"/>
    <x v="3131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x v="1"/>
    <x v="6"/>
    <n v="0"/>
    <n v="10"/>
  </r>
  <r>
    <n v="3133"/>
    <x v="3132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x v="1"/>
    <x v="6"/>
    <n v="108"/>
    <n v="33.75"/>
  </r>
  <r>
    <n v="3134"/>
    <x v="3133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x v="1"/>
    <x v="6"/>
    <n v="23"/>
    <n v="18.75"/>
  </r>
  <r>
    <n v="3135"/>
    <x v="3134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x v="1"/>
    <x v="6"/>
    <n v="21"/>
    <n v="23.14"/>
  </r>
  <r>
    <n v="3136"/>
    <x v="3135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x v="1"/>
    <x v="6"/>
    <n v="128"/>
    <n v="29.05"/>
  </r>
  <r>
    <n v="3137"/>
    <x v="3136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x v="1"/>
    <x v="6"/>
    <n v="3"/>
    <n v="50"/>
  </r>
  <r>
    <n v="3138"/>
    <x v="3137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x v="1"/>
    <x v="6"/>
    <n v="0"/>
    <n v="0"/>
  </r>
  <r>
    <n v="3139"/>
    <x v="3138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x v="1"/>
    <x v="6"/>
    <n v="5"/>
    <n v="450"/>
  </r>
  <r>
    <n v="3140"/>
    <x v="3139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x v="1"/>
    <x v="6"/>
    <n v="1"/>
    <n v="24"/>
  </r>
  <r>
    <n v="3141"/>
    <x v="3140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x v="1"/>
    <x v="6"/>
    <n v="52"/>
    <n v="32.25"/>
  </r>
  <r>
    <n v="3142"/>
    <x v="3141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x v="1"/>
    <x v="6"/>
    <n v="2"/>
    <n v="15"/>
  </r>
  <r>
    <n v="3143"/>
    <x v="3142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x v="1"/>
    <x v="6"/>
    <n v="0"/>
    <n v="0"/>
  </r>
  <r>
    <n v="3144"/>
    <x v="3143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x v="1"/>
    <x v="6"/>
    <n v="75"/>
    <n v="251.33"/>
  </r>
  <r>
    <n v="3145"/>
    <x v="3144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x v="1"/>
    <x v="6"/>
    <n v="0"/>
    <n v="0"/>
  </r>
  <r>
    <n v="3146"/>
    <x v="3145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x v="1"/>
    <x v="6"/>
    <n v="11"/>
    <n v="437.5"/>
  </r>
  <r>
    <n v="3147"/>
    <x v="3146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x v="1"/>
    <x v="6"/>
    <n v="118"/>
    <n v="110.35"/>
  </r>
  <r>
    <n v="3148"/>
    <x v="3147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x v="1"/>
    <x v="6"/>
    <n v="131"/>
    <n v="41.42"/>
  </r>
  <r>
    <n v="3149"/>
    <x v="3148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x v="1"/>
    <x v="6"/>
    <n v="104"/>
    <n v="52"/>
  </r>
  <r>
    <n v="3150"/>
    <x v="3149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x v="1"/>
    <x v="6"/>
    <n v="101"/>
    <n v="33.99"/>
  </r>
  <r>
    <n v="3151"/>
    <x v="3150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x v="1"/>
    <x v="6"/>
    <n v="100"/>
    <n v="103.35"/>
  </r>
  <r>
    <n v="3152"/>
    <x v="3151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x v="1"/>
    <x v="6"/>
    <n v="106"/>
    <n v="34.79"/>
  </r>
  <r>
    <n v="3153"/>
    <x v="3152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x v="1"/>
    <x v="6"/>
    <n v="336"/>
    <n v="41.77"/>
  </r>
  <r>
    <n v="3154"/>
    <x v="3153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x v="1"/>
    <x v="6"/>
    <n v="113"/>
    <n v="64.27"/>
  </r>
  <r>
    <n v="3155"/>
    <x v="3154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x v="1"/>
    <x v="6"/>
    <n v="189"/>
    <n v="31.21"/>
  </r>
  <r>
    <n v="3156"/>
    <x v="3155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x v="1"/>
    <x v="6"/>
    <n v="102"/>
    <n v="62.92"/>
  </r>
  <r>
    <n v="3157"/>
    <x v="3156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x v="1"/>
    <x v="6"/>
    <n v="101"/>
    <n v="98.54"/>
  </r>
  <r>
    <n v="3158"/>
    <x v="3157"/>
    <s v="A 40s crime-noir play using nursery rhyme characters."/>
    <x v="10"/>
    <n v="5700"/>
    <x v="0"/>
    <x v="0"/>
    <s v="USD"/>
    <n v="1374523752"/>
    <n v="1371931752"/>
    <b v="1"/>
    <n v="69"/>
    <b v="1"/>
    <s v="theater/plays"/>
    <x v="1"/>
    <x v="6"/>
    <n v="114"/>
    <n v="82.61"/>
  </r>
  <r>
    <n v="3159"/>
    <x v="3158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x v="1"/>
    <x v="6"/>
    <n v="133"/>
    <n v="38.5"/>
  </r>
  <r>
    <n v="3160"/>
    <x v="3159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x v="1"/>
    <x v="6"/>
    <n v="102"/>
    <n v="80.16"/>
  </r>
  <r>
    <n v="3161"/>
    <x v="3160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x v="1"/>
    <x v="6"/>
    <n v="105"/>
    <n v="28.41"/>
  </r>
  <r>
    <n v="3162"/>
    <x v="3161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x v="1"/>
    <x v="6"/>
    <n v="127"/>
    <n v="80.73"/>
  </r>
  <r>
    <n v="3163"/>
    <x v="3162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x v="1"/>
    <x v="6"/>
    <n v="111"/>
    <n v="200.69"/>
  </r>
  <r>
    <n v="3164"/>
    <x v="3163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x v="1"/>
    <x v="6"/>
    <n v="107"/>
    <n v="37.590000000000003"/>
  </r>
  <r>
    <n v="3165"/>
    <x v="3164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x v="1"/>
    <x v="6"/>
    <n v="163"/>
    <n v="58.1"/>
  </r>
  <r>
    <n v="3166"/>
    <x v="3165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x v="1"/>
    <x v="6"/>
    <n v="160"/>
    <n v="60.3"/>
  </r>
  <r>
    <n v="3167"/>
    <x v="3166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x v="1"/>
    <x v="6"/>
    <n v="116"/>
    <n v="63.36"/>
  </r>
  <r>
    <n v="3168"/>
    <x v="3167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x v="1"/>
    <x v="6"/>
    <n v="124"/>
    <n v="50.9"/>
  </r>
  <r>
    <n v="3169"/>
    <x v="3168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x v="1"/>
    <x v="6"/>
    <n v="103"/>
    <n v="100.5"/>
  </r>
  <r>
    <n v="3170"/>
    <x v="3169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x v="1"/>
    <x v="6"/>
    <n v="112"/>
    <n v="31.62"/>
  </r>
  <r>
    <n v="3171"/>
    <x v="3170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x v="1"/>
    <x v="6"/>
    <n v="109"/>
    <n v="65.099999999999994"/>
  </r>
  <r>
    <n v="3172"/>
    <x v="3171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x v="1"/>
    <x v="6"/>
    <n v="115"/>
    <n v="79.31"/>
  </r>
  <r>
    <n v="3173"/>
    <x v="3172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x v="1"/>
    <x v="6"/>
    <n v="103"/>
    <n v="139.19"/>
  </r>
  <r>
    <n v="3174"/>
    <x v="3173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x v="1"/>
    <x v="6"/>
    <n v="101"/>
    <n v="131.91"/>
  </r>
  <r>
    <n v="3175"/>
    <x v="3174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x v="1"/>
    <x v="6"/>
    <n v="110"/>
    <n v="91.3"/>
  </r>
  <r>
    <n v="3176"/>
    <x v="3175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x v="1"/>
    <x v="6"/>
    <n v="115"/>
    <n v="39.67"/>
  </r>
  <r>
    <n v="3177"/>
    <x v="3176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x v="1"/>
    <x v="6"/>
    <n v="117"/>
    <n v="57.55"/>
  </r>
  <r>
    <n v="3178"/>
    <x v="3177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x v="1"/>
    <x v="6"/>
    <n v="172"/>
    <n v="33.03"/>
  </r>
  <r>
    <n v="3179"/>
    <x v="3178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x v="1"/>
    <x v="6"/>
    <n v="114"/>
    <n v="77.34"/>
  </r>
  <r>
    <n v="3180"/>
    <x v="3179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x v="1"/>
    <x v="6"/>
    <n v="120"/>
    <n v="31.93"/>
  </r>
  <r>
    <n v="3181"/>
    <x v="3180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x v="1"/>
    <x v="6"/>
    <n v="109"/>
    <n v="36.33"/>
  </r>
  <r>
    <n v="3182"/>
    <x v="3181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x v="1"/>
    <x v="6"/>
    <n v="101"/>
    <n v="46.77"/>
  </r>
  <r>
    <n v="3183"/>
    <x v="3182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x v="1"/>
    <x v="6"/>
    <n v="109"/>
    <n v="40.07"/>
  </r>
  <r>
    <n v="3184"/>
    <x v="3183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x v="1"/>
    <x v="6"/>
    <n v="107"/>
    <n v="100.22"/>
  </r>
  <r>
    <n v="3185"/>
    <x v="3184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x v="1"/>
    <x v="6"/>
    <n v="100"/>
    <n v="41.67"/>
  </r>
  <r>
    <n v="3186"/>
    <x v="3185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x v="1"/>
    <x v="6"/>
    <n v="102"/>
    <n v="46.71"/>
  </r>
  <r>
    <n v="3187"/>
    <x v="3186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x v="1"/>
    <x v="6"/>
    <n v="116"/>
    <n v="71.489999999999995"/>
  </r>
  <r>
    <n v="3188"/>
    <x v="3187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x v="1"/>
    <x v="40"/>
    <n v="65"/>
    <n v="14.44"/>
  </r>
  <r>
    <n v="3189"/>
    <x v="3188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x v="1"/>
    <x v="40"/>
    <n v="12"/>
    <n v="356.84"/>
  </r>
  <r>
    <n v="3190"/>
    <x v="3189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x v="1"/>
    <x v="40"/>
    <n v="0"/>
    <n v="0"/>
  </r>
  <r>
    <n v="3191"/>
    <x v="3190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x v="1"/>
    <x v="40"/>
    <n v="4"/>
    <n v="37.75"/>
  </r>
  <r>
    <n v="3192"/>
    <x v="3191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x v="1"/>
    <x v="40"/>
    <n v="1"/>
    <n v="12.75"/>
  </r>
  <r>
    <n v="3193"/>
    <x v="3192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x v="1"/>
    <x v="40"/>
    <n v="12"/>
    <n v="24.46"/>
  </r>
  <r>
    <n v="3194"/>
    <x v="3193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x v="1"/>
    <x v="40"/>
    <n v="0"/>
    <n v="0"/>
  </r>
  <r>
    <n v="3195"/>
    <x v="3194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x v="1"/>
    <x v="40"/>
    <n v="59"/>
    <n v="53.08"/>
  </r>
  <r>
    <n v="3196"/>
    <x v="3195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x v="1"/>
    <x v="40"/>
    <n v="0"/>
    <n v="300"/>
  </r>
  <r>
    <n v="3197"/>
    <x v="3196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x v="1"/>
    <x v="40"/>
    <n v="11"/>
    <n v="286.25"/>
  </r>
  <r>
    <n v="3198"/>
    <x v="3197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x v="1"/>
    <x v="40"/>
    <n v="0"/>
    <n v="36.67"/>
  </r>
  <r>
    <n v="3199"/>
    <x v="3198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x v="1"/>
    <x v="40"/>
    <n v="52"/>
    <n v="49.21"/>
  </r>
  <r>
    <n v="3200"/>
    <x v="3199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x v="1"/>
    <x v="40"/>
    <n v="0"/>
    <n v="1"/>
  </r>
  <r>
    <n v="3201"/>
    <x v="3200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x v="1"/>
    <x v="40"/>
    <n v="1"/>
    <n v="12.5"/>
  </r>
  <r>
    <n v="3202"/>
    <x v="3201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x v="1"/>
    <x v="40"/>
    <n v="55"/>
    <n v="109.04"/>
  </r>
  <r>
    <n v="3203"/>
    <x v="3202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x v="1"/>
    <x v="40"/>
    <n v="25"/>
    <n v="41.67"/>
  </r>
  <r>
    <n v="3204"/>
    <x v="3203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x v="1"/>
    <x v="40"/>
    <n v="0"/>
    <n v="0"/>
  </r>
  <r>
    <n v="3205"/>
    <x v="3204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x v="1"/>
    <x v="40"/>
    <n v="3"/>
    <n v="22.75"/>
  </r>
  <r>
    <n v="3206"/>
    <x v="3205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x v="1"/>
    <x v="40"/>
    <n v="0"/>
    <n v="0"/>
  </r>
  <r>
    <n v="3207"/>
    <x v="3206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x v="1"/>
    <x v="40"/>
    <n v="46"/>
    <n v="70.83"/>
  </r>
  <r>
    <n v="3208"/>
    <x v="3207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x v="1"/>
    <x v="6"/>
    <n v="104"/>
    <n v="63.11"/>
  </r>
  <r>
    <n v="3209"/>
    <x v="3208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x v="1"/>
    <x v="6"/>
    <n v="119"/>
    <n v="50.16"/>
  </r>
  <r>
    <n v="3210"/>
    <x v="3209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x v="1"/>
    <x v="6"/>
    <n v="126"/>
    <n v="62.88"/>
  </r>
  <r>
    <n v="3211"/>
    <x v="3210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x v="1"/>
    <x v="6"/>
    <n v="120"/>
    <n v="85.53"/>
  </r>
  <r>
    <n v="3212"/>
    <x v="3211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x v="1"/>
    <x v="6"/>
    <n v="126"/>
    <n v="53.72"/>
  </r>
  <r>
    <n v="3213"/>
    <x v="3212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x v="1"/>
    <x v="6"/>
    <n v="100"/>
    <n v="127.81"/>
  </r>
  <r>
    <n v="3214"/>
    <x v="3213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x v="1"/>
    <x v="6"/>
    <n v="102"/>
    <n v="106.57"/>
  </r>
  <r>
    <n v="3215"/>
    <x v="3214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x v="1"/>
    <x v="6"/>
    <n v="100"/>
    <n v="262.11"/>
  </r>
  <r>
    <n v="3216"/>
    <x v="3215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x v="1"/>
    <x v="6"/>
    <n v="100"/>
    <n v="57.17"/>
  </r>
  <r>
    <n v="3217"/>
    <x v="3216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x v="1"/>
    <x v="6"/>
    <n v="116"/>
    <n v="50.2"/>
  </r>
  <r>
    <n v="3218"/>
    <x v="3217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x v="1"/>
    <x v="6"/>
    <n v="102"/>
    <n v="66.59"/>
  </r>
  <r>
    <n v="3219"/>
    <x v="3218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x v="1"/>
    <x v="6"/>
    <n v="100"/>
    <n v="168.25"/>
  </r>
  <r>
    <n v="3220"/>
    <x v="3219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x v="1"/>
    <x v="6"/>
    <n v="101"/>
    <n v="256.37"/>
  </r>
  <r>
    <n v="3221"/>
    <x v="3220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x v="1"/>
    <x v="6"/>
    <n v="103"/>
    <n v="36.61"/>
  </r>
  <r>
    <n v="3222"/>
    <x v="3221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x v="1"/>
    <x v="6"/>
    <n v="125"/>
    <n v="37.14"/>
  </r>
  <r>
    <n v="3223"/>
    <x v="3222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x v="1"/>
    <x v="6"/>
    <n v="110"/>
    <n v="45.88"/>
  </r>
  <r>
    <n v="3224"/>
    <x v="3223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x v="1"/>
    <x v="6"/>
    <n v="102"/>
    <n v="141.71"/>
  </r>
  <r>
    <n v="3225"/>
    <x v="3224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x v="1"/>
    <x v="6"/>
    <n v="102"/>
    <n v="52.49"/>
  </r>
  <r>
    <n v="3226"/>
    <x v="3225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x v="1"/>
    <x v="6"/>
    <n v="104"/>
    <n v="59.52"/>
  </r>
  <r>
    <n v="3227"/>
    <x v="3226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x v="1"/>
    <x v="6"/>
    <n v="125"/>
    <n v="50"/>
  </r>
  <r>
    <n v="3228"/>
    <x v="3227"/>
    <s v="A Season of Powerful Women. A Season of Defiance."/>
    <x v="39"/>
    <n v="7164"/>
    <x v="0"/>
    <x v="0"/>
    <s v="USD"/>
    <n v="1450328340"/>
    <n v="1447606884"/>
    <b v="1"/>
    <n v="37"/>
    <b v="1"/>
    <s v="theater/plays"/>
    <x v="1"/>
    <x v="6"/>
    <n v="102"/>
    <n v="193.62"/>
  </r>
  <r>
    <n v="3229"/>
    <x v="3228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x v="1"/>
    <x v="6"/>
    <n v="108"/>
    <n v="106.8"/>
  </r>
  <r>
    <n v="3230"/>
    <x v="3229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x v="1"/>
    <x v="6"/>
    <n v="110"/>
    <n v="77.22"/>
  </r>
  <r>
    <n v="3231"/>
    <x v="3230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x v="1"/>
    <x v="6"/>
    <n v="161"/>
    <n v="57.5"/>
  </r>
  <r>
    <n v="3232"/>
    <x v="3231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x v="1"/>
    <x v="6"/>
    <n v="131"/>
    <n v="50.46"/>
  </r>
  <r>
    <n v="3233"/>
    <x v="3232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x v="1"/>
    <x v="6"/>
    <n v="119"/>
    <n v="97.38"/>
  </r>
  <r>
    <n v="3234"/>
    <x v="3233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x v="1"/>
    <x v="6"/>
    <n v="100"/>
    <n v="34.92"/>
  </r>
  <r>
    <n v="3235"/>
    <x v="3234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x v="1"/>
    <x v="6"/>
    <n v="103"/>
    <n v="85.53"/>
  </r>
  <r>
    <n v="3236"/>
    <x v="3235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x v="1"/>
    <x v="6"/>
    <n v="101"/>
    <n v="182.91"/>
  </r>
  <r>
    <n v="3237"/>
    <x v="3236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x v="1"/>
    <x v="6"/>
    <n v="101"/>
    <n v="131.13999999999999"/>
  </r>
  <r>
    <n v="3238"/>
    <x v="3237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x v="1"/>
    <x v="6"/>
    <n v="112"/>
    <n v="39.81"/>
  </r>
  <r>
    <n v="3239"/>
    <x v="3238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x v="1"/>
    <x v="6"/>
    <n v="106"/>
    <n v="59.7"/>
  </r>
  <r>
    <n v="3240"/>
    <x v="3239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x v="1"/>
    <x v="6"/>
    <n v="101"/>
    <n v="88.74"/>
  </r>
  <r>
    <n v="3241"/>
    <x v="3240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x v="1"/>
    <x v="6"/>
    <n v="115"/>
    <n v="58.69"/>
  </r>
  <r>
    <n v="3242"/>
    <x v="3241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x v="1"/>
    <x v="6"/>
    <n v="127"/>
    <n v="69.569999999999993"/>
  </r>
  <r>
    <n v="3243"/>
    <x v="3242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x v="1"/>
    <x v="6"/>
    <n v="103"/>
    <n v="115.87"/>
  </r>
  <r>
    <n v="3244"/>
    <x v="3243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x v="1"/>
    <x v="6"/>
    <n v="103"/>
    <n v="23.87"/>
  </r>
  <r>
    <n v="3245"/>
    <x v="3244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x v="1"/>
    <x v="6"/>
    <n v="104"/>
    <n v="81.13"/>
  </r>
  <r>
    <n v="3246"/>
    <x v="3245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x v="1"/>
    <x v="6"/>
    <n v="111"/>
    <n v="57.63"/>
  </r>
  <r>
    <n v="3247"/>
    <x v="3246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x v="1"/>
    <x v="6"/>
    <n v="106"/>
    <n v="46.43"/>
  </r>
  <r>
    <n v="3248"/>
    <x v="3247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x v="1"/>
    <x v="6"/>
    <n v="101"/>
    <n v="60.48"/>
  </r>
  <r>
    <n v="3249"/>
    <x v="3248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x v="1"/>
    <x v="6"/>
    <n v="105"/>
    <n v="65.58"/>
  </r>
  <r>
    <n v="3250"/>
    <x v="3249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x v="1"/>
    <x v="6"/>
    <n v="102"/>
    <n v="119.19"/>
  </r>
  <r>
    <n v="3251"/>
    <x v="3250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x v="1"/>
    <x v="6"/>
    <n v="111"/>
    <n v="83.05"/>
  </r>
  <r>
    <n v="3252"/>
    <x v="3251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x v="1"/>
    <x v="6"/>
    <n v="128"/>
    <n v="57.52"/>
  </r>
  <r>
    <n v="3253"/>
    <x v="3252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x v="1"/>
    <x v="6"/>
    <n v="102"/>
    <n v="177.09"/>
  </r>
  <r>
    <n v="3254"/>
    <x v="3253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x v="1"/>
    <x v="6"/>
    <n v="101"/>
    <n v="70.77"/>
  </r>
  <r>
    <n v="3255"/>
    <x v="3254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x v="1"/>
    <x v="6"/>
    <n v="175"/>
    <n v="29.17"/>
  </r>
  <r>
    <n v="3256"/>
    <x v="3255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x v="1"/>
    <x v="6"/>
    <n v="128"/>
    <n v="72.760000000000005"/>
  </r>
  <r>
    <n v="3257"/>
    <x v="3256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x v="1"/>
    <x v="6"/>
    <n v="106"/>
    <n v="51.85"/>
  </r>
  <r>
    <n v="3258"/>
    <x v="3257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x v="1"/>
    <x v="6"/>
    <n v="105"/>
    <n v="98.2"/>
  </r>
  <r>
    <n v="3259"/>
    <x v="3258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x v="1"/>
    <x v="6"/>
    <n v="106"/>
    <n v="251.74"/>
  </r>
  <r>
    <n v="3260"/>
    <x v="3259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x v="1"/>
    <x v="6"/>
    <n v="109"/>
    <n v="74.819999999999993"/>
  </r>
  <r>
    <n v="3261"/>
    <x v="3260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x v="1"/>
    <x v="6"/>
    <n v="100"/>
    <n v="67.650000000000006"/>
  </r>
  <r>
    <n v="3262"/>
    <x v="3261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x v="1"/>
    <x v="6"/>
    <n v="103"/>
    <n v="93.81"/>
  </r>
  <r>
    <n v="3263"/>
    <x v="3262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x v="1"/>
    <x v="6"/>
    <n v="112"/>
    <n v="41.24"/>
  </r>
  <r>
    <n v="3264"/>
    <x v="3263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x v="1"/>
    <x v="6"/>
    <n v="103"/>
    <n v="52.55"/>
  </r>
  <r>
    <n v="3265"/>
    <x v="3264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x v="1"/>
    <x v="6"/>
    <n v="164"/>
    <n v="70.290000000000006"/>
  </r>
  <r>
    <n v="3266"/>
    <x v="3265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x v="1"/>
    <x v="6"/>
    <n v="131"/>
    <n v="48.33"/>
  </r>
  <r>
    <n v="3267"/>
    <x v="3266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x v="1"/>
    <x v="6"/>
    <n v="102"/>
    <n v="53.18"/>
  </r>
  <r>
    <n v="3268"/>
    <x v="3267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x v="1"/>
    <x v="6"/>
    <n v="128"/>
    <n v="60.95"/>
  </r>
  <r>
    <n v="3269"/>
    <x v="3268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x v="1"/>
    <x v="6"/>
    <n v="102"/>
    <n v="116"/>
  </r>
  <r>
    <n v="3270"/>
    <x v="3269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x v="1"/>
    <x v="6"/>
    <n v="102"/>
    <n v="61"/>
  </r>
  <r>
    <n v="3271"/>
    <x v="3270"/>
    <s v="A razor sharp satire to darken your Christmas."/>
    <x v="15"/>
    <n v="1950"/>
    <x v="0"/>
    <x v="1"/>
    <s v="GBP"/>
    <n v="1414927775"/>
    <n v="1412332175"/>
    <b v="1"/>
    <n v="51"/>
    <b v="1"/>
    <s v="theater/plays"/>
    <x v="1"/>
    <x v="6"/>
    <n v="130"/>
    <n v="38.24"/>
  </r>
  <r>
    <n v="3272"/>
    <x v="3271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x v="1"/>
    <x v="6"/>
    <n v="154"/>
    <n v="106.5"/>
  </r>
  <r>
    <n v="3273"/>
    <x v="3272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x v="1"/>
    <x v="6"/>
    <n v="107"/>
    <n v="204.57"/>
  </r>
  <r>
    <n v="3274"/>
    <x v="3273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x v="1"/>
    <x v="6"/>
    <n v="101"/>
    <n v="54.91"/>
  </r>
  <r>
    <n v="3275"/>
    <x v="3274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x v="1"/>
    <x v="6"/>
    <n v="100"/>
    <n v="150.41999999999999"/>
  </r>
  <r>
    <n v="3276"/>
    <x v="3275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x v="1"/>
    <x v="6"/>
    <n v="117"/>
    <n v="52.58"/>
  </r>
  <r>
    <n v="3277"/>
    <x v="3276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x v="1"/>
    <x v="6"/>
    <n v="109"/>
    <n v="54.3"/>
  </r>
  <r>
    <n v="3278"/>
    <x v="3277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x v="1"/>
    <x v="6"/>
    <n v="103"/>
    <n v="76.03"/>
  </r>
  <r>
    <n v="3279"/>
    <x v="3278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x v="1"/>
    <x v="6"/>
    <n v="114"/>
    <n v="105.21"/>
  </r>
  <r>
    <n v="3280"/>
    <x v="3279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x v="1"/>
    <x v="6"/>
    <n v="103"/>
    <n v="68.67"/>
  </r>
  <r>
    <n v="3281"/>
    <x v="3280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x v="1"/>
    <x v="6"/>
    <n v="122"/>
    <n v="129.36000000000001"/>
  </r>
  <r>
    <n v="3282"/>
    <x v="3281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x v="1"/>
    <x v="6"/>
    <n v="103"/>
    <n v="134.26"/>
  </r>
  <r>
    <n v="3283"/>
    <x v="3282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x v="1"/>
    <x v="6"/>
    <n v="105"/>
    <n v="17.829999999999998"/>
  </r>
  <r>
    <n v="3284"/>
    <x v="3283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x v="1"/>
    <x v="6"/>
    <n v="102"/>
    <n v="203.2"/>
  </r>
  <r>
    <n v="3285"/>
    <x v="3284"/>
    <s v="A new play by Matthew Gasda"/>
    <x v="402"/>
    <n v="5604"/>
    <x v="0"/>
    <x v="0"/>
    <s v="USD"/>
    <n v="1488258000"/>
    <n v="1485556626"/>
    <b v="0"/>
    <n v="81"/>
    <b v="1"/>
    <s v="theater/plays"/>
    <x v="1"/>
    <x v="6"/>
    <n v="112"/>
    <n v="69.19"/>
  </r>
  <r>
    <n v="3286"/>
    <x v="3285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x v="1"/>
    <x v="6"/>
    <n v="102"/>
    <n v="125.12"/>
  </r>
  <r>
    <n v="3287"/>
    <x v="3286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x v="1"/>
    <x v="6"/>
    <n v="100"/>
    <n v="73.53"/>
  </r>
  <r>
    <n v="3288"/>
    <x v="3287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x v="1"/>
    <x v="6"/>
    <n v="100"/>
    <n v="48.44"/>
  </r>
  <r>
    <n v="3289"/>
    <x v="3288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x v="1"/>
    <x v="6"/>
    <n v="133"/>
    <n v="26.61"/>
  </r>
  <r>
    <n v="3290"/>
    <x v="3289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x v="1"/>
    <x v="6"/>
    <n v="121"/>
    <n v="33.67"/>
  </r>
  <r>
    <n v="3291"/>
    <x v="3290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x v="1"/>
    <x v="6"/>
    <n v="114"/>
    <n v="40.71"/>
  </r>
  <r>
    <n v="3292"/>
    <x v="3291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x v="1"/>
    <x v="6"/>
    <n v="286"/>
    <n v="19.27"/>
  </r>
  <r>
    <n v="3293"/>
    <x v="3292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x v="1"/>
    <x v="6"/>
    <n v="170"/>
    <n v="84.29"/>
  </r>
  <r>
    <n v="3294"/>
    <x v="3293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x v="1"/>
    <x v="6"/>
    <n v="118"/>
    <n v="29.58"/>
  </r>
  <r>
    <n v="3295"/>
    <x v="3294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x v="1"/>
    <x v="6"/>
    <n v="103"/>
    <n v="26.67"/>
  </r>
  <r>
    <n v="3296"/>
    <x v="3295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x v="1"/>
    <x v="6"/>
    <n v="144"/>
    <n v="45.98"/>
  </r>
  <r>
    <n v="3297"/>
    <x v="3296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x v="1"/>
    <x v="6"/>
    <n v="100"/>
    <n v="125.09"/>
  </r>
  <r>
    <n v="3298"/>
    <x v="3297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x v="1"/>
    <x v="6"/>
    <n v="102"/>
    <n v="141.29"/>
  </r>
  <r>
    <n v="3299"/>
    <x v="3298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x v="1"/>
    <x v="6"/>
    <n v="116"/>
    <n v="55.33"/>
  </r>
  <r>
    <n v="3300"/>
    <x v="3299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x v="1"/>
    <x v="6"/>
    <n v="136"/>
    <n v="46.42"/>
  </r>
  <r>
    <n v="3301"/>
    <x v="3300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x v="1"/>
    <x v="6"/>
    <n v="133"/>
    <n v="57.2"/>
  </r>
  <r>
    <n v="3302"/>
    <x v="3301"/>
    <s v="FilosofÃ­a de los anÃ³nimos"/>
    <x v="33"/>
    <n v="8685"/>
    <x v="0"/>
    <x v="3"/>
    <s v="EUR"/>
    <n v="1481099176"/>
    <n v="1478507176"/>
    <b v="0"/>
    <n v="50"/>
    <b v="1"/>
    <s v="theater/plays"/>
    <x v="1"/>
    <x v="6"/>
    <n v="103"/>
    <n v="173.7"/>
  </r>
  <r>
    <n v="3303"/>
    <x v="3302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x v="1"/>
    <x v="6"/>
    <n v="116"/>
    <n v="59.6"/>
  </r>
  <r>
    <n v="3304"/>
    <x v="330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x v="1"/>
    <x v="6"/>
    <n v="105"/>
    <n v="89.59"/>
  </r>
  <r>
    <n v="3305"/>
    <x v="3304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x v="1"/>
    <x v="6"/>
    <n v="102"/>
    <n v="204.05"/>
  </r>
  <r>
    <n v="3306"/>
    <x v="3305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x v="1"/>
    <x v="6"/>
    <n v="175"/>
    <n v="48.7"/>
  </r>
  <r>
    <n v="3307"/>
    <x v="3306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x v="1"/>
    <x v="6"/>
    <n v="107"/>
    <n v="53.34"/>
  </r>
  <r>
    <n v="3308"/>
    <x v="3307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x v="1"/>
    <x v="6"/>
    <n v="122"/>
    <n v="75.09"/>
  </r>
  <r>
    <n v="3309"/>
    <x v="3308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x v="1"/>
    <x v="6"/>
    <n v="159"/>
    <n v="18"/>
  </r>
  <r>
    <n v="3310"/>
    <x v="3309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x v="1"/>
    <x v="6"/>
    <n v="100"/>
    <n v="209.84"/>
  </r>
  <r>
    <n v="3311"/>
    <x v="3310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x v="1"/>
    <x v="6"/>
    <n v="110"/>
    <n v="61.02"/>
  </r>
  <r>
    <n v="3312"/>
    <x v="3311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x v="1"/>
    <x v="6"/>
    <n v="100"/>
    <n v="61"/>
  </r>
  <r>
    <n v="3313"/>
    <x v="3312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x v="1"/>
    <x v="6"/>
    <n v="116"/>
    <n v="80.03"/>
  </r>
  <r>
    <n v="3314"/>
    <x v="3313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x v="1"/>
    <x v="6"/>
    <n v="211"/>
    <n v="29.07"/>
  </r>
  <r>
    <n v="3315"/>
    <x v="3314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x v="1"/>
    <x v="6"/>
    <n v="110"/>
    <n v="49.44"/>
  </r>
  <r>
    <n v="3316"/>
    <x v="3315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x v="1"/>
    <x v="6"/>
    <n v="100"/>
    <n v="93.98"/>
  </r>
  <r>
    <n v="3317"/>
    <x v="3316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x v="1"/>
    <x v="6"/>
    <n v="106"/>
    <n v="61.94"/>
  </r>
  <r>
    <n v="3318"/>
    <x v="33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x v="1"/>
    <x v="6"/>
    <n v="126"/>
    <n v="78.5"/>
  </r>
  <r>
    <n v="3319"/>
    <x v="3318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x v="1"/>
    <x v="6"/>
    <n v="108"/>
    <n v="33.75"/>
  </r>
  <r>
    <n v="3320"/>
    <x v="3319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x v="1"/>
    <x v="6"/>
    <n v="101"/>
    <n v="66.45"/>
  </r>
  <r>
    <n v="3321"/>
    <x v="3320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x v="1"/>
    <x v="6"/>
    <n v="107"/>
    <n v="35.799999999999997"/>
  </r>
  <r>
    <n v="3322"/>
    <x v="3321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x v="1"/>
    <x v="6"/>
    <n v="102"/>
    <n v="145.65"/>
  </r>
  <r>
    <n v="3323"/>
    <x v="3322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x v="1"/>
    <x v="6"/>
    <n v="126"/>
    <n v="25.69"/>
  </r>
  <r>
    <n v="3324"/>
    <x v="3323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x v="1"/>
    <x v="6"/>
    <n v="102"/>
    <n v="152.5"/>
  </r>
  <r>
    <n v="3325"/>
    <x v="3324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x v="1"/>
    <x v="6"/>
    <n v="113"/>
    <n v="30"/>
  </r>
  <r>
    <n v="3326"/>
    <x v="3325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x v="1"/>
    <x v="6"/>
    <n v="101"/>
    <n v="142.28"/>
  </r>
  <r>
    <n v="3327"/>
    <x v="3326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x v="1"/>
    <x v="6"/>
    <n v="101"/>
    <n v="24.55"/>
  </r>
  <r>
    <n v="3328"/>
    <x v="3327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x v="1"/>
    <x v="6"/>
    <n v="146"/>
    <n v="292.77999999999997"/>
  </r>
  <r>
    <n v="3329"/>
    <x v="3328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x v="1"/>
    <x v="6"/>
    <n v="117"/>
    <n v="44.92"/>
  </r>
  <r>
    <n v="3330"/>
    <x v="3329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x v="1"/>
    <x v="6"/>
    <n v="106"/>
    <n v="23.1"/>
  </r>
  <r>
    <n v="3331"/>
    <x v="3330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x v="1"/>
    <x v="6"/>
    <n v="105"/>
    <n v="80.400000000000006"/>
  </r>
  <r>
    <n v="3332"/>
    <x v="3331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x v="1"/>
    <x v="6"/>
    <n v="100"/>
    <n v="72.290000000000006"/>
  </r>
  <r>
    <n v="3333"/>
    <x v="3332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x v="1"/>
    <x v="6"/>
    <n v="105"/>
    <n v="32.97"/>
  </r>
  <r>
    <n v="3334"/>
    <x v="3333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x v="1"/>
    <x v="6"/>
    <n v="139"/>
    <n v="116.65"/>
  </r>
  <r>
    <n v="3335"/>
    <x v="333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x v="1"/>
    <x v="6"/>
    <n v="100"/>
    <n v="79.62"/>
  </r>
  <r>
    <n v="3336"/>
    <x v="3335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x v="1"/>
    <x v="6"/>
    <n v="100"/>
    <n v="27.78"/>
  </r>
  <r>
    <n v="3337"/>
    <x v="3336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x v="1"/>
    <x v="6"/>
    <n v="110"/>
    <n v="81.03"/>
  </r>
  <r>
    <n v="3338"/>
    <x v="3337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x v="1"/>
    <x v="6"/>
    <n v="102"/>
    <n v="136.85"/>
  </r>
  <r>
    <n v="3339"/>
    <x v="3338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x v="1"/>
    <x v="6"/>
    <n v="104"/>
    <n v="177.62"/>
  </r>
  <r>
    <n v="3340"/>
    <x v="3339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x v="1"/>
    <x v="6"/>
    <n v="138"/>
    <n v="109.08"/>
  </r>
  <r>
    <n v="3341"/>
    <x v="3340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x v="1"/>
    <x v="6"/>
    <n v="100"/>
    <n v="119.64"/>
  </r>
  <r>
    <n v="3342"/>
    <x v="3341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x v="1"/>
    <x v="6"/>
    <n v="102"/>
    <n v="78.209999999999994"/>
  </r>
  <r>
    <n v="3343"/>
    <x v="3342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x v="1"/>
    <x v="6"/>
    <n v="171"/>
    <n v="52.17"/>
  </r>
  <r>
    <n v="3344"/>
    <x v="3343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x v="1"/>
    <x v="6"/>
    <n v="101"/>
    <n v="114.13"/>
  </r>
  <r>
    <n v="3345"/>
    <x v="3344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x v="1"/>
    <x v="6"/>
    <n v="130"/>
    <n v="50"/>
  </r>
  <r>
    <n v="3346"/>
    <x v="3345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x v="1"/>
    <x v="6"/>
    <n v="110"/>
    <n v="91.67"/>
  </r>
  <r>
    <n v="3347"/>
    <x v="3346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x v="1"/>
    <x v="6"/>
    <n v="119"/>
    <n v="108.59"/>
  </r>
  <r>
    <n v="3348"/>
    <x v="3265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x v="1"/>
    <x v="6"/>
    <n v="100"/>
    <n v="69.819999999999993"/>
  </r>
  <r>
    <n v="3349"/>
    <x v="3347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x v="1"/>
    <x v="6"/>
    <n v="153"/>
    <n v="109.57"/>
  </r>
  <r>
    <n v="3350"/>
    <x v="3348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x v="1"/>
    <x v="6"/>
    <n v="104"/>
    <n v="71.67"/>
  </r>
  <r>
    <n v="3351"/>
    <x v="3349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x v="1"/>
    <x v="6"/>
    <n v="101"/>
    <n v="93.61"/>
  </r>
  <r>
    <n v="3352"/>
    <x v="3350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x v="1"/>
    <x v="6"/>
    <n v="108"/>
    <n v="76.8"/>
  </r>
  <r>
    <n v="3353"/>
    <x v="3351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x v="1"/>
    <x v="6"/>
    <n v="315"/>
    <n v="35.799999999999997"/>
  </r>
  <r>
    <n v="3354"/>
    <x v="3352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x v="1"/>
    <x v="6"/>
    <n v="102"/>
    <n v="55.6"/>
  </r>
  <r>
    <n v="3355"/>
    <x v="335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x v="1"/>
    <x v="6"/>
    <n v="126"/>
    <n v="147.33000000000001"/>
  </r>
  <r>
    <n v="3356"/>
    <x v="3354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x v="1"/>
    <x v="6"/>
    <n v="101"/>
    <n v="56.33"/>
  </r>
  <r>
    <n v="3357"/>
    <x v="3355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x v="1"/>
    <x v="6"/>
    <n v="101"/>
    <n v="96.19"/>
  </r>
  <r>
    <n v="3358"/>
    <x v="3356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x v="1"/>
    <x v="6"/>
    <n v="103"/>
    <n v="63.57"/>
  </r>
  <r>
    <n v="3359"/>
    <x v="3357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x v="1"/>
    <x v="6"/>
    <n v="106"/>
    <n v="184.78"/>
  </r>
  <r>
    <n v="3360"/>
    <x v="3358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x v="1"/>
    <x v="6"/>
    <n v="101"/>
    <n v="126.72"/>
  </r>
  <r>
    <n v="3361"/>
    <x v="3359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x v="1"/>
    <x v="6"/>
    <n v="113"/>
    <n v="83.43"/>
  </r>
  <r>
    <n v="3362"/>
    <x v="3360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x v="1"/>
    <x v="6"/>
    <n v="218"/>
    <n v="54.5"/>
  </r>
  <r>
    <n v="3363"/>
    <x v="3361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x v="1"/>
    <x v="6"/>
    <n v="101"/>
    <n v="302.31"/>
  </r>
  <r>
    <n v="3364"/>
    <x v="3362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x v="1"/>
    <x v="6"/>
    <n v="106"/>
    <n v="44.14"/>
  </r>
  <r>
    <n v="3365"/>
    <x v="3363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x v="1"/>
    <x v="6"/>
    <n v="104"/>
    <n v="866.67"/>
  </r>
  <r>
    <n v="3366"/>
    <x v="3364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x v="1"/>
    <x v="6"/>
    <n v="221"/>
    <n v="61.39"/>
  </r>
  <r>
    <n v="3367"/>
    <x v="3365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x v="1"/>
    <x v="6"/>
    <n v="119"/>
    <n v="29.67"/>
  </r>
  <r>
    <n v="3368"/>
    <x v="3366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x v="1"/>
    <x v="6"/>
    <n v="105"/>
    <n v="45.48"/>
  </r>
  <r>
    <n v="3369"/>
    <x v="3367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x v="1"/>
    <x v="6"/>
    <n v="104"/>
    <n v="96.2"/>
  </r>
  <r>
    <n v="3370"/>
    <x v="3368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x v="1"/>
    <x v="6"/>
    <n v="118"/>
    <n v="67.92"/>
  </r>
  <r>
    <n v="3371"/>
    <x v="3369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x v="1"/>
    <x v="6"/>
    <n v="139"/>
    <n v="30.78"/>
  </r>
  <r>
    <n v="3372"/>
    <x v="3370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x v="1"/>
    <x v="6"/>
    <n v="104"/>
    <n v="38.33"/>
  </r>
  <r>
    <n v="3373"/>
    <x v="3371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x v="1"/>
    <x v="6"/>
    <n v="100"/>
    <n v="66.83"/>
  </r>
  <r>
    <n v="3374"/>
    <x v="3372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x v="1"/>
    <x v="6"/>
    <n v="107"/>
    <n v="71.73"/>
  </r>
  <r>
    <n v="3375"/>
    <x v="3373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x v="1"/>
    <x v="6"/>
    <n v="100"/>
    <n v="176.47"/>
  </r>
  <r>
    <n v="3376"/>
    <x v="3374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x v="1"/>
    <x v="6"/>
    <n v="100"/>
    <n v="421.11"/>
  </r>
  <r>
    <n v="3377"/>
    <x v="3375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x v="1"/>
    <x v="6"/>
    <n v="101"/>
    <n v="104.99"/>
  </r>
  <r>
    <n v="3378"/>
    <x v="3376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x v="1"/>
    <x v="6"/>
    <n v="108"/>
    <n v="28.19"/>
  </r>
  <r>
    <n v="3379"/>
    <x v="3377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x v="1"/>
    <x v="6"/>
    <n v="104"/>
    <n v="54.55"/>
  </r>
  <r>
    <n v="3380"/>
    <x v="3378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x v="1"/>
    <x v="6"/>
    <n v="104"/>
    <n v="111.89"/>
  </r>
  <r>
    <n v="3381"/>
    <x v="3379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x v="1"/>
    <x v="6"/>
    <n v="102"/>
    <n v="85.21"/>
  </r>
  <r>
    <n v="3382"/>
    <x v="3380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x v="1"/>
    <x v="6"/>
    <n v="101"/>
    <n v="76.650000000000006"/>
  </r>
  <r>
    <n v="3383"/>
    <x v="3381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x v="1"/>
    <x v="6"/>
    <n v="112"/>
    <n v="65.17"/>
  </r>
  <r>
    <n v="3384"/>
    <x v="3382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x v="1"/>
    <x v="6"/>
    <n v="100"/>
    <n v="93.76"/>
  </r>
  <r>
    <n v="3385"/>
    <x v="3383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x v="1"/>
    <x v="6"/>
    <n v="100"/>
    <n v="133.33000000000001"/>
  </r>
  <r>
    <n v="3386"/>
    <x v="3384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x v="1"/>
    <x v="6"/>
    <n v="105"/>
    <n v="51.22"/>
  </r>
  <r>
    <n v="3387"/>
    <x v="3385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x v="1"/>
    <x v="6"/>
    <n v="117"/>
    <n v="100.17"/>
  </r>
  <r>
    <n v="3388"/>
    <x v="3386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x v="1"/>
    <x v="6"/>
    <n v="104"/>
    <n v="34.6"/>
  </r>
  <r>
    <n v="3389"/>
    <x v="3387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x v="1"/>
    <x v="6"/>
    <n v="115"/>
    <n v="184.68"/>
  </r>
  <r>
    <n v="3390"/>
    <x v="3388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x v="1"/>
    <x v="6"/>
    <n v="102"/>
    <n v="69.819999999999993"/>
  </r>
  <r>
    <n v="3391"/>
    <x v="3389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x v="1"/>
    <x v="6"/>
    <n v="223"/>
    <n v="61.94"/>
  </r>
  <r>
    <n v="3392"/>
    <x v="3390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x v="1"/>
    <x v="6"/>
    <n v="100"/>
    <n v="41.67"/>
  </r>
  <r>
    <n v="3393"/>
    <x v="3391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x v="1"/>
    <x v="6"/>
    <n v="106"/>
    <n v="36.07"/>
  </r>
  <r>
    <n v="3394"/>
    <x v="3392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x v="1"/>
    <x v="6"/>
    <n v="142"/>
    <n v="29"/>
  </r>
  <r>
    <n v="3395"/>
    <x v="3393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x v="1"/>
    <x v="6"/>
    <n v="184"/>
    <n v="24.21"/>
  </r>
  <r>
    <n v="3396"/>
    <x v="3394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x v="1"/>
    <x v="6"/>
    <n v="104"/>
    <n v="55.89"/>
  </r>
  <r>
    <n v="3397"/>
    <x v="3395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x v="1"/>
    <x v="6"/>
    <n v="112"/>
    <n v="11.67"/>
  </r>
  <r>
    <n v="3398"/>
    <x v="3396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x v="1"/>
    <x v="6"/>
    <n v="111"/>
    <n v="68.349999999999994"/>
  </r>
  <r>
    <n v="3399"/>
    <x v="3397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x v="1"/>
    <x v="6"/>
    <n v="104"/>
    <n v="27.07"/>
  </r>
  <r>
    <n v="3400"/>
    <x v="3398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x v="1"/>
    <x v="6"/>
    <n v="100"/>
    <n v="118.13"/>
  </r>
  <r>
    <n v="3401"/>
    <x v="3399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x v="1"/>
    <x v="6"/>
    <n v="102"/>
    <n v="44.76"/>
  </r>
  <r>
    <n v="3402"/>
    <x v="3400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x v="1"/>
    <x v="6"/>
    <n v="110"/>
    <n v="99.79"/>
  </r>
  <r>
    <n v="3403"/>
    <x v="3401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x v="1"/>
    <x v="6"/>
    <n v="100"/>
    <n v="117.65"/>
  </r>
  <r>
    <n v="3404"/>
    <x v="3402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x v="1"/>
    <x v="6"/>
    <n v="122"/>
    <n v="203.33"/>
  </r>
  <r>
    <n v="3405"/>
    <x v="3403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x v="1"/>
    <x v="6"/>
    <n v="138"/>
    <n v="28.32"/>
  </r>
  <r>
    <n v="3406"/>
    <x v="3404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x v="1"/>
    <x v="6"/>
    <n v="100"/>
    <n v="110.23"/>
  </r>
  <r>
    <n v="3407"/>
    <x v="3405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x v="1"/>
    <x v="6"/>
    <n v="107"/>
    <n v="31.97"/>
  </r>
  <r>
    <n v="3408"/>
    <x v="3406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x v="1"/>
    <x v="6"/>
    <n v="211"/>
    <n v="58.61"/>
  </r>
  <r>
    <n v="3409"/>
    <x v="3407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x v="1"/>
    <x v="6"/>
    <n v="124"/>
    <n v="29.43"/>
  </r>
  <r>
    <n v="3410"/>
    <x v="3408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x v="1"/>
    <x v="6"/>
    <n v="109"/>
    <n v="81.38"/>
  </r>
  <r>
    <n v="3411"/>
    <x v="3409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x v="1"/>
    <x v="6"/>
    <n v="104"/>
    <n v="199.17"/>
  </r>
  <r>
    <n v="3412"/>
    <x v="3410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x v="1"/>
    <x v="6"/>
    <n v="100"/>
    <n v="115.38"/>
  </r>
  <r>
    <n v="3413"/>
    <x v="3411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x v="1"/>
    <x v="6"/>
    <n v="130"/>
    <n v="46.43"/>
  </r>
  <r>
    <n v="3414"/>
    <x v="3412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x v="1"/>
    <x v="6"/>
    <n v="104"/>
    <n v="70.569999999999993"/>
  </r>
  <r>
    <n v="3415"/>
    <x v="3413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x v="1"/>
    <x v="6"/>
    <n v="100"/>
    <n v="22.22"/>
  </r>
  <r>
    <n v="3416"/>
    <x v="3414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x v="1"/>
    <x v="6"/>
    <n v="120"/>
    <n v="159.47"/>
  </r>
  <r>
    <n v="3417"/>
    <x v="3415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x v="1"/>
    <x v="6"/>
    <n v="100"/>
    <n v="37.78"/>
  </r>
  <r>
    <n v="3418"/>
    <x v="3416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x v="1"/>
    <x v="6"/>
    <n v="101"/>
    <n v="72.05"/>
  </r>
  <r>
    <n v="3419"/>
    <x v="3417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x v="1"/>
    <x v="6"/>
    <n v="107"/>
    <n v="63.7"/>
  </r>
  <r>
    <n v="3420"/>
    <x v="3418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x v="1"/>
    <x v="6"/>
    <n v="138"/>
    <n v="28.41"/>
  </r>
  <r>
    <n v="3421"/>
    <x v="3419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x v="1"/>
    <x v="6"/>
    <n v="101"/>
    <n v="103.21"/>
  </r>
  <r>
    <n v="3422"/>
    <x v="3420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x v="1"/>
    <x v="6"/>
    <n v="109"/>
    <n v="71.150000000000006"/>
  </r>
  <r>
    <n v="3423"/>
    <x v="3421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x v="1"/>
    <x v="6"/>
    <n v="140"/>
    <n v="35"/>
  </r>
  <r>
    <n v="3424"/>
    <x v="3422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x v="1"/>
    <x v="6"/>
    <n v="104"/>
    <n v="81.78"/>
  </r>
  <r>
    <n v="3425"/>
    <x v="3423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x v="1"/>
    <x v="6"/>
    <n v="103"/>
    <n v="297.02999999999997"/>
  </r>
  <r>
    <n v="3426"/>
    <x v="3424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x v="1"/>
    <x v="6"/>
    <n v="108"/>
    <n v="46.61"/>
  </r>
  <r>
    <n v="3427"/>
    <x v="3425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x v="1"/>
    <x v="6"/>
    <n v="100"/>
    <n v="51.72"/>
  </r>
  <r>
    <n v="3428"/>
    <x v="3426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x v="1"/>
    <x v="6"/>
    <n v="103"/>
    <n v="40.29"/>
  </r>
  <r>
    <n v="3429"/>
    <x v="3427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x v="1"/>
    <x v="6"/>
    <n v="130"/>
    <n v="16.25"/>
  </r>
  <r>
    <n v="3430"/>
    <x v="3428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x v="1"/>
    <x v="6"/>
    <n v="109"/>
    <n v="30.15"/>
  </r>
  <r>
    <n v="3431"/>
    <x v="3429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x v="1"/>
    <x v="6"/>
    <n v="100"/>
    <n v="95.24"/>
  </r>
  <r>
    <n v="3432"/>
    <x v="3430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x v="1"/>
    <x v="6"/>
    <n v="110"/>
    <n v="52.21"/>
  </r>
  <r>
    <n v="3433"/>
    <x v="3431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x v="1"/>
    <x v="6"/>
    <n v="100"/>
    <n v="134.15"/>
  </r>
  <r>
    <n v="3434"/>
    <x v="3432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x v="1"/>
    <x v="6"/>
    <n v="106"/>
    <n v="62.83"/>
  </r>
  <r>
    <n v="3435"/>
    <x v="3433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x v="1"/>
    <x v="6"/>
    <n v="112"/>
    <n v="58.95"/>
  </r>
  <r>
    <n v="3436"/>
    <x v="3434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x v="1"/>
    <x v="6"/>
    <n v="106"/>
    <n v="143.11000000000001"/>
  </r>
  <r>
    <n v="3437"/>
    <x v="3435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x v="1"/>
    <x v="6"/>
    <n v="101"/>
    <n v="84.17"/>
  </r>
  <r>
    <n v="3438"/>
    <x v="3436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x v="1"/>
    <x v="6"/>
    <n v="104"/>
    <n v="186.07"/>
  </r>
  <r>
    <n v="3439"/>
    <x v="3437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x v="1"/>
    <x v="6"/>
    <n v="135"/>
    <n v="89.79"/>
  </r>
  <r>
    <n v="3440"/>
    <x v="3438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x v="1"/>
    <x v="6"/>
    <n v="105"/>
    <n v="64.16"/>
  </r>
  <r>
    <n v="3441"/>
    <x v="3439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x v="1"/>
    <x v="6"/>
    <n v="103"/>
    <n v="59.65"/>
  </r>
  <r>
    <n v="3442"/>
    <x v="3440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x v="1"/>
    <x v="6"/>
    <n v="100"/>
    <n v="31.25"/>
  </r>
  <r>
    <n v="3443"/>
    <x v="3441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x v="1"/>
    <x v="6"/>
    <n v="186"/>
    <n v="41.22"/>
  </r>
  <r>
    <n v="3444"/>
    <x v="3442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x v="1"/>
    <x v="6"/>
    <n v="289"/>
    <n v="43.35"/>
  </r>
  <r>
    <n v="3445"/>
    <x v="3443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x v="1"/>
    <x v="6"/>
    <n v="100"/>
    <n v="64.52"/>
  </r>
  <r>
    <n v="3446"/>
    <x v="3444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x v="1"/>
    <x v="6"/>
    <n v="108"/>
    <n v="43.28"/>
  </r>
  <r>
    <n v="3447"/>
    <x v="3445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x v="1"/>
    <x v="6"/>
    <n v="108"/>
    <n v="77"/>
  </r>
  <r>
    <n v="3448"/>
    <x v="3446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x v="1"/>
    <x v="6"/>
    <n v="110"/>
    <n v="51.22"/>
  </r>
  <r>
    <n v="3449"/>
    <x v="3447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x v="1"/>
    <x v="6"/>
    <n v="171"/>
    <n v="68.25"/>
  </r>
  <r>
    <n v="3450"/>
    <x v="3448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x v="1"/>
    <x v="6"/>
    <n v="152"/>
    <n v="19.489999999999998"/>
  </r>
  <r>
    <n v="3451"/>
    <x v="3449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x v="1"/>
    <x v="6"/>
    <n v="101"/>
    <n v="41.13"/>
  </r>
  <r>
    <n v="3452"/>
    <x v="3450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x v="1"/>
    <x v="6"/>
    <n v="153"/>
    <n v="41.41"/>
  </r>
  <r>
    <n v="3453"/>
    <x v="3451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x v="1"/>
    <x v="6"/>
    <n v="128"/>
    <n v="27.5"/>
  </r>
  <r>
    <n v="3454"/>
    <x v="3452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x v="1"/>
    <x v="6"/>
    <n v="101"/>
    <n v="33.57"/>
  </r>
  <r>
    <n v="3455"/>
    <x v="3453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x v="1"/>
    <x v="6"/>
    <n v="101"/>
    <n v="145.87"/>
  </r>
  <r>
    <n v="3456"/>
    <x v="3454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x v="1"/>
    <x v="6"/>
    <n v="191"/>
    <n v="358.69"/>
  </r>
  <r>
    <n v="3457"/>
    <x v="3455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x v="1"/>
    <x v="6"/>
    <n v="140"/>
    <n v="50.98"/>
  </r>
  <r>
    <n v="3458"/>
    <x v="3456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x v="1"/>
    <x v="6"/>
    <n v="124"/>
    <n v="45.04"/>
  </r>
  <r>
    <n v="3459"/>
    <x v="3457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x v="1"/>
    <x v="6"/>
    <n v="126"/>
    <n v="17.53"/>
  </r>
  <r>
    <n v="3460"/>
    <x v="3458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x v="1"/>
    <x v="6"/>
    <n v="190"/>
    <n v="50"/>
  </r>
  <r>
    <n v="3461"/>
    <x v="3459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x v="1"/>
    <x v="6"/>
    <n v="139"/>
    <n v="57.92"/>
  </r>
  <r>
    <n v="3462"/>
    <x v="3460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x v="1"/>
    <x v="6"/>
    <n v="202"/>
    <n v="29.71"/>
  </r>
  <r>
    <n v="3463"/>
    <x v="3461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x v="1"/>
    <x v="6"/>
    <n v="103"/>
    <n v="90.68"/>
  </r>
  <r>
    <n v="3464"/>
    <x v="3462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x v="1"/>
    <x v="6"/>
    <n v="102"/>
    <n v="55.01"/>
  </r>
  <r>
    <n v="3465"/>
    <x v="3463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x v="1"/>
    <x v="6"/>
    <n v="103"/>
    <n v="57.22"/>
  </r>
  <r>
    <n v="3466"/>
    <x v="3464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x v="1"/>
    <x v="6"/>
    <n v="127"/>
    <n v="72.95"/>
  </r>
  <r>
    <n v="3467"/>
    <x v="3465"/>
    <s v="Venus in Fur, By David Ives."/>
    <x v="9"/>
    <n v="3030"/>
    <x v="0"/>
    <x v="0"/>
    <s v="USD"/>
    <n v="1426864032"/>
    <n v="1424275632"/>
    <b v="0"/>
    <n v="47"/>
    <b v="1"/>
    <s v="theater/plays"/>
    <x v="1"/>
    <x v="6"/>
    <n v="101"/>
    <n v="64.47"/>
  </r>
  <r>
    <n v="3468"/>
    <x v="3466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x v="1"/>
    <x v="6"/>
    <n v="122"/>
    <n v="716.35"/>
  </r>
  <r>
    <n v="3469"/>
    <x v="3467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x v="1"/>
    <x v="6"/>
    <n v="113"/>
    <n v="50.4"/>
  </r>
  <r>
    <n v="3470"/>
    <x v="3468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x v="1"/>
    <x v="6"/>
    <n v="150"/>
    <n v="41.67"/>
  </r>
  <r>
    <n v="3471"/>
    <x v="3469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x v="1"/>
    <x v="6"/>
    <n v="215"/>
    <n v="35.770000000000003"/>
  </r>
  <r>
    <n v="3472"/>
    <x v="3470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x v="1"/>
    <x v="6"/>
    <n v="102"/>
    <n v="88.74"/>
  </r>
  <r>
    <n v="3473"/>
    <x v="3471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x v="1"/>
    <x v="6"/>
    <n v="100"/>
    <n v="148.47999999999999"/>
  </r>
  <r>
    <n v="3474"/>
    <x v="3472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x v="1"/>
    <x v="6"/>
    <n v="101"/>
    <n v="51.79"/>
  </r>
  <r>
    <n v="3475"/>
    <x v="3473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x v="1"/>
    <x v="6"/>
    <n v="113"/>
    <n v="20"/>
  </r>
  <r>
    <n v="3476"/>
    <x v="3474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x v="1"/>
    <x v="6"/>
    <n v="104"/>
    <n v="52"/>
  </r>
  <r>
    <n v="3477"/>
    <x v="3475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x v="1"/>
    <x v="6"/>
    <n v="115"/>
    <n v="53.23"/>
  </r>
  <r>
    <n v="3478"/>
    <x v="3476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x v="1"/>
    <x v="6"/>
    <n v="113"/>
    <n v="39.6"/>
  </r>
  <r>
    <n v="3479"/>
    <x v="3477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x v="1"/>
    <x v="6"/>
    <n v="128"/>
    <n v="34.25"/>
  </r>
  <r>
    <n v="3480"/>
    <x v="3478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x v="1"/>
    <x v="6"/>
    <n v="143"/>
    <n v="164.62"/>
  </r>
  <r>
    <n v="3481"/>
    <x v="3479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x v="1"/>
    <x v="6"/>
    <n v="119"/>
    <n v="125.05"/>
  </r>
  <r>
    <n v="3482"/>
    <x v="3480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x v="1"/>
    <x v="6"/>
    <n v="138"/>
    <n v="51.88"/>
  </r>
  <r>
    <n v="3483"/>
    <x v="3481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x v="1"/>
    <x v="6"/>
    <n v="160"/>
    <n v="40.29"/>
  </r>
  <r>
    <n v="3484"/>
    <x v="3482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x v="1"/>
    <x v="6"/>
    <n v="114"/>
    <n v="64.91"/>
  </r>
  <r>
    <n v="3485"/>
    <x v="3483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x v="1"/>
    <x v="6"/>
    <n v="101"/>
    <n v="55.33"/>
  </r>
  <r>
    <n v="3486"/>
    <x v="3484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x v="1"/>
    <x v="6"/>
    <n v="155"/>
    <n v="83.14"/>
  </r>
  <r>
    <n v="3487"/>
    <x v="3485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x v="1"/>
    <x v="6"/>
    <n v="128"/>
    <n v="38.71"/>
  </r>
  <r>
    <n v="3488"/>
    <x v="3486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x v="1"/>
    <x v="6"/>
    <n v="121"/>
    <n v="125.38"/>
  </r>
  <r>
    <n v="3489"/>
    <x v="3487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x v="1"/>
    <x v="6"/>
    <n v="113"/>
    <n v="78.260000000000005"/>
  </r>
  <r>
    <n v="3490"/>
    <x v="3488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x v="1"/>
    <x v="6"/>
    <n v="128"/>
    <n v="47.22"/>
  </r>
  <r>
    <n v="3491"/>
    <x v="3489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x v="1"/>
    <x v="6"/>
    <n v="158"/>
    <n v="79.099999999999994"/>
  </r>
  <r>
    <n v="3492"/>
    <x v="3490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x v="1"/>
    <x v="6"/>
    <n v="105"/>
    <n v="114.29"/>
  </r>
  <r>
    <n v="3493"/>
    <x v="3491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x v="1"/>
    <x v="6"/>
    <n v="100"/>
    <n v="51.72"/>
  </r>
  <r>
    <n v="3494"/>
    <x v="3492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x v="1"/>
    <x v="6"/>
    <n v="100"/>
    <n v="30.77"/>
  </r>
  <r>
    <n v="3495"/>
    <x v="3493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x v="1"/>
    <x v="6"/>
    <n v="107"/>
    <n v="74.209999999999994"/>
  </r>
  <r>
    <n v="3496"/>
    <x v="3494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x v="1"/>
    <x v="6"/>
    <n v="124"/>
    <n v="47.85"/>
  </r>
  <r>
    <n v="3497"/>
    <x v="3495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x v="1"/>
    <x v="6"/>
    <n v="109"/>
    <n v="34.409999999999997"/>
  </r>
  <r>
    <n v="3498"/>
    <x v="3496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x v="1"/>
    <x v="6"/>
    <n v="102"/>
    <n v="40.24"/>
  </r>
  <r>
    <n v="3499"/>
    <x v="3497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x v="1"/>
    <x v="6"/>
    <n v="106"/>
    <n v="60.29"/>
  </r>
  <r>
    <n v="3500"/>
    <x v="3498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x v="1"/>
    <x v="6"/>
    <n v="106"/>
    <n v="25.31"/>
  </r>
  <r>
    <n v="3501"/>
    <x v="3499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x v="1"/>
    <x v="6"/>
    <n v="101"/>
    <n v="35.950000000000003"/>
  </r>
  <r>
    <n v="3502"/>
    <x v="3500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x v="1"/>
    <x v="6"/>
    <n v="105"/>
    <n v="136"/>
  </r>
  <r>
    <n v="3503"/>
    <x v="3501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x v="1"/>
    <x v="6"/>
    <n v="108"/>
    <n v="70.760000000000005"/>
  </r>
  <r>
    <n v="3504"/>
    <x v="3502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x v="1"/>
    <x v="6"/>
    <n v="100"/>
    <n v="125"/>
  </r>
  <r>
    <n v="3505"/>
    <x v="3503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x v="1"/>
    <x v="6"/>
    <n v="104"/>
    <n v="66.510000000000005"/>
  </r>
  <r>
    <n v="3506"/>
    <x v="3504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x v="1"/>
    <x v="6"/>
    <n v="102"/>
    <n v="105"/>
  </r>
  <r>
    <n v="3507"/>
    <x v="3505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x v="1"/>
    <x v="6"/>
    <n v="104"/>
    <n v="145"/>
  </r>
  <r>
    <n v="3508"/>
    <x v="3506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x v="1"/>
    <x v="6"/>
    <n v="180"/>
    <n v="12"/>
  </r>
  <r>
    <n v="3509"/>
    <x v="3507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x v="1"/>
    <x v="6"/>
    <n v="106"/>
    <n v="96.67"/>
  </r>
  <r>
    <n v="3510"/>
    <x v="3508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x v="1"/>
    <x v="6"/>
    <n v="101"/>
    <n v="60.33"/>
  </r>
  <r>
    <n v="3511"/>
    <x v="3509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x v="1"/>
    <x v="6"/>
    <n v="101"/>
    <n v="79.89"/>
  </r>
  <r>
    <n v="3512"/>
    <x v="3510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x v="1"/>
    <x v="6"/>
    <n v="100"/>
    <n v="58.82"/>
  </r>
  <r>
    <n v="3513"/>
    <x v="3511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x v="1"/>
    <x v="6"/>
    <n v="118"/>
    <n v="75.34"/>
  </r>
  <r>
    <n v="3514"/>
    <x v="3512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x v="1"/>
    <x v="6"/>
    <n v="110"/>
    <n v="55"/>
  </r>
  <r>
    <n v="3515"/>
    <x v="3513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x v="1"/>
    <x v="6"/>
    <n v="103"/>
    <n v="66.959999999999994"/>
  </r>
  <r>
    <n v="3516"/>
    <x v="3514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x v="1"/>
    <x v="6"/>
    <n v="100"/>
    <n v="227.27"/>
  </r>
  <r>
    <n v="3517"/>
    <x v="3515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x v="1"/>
    <x v="6"/>
    <n v="100"/>
    <n v="307.69"/>
  </r>
  <r>
    <n v="3518"/>
    <x v="3516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x v="1"/>
    <x v="6"/>
    <n v="110"/>
    <n v="50.02"/>
  </r>
  <r>
    <n v="3519"/>
    <x v="3517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x v="1"/>
    <x v="6"/>
    <n v="101"/>
    <n v="72.39"/>
  </r>
  <r>
    <n v="3520"/>
    <x v="3518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x v="1"/>
    <x v="6"/>
    <n v="101"/>
    <n v="95.95"/>
  </r>
  <r>
    <n v="3521"/>
    <x v="3519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x v="1"/>
    <x v="6"/>
    <n v="169"/>
    <n v="45.62"/>
  </r>
  <r>
    <n v="3522"/>
    <x v="3520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x v="1"/>
    <x v="6"/>
    <n v="100"/>
    <n v="41.03"/>
  </r>
  <r>
    <n v="3523"/>
    <x v="3521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x v="1"/>
    <x v="6"/>
    <n v="114"/>
    <n v="56.83"/>
  </r>
  <r>
    <n v="3524"/>
    <x v="3522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x v="1"/>
    <x v="6"/>
    <n v="102"/>
    <n v="137.24"/>
  </r>
  <r>
    <n v="3525"/>
    <x v="3523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x v="1"/>
    <x v="6"/>
    <n v="106"/>
    <n v="75.709999999999994"/>
  </r>
  <r>
    <n v="3526"/>
    <x v="3524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x v="1"/>
    <x v="6"/>
    <n v="102"/>
    <n v="99"/>
  </r>
  <r>
    <n v="3527"/>
    <x v="3525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x v="1"/>
    <x v="6"/>
    <n v="117"/>
    <n v="81.569999999999993"/>
  </r>
  <r>
    <n v="3528"/>
    <x v="3526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x v="1"/>
    <x v="6"/>
    <n v="101"/>
    <n v="45.11"/>
  </r>
  <r>
    <n v="3529"/>
    <x v="3527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x v="1"/>
    <x v="6"/>
    <n v="132"/>
    <n v="36.67"/>
  </r>
  <r>
    <n v="3530"/>
    <x v="3528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x v="1"/>
    <x v="6"/>
    <n v="100"/>
    <n v="125"/>
  </r>
  <r>
    <n v="3531"/>
    <x v="3529"/>
    <s v="A political comedy for a crazy election year"/>
    <x v="28"/>
    <n v="1280"/>
    <x v="0"/>
    <x v="0"/>
    <s v="USD"/>
    <n v="1467301334"/>
    <n v="1464709334"/>
    <b v="0"/>
    <n v="26"/>
    <b v="1"/>
    <s v="theater/plays"/>
    <x v="1"/>
    <x v="6"/>
    <n v="128"/>
    <n v="49.23"/>
  </r>
  <r>
    <n v="3532"/>
    <x v="3530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x v="1"/>
    <x v="6"/>
    <n v="119"/>
    <n v="42.3"/>
  </r>
  <r>
    <n v="3533"/>
    <x v="3531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x v="1"/>
    <x v="6"/>
    <n v="126"/>
    <n v="78.88"/>
  </r>
  <r>
    <n v="3534"/>
    <x v="3532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x v="1"/>
    <x v="6"/>
    <n v="156"/>
    <n v="38.28"/>
  </r>
  <r>
    <n v="3535"/>
    <x v="3533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x v="1"/>
    <x v="6"/>
    <n v="103"/>
    <n v="44.85"/>
  </r>
  <r>
    <n v="3536"/>
    <x v="3534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x v="1"/>
    <x v="6"/>
    <n v="153"/>
    <n v="13.53"/>
  </r>
  <r>
    <n v="3537"/>
    <x v="3535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x v="1"/>
    <x v="6"/>
    <n v="180"/>
    <n v="43.5"/>
  </r>
  <r>
    <n v="3538"/>
    <x v="3536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x v="1"/>
    <x v="6"/>
    <n v="128"/>
    <n v="30.95"/>
  </r>
  <r>
    <n v="3539"/>
    <x v="3537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x v="1"/>
    <x v="6"/>
    <n v="120"/>
    <n v="55.23"/>
  </r>
  <r>
    <n v="3540"/>
    <x v="3538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x v="1"/>
    <x v="6"/>
    <n v="123"/>
    <n v="46.13"/>
  </r>
  <r>
    <n v="3541"/>
    <x v="3539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x v="1"/>
    <x v="6"/>
    <n v="105"/>
    <n v="39.380000000000003"/>
  </r>
  <r>
    <n v="3542"/>
    <x v="3540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x v="1"/>
    <x v="6"/>
    <n v="102"/>
    <n v="66.150000000000006"/>
  </r>
  <r>
    <n v="3543"/>
    <x v="3541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x v="1"/>
    <x v="6"/>
    <n v="105"/>
    <n v="54.14"/>
  </r>
  <r>
    <n v="3544"/>
    <x v="3542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x v="1"/>
    <x v="6"/>
    <n v="100"/>
    <n v="104.17"/>
  </r>
  <r>
    <n v="3545"/>
    <x v="3543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x v="1"/>
    <x v="6"/>
    <n v="100"/>
    <n v="31.38"/>
  </r>
  <r>
    <n v="3546"/>
    <x v="3544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x v="1"/>
    <x v="6"/>
    <n v="102"/>
    <n v="59.21"/>
  </r>
  <r>
    <n v="3547"/>
    <x v="3545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x v="1"/>
    <x v="6"/>
    <n v="114"/>
    <n v="119.18"/>
  </r>
  <r>
    <n v="3548"/>
    <x v="3546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x v="1"/>
    <x v="6"/>
    <n v="102"/>
    <n v="164.62"/>
  </r>
  <r>
    <n v="3549"/>
    <x v="3547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x v="1"/>
    <x v="6"/>
    <n v="102"/>
    <n v="24.29"/>
  </r>
  <r>
    <n v="3550"/>
    <x v="3548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x v="1"/>
    <x v="6"/>
    <n v="105"/>
    <n v="40.94"/>
  </r>
  <r>
    <n v="3551"/>
    <x v="3549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x v="1"/>
    <x v="6"/>
    <n v="102"/>
    <n v="61.1"/>
  </r>
  <r>
    <n v="3552"/>
    <x v="3550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x v="1"/>
    <x v="6"/>
    <n v="100"/>
    <n v="38.65"/>
  </r>
  <r>
    <n v="3553"/>
    <x v="3551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x v="1"/>
    <x v="6"/>
    <n v="106"/>
    <n v="56.2"/>
  </r>
  <r>
    <n v="3554"/>
    <x v="3552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x v="1"/>
    <x v="6"/>
    <n v="113"/>
    <n v="107"/>
  </r>
  <r>
    <n v="3555"/>
    <x v="3553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x v="1"/>
    <x v="6"/>
    <n v="100"/>
    <n v="171.43"/>
  </r>
  <r>
    <n v="3556"/>
    <x v="3554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x v="1"/>
    <x v="6"/>
    <n v="100"/>
    <n v="110.5"/>
  </r>
  <r>
    <n v="3557"/>
    <x v="3555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x v="1"/>
    <x v="6"/>
    <n v="100"/>
    <n v="179.28"/>
  </r>
  <r>
    <n v="3558"/>
    <x v="3556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x v="1"/>
    <x v="6"/>
    <n v="144"/>
    <n v="22.91"/>
  </r>
  <r>
    <n v="3559"/>
    <x v="3557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x v="1"/>
    <x v="6"/>
    <n v="104"/>
    <n v="43.13"/>
  </r>
  <r>
    <n v="3560"/>
    <x v="3558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x v="1"/>
    <x v="6"/>
    <n v="108"/>
    <n v="46.89"/>
  </r>
  <r>
    <n v="3561"/>
    <x v="3559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x v="1"/>
    <x v="6"/>
    <n v="102"/>
    <n v="47.41"/>
  </r>
  <r>
    <n v="3562"/>
    <x v="3560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x v="1"/>
    <x v="6"/>
    <n v="149"/>
    <n v="15.13"/>
  </r>
  <r>
    <n v="3563"/>
    <x v="3561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x v="1"/>
    <x v="6"/>
    <n v="105"/>
    <n v="21.1"/>
  </r>
  <r>
    <n v="3564"/>
    <x v="3562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x v="1"/>
    <x v="6"/>
    <n v="101"/>
    <n v="59.12"/>
  </r>
  <r>
    <n v="3565"/>
    <x v="3563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x v="1"/>
    <x v="6"/>
    <n v="131"/>
    <n v="97.92"/>
  </r>
  <r>
    <n v="3566"/>
    <x v="3564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x v="1"/>
    <x v="6"/>
    <n v="105"/>
    <n v="55.13"/>
  </r>
  <r>
    <n v="3567"/>
    <x v="3565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x v="1"/>
    <x v="6"/>
    <n v="109"/>
    <n v="26.54"/>
  </r>
  <r>
    <n v="3568"/>
    <x v="3566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x v="1"/>
    <x v="6"/>
    <n v="111"/>
    <n v="58.42"/>
  </r>
  <r>
    <n v="3569"/>
    <x v="3567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x v="1"/>
    <x v="6"/>
    <n v="100"/>
    <n v="122.54"/>
  </r>
  <r>
    <n v="3570"/>
    <x v="3568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x v="1"/>
    <x v="6"/>
    <n v="114"/>
    <n v="87.96"/>
  </r>
  <r>
    <n v="3571"/>
    <x v="3569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x v="1"/>
    <x v="6"/>
    <n v="122"/>
    <n v="73.239999999999995"/>
  </r>
  <r>
    <n v="3572"/>
    <x v="3570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x v="1"/>
    <x v="6"/>
    <n v="100"/>
    <n v="55.56"/>
  </r>
  <r>
    <n v="3573"/>
    <x v="3571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x v="1"/>
    <x v="6"/>
    <n v="103"/>
    <n v="39.54"/>
  </r>
  <r>
    <n v="3574"/>
    <x v="3572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x v="1"/>
    <x v="6"/>
    <n v="106"/>
    <n v="136.78"/>
  </r>
  <r>
    <n v="3575"/>
    <x v="3573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x v="1"/>
    <x v="6"/>
    <n v="101"/>
    <n v="99.34"/>
  </r>
  <r>
    <n v="3576"/>
    <x v="3574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x v="1"/>
    <x v="6"/>
    <n v="100"/>
    <n v="20"/>
  </r>
  <r>
    <n v="3577"/>
    <x v="3575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x v="1"/>
    <x v="6"/>
    <n v="130"/>
    <n v="28.89"/>
  </r>
  <r>
    <n v="3578"/>
    <x v="3576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x v="1"/>
    <x v="6"/>
    <n v="100"/>
    <n v="40.549999999999997"/>
  </r>
  <r>
    <n v="3579"/>
    <x v="3577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x v="1"/>
    <x v="6"/>
    <n v="100"/>
    <n v="35.71"/>
  </r>
  <r>
    <n v="3580"/>
    <x v="3578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x v="1"/>
    <x v="6"/>
    <n v="114"/>
    <n v="37.96"/>
  </r>
  <r>
    <n v="3581"/>
    <x v="3579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x v="1"/>
    <x v="6"/>
    <n v="100"/>
    <n v="33.33"/>
  </r>
  <r>
    <n v="3582"/>
    <x v="3580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x v="1"/>
    <x v="6"/>
    <n v="287"/>
    <n v="58.57"/>
  </r>
  <r>
    <n v="3583"/>
    <x v="3581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x v="1"/>
    <x v="6"/>
    <n v="109"/>
    <n v="135.63"/>
  </r>
  <r>
    <n v="3584"/>
    <x v="3582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x v="1"/>
    <x v="6"/>
    <n v="116"/>
    <n v="30.94"/>
  </r>
  <r>
    <n v="3585"/>
    <x v="3583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x v="1"/>
    <x v="6"/>
    <n v="119"/>
    <n v="176.09"/>
  </r>
  <r>
    <n v="3586"/>
    <x v="3584"/>
    <s v="See Theatre In A New Light"/>
    <x v="51"/>
    <n v="8207"/>
    <x v="0"/>
    <x v="0"/>
    <s v="USD"/>
    <n v="1474649070"/>
    <n v="1469465070"/>
    <b v="0"/>
    <n v="54"/>
    <b v="1"/>
    <s v="theater/plays"/>
    <x v="1"/>
    <x v="6"/>
    <n v="109"/>
    <n v="151.97999999999999"/>
  </r>
  <r>
    <n v="3587"/>
    <x v="3585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x v="1"/>
    <x v="6"/>
    <n v="127"/>
    <n v="22.61"/>
  </r>
  <r>
    <n v="3588"/>
    <x v="3586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x v="1"/>
    <x v="6"/>
    <n v="101"/>
    <n v="18.27"/>
  </r>
  <r>
    <n v="3589"/>
    <x v="3587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x v="1"/>
    <x v="6"/>
    <n v="128"/>
    <n v="82.26"/>
  </r>
  <r>
    <n v="3590"/>
    <x v="3588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x v="1"/>
    <x v="6"/>
    <n v="100"/>
    <n v="68.53"/>
  </r>
  <r>
    <n v="3591"/>
    <x v="3589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x v="1"/>
    <x v="6"/>
    <n v="175"/>
    <n v="68.06"/>
  </r>
  <r>
    <n v="3592"/>
    <x v="3590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x v="1"/>
    <x v="6"/>
    <n v="127"/>
    <n v="72.709999999999994"/>
  </r>
  <r>
    <n v="3593"/>
    <x v="3591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x v="1"/>
    <x v="6"/>
    <n v="111"/>
    <n v="77.19"/>
  </r>
  <r>
    <n v="3594"/>
    <x v="3592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x v="1"/>
    <x v="6"/>
    <n v="126"/>
    <n v="55.97"/>
  </r>
  <r>
    <n v="3595"/>
    <x v="3593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x v="1"/>
    <x v="6"/>
    <n v="119"/>
    <n v="49.69"/>
  </r>
  <r>
    <n v="3596"/>
    <x v="3594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x v="1"/>
    <x v="6"/>
    <n v="108"/>
    <n v="79"/>
  </r>
  <r>
    <n v="3597"/>
    <x v="3595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x v="1"/>
    <x v="6"/>
    <n v="103"/>
    <n v="77.73"/>
  </r>
  <r>
    <n v="3598"/>
    <x v="3596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x v="1"/>
    <x v="6"/>
    <n v="110"/>
    <n v="40.78"/>
  </r>
  <r>
    <n v="3599"/>
    <x v="3597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x v="1"/>
    <x v="6"/>
    <n v="202"/>
    <n v="59.41"/>
  </r>
  <r>
    <n v="3600"/>
    <x v="3598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x v="1"/>
    <x v="6"/>
    <n v="130"/>
    <n v="3.25"/>
  </r>
  <r>
    <n v="3601"/>
    <x v="3599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x v="1"/>
    <x v="6"/>
    <n v="104"/>
    <n v="39.380000000000003"/>
  </r>
  <r>
    <n v="3602"/>
    <x v="3600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x v="1"/>
    <x v="6"/>
    <n v="100"/>
    <n v="81.67"/>
  </r>
  <r>
    <n v="3603"/>
    <x v="3601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x v="1"/>
    <x v="6"/>
    <n v="171"/>
    <n v="44.91"/>
  </r>
  <r>
    <n v="3604"/>
    <x v="3602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x v="1"/>
    <x v="6"/>
    <n v="113"/>
    <n v="49.06"/>
  </r>
  <r>
    <n v="3605"/>
    <x v="3603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x v="1"/>
    <x v="6"/>
    <n v="184"/>
    <n v="30.67"/>
  </r>
  <r>
    <n v="3606"/>
    <x v="3604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x v="1"/>
    <x v="6"/>
    <n v="130"/>
    <n v="61.06"/>
  </r>
  <r>
    <n v="3607"/>
    <x v="3605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x v="1"/>
    <x v="6"/>
    <n v="105"/>
    <n v="29"/>
  </r>
  <r>
    <n v="3608"/>
    <x v="3606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x v="1"/>
    <x v="6"/>
    <n v="100"/>
    <n v="29.63"/>
  </r>
  <r>
    <n v="3609"/>
    <x v="3607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x v="1"/>
    <x v="6"/>
    <n v="153"/>
    <n v="143.1"/>
  </r>
  <r>
    <n v="3610"/>
    <x v="3608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x v="1"/>
    <x v="6"/>
    <n v="162"/>
    <n v="52.35"/>
  </r>
  <r>
    <n v="3611"/>
    <x v="3609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x v="1"/>
    <x v="6"/>
    <n v="136"/>
    <n v="66.67"/>
  </r>
  <r>
    <n v="3612"/>
    <x v="3610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x v="1"/>
    <x v="6"/>
    <n v="144"/>
    <n v="126.67"/>
  </r>
  <r>
    <n v="3613"/>
    <x v="3611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x v="1"/>
    <x v="6"/>
    <n v="100"/>
    <n v="62.5"/>
  </r>
  <r>
    <n v="3614"/>
    <x v="3438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x v="1"/>
    <x v="6"/>
    <n v="101"/>
    <n v="35.49"/>
  </r>
  <r>
    <n v="3615"/>
    <x v="3612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x v="1"/>
    <x v="6"/>
    <n v="107"/>
    <n v="37.08"/>
  </r>
  <r>
    <n v="3616"/>
    <x v="3613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x v="1"/>
    <x v="6"/>
    <n v="125"/>
    <n v="69.33"/>
  </r>
  <r>
    <n v="3617"/>
    <x v="3614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x v="1"/>
    <x v="6"/>
    <n v="119"/>
    <n v="17.25"/>
  </r>
  <r>
    <n v="3618"/>
    <x v="3615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x v="1"/>
    <x v="6"/>
    <n v="101"/>
    <n v="36.07"/>
  </r>
  <r>
    <n v="3619"/>
    <x v="3616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x v="1"/>
    <x v="6"/>
    <n v="113"/>
    <n v="66.47"/>
  </r>
  <r>
    <n v="3620"/>
    <x v="3617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x v="1"/>
    <x v="6"/>
    <n v="105"/>
    <n v="56.07"/>
  </r>
  <r>
    <n v="3621"/>
    <x v="3618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x v="1"/>
    <x v="6"/>
    <n v="110"/>
    <n v="47.03"/>
  </r>
  <r>
    <n v="3622"/>
    <x v="3619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x v="1"/>
    <x v="6"/>
    <n v="100"/>
    <n v="47.67"/>
  </r>
  <r>
    <n v="3623"/>
    <x v="3620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x v="1"/>
    <x v="6"/>
    <n v="120"/>
    <n v="88.24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x v="1"/>
    <x v="6"/>
    <n v="105"/>
    <n v="80.72"/>
  </r>
  <r>
    <n v="3625"/>
    <x v="3622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x v="1"/>
    <x v="6"/>
    <n v="103"/>
    <n v="39.49"/>
  </r>
  <r>
    <n v="3626"/>
    <x v="3623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x v="1"/>
    <x v="6"/>
    <n v="102"/>
    <n v="84.85"/>
  </r>
  <r>
    <n v="3627"/>
    <x v="3624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x v="1"/>
    <x v="6"/>
    <n v="100"/>
    <n v="68.97"/>
  </r>
  <r>
    <n v="3628"/>
    <x v="3625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x v="1"/>
    <x v="40"/>
    <n v="0"/>
    <n v="0"/>
  </r>
  <r>
    <n v="3629"/>
    <x v="3626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x v="1"/>
    <x v="40"/>
    <n v="0"/>
    <n v="1"/>
  </r>
  <r>
    <n v="3630"/>
    <x v="3627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x v="1"/>
    <x v="40"/>
    <n v="0"/>
    <n v="1"/>
  </r>
  <r>
    <n v="3631"/>
    <x v="3628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x v="1"/>
    <x v="40"/>
    <n v="51"/>
    <n v="147.88"/>
  </r>
  <r>
    <n v="3632"/>
    <x v="3629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x v="1"/>
    <x v="40"/>
    <n v="20"/>
    <n v="100"/>
  </r>
  <r>
    <n v="3633"/>
    <x v="3630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x v="1"/>
    <x v="40"/>
    <n v="35"/>
    <n v="56.84"/>
  </r>
  <r>
    <n v="3634"/>
    <x v="3631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x v="1"/>
    <x v="40"/>
    <n v="4"/>
    <n v="176.94"/>
  </r>
  <r>
    <n v="3635"/>
    <x v="3632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x v="1"/>
    <x v="40"/>
    <n v="36"/>
    <n v="127.6"/>
  </r>
  <r>
    <n v="3636"/>
    <x v="3633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x v="1"/>
    <x v="40"/>
    <n v="0"/>
    <n v="0"/>
  </r>
  <r>
    <n v="3637"/>
    <x v="3634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x v="1"/>
    <x v="40"/>
    <n v="31"/>
    <n v="66.14"/>
  </r>
  <r>
    <n v="3638"/>
    <x v="3635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x v="1"/>
    <x v="40"/>
    <n v="7"/>
    <n v="108"/>
  </r>
  <r>
    <n v="3639"/>
    <x v="3636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x v="1"/>
    <x v="40"/>
    <n v="0"/>
    <n v="1"/>
  </r>
  <r>
    <n v="3640"/>
    <x v="3637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x v="1"/>
    <x v="40"/>
    <n v="6"/>
    <n v="18.329999999999998"/>
  </r>
  <r>
    <n v="3641"/>
    <x v="3638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x v="1"/>
    <x v="40"/>
    <n v="0"/>
    <n v="0"/>
  </r>
  <r>
    <n v="3642"/>
    <x v="3639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x v="1"/>
    <x v="40"/>
    <n v="2"/>
    <n v="7.5"/>
  </r>
  <r>
    <n v="3643"/>
    <x v="3640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x v="1"/>
    <x v="40"/>
    <n v="0"/>
    <n v="0"/>
  </r>
  <r>
    <n v="3644"/>
    <x v="3641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x v="1"/>
    <x v="40"/>
    <n v="16"/>
    <n v="68.42"/>
  </r>
  <r>
    <n v="3645"/>
    <x v="3642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x v="1"/>
    <x v="40"/>
    <n v="0"/>
    <n v="1"/>
  </r>
  <r>
    <n v="3646"/>
    <x v="3643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x v="1"/>
    <x v="40"/>
    <n v="5"/>
    <n v="60.13"/>
  </r>
  <r>
    <n v="3647"/>
    <x v="3644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x v="1"/>
    <x v="40"/>
    <n v="6"/>
    <n v="15"/>
  </r>
  <r>
    <n v="3648"/>
    <x v="3645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x v="1"/>
    <x v="6"/>
    <n v="100"/>
    <n v="550.04"/>
  </r>
  <r>
    <n v="3649"/>
    <x v="3646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x v="1"/>
    <x v="6"/>
    <n v="104"/>
    <n v="97.5"/>
  </r>
  <r>
    <n v="3650"/>
    <x v="3647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x v="1"/>
    <x v="6"/>
    <n v="100"/>
    <n v="29.41"/>
  </r>
  <r>
    <n v="3651"/>
    <x v="3648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x v="1"/>
    <x v="6"/>
    <n v="104"/>
    <n v="57.78"/>
  </r>
  <r>
    <n v="3652"/>
    <x v="2866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x v="1"/>
    <x v="6"/>
    <n v="251"/>
    <n v="44.24"/>
  </r>
  <r>
    <n v="3653"/>
    <x v="3649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x v="1"/>
    <x v="6"/>
    <n v="101"/>
    <n v="60.91"/>
  </r>
  <r>
    <n v="3654"/>
    <x v="3650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x v="1"/>
    <x v="6"/>
    <n v="174"/>
    <n v="68.84"/>
  </r>
  <r>
    <n v="3655"/>
    <x v="3651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x v="1"/>
    <x v="6"/>
    <n v="116"/>
    <n v="73.58"/>
  </r>
  <r>
    <n v="3656"/>
    <x v="3652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x v="1"/>
    <x v="6"/>
    <n v="106"/>
    <n v="115.02"/>
  </r>
  <r>
    <n v="3657"/>
    <x v="3653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x v="1"/>
    <x v="6"/>
    <n v="111"/>
    <n v="110.75"/>
  </r>
  <r>
    <n v="3658"/>
    <x v="3654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x v="1"/>
    <x v="6"/>
    <n v="101"/>
    <n v="75.5"/>
  </r>
  <r>
    <n v="3659"/>
    <x v="3655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x v="1"/>
    <x v="6"/>
    <n v="102"/>
    <n v="235.46"/>
  </r>
  <r>
    <n v="3660"/>
    <x v="3656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x v="1"/>
    <x v="6"/>
    <n v="100"/>
    <n v="11.36"/>
  </r>
  <r>
    <n v="3661"/>
    <x v="3657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x v="1"/>
    <x v="6"/>
    <n v="111"/>
    <n v="92.5"/>
  </r>
  <r>
    <n v="3662"/>
    <x v="3658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x v="1"/>
    <x v="6"/>
    <n v="101"/>
    <n v="202.85"/>
  </r>
  <r>
    <n v="3663"/>
    <x v="3659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x v="1"/>
    <x v="6"/>
    <n v="104"/>
    <n v="26"/>
  </r>
  <r>
    <n v="3664"/>
    <x v="3660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x v="1"/>
    <x v="6"/>
    <n v="109"/>
    <n v="46.05"/>
  </r>
  <r>
    <n v="3665"/>
    <x v="3661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x v="1"/>
    <x v="6"/>
    <n v="115"/>
    <n v="51"/>
  </r>
  <r>
    <n v="3666"/>
    <x v="3662"/>
    <s v="Artistic Internship @ Ojai Playwrights Conference"/>
    <x v="38"/>
    <n v="1200"/>
    <x v="0"/>
    <x v="0"/>
    <s v="USD"/>
    <n v="1406185200"/>
    <n v="1404337382"/>
    <b v="0"/>
    <n v="38"/>
    <b v="1"/>
    <s v="theater/plays"/>
    <x v="1"/>
    <x v="6"/>
    <n v="100"/>
    <n v="31.58"/>
  </r>
  <r>
    <n v="3667"/>
    <x v="3663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x v="1"/>
    <x v="6"/>
    <n v="103"/>
    <n v="53.36"/>
  </r>
  <r>
    <n v="3668"/>
    <x v="3664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x v="1"/>
    <x v="6"/>
    <n v="104"/>
    <n v="36.96"/>
  </r>
  <r>
    <n v="3669"/>
    <x v="3665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x v="1"/>
    <x v="6"/>
    <n v="138"/>
    <n v="81.290000000000006"/>
  </r>
  <r>
    <n v="3670"/>
    <x v="3666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x v="1"/>
    <x v="6"/>
    <n v="110"/>
    <n v="20.079999999999998"/>
  </r>
  <r>
    <n v="3671"/>
    <x v="3667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x v="1"/>
    <x v="6"/>
    <n v="101"/>
    <n v="88.25"/>
  </r>
  <r>
    <n v="3672"/>
    <x v="3668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x v="1"/>
    <x v="6"/>
    <n v="102"/>
    <n v="53.44"/>
  </r>
  <r>
    <n v="3673"/>
    <x v="3669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x v="1"/>
    <x v="6"/>
    <n v="114"/>
    <n v="39.869999999999997"/>
  </r>
  <r>
    <n v="3674"/>
    <x v="3670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x v="1"/>
    <x v="6"/>
    <n v="100"/>
    <n v="145.16"/>
  </r>
  <r>
    <n v="3675"/>
    <x v="3671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x v="1"/>
    <x v="6"/>
    <n v="140"/>
    <n v="23.33"/>
  </r>
  <r>
    <n v="3676"/>
    <x v="3672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x v="1"/>
    <x v="6"/>
    <n v="129"/>
    <n v="64.38"/>
  </r>
  <r>
    <n v="3677"/>
    <x v="3673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x v="1"/>
    <x v="6"/>
    <n v="103"/>
    <n v="62.05"/>
  </r>
  <r>
    <n v="3678"/>
    <x v="3674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x v="1"/>
    <x v="6"/>
    <n v="103"/>
    <n v="66.13"/>
  </r>
  <r>
    <n v="3679"/>
    <x v="3675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x v="1"/>
    <x v="6"/>
    <n v="110"/>
    <n v="73.400000000000006"/>
  </r>
  <r>
    <n v="3680"/>
    <x v="3676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x v="1"/>
    <x v="6"/>
    <n v="113"/>
    <n v="99.5"/>
  </r>
  <r>
    <n v="3681"/>
    <x v="3677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x v="1"/>
    <x v="6"/>
    <n v="112"/>
    <n v="62.17"/>
  </r>
  <r>
    <n v="3682"/>
    <x v="3678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x v="1"/>
    <x v="6"/>
    <n v="139"/>
    <n v="62.33"/>
  </r>
  <r>
    <n v="3683"/>
    <x v="3679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x v="1"/>
    <x v="6"/>
    <n v="111"/>
    <n v="58.79"/>
  </r>
  <r>
    <n v="3684"/>
    <x v="3680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x v="1"/>
    <x v="6"/>
    <n v="139"/>
    <n v="45.35"/>
  </r>
  <r>
    <n v="3685"/>
    <x v="3681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x v="1"/>
    <x v="6"/>
    <n v="106"/>
    <n v="41.94"/>
  </r>
  <r>
    <n v="3686"/>
    <x v="3682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x v="1"/>
    <x v="6"/>
    <n v="101"/>
    <n v="59.17"/>
  </r>
  <r>
    <n v="3687"/>
    <x v="3683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x v="1"/>
    <x v="6"/>
    <n v="100"/>
    <n v="200.49"/>
  </r>
  <r>
    <n v="3688"/>
    <x v="368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x v="1"/>
    <x v="6"/>
    <n v="109"/>
    <n v="83.97"/>
  </r>
  <r>
    <n v="3689"/>
    <x v="3685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x v="1"/>
    <x v="6"/>
    <n v="118"/>
    <n v="57.26"/>
  </r>
  <r>
    <n v="3690"/>
    <x v="3686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x v="1"/>
    <x v="6"/>
    <n v="120"/>
    <n v="58.06"/>
  </r>
  <r>
    <n v="3691"/>
    <x v="3687"/>
    <s v="World Premiere of last play written by Amiri Baraka"/>
    <x v="79"/>
    <n v="51184"/>
    <x v="0"/>
    <x v="0"/>
    <s v="USD"/>
    <n v="1425272340"/>
    <n v="1421426929"/>
    <b v="0"/>
    <n v="274"/>
    <b v="1"/>
    <s v="theater/plays"/>
    <x v="1"/>
    <x v="6"/>
    <n v="128"/>
    <n v="186.8"/>
  </r>
  <r>
    <n v="3692"/>
    <x v="3688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x v="1"/>
    <x v="6"/>
    <n v="126"/>
    <n v="74.12"/>
  </r>
  <r>
    <n v="3693"/>
    <x v="3689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x v="1"/>
    <x v="6"/>
    <n v="129"/>
    <n v="30.71"/>
  </r>
  <r>
    <n v="3694"/>
    <x v="3690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x v="1"/>
    <x v="6"/>
    <n v="107"/>
    <n v="62.67"/>
  </r>
  <r>
    <n v="3695"/>
    <x v="3691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x v="1"/>
    <x v="6"/>
    <n v="100"/>
    <n v="121.36"/>
  </r>
  <r>
    <n v="3696"/>
    <x v="3692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x v="1"/>
    <x v="6"/>
    <n v="155"/>
    <n v="39.74"/>
  </r>
  <r>
    <n v="3697"/>
    <x v="3693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x v="1"/>
    <x v="6"/>
    <n v="108"/>
    <n v="72"/>
  </r>
  <r>
    <n v="3698"/>
    <x v="3694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x v="1"/>
    <x v="6"/>
    <n v="111"/>
    <n v="40.630000000000003"/>
  </r>
  <r>
    <n v="3699"/>
    <x v="3695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x v="1"/>
    <x v="6"/>
    <n v="101"/>
    <n v="63"/>
  </r>
  <r>
    <n v="3700"/>
    <x v="3696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x v="1"/>
    <x v="6"/>
    <n v="121"/>
    <n v="33.67"/>
  </r>
  <r>
    <n v="3701"/>
    <x v="3697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x v="1"/>
    <x v="6"/>
    <n v="100"/>
    <n v="38.590000000000003"/>
  </r>
  <r>
    <n v="3702"/>
    <x v="3698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x v="1"/>
    <x v="6"/>
    <n v="109"/>
    <n v="155.94999999999999"/>
  </r>
  <r>
    <n v="3703"/>
    <x v="3699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x v="1"/>
    <x v="6"/>
    <n v="123"/>
    <n v="43.2"/>
  </r>
  <r>
    <n v="3704"/>
    <x v="3700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x v="1"/>
    <x v="6"/>
    <n v="136"/>
    <n v="15.15"/>
  </r>
  <r>
    <n v="3705"/>
    <x v="3701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x v="1"/>
    <x v="6"/>
    <n v="103"/>
    <n v="83.57"/>
  </r>
  <r>
    <n v="3706"/>
    <x v="3702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x v="1"/>
    <x v="6"/>
    <n v="121"/>
    <n v="140"/>
  </r>
  <r>
    <n v="3707"/>
    <x v="3703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x v="1"/>
    <x v="6"/>
    <n v="186"/>
    <n v="80.87"/>
  </r>
  <r>
    <n v="3708"/>
    <x v="3704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x v="1"/>
    <x v="6"/>
    <n v="300"/>
    <n v="53.85"/>
  </r>
  <r>
    <n v="3709"/>
    <x v="3705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x v="1"/>
    <x v="6"/>
    <n v="108"/>
    <n v="30.93"/>
  </r>
  <r>
    <n v="3710"/>
    <x v="3706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x v="1"/>
    <x v="6"/>
    <n v="141"/>
    <n v="67.959999999999994"/>
  </r>
  <r>
    <n v="3711"/>
    <x v="3707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x v="1"/>
    <x v="6"/>
    <n v="114"/>
    <n v="27.14"/>
  </r>
  <r>
    <n v="3712"/>
    <x v="3708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x v="1"/>
    <x v="6"/>
    <n v="154"/>
    <n v="110.87"/>
  </r>
  <r>
    <n v="3713"/>
    <x v="3709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x v="1"/>
    <x v="6"/>
    <n v="102"/>
    <n v="106.84"/>
  </r>
  <r>
    <n v="3714"/>
    <x v="3710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x v="1"/>
    <x v="6"/>
    <n v="102"/>
    <n v="105.52"/>
  </r>
  <r>
    <n v="3715"/>
    <x v="3711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x v="1"/>
    <x v="6"/>
    <n v="103"/>
    <n v="132.96"/>
  </r>
  <r>
    <n v="3716"/>
    <x v="3712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x v="1"/>
    <x v="6"/>
    <n v="156"/>
    <n v="51.92"/>
  </r>
  <r>
    <n v="3717"/>
    <x v="3713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x v="1"/>
    <x v="6"/>
    <n v="101"/>
    <n v="310"/>
  </r>
  <r>
    <n v="3718"/>
    <x v="3714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x v="1"/>
    <x v="6"/>
    <n v="239"/>
    <n v="26.02"/>
  </r>
  <r>
    <n v="3719"/>
    <x v="3715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x v="1"/>
    <x v="6"/>
    <n v="210"/>
    <n v="105"/>
  </r>
  <r>
    <n v="3720"/>
    <x v="3716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x v="1"/>
    <x v="6"/>
    <n v="105"/>
    <n v="86.23"/>
  </r>
  <r>
    <n v="3721"/>
    <x v="3717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x v="1"/>
    <x v="6"/>
    <n v="101"/>
    <n v="114.55"/>
  </r>
  <r>
    <n v="3722"/>
    <x v="3718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x v="1"/>
    <x v="6"/>
    <n v="111"/>
    <n v="47.66"/>
  </r>
  <r>
    <n v="3723"/>
    <x v="3719"/>
    <s v="Saltmine Theatre Company present Beauty and the Beast:"/>
    <x v="37"/>
    <n v="4592"/>
    <x v="0"/>
    <x v="1"/>
    <s v="GBP"/>
    <n v="1417374262"/>
    <n v="1414778662"/>
    <b v="0"/>
    <n v="63"/>
    <b v="1"/>
    <s v="theater/plays"/>
    <x v="1"/>
    <x v="6"/>
    <n v="102"/>
    <n v="72.89"/>
  </r>
  <r>
    <n v="3724"/>
    <x v="3720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x v="1"/>
    <x v="6"/>
    <n v="103"/>
    <n v="49.55"/>
  </r>
  <r>
    <n v="3725"/>
    <x v="3721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x v="1"/>
    <x v="6"/>
    <n v="127"/>
    <n v="25.4"/>
  </r>
  <r>
    <n v="3726"/>
    <x v="3722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x v="1"/>
    <x v="6"/>
    <n v="339"/>
    <n v="62.59"/>
  </r>
  <r>
    <n v="3727"/>
    <x v="3723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x v="1"/>
    <x v="6"/>
    <n v="101"/>
    <n v="61.06"/>
  </r>
  <r>
    <n v="3728"/>
    <x v="3724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x v="1"/>
    <x v="6"/>
    <n v="9"/>
    <n v="60.06"/>
  </r>
  <r>
    <n v="3729"/>
    <x v="3725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x v="1"/>
    <x v="6"/>
    <n v="7"/>
    <n v="72.400000000000006"/>
  </r>
  <r>
    <n v="3730"/>
    <x v="3726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x v="1"/>
    <x v="6"/>
    <n v="10"/>
    <n v="100"/>
  </r>
  <r>
    <n v="3731"/>
    <x v="3727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x v="1"/>
    <x v="6"/>
    <n v="11"/>
    <n v="51.67"/>
  </r>
  <r>
    <n v="3732"/>
    <x v="3728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x v="1"/>
    <x v="6"/>
    <n v="15"/>
    <n v="32.75"/>
  </r>
  <r>
    <n v="3733"/>
    <x v="3729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x v="1"/>
    <x v="6"/>
    <n v="0"/>
    <n v="0"/>
  </r>
  <r>
    <n v="3734"/>
    <x v="3730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x v="1"/>
    <x v="6"/>
    <n v="28"/>
    <n v="61"/>
  </r>
  <r>
    <n v="3735"/>
    <x v="3731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x v="1"/>
    <x v="6"/>
    <n v="13"/>
    <n v="10"/>
  </r>
  <r>
    <n v="3736"/>
    <x v="3732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x v="1"/>
    <x v="6"/>
    <n v="1"/>
    <n v="10"/>
  </r>
  <r>
    <n v="3737"/>
    <x v="3476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x v="1"/>
    <x v="6"/>
    <n v="21"/>
    <n v="37.5"/>
  </r>
  <r>
    <n v="3738"/>
    <x v="3733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x v="1"/>
    <x v="6"/>
    <n v="18"/>
    <n v="45"/>
  </r>
  <r>
    <n v="3739"/>
    <x v="3734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x v="1"/>
    <x v="6"/>
    <n v="20"/>
    <n v="100.63"/>
  </r>
  <r>
    <n v="3740"/>
    <x v="3735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x v="1"/>
    <x v="6"/>
    <n v="18"/>
    <n v="25.57"/>
  </r>
  <r>
    <n v="3741"/>
    <x v="3736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x v="1"/>
    <x v="6"/>
    <n v="0"/>
    <n v="0"/>
  </r>
  <r>
    <n v="3742"/>
    <x v="3737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x v="1"/>
    <x v="6"/>
    <n v="2"/>
    <n v="25"/>
  </r>
  <r>
    <n v="3743"/>
    <x v="3738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x v="1"/>
    <x v="6"/>
    <n v="0"/>
    <n v="0"/>
  </r>
  <r>
    <n v="3744"/>
    <x v="3739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x v="1"/>
    <x v="6"/>
    <n v="0"/>
    <n v="0"/>
  </r>
  <r>
    <n v="3745"/>
    <x v="3740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x v="1"/>
    <x v="6"/>
    <n v="10"/>
    <n v="10"/>
  </r>
  <r>
    <n v="3746"/>
    <x v="3741"/>
    <s v="Generational curses CAN be broken...right?"/>
    <x v="0"/>
    <n v="202"/>
    <x v="2"/>
    <x v="0"/>
    <s v="USD"/>
    <n v="1475918439"/>
    <n v="1473326439"/>
    <b v="0"/>
    <n v="1"/>
    <b v="0"/>
    <s v="theater/plays"/>
    <x v="1"/>
    <x v="6"/>
    <n v="2"/>
    <n v="202"/>
  </r>
  <r>
    <n v="3747"/>
    <x v="3742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x v="1"/>
    <x v="6"/>
    <n v="1"/>
    <n v="25"/>
  </r>
  <r>
    <n v="3748"/>
    <x v="3743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x v="1"/>
    <x v="40"/>
    <n v="104"/>
    <n v="99.54"/>
  </r>
  <r>
    <n v="3749"/>
    <x v="3744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x v="1"/>
    <x v="40"/>
    <n v="105"/>
    <n v="75"/>
  </r>
  <r>
    <n v="3750"/>
    <x v="3745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x v="1"/>
    <x v="40"/>
    <n v="100"/>
    <n v="215.25"/>
  </r>
  <r>
    <n v="3751"/>
    <x v="374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x v="1"/>
    <x v="40"/>
    <n v="133"/>
    <n v="120.55"/>
  </r>
  <r>
    <n v="3752"/>
    <x v="3747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x v="1"/>
    <x v="40"/>
    <n v="113"/>
    <n v="37.67"/>
  </r>
  <r>
    <n v="3753"/>
    <x v="3748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x v="1"/>
    <x v="40"/>
    <n v="103"/>
    <n v="172.23"/>
  </r>
  <r>
    <n v="3754"/>
    <x v="3749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x v="1"/>
    <x v="40"/>
    <n v="120"/>
    <n v="111.11"/>
  </r>
  <r>
    <n v="3755"/>
    <x v="3750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x v="1"/>
    <x v="40"/>
    <n v="130"/>
    <n v="25.46"/>
  </r>
  <r>
    <n v="3756"/>
    <x v="3751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x v="1"/>
    <x v="40"/>
    <n v="101"/>
    <n v="267.64999999999998"/>
  </r>
  <r>
    <n v="3757"/>
    <x v="3752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x v="1"/>
    <x v="40"/>
    <n v="109"/>
    <n v="75.959999999999994"/>
  </r>
  <r>
    <n v="3758"/>
    <x v="3753"/>
    <s v="LUIGI'S LADIES: an original one-woman musical comedy"/>
    <x v="15"/>
    <n v="1535"/>
    <x v="0"/>
    <x v="0"/>
    <s v="USD"/>
    <n v="1400475600"/>
    <n v="1397819938"/>
    <b v="0"/>
    <n v="26"/>
    <b v="1"/>
    <s v="theater/musical"/>
    <x v="1"/>
    <x v="40"/>
    <n v="102"/>
    <n v="59.04"/>
  </r>
  <r>
    <n v="3759"/>
    <x v="3754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x v="1"/>
    <x v="40"/>
    <n v="110"/>
    <n v="50.11"/>
  </r>
  <r>
    <n v="3760"/>
    <x v="3755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x v="1"/>
    <x v="40"/>
    <n v="101"/>
    <n v="55.5"/>
  </r>
  <r>
    <n v="3761"/>
    <x v="3756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x v="1"/>
    <x v="40"/>
    <n v="100"/>
    <n v="166.67"/>
  </r>
  <r>
    <n v="3762"/>
    <x v="3757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x v="1"/>
    <x v="40"/>
    <n v="106"/>
    <n v="47.43"/>
  </r>
  <r>
    <n v="3763"/>
    <x v="3758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x v="1"/>
    <x v="40"/>
    <n v="100"/>
    <n v="64.94"/>
  </r>
  <r>
    <n v="3764"/>
    <x v="3759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x v="1"/>
    <x v="40"/>
    <n v="100"/>
    <n v="55.56"/>
  </r>
  <r>
    <n v="3765"/>
    <x v="3760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x v="1"/>
    <x v="40"/>
    <n v="113"/>
    <n v="74.22"/>
  </r>
  <r>
    <n v="3766"/>
    <x v="3761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x v="1"/>
    <x v="40"/>
    <n v="103"/>
    <n v="106.93"/>
  </r>
  <r>
    <n v="3767"/>
    <x v="3762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x v="1"/>
    <x v="40"/>
    <n v="117"/>
    <n v="41.7"/>
  </r>
  <r>
    <n v="3768"/>
    <x v="3763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x v="1"/>
    <x v="40"/>
    <n v="108"/>
    <n v="74.239999999999995"/>
  </r>
  <r>
    <n v="3769"/>
    <x v="3764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x v="1"/>
    <x v="40"/>
    <n v="100"/>
    <n v="73.33"/>
  </r>
  <r>
    <n v="3770"/>
    <x v="3765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x v="1"/>
    <x v="40"/>
    <n v="100"/>
    <n v="100"/>
  </r>
  <r>
    <n v="3771"/>
    <x v="3766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x v="1"/>
    <x v="40"/>
    <n v="146"/>
    <n v="38.42"/>
  </r>
  <r>
    <n v="3772"/>
    <x v="3767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x v="1"/>
    <x v="40"/>
    <n v="110"/>
    <n v="166.97"/>
  </r>
  <r>
    <n v="3773"/>
    <x v="3768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x v="1"/>
    <x v="40"/>
    <n v="108"/>
    <n v="94.91"/>
  </r>
  <r>
    <n v="3774"/>
    <x v="3769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x v="1"/>
    <x v="40"/>
    <n v="100"/>
    <n v="100"/>
  </r>
  <r>
    <n v="3775"/>
    <x v="3770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x v="1"/>
    <x v="40"/>
    <n v="100"/>
    <n v="143.21"/>
  </r>
  <r>
    <n v="3776"/>
    <x v="3771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x v="1"/>
    <x v="40"/>
    <n v="107"/>
    <n v="90.82"/>
  </r>
  <r>
    <n v="3777"/>
    <x v="3772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x v="1"/>
    <x v="40"/>
    <n v="143"/>
    <n v="48.54"/>
  </r>
  <r>
    <n v="3778"/>
    <x v="3773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x v="1"/>
    <x v="40"/>
    <n v="105"/>
    <n v="70.03"/>
  </r>
  <r>
    <n v="3779"/>
    <x v="3774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x v="1"/>
    <x v="40"/>
    <n v="104"/>
    <n v="135.63"/>
  </r>
  <r>
    <n v="3780"/>
    <x v="3775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x v="1"/>
    <x v="40"/>
    <n v="120"/>
    <n v="100"/>
  </r>
  <r>
    <n v="3781"/>
    <x v="3776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x v="1"/>
    <x v="40"/>
    <n v="110"/>
    <n v="94.9"/>
  </r>
  <r>
    <n v="3782"/>
    <x v="3777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x v="1"/>
    <x v="40"/>
    <n v="102"/>
    <n v="75.37"/>
  </r>
  <r>
    <n v="3783"/>
    <x v="3778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x v="1"/>
    <x v="40"/>
    <n v="129"/>
    <n v="64.459999999999994"/>
  </r>
  <r>
    <n v="3784"/>
    <x v="3779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x v="1"/>
    <x v="40"/>
    <n v="115"/>
    <n v="115"/>
  </r>
  <r>
    <n v="3785"/>
    <x v="3780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x v="1"/>
    <x v="40"/>
    <n v="151"/>
    <n v="100.5"/>
  </r>
  <r>
    <n v="3786"/>
    <x v="3781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x v="1"/>
    <x v="40"/>
    <n v="111"/>
    <n v="93.77"/>
  </r>
  <r>
    <n v="3787"/>
    <x v="3782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x v="1"/>
    <x v="40"/>
    <n v="100"/>
    <n v="35.1"/>
  </r>
  <r>
    <n v="3788"/>
    <x v="3783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x v="1"/>
    <x v="40"/>
    <n v="1"/>
    <n v="500"/>
  </r>
  <r>
    <n v="3789"/>
    <x v="3784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x v="1"/>
    <x v="40"/>
    <n v="3"/>
    <n v="29"/>
  </r>
  <r>
    <n v="3790"/>
    <x v="3785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x v="1"/>
    <x v="40"/>
    <n v="0"/>
    <n v="0"/>
  </r>
  <r>
    <n v="3791"/>
    <x v="3786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x v="1"/>
    <x v="40"/>
    <n v="0"/>
    <n v="0"/>
  </r>
  <r>
    <n v="3792"/>
    <x v="3787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x v="1"/>
    <x v="40"/>
    <n v="0"/>
    <n v="17.5"/>
  </r>
  <r>
    <n v="3793"/>
    <x v="3788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x v="1"/>
    <x v="40"/>
    <n v="60"/>
    <n v="174"/>
  </r>
  <r>
    <n v="3794"/>
    <x v="3789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x v="1"/>
    <x v="40"/>
    <n v="1"/>
    <n v="50"/>
  </r>
  <r>
    <n v="3795"/>
    <x v="3790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x v="1"/>
    <x v="40"/>
    <n v="2"/>
    <n v="5"/>
  </r>
  <r>
    <n v="3796"/>
    <x v="3791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x v="1"/>
    <x v="40"/>
    <n v="0"/>
    <n v="1"/>
  </r>
  <r>
    <n v="3797"/>
    <x v="3792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x v="1"/>
    <x v="40"/>
    <n v="90"/>
    <n v="145.41"/>
  </r>
  <r>
    <n v="3798"/>
    <x v="3793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x v="1"/>
    <x v="40"/>
    <n v="1"/>
    <n v="205"/>
  </r>
  <r>
    <n v="3799"/>
    <x v="3794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x v="1"/>
    <x v="40"/>
    <n v="4"/>
    <n v="100.5"/>
  </r>
  <r>
    <n v="3800"/>
    <x v="3795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x v="1"/>
    <x v="40"/>
    <n v="4"/>
    <n v="55.06"/>
  </r>
  <r>
    <n v="3801"/>
    <x v="3796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x v="1"/>
    <x v="40"/>
    <n v="9"/>
    <n v="47.33"/>
  </r>
  <r>
    <n v="3802"/>
    <x v="3797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x v="1"/>
    <x v="40"/>
    <n v="0"/>
    <n v="0"/>
  </r>
  <r>
    <n v="3803"/>
    <x v="3798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x v="1"/>
    <x v="40"/>
    <n v="20"/>
    <n v="58.95"/>
  </r>
  <r>
    <n v="3804"/>
    <x v="3799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x v="1"/>
    <x v="40"/>
    <n v="0"/>
    <n v="0"/>
  </r>
  <r>
    <n v="3805"/>
    <x v="3800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x v="1"/>
    <x v="40"/>
    <n v="0"/>
    <n v="1.5"/>
  </r>
  <r>
    <n v="3806"/>
    <x v="3801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x v="1"/>
    <x v="40"/>
    <n v="0"/>
    <n v="5"/>
  </r>
  <r>
    <n v="3807"/>
    <x v="3802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x v="1"/>
    <x v="40"/>
    <n v="30"/>
    <n v="50.56"/>
  </r>
  <r>
    <n v="3808"/>
    <x v="3803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x v="1"/>
    <x v="6"/>
    <n v="100"/>
    <n v="41.67"/>
  </r>
  <r>
    <n v="3809"/>
    <x v="3804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x v="1"/>
    <x v="6"/>
    <n v="101"/>
    <n v="53.29"/>
  </r>
  <r>
    <n v="3810"/>
    <x v="3805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x v="1"/>
    <x v="6"/>
    <n v="122"/>
    <n v="70.23"/>
  </r>
  <r>
    <n v="3811"/>
    <x v="3806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x v="1"/>
    <x v="6"/>
    <n v="330"/>
    <n v="43.42"/>
  </r>
  <r>
    <n v="3812"/>
    <x v="3807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x v="1"/>
    <x v="6"/>
    <n v="110"/>
    <n v="199.18"/>
  </r>
  <r>
    <n v="3813"/>
    <x v="3808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x v="1"/>
    <x v="6"/>
    <n v="101"/>
    <n v="78.52"/>
  </r>
  <r>
    <n v="3814"/>
    <x v="3809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x v="1"/>
    <x v="6"/>
    <n v="140"/>
    <n v="61.82"/>
  </r>
  <r>
    <n v="3815"/>
    <x v="3810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x v="1"/>
    <x v="6"/>
    <n v="100"/>
    <n v="50"/>
  </r>
  <r>
    <n v="3816"/>
    <x v="3811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x v="1"/>
    <x v="6"/>
    <n v="119"/>
    <n v="48.34"/>
  </r>
  <r>
    <n v="3817"/>
    <x v="3812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x v="1"/>
    <x v="6"/>
    <n v="107"/>
    <n v="107.25"/>
  </r>
  <r>
    <n v="3818"/>
    <x v="3813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x v="1"/>
    <x v="6"/>
    <n v="228"/>
    <n v="57"/>
  </r>
  <r>
    <n v="3819"/>
    <x v="3814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x v="1"/>
    <x v="6"/>
    <n v="106"/>
    <n v="40.92"/>
  </r>
  <r>
    <n v="3820"/>
    <x v="3815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x v="1"/>
    <x v="6"/>
    <n v="143"/>
    <n v="21.5"/>
  </r>
  <r>
    <n v="3821"/>
    <x v="38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x v="1"/>
    <x v="6"/>
    <n v="105"/>
    <n v="79.540000000000006"/>
  </r>
  <r>
    <n v="3822"/>
    <x v="3817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x v="1"/>
    <x v="6"/>
    <n v="110"/>
    <n v="72.38"/>
  </r>
  <r>
    <n v="3823"/>
    <x v="3818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x v="1"/>
    <x v="6"/>
    <n v="106"/>
    <n v="64.63"/>
  </r>
  <r>
    <n v="3824"/>
    <x v="3819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x v="1"/>
    <x v="6"/>
    <n v="108"/>
    <n v="38.57"/>
  </r>
  <r>
    <n v="3825"/>
    <x v="3820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x v="1"/>
    <x v="6"/>
    <n v="105"/>
    <n v="107.57"/>
  </r>
  <r>
    <n v="3826"/>
    <x v="3821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x v="1"/>
    <x v="6"/>
    <n v="119"/>
    <n v="27.5"/>
  </r>
  <r>
    <n v="3827"/>
    <x v="3822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x v="1"/>
    <x v="6"/>
    <n v="153"/>
    <n v="70.459999999999994"/>
  </r>
  <r>
    <n v="3828"/>
    <x v="3823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x v="1"/>
    <x v="6"/>
    <n v="100"/>
    <n v="178.57"/>
  </r>
  <r>
    <n v="3829"/>
    <x v="3824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x v="1"/>
    <x v="6"/>
    <n v="100"/>
    <n v="62.63"/>
  </r>
  <r>
    <n v="3830"/>
    <x v="3825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x v="1"/>
    <x v="6"/>
    <n v="225"/>
    <n v="75"/>
  </r>
  <r>
    <n v="3831"/>
    <x v="3826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x v="1"/>
    <x v="6"/>
    <n v="106"/>
    <n v="58.9"/>
  </r>
  <r>
    <n v="3832"/>
    <x v="3827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x v="1"/>
    <x v="6"/>
    <n v="105"/>
    <n v="139.56"/>
  </r>
  <r>
    <n v="3833"/>
    <x v="3828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x v="1"/>
    <x v="6"/>
    <n v="117"/>
    <n v="70"/>
  </r>
  <r>
    <n v="3834"/>
    <x v="3829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x v="1"/>
    <x v="6"/>
    <n v="109"/>
    <n v="57.39"/>
  </r>
  <r>
    <n v="3835"/>
    <x v="3830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x v="1"/>
    <x v="6"/>
    <n v="160"/>
    <n v="40"/>
  </r>
  <r>
    <n v="3836"/>
    <x v="3831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x v="1"/>
    <x v="6"/>
    <n v="113"/>
    <n v="64.290000000000006"/>
  </r>
  <r>
    <n v="3837"/>
    <x v="3832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x v="1"/>
    <x v="6"/>
    <n v="102"/>
    <n v="120.12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x v="1"/>
    <x v="6"/>
    <n v="101"/>
    <n v="1008.24"/>
  </r>
  <r>
    <n v="3839"/>
    <x v="3834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x v="1"/>
    <x v="6"/>
    <n v="101"/>
    <n v="63.28"/>
  </r>
  <r>
    <n v="3840"/>
    <x v="3835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x v="1"/>
    <x v="6"/>
    <n v="6500"/>
    <n v="21.67"/>
  </r>
  <r>
    <n v="3841"/>
    <x v="3836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x v="1"/>
    <x v="6"/>
    <n v="9"/>
    <n v="25.65"/>
  </r>
  <r>
    <n v="3842"/>
    <x v="3837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x v="1"/>
    <x v="6"/>
    <n v="22"/>
    <n v="47.7"/>
  </r>
  <r>
    <n v="3843"/>
    <x v="3838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x v="1"/>
    <x v="6"/>
    <n v="21"/>
    <n v="56.05"/>
  </r>
  <r>
    <n v="3844"/>
    <x v="3839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x v="1"/>
    <x v="6"/>
    <n v="41"/>
    <n v="81.319999999999993"/>
  </r>
  <r>
    <n v="3845"/>
    <x v="3840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x v="1"/>
    <x v="6"/>
    <n v="2"/>
    <n v="70.17"/>
  </r>
  <r>
    <n v="3846"/>
    <x v="3841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x v="1"/>
    <x v="6"/>
    <n v="3"/>
    <n v="23.63"/>
  </r>
  <r>
    <n v="3847"/>
    <x v="3842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x v="1"/>
    <x v="6"/>
    <n v="16"/>
    <n v="188.56"/>
  </r>
  <r>
    <n v="3848"/>
    <x v="3843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x v="1"/>
    <x v="6"/>
    <n v="16"/>
    <n v="49.51"/>
  </r>
  <r>
    <n v="3849"/>
    <x v="3844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x v="1"/>
    <x v="6"/>
    <n v="7"/>
    <n v="75.459999999999994"/>
  </r>
  <r>
    <n v="3850"/>
    <x v="384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x v="1"/>
    <x v="6"/>
    <n v="4"/>
    <n v="9.5"/>
  </r>
  <r>
    <n v="3851"/>
    <x v="3846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x v="1"/>
    <x v="6"/>
    <n v="34"/>
    <n v="35.5"/>
  </r>
  <r>
    <n v="3852"/>
    <x v="3847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x v="1"/>
    <x v="6"/>
    <n v="0"/>
    <n v="10"/>
  </r>
  <r>
    <n v="3853"/>
    <x v="3848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x v="1"/>
    <x v="6"/>
    <n v="0"/>
    <n v="13"/>
  </r>
  <r>
    <n v="3854"/>
    <x v="3849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x v="1"/>
    <x v="6"/>
    <n v="16"/>
    <n v="89.4"/>
  </r>
  <r>
    <n v="3855"/>
    <x v="3850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x v="1"/>
    <x v="6"/>
    <n v="3"/>
    <n v="25"/>
  </r>
  <r>
    <n v="3856"/>
    <x v="3851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x v="1"/>
    <x v="6"/>
    <n v="0"/>
    <n v="1"/>
  </r>
  <r>
    <n v="3857"/>
    <x v="3852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x v="1"/>
    <x v="6"/>
    <n v="5"/>
    <n v="65"/>
  </r>
  <r>
    <n v="3858"/>
    <x v="3853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x v="1"/>
    <x v="6"/>
    <n v="2"/>
    <n v="10"/>
  </r>
  <r>
    <n v="3859"/>
    <x v="3854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x v="1"/>
    <x v="6"/>
    <n v="0"/>
    <n v="1"/>
  </r>
  <r>
    <n v="3860"/>
    <x v="3855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x v="1"/>
    <x v="6"/>
    <n v="18"/>
    <n v="81.540000000000006"/>
  </r>
  <r>
    <n v="3861"/>
    <x v="3856"/>
    <s v="THE COMING OF THE LORD!"/>
    <x v="13"/>
    <n v="100"/>
    <x v="2"/>
    <x v="0"/>
    <s v="USD"/>
    <n v="1415828820"/>
    <n v="1412258977"/>
    <b v="0"/>
    <n v="1"/>
    <b v="0"/>
    <s v="theater/plays"/>
    <x v="1"/>
    <x v="6"/>
    <n v="5"/>
    <n v="100"/>
  </r>
  <r>
    <n v="3862"/>
    <x v="3857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x v="1"/>
    <x v="6"/>
    <n v="0"/>
    <n v="1"/>
  </r>
  <r>
    <n v="3863"/>
    <x v="3858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x v="1"/>
    <x v="6"/>
    <n v="0"/>
    <n v="0"/>
  </r>
  <r>
    <n v="3864"/>
    <x v="3859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x v="1"/>
    <x v="6"/>
    <n v="1"/>
    <n v="20"/>
  </r>
  <r>
    <n v="3865"/>
    <x v="3860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x v="1"/>
    <x v="6"/>
    <n v="27"/>
    <n v="46.43"/>
  </r>
  <r>
    <n v="3866"/>
    <x v="3861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x v="1"/>
    <x v="6"/>
    <n v="1"/>
    <n v="5.5"/>
  </r>
  <r>
    <n v="3867"/>
    <x v="3862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x v="1"/>
    <x v="6"/>
    <n v="13"/>
    <n v="50.2"/>
  </r>
  <r>
    <n v="3868"/>
    <x v="3863"/>
    <s v="New collection of music by Scott Evan Davis!"/>
    <x v="10"/>
    <n v="10"/>
    <x v="1"/>
    <x v="1"/>
    <s v="GBP"/>
    <n v="1410191405"/>
    <n v="1408031405"/>
    <b v="0"/>
    <n v="1"/>
    <b v="0"/>
    <s v="theater/musical"/>
    <x v="1"/>
    <x v="40"/>
    <n v="0"/>
    <n v="10"/>
  </r>
  <r>
    <n v="3869"/>
    <x v="3864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x v="1"/>
    <x v="40"/>
    <n v="3"/>
    <n v="30.13"/>
  </r>
  <r>
    <n v="3870"/>
    <x v="3865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x v="1"/>
    <x v="40"/>
    <n v="15"/>
    <n v="150"/>
  </r>
  <r>
    <n v="3871"/>
    <x v="3866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x v="1"/>
    <x v="40"/>
    <n v="3"/>
    <n v="13.33"/>
  </r>
  <r>
    <n v="3872"/>
    <x v="3867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x v="1"/>
    <x v="40"/>
    <n v="0"/>
    <n v="0"/>
  </r>
  <r>
    <n v="3873"/>
    <x v="3868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x v="1"/>
    <x v="40"/>
    <n v="0"/>
    <n v="0"/>
  </r>
  <r>
    <n v="3874"/>
    <x v="3869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x v="1"/>
    <x v="40"/>
    <n v="0"/>
    <n v="0"/>
  </r>
  <r>
    <n v="3875"/>
    <x v="3870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x v="1"/>
    <x v="40"/>
    <n v="0"/>
    <n v="0"/>
  </r>
  <r>
    <n v="3876"/>
    <x v="3871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x v="1"/>
    <x v="40"/>
    <n v="53"/>
    <n v="44.76"/>
  </r>
  <r>
    <n v="3877"/>
    <x v="3872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x v="1"/>
    <x v="40"/>
    <n v="5"/>
    <n v="88.64"/>
  </r>
  <r>
    <n v="3878"/>
    <x v="3873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x v="1"/>
    <x v="40"/>
    <n v="0"/>
    <n v="10"/>
  </r>
  <r>
    <n v="3879"/>
    <x v="3874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x v="1"/>
    <x v="40"/>
    <n v="0"/>
    <n v="0"/>
  </r>
  <r>
    <n v="3880"/>
    <x v="3875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x v="1"/>
    <x v="40"/>
    <n v="13"/>
    <n v="57.65"/>
  </r>
  <r>
    <n v="3881"/>
    <x v="3876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x v="1"/>
    <x v="40"/>
    <n v="5"/>
    <n v="25"/>
  </r>
  <r>
    <n v="3882"/>
    <x v="3877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x v="1"/>
    <x v="40"/>
    <n v="0"/>
    <n v="0"/>
  </r>
  <r>
    <n v="3883"/>
    <x v="3878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x v="1"/>
    <x v="40"/>
    <n v="0"/>
    <n v="0"/>
  </r>
  <r>
    <n v="3884"/>
    <x v="3879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x v="1"/>
    <x v="40"/>
    <n v="0"/>
    <n v="0"/>
  </r>
  <r>
    <n v="3885"/>
    <x v="3880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x v="1"/>
    <x v="40"/>
    <n v="0"/>
    <n v="0"/>
  </r>
  <r>
    <n v="3886"/>
    <x v="3881"/>
    <n v="1"/>
    <x v="3"/>
    <n v="0"/>
    <x v="1"/>
    <x v="2"/>
    <s v="AUD"/>
    <n v="1418275702"/>
    <n v="1415683702"/>
    <b v="0"/>
    <n v="0"/>
    <b v="0"/>
    <s v="theater/musical"/>
    <x v="1"/>
    <x v="40"/>
    <n v="0"/>
    <n v="0"/>
  </r>
  <r>
    <n v="3887"/>
    <x v="3882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x v="1"/>
    <x v="40"/>
    <n v="2"/>
    <n v="17.5"/>
  </r>
  <r>
    <n v="3888"/>
    <x v="3883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x v="1"/>
    <x v="6"/>
    <n v="27"/>
    <n v="38.71"/>
  </r>
  <r>
    <n v="3889"/>
    <x v="3884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x v="1"/>
    <x v="6"/>
    <n v="1"/>
    <n v="13.11"/>
  </r>
  <r>
    <n v="3890"/>
    <x v="3885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x v="1"/>
    <x v="6"/>
    <n v="17"/>
    <n v="315.5"/>
  </r>
  <r>
    <n v="3891"/>
    <x v="3886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x v="1"/>
    <x v="6"/>
    <n v="33"/>
    <n v="37.14"/>
  </r>
  <r>
    <n v="3892"/>
    <x v="3887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x v="1"/>
    <x v="6"/>
    <n v="0"/>
    <n v="0"/>
  </r>
  <r>
    <n v="3893"/>
    <x v="3888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x v="1"/>
    <x v="6"/>
    <n v="22"/>
    <n v="128.27000000000001"/>
  </r>
  <r>
    <n v="3894"/>
    <x v="3889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x v="1"/>
    <x v="6"/>
    <n v="3"/>
    <n v="47.27"/>
  </r>
  <r>
    <n v="3895"/>
    <x v="3890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x v="1"/>
    <x v="6"/>
    <n v="5"/>
    <n v="50"/>
  </r>
  <r>
    <n v="3896"/>
    <x v="3891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x v="1"/>
    <x v="6"/>
    <n v="11"/>
    <n v="42.5"/>
  </r>
  <r>
    <n v="3897"/>
    <x v="3892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x v="1"/>
    <x v="6"/>
    <n v="18"/>
    <n v="44"/>
  </r>
  <r>
    <n v="3898"/>
    <x v="3893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x v="1"/>
    <x v="6"/>
    <n v="33"/>
    <n v="50.88"/>
  </r>
  <r>
    <n v="3899"/>
    <x v="3894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x v="1"/>
    <x v="6"/>
    <n v="1"/>
    <n v="62.5"/>
  </r>
  <r>
    <n v="3900"/>
    <x v="3895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x v="1"/>
    <x v="6"/>
    <n v="5"/>
    <n v="27"/>
  </r>
  <r>
    <n v="3901"/>
    <x v="3896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x v="1"/>
    <x v="6"/>
    <n v="1"/>
    <n v="25"/>
  </r>
  <r>
    <n v="3902"/>
    <x v="3897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x v="1"/>
    <x v="6"/>
    <n v="49"/>
    <n v="47.26"/>
  </r>
  <r>
    <n v="3903"/>
    <x v="3898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x v="1"/>
    <x v="6"/>
    <n v="0"/>
    <n v="0"/>
  </r>
  <r>
    <n v="3904"/>
    <x v="3899"/>
    <s v="A play that will cover 4000 years of black history."/>
    <x v="3"/>
    <n v="3"/>
    <x v="2"/>
    <x v="0"/>
    <s v="USD"/>
    <n v="1429074240"/>
    <n v="1427866200"/>
    <b v="0"/>
    <n v="2"/>
    <b v="0"/>
    <s v="theater/plays"/>
    <x v="1"/>
    <x v="6"/>
    <n v="0"/>
    <n v="1.5"/>
  </r>
  <r>
    <n v="3905"/>
    <x v="3900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x v="1"/>
    <x v="6"/>
    <n v="12"/>
    <n v="24.71"/>
  </r>
  <r>
    <n v="3906"/>
    <x v="3901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x v="1"/>
    <x v="6"/>
    <n v="67"/>
    <n v="63.13"/>
  </r>
  <r>
    <n v="3907"/>
    <x v="3902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x v="1"/>
    <x v="6"/>
    <n v="15"/>
    <n v="38.25"/>
  </r>
  <r>
    <n v="3908"/>
    <x v="3903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x v="1"/>
    <x v="6"/>
    <n v="9"/>
    <n v="16.25"/>
  </r>
  <r>
    <n v="3909"/>
    <x v="3904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x v="1"/>
    <x v="6"/>
    <n v="0"/>
    <n v="33.75"/>
  </r>
  <r>
    <n v="3910"/>
    <x v="3905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x v="1"/>
    <x v="6"/>
    <n v="3"/>
    <n v="61.67"/>
  </r>
  <r>
    <n v="3911"/>
    <x v="3906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x v="1"/>
    <x v="6"/>
    <n v="37"/>
    <n v="83.14"/>
  </r>
  <r>
    <n v="3912"/>
    <x v="3907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x v="1"/>
    <x v="6"/>
    <n v="0"/>
    <n v="1"/>
  </r>
  <r>
    <n v="3913"/>
    <x v="3908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x v="1"/>
    <x v="6"/>
    <n v="10"/>
    <n v="142.86000000000001"/>
  </r>
  <r>
    <n v="3914"/>
    <x v="3909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x v="1"/>
    <x v="6"/>
    <n v="36"/>
    <n v="33.67"/>
  </r>
  <r>
    <n v="3915"/>
    <x v="3910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x v="1"/>
    <x v="6"/>
    <n v="0"/>
    <n v="5"/>
  </r>
  <r>
    <n v="3916"/>
    <x v="3911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x v="1"/>
    <x v="6"/>
    <n v="0"/>
    <n v="0"/>
  </r>
  <r>
    <n v="3917"/>
    <x v="3912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x v="1"/>
    <x v="6"/>
    <n v="0"/>
    <n v="10"/>
  </r>
  <r>
    <n v="3918"/>
    <x v="3913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x v="1"/>
    <x v="6"/>
    <n v="0"/>
    <n v="40"/>
  </r>
  <r>
    <n v="3919"/>
    <x v="3914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x v="1"/>
    <x v="6"/>
    <n v="2"/>
    <n v="30"/>
  </r>
  <r>
    <n v="3920"/>
    <x v="3915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x v="1"/>
    <x v="6"/>
    <n v="5"/>
    <n v="45"/>
  </r>
  <r>
    <n v="3921"/>
    <x v="3916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x v="1"/>
    <x v="6"/>
    <n v="0"/>
    <n v="0"/>
  </r>
  <r>
    <n v="3922"/>
    <x v="3917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x v="1"/>
    <x v="6"/>
    <n v="8"/>
    <n v="10.17"/>
  </r>
  <r>
    <n v="3923"/>
    <x v="3918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x v="1"/>
    <x v="6"/>
    <n v="12"/>
    <n v="81.41"/>
  </r>
  <r>
    <n v="3924"/>
    <x v="3919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x v="1"/>
    <x v="6"/>
    <n v="15"/>
    <n v="57.25"/>
  </r>
  <r>
    <n v="3925"/>
    <x v="3920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x v="1"/>
    <x v="6"/>
    <n v="10"/>
    <n v="5"/>
  </r>
  <r>
    <n v="3926"/>
    <x v="3921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x v="1"/>
    <x v="6"/>
    <n v="0"/>
    <n v="15"/>
  </r>
  <r>
    <n v="3927"/>
    <x v="3922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x v="1"/>
    <x v="6"/>
    <n v="1"/>
    <n v="12.5"/>
  </r>
  <r>
    <n v="3928"/>
    <x v="3923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x v="1"/>
    <x v="6"/>
    <n v="13"/>
    <n v="93"/>
  </r>
  <r>
    <n v="3929"/>
    <x v="3924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x v="1"/>
    <x v="6"/>
    <n v="2"/>
    <n v="32.36"/>
  </r>
  <r>
    <n v="3930"/>
    <x v="3925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x v="1"/>
    <x v="6"/>
    <n v="0"/>
    <n v="0"/>
  </r>
  <r>
    <n v="3931"/>
    <x v="3926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x v="1"/>
    <x v="6"/>
    <n v="0"/>
    <n v="0"/>
  </r>
  <r>
    <n v="3932"/>
    <x v="3927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x v="1"/>
    <x v="6"/>
    <n v="0"/>
    <n v="1"/>
  </r>
  <r>
    <n v="3933"/>
    <x v="3928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x v="1"/>
    <x v="6"/>
    <n v="16"/>
    <n v="91.83"/>
  </r>
  <r>
    <n v="3934"/>
    <x v="3929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x v="1"/>
    <x v="6"/>
    <n v="11"/>
    <n v="45.83"/>
  </r>
  <r>
    <n v="3935"/>
    <x v="3930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x v="1"/>
    <x v="6"/>
    <n v="44"/>
    <n v="57.17"/>
  </r>
  <r>
    <n v="3936"/>
    <x v="3931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x v="1"/>
    <x v="6"/>
    <n v="0"/>
    <n v="0"/>
  </r>
  <r>
    <n v="3937"/>
    <x v="3932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x v="1"/>
    <x v="6"/>
    <n v="86"/>
    <n v="248.5"/>
  </r>
  <r>
    <n v="3938"/>
    <x v="393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x v="1"/>
    <x v="6"/>
    <n v="12"/>
    <n v="79.400000000000006"/>
  </r>
  <r>
    <n v="3939"/>
    <x v="3934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x v="1"/>
    <x v="6"/>
    <n v="0"/>
    <n v="5"/>
  </r>
  <r>
    <n v="3940"/>
    <x v="3935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x v="1"/>
    <x v="6"/>
    <n v="0"/>
    <n v="5.5"/>
  </r>
  <r>
    <n v="3941"/>
    <x v="3936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x v="1"/>
    <x v="6"/>
    <n v="1"/>
    <n v="25"/>
  </r>
  <r>
    <n v="3942"/>
    <x v="3937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x v="1"/>
    <x v="6"/>
    <n v="0"/>
    <n v="0"/>
  </r>
  <r>
    <n v="3943"/>
    <x v="3938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x v="1"/>
    <x v="6"/>
    <n v="36"/>
    <n v="137.08000000000001"/>
  </r>
  <r>
    <n v="3944"/>
    <x v="3939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x v="1"/>
    <x v="6"/>
    <n v="0"/>
    <n v="0"/>
  </r>
  <r>
    <n v="3945"/>
    <x v="3940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x v="1"/>
    <x v="6"/>
    <n v="0"/>
    <n v="5"/>
  </r>
  <r>
    <n v="3946"/>
    <x v="3941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x v="1"/>
    <x v="6"/>
    <n v="3"/>
    <n v="39"/>
  </r>
  <r>
    <n v="3947"/>
    <x v="3942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x v="1"/>
    <x v="6"/>
    <n v="3"/>
    <n v="50.5"/>
  </r>
  <r>
    <n v="3948"/>
    <x v="3943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x v="1"/>
    <x v="6"/>
    <n v="0"/>
    <n v="0"/>
  </r>
  <r>
    <n v="3949"/>
    <x v="3944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x v="1"/>
    <x v="6"/>
    <n v="16"/>
    <n v="49.28"/>
  </r>
  <r>
    <n v="3950"/>
    <x v="3945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x v="1"/>
    <x v="6"/>
    <n v="1"/>
    <n v="25"/>
  </r>
  <r>
    <n v="3951"/>
    <x v="3946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x v="1"/>
    <x v="6"/>
    <n v="0"/>
    <n v="1"/>
  </r>
  <r>
    <n v="3952"/>
    <x v="3947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x v="1"/>
    <x v="6"/>
    <n v="0"/>
    <n v="25"/>
  </r>
  <r>
    <n v="3953"/>
    <x v="3948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x v="1"/>
    <x v="6"/>
    <n v="0"/>
    <n v="0"/>
  </r>
  <r>
    <n v="3954"/>
    <x v="3949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x v="1"/>
    <x v="6"/>
    <n v="0"/>
    <n v="0"/>
  </r>
  <r>
    <n v="3955"/>
    <x v="3950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x v="1"/>
    <x v="6"/>
    <n v="24"/>
    <n v="53.13"/>
  </r>
  <r>
    <n v="3956"/>
    <x v="3951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x v="1"/>
    <x v="6"/>
    <n v="0"/>
    <n v="0"/>
  </r>
  <r>
    <n v="3957"/>
    <x v="3952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x v="1"/>
    <x v="6"/>
    <n v="0"/>
    <n v="7"/>
  </r>
  <r>
    <n v="3958"/>
    <x v="3953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x v="1"/>
    <x v="6"/>
    <n v="32"/>
    <n v="40.06"/>
  </r>
  <r>
    <n v="3959"/>
    <x v="3954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x v="1"/>
    <x v="6"/>
    <n v="24"/>
    <n v="24.33"/>
  </r>
  <r>
    <n v="3960"/>
    <x v="3955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x v="1"/>
    <x v="6"/>
    <n v="2"/>
    <n v="11.25"/>
  </r>
  <r>
    <n v="3961"/>
    <x v="3956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x v="1"/>
    <x v="6"/>
    <n v="0"/>
    <n v="10.5"/>
  </r>
  <r>
    <n v="3962"/>
    <x v="3957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x v="1"/>
    <x v="6"/>
    <n v="3"/>
    <n v="15"/>
  </r>
  <r>
    <n v="3963"/>
    <x v="3958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x v="1"/>
    <x v="6"/>
    <n v="0"/>
    <n v="0"/>
  </r>
  <r>
    <n v="3964"/>
    <x v="3959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x v="1"/>
    <x v="6"/>
    <n v="6"/>
    <n v="42"/>
  </r>
  <r>
    <n v="3965"/>
    <x v="3960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x v="1"/>
    <x v="6"/>
    <n v="14"/>
    <n v="71.25"/>
  </r>
  <r>
    <n v="3966"/>
    <x v="3961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x v="1"/>
    <x v="6"/>
    <n v="1"/>
    <n v="22.5"/>
  </r>
  <r>
    <n v="3967"/>
    <x v="3962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x v="1"/>
    <x v="6"/>
    <n v="24"/>
    <n v="41"/>
  </r>
  <r>
    <n v="3968"/>
    <x v="3963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x v="1"/>
    <x v="6"/>
    <n v="11"/>
    <n v="47.91"/>
  </r>
  <r>
    <n v="3969"/>
    <x v="3964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x v="1"/>
    <x v="6"/>
    <n v="7"/>
    <n v="35.17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x v="1"/>
    <x v="6"/>
    <n v="0"/>
    <n v="5.5"/>
  </r>
  <r>
    <n v="3971"/>
    <x v="3966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x v="1"/>
    <x v="6"/>
    <n v="1"/>
    <n v="22.67"/>
  </r>
  <r>
    <n v="3972"/>
    <x v="3967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x v="1"/>
    <x v="6"/>
    <n v="21"/>
    <n v="26.38"/>
  </r>
  <r>
    <n v="3973"/>
    <x v="3968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x v="1"/>
    <x v="6"/>
    <n v="78"/>
    <n v="105.54"/>
  </r>
  <r>
    <n v="3974"/>
    <x v="3969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x v="1"/>
    <x v="6"/>
    <n v="32"/>
    <n v="29.09"/>
  </r>
  <r>
    <n v="3975"/>
    <x v="3970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x v="1"/>
    <x v="6"/>
    <n v="0"/>
    <n v="0"/>
  </r>
  <r>
    <n v="3976"/>
    <x v="3971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x v="1"/>
    <x v="6"/>
    <n v="48"/>
    <n v="62"/>
  </r>
  <r>
    <n v="3977"/>
    <x v="3972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x v="1"/>
    <x v="6"/>
    <n v="1"/>
    <n v="217.5"/>
  </r>
  <r>
    <n v="3978"/>
    <x v="3973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x v="1"/>
    <x v="6"/>
    <n v="11"/>
    <n v="26.75"/>
  </r>
  <r>
    <n v="3979"/>
    <x v="3974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x v="1"/>
    <x v="6"/>
    <n v="2"/>
    <n v="18.329999999999998"/>
  </r>
  <r>
    <n v="3980"/>
    <x v="3975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x v="1"/>
    <x v="6"/>
    <n v="18"/>
    <n v="64.290000000000006"/>
  </r>
  <r>
    <n v="3981"/>
    <x v="3357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x v="1"/>
    <x v="6"/>
    <n v="4"/>
    <n v="175"/>
  </r>
  <r>
    <n v="3982"/>
    <x v="3976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x v="1"/>
    <x v="6"/>
    <n v="20"/>
    <n v="34"/>
  </r>
  <r>
    <n v="3983"/>
    <x v="3977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x v="1"/>
    <x v="6"/>
    <n v="35"/>
    <n v="84.28"/>
  </r>
  <r>
    <n v="3984"/>
    <x v="3978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x v="1"/>
    <x v="6"/>
    <n v="6"/>
    <n v="9.5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x v="1"/>
    <x v="6"/>
    <n v="32"/>
    <n v="33.74"/>
  </r>
  <r>
    <n v="3986"/>
    <x v="3980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x v="1"/>
    <x v="6"/>
    <n v="10"/>
    <n v="37.54"/>
  </r>
  <r>
    <n v="3987"/>
    <x v="3981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x v="1"/>
    <x v="6"/>
    <n v="38"/>
    <n v="11.62"/>
  </r>
  <r>
    <n v="3988"/>
    <x v="3982"/>
    <s v="An evening of of stories based both in myth and truth."/>
    <x v="15"/>
    <n v="32"/>
    <x v="2"/>
    <x v="0"/>
    <s v="USD"/>
    <n v="1440813413"/>
    <n v="1439517413"/>
    <b v="0"/>
    <n v="4"/>
    <b v="0"/>
    <s v="theater/plays"/>
    <x v="1"/>
    <x v="6"/>
    <n v="2"/>
    <n v="8"/>
  </r>
  <r>
    <n v="3989"/>
    <x v="3983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x v="1"/>
    <x v="6"/>
    <n v="0"/>
    <n v="0"/>
  </r>
  <r>
    <n v="3990"/>
    <x v="3984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x v="1"/>
    <x v="6"/>
    <n v="4"/>
    <n v="23"/>
  </r>
  <r>
    <n v="3991"/>
    <x v="3985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x v="1"/>
    <x v="6"/>
    <n v="20"/>
    <n v="100"/>
  </r>
  <r>
    <n v="3992"/>
    <x v="3986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x v="1"/>
    <x v="6"/>
    <n v="5"/>
    <n v="60.11"/>
  </r>
  <r>
    <n v="3993"/>
    <x v="3987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x v="1"/>
    <x v="6"/>
    <n v="0"/>
    <n v="3"/>
  </r>
  <r>
    <n v="3994"/>
    <x v="3988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x v="1"/>
    <x v="6"/>
    <n v="0"/>
    <n v="5"/>
  </r>
  <r>
    <n v="3995"/>
    <x v="3989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x v="1"/>
    <x v="6"/>
    <n v="35"/>
    <n v="17.5"/>
  </r>
  <r>
    <n v="3996"/>
    <x v="3990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x v="1"/>
    <x v="6"/>
    <n v="17"/>
    <n v="29.24"/>
  </r>
  <r>
    <n v="3997"/>
    <x v="3991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x v="1"/>
    <x v="6"/>
    <n v="0"/>
    <n v="0"/>
  </r>
  <r>
    <n v="3998"/>
    <x v="3992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x v="1"/>
    <x v="6"/>
    <n v="57"/>
    <n v="59.58"/>
  </r>
  <r>
    <n v="3999"/>
    <x v="3993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x v="1"/>
    <x v="6"/>
    <n v="17"/>
    <n v="82.57"/>
  </r>
  <r>
    <n v="4000"/>
    <x v="3994"/>
    <s v="An Enticing Trip into the World of Assisted Dying"/>
    <x v="6"/>
    <n v="10"/>
    <x v="2"/>
    <x v="0"/>
    <s v="USD"/>
    <n v="1462631358"/>
    <n v="1457450958"/>
    <b v="0"/>
    <n v="1"/>
    <b v="0"/>
    <s v="theater/plays"/>
    <x v="1"/>
    <x v="6"/>
    <n v="0"/>
    <n v="10"/>
  </r>
  <r>
    <n v="4001"/>
    <x v="3995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x v="1"/>
    <x v="6"/>
    <n v="38"/>
    <n v="32.36"/>
  </r>
  <r>
    <n v="4002"/>
    <x v="3996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x v="1"/>
    <x v="6"/>
    <n v="2"/>
    <n v="5.75"/>
  </r>
  <r>
    <n v="4003"/>
    <x v="3997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x v="1"/>
    <x v="6"/>
    <n v="10"/>
    <n v="100.5"/>
  </r>
  <r>
    <n v="4004"/>
    <x v="3998"/>
    <s v="Help Launch The Queen Into South Florida!"/>
    <x v="2"/>
    <n v="1"/>
    <x v="2"/>
    <x v="0"/>
    <s v="USD"/>
    <n v="1412740457"/>
    <n v="1410148457"/>
    <b v="0"/>
    <n v="1"/>
    <b v="0"/>
    <s v="theater/plays"/>
    <x v="1"/>
    <x v="6"/>
    <n v="0"/>
    <n v="1"/>
  </r>
  <r>
    <n v="4005"/>
    <x v="3999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x v="1"/>
    <x v="6"/>
    <n v="1"/>
    <n v="20"/>
  </r>
  <r>
    <n v="4006"/>
    <x v="4000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x v="1"/>
    <x v="6"/>
    <n v="0"/>
    <n v="2"/>
  </r>
  <r>
    <n v="4007"/>
    <x v="3988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x v="1"/>
    <x v="6"/>
    <n v="0"/>
    <n v="5"/>
  </r>
  <r>
    <n v="4008"/>
    <x v="4001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x v="1"/>
    <x v="6"/>
    <n v="6"/>
    <n v="15"/>
  </r>
  <r>
    <n v="4009"/>
    <x v="4002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x v="1"/>
    <x v="6"/>
    <n v="4"/>
    <n v="25"/>
  </r>
  <r>
    <n v="4010"/>
    <x v="4003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x v="1"/>
    <x v="6"/>
    <n v="24"/>
    <n v="45.84"/>
  </r>
  <r>
    <n v="4011"/>
    <x v="4004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x v="1"/>
    <x v="6"/>
    <n v="8"/>
    <n v="4.75"/>
  </r>
  <r>
    <n v="4012"/>
    <x v="4005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x v="1"/>
    <x v="6"/>
    <n v="0"/>
    <n v="0"/>
  </r>
  <r>
    <n v="4013"/>
    <x v="4006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x v="1"/>
    <x v="6"/>
    <n v="1"/>
    <n v="13"/>
  </r>
  <r>
    <n v="4014"/>
    <x v="4007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x v="1"/>
    <x v="6"/>
    <n v="0"/>
    <n v="0"/>
  </r>
  <r>
    <n v="4015"/>
    <x v="4008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x v="1"/>
    <x v="6"/>
    <n v="0"/>
    <n v="1"/>
  </r>
  <r>
    <n v="4016"/>
    <x v="4009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x v="1"/>
    <x v="6"/>
    <n v="14"/>
    <n v="10"/>
  </r>
  <r>
    <n v="4017"/>
    <x v="4010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x v="1"/>
    <x v="6"/>
    <n v="1"/>
    <n v="52.5"/>
  </r>
  <r>
    <n v="4018"/>
    <x v="4011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x v="1"/>
    <x v="6"/>
    <n v="9"/>
    <n v="32.5"/>
  </r>
  <r>
    <n v="4019"/>
    <x v="4012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x v="1"/>
    <x v="6"/>
    <n v="1"/>
    <n v="7.25"/>
  </r>
  <r>
    <n v="4020"/>
    <x v="4013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x v="1"/>
    <x v="6"/>
    <n v="17"/>
    <n v="33.33"/>
  </r>
  <r>
    <n v="4021"/>
    <x v="4014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x v="1"/>
    <x v="6"/>
    <n v="1"/>
    <n v="62.5"/>
  </r>
  <r>
    <n v="4022"/>
    <x v="4015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x v="1"/>
    <x v="6"/>
    <n v="70"/>
    <n v="63.56"/>
  </r>
  <r>
    <n v="4023"/>
    <x v="4016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x v="1"/>
    <x v="6"/>
    <n v="0"/>
    <n v="0"/>
  </r>
  <r>
    <n v="4024"/>
    <x v="4017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x v="1"/>
    <x v="6"/>
    <n v="1"/>
    <n v="10"/>
  </r>
  <r>
    <n v="4025"/>
    <x v="4018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x v="1"/>
    <x v="6"/>
    <n v="5"/>
    <n v="62.5"/>
  </r>
  <r>
    <n v="4026"/>
    <x v="4019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x v="1"/>
    <x v="6"/>
    <n v="0"/>
    <n v="0"/>
  </r>
  <r>
    <n v="4027"/>
    <x v="4020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x v="1"/>
    <x v="6"/>
    <n v="7"/>
    <n v="30.71"/>
  </r>
  <r>
    <n v="4028"/>
    <x v="4021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x v="1"/>
    <x v="6"/>
    <n v="28"/>
    <n v="51"/>
  </r>
  <r>
    <n v="4029"/>
    <x v="4022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x v="1"/>
    <x v="6"/>
    <n v="0"/>
    <n v="0"/>
  </r>
  <r>
    <n v="4030"/>
    <x v="4023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x v="1"/>
    <x v="6"/>
    <n v="16"/>
    <n v="66.67"/>
  </r>
  <r>
    <n v="4031"/>
    <x v="4024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x v="1"/>
    <x v="6"/>
    <n v="0"/>
    <n v="0"/>
  </r>
  <r>
    <n v="4032"/>
    <x v="4025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x v="1"/>
    <x v="6"/>
    <n v="7"/>
    <n v="59"/>
  </r>
  <r>
    <n v="4033"/>
    <x v="4026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x v="1"/>
    <x v="6"/>
    <n v="26"/>
    <n v="65.34"/>
  </r>
  <r>
    <n v="4034"/>
    <x v="4027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x v="1"/>
    <x v="6"/>
    <n v="1"/>
    <n v="100"/>
  </r>
  <r>
    <n v="4035"/>
    <x v="4028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x v="1"/>
    <x v="6"/>
    <n v="37"/>
    <n v="147.4"/>
  </r>
  <r>
    <n v="4036"/>
    <x v="4029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x v="1"/>
    <x v="6"/>
    <n v="47"/>
    <n v="166.06"/>
  </r>
  <r>
    <n v="4037"/>
    <x v="4030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x v="1"/>
    <x v="6"/>
    <n v="11"/>
    <n v="40"/>
  </r>
  <r>
    <n v="4038"/>
    <x v="4031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x v="1"/>
    <x v="6"/>
    <n v="12"/>
    <n v="75.25"/>
  </r>
  <r>
    <n v="4039"/>
    <x v="4032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x v="1"/>
    <x v="6"/>
    <n v="60"/>
    <n v="60"/>
  </r>
  <r>
    <n v="4040"/>
    <x v="4033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x v="1"/>
    <x v="6"/>
    <n v="31"/>
    <n v="1250"/>
  </r>
  <r>
    <n v="4041"/>
    <x v="4034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x v="1"/>
    <x v="6"/>
    <n v="0"/>
    <n v="10.5"/>
  </r>
  <r>
    <n v="4042"/>
    <x v="4035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x v="1"/>
    <x v="6"/>
    <n v="0"/>
    <n v="7"/>
  </r>
  <r>
    <n v="4043"/>
    <x v="4036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x v="1"/>
    <x v="6"/>
    <n v="0"/>
    <n v="0"/>
  </r>
  <r>
    <n v="4044"/>
    <x v="4037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x v="1"/>
    <x v="6"/>
    <n v="38"/>
    <n v="56.25"/>
  </r>
  <r>
    <n v="4045"/>
    <x v="4038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x v="1"/>
    <x v="6"/>
    <n v="0"/>
    <n v="1"/>
  </r>
  <r>
    <n v="4046"/>
    <x v="4039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x v="1"/>
    <x v="6"/>
    <n v="8"/>
    <n v="38.33"/>
  </r>
  <r>
    <n v="4047"/>
    <x v="4040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x v="1"/>
    <x v="6"/>
    <n v="2"/>
    <n v="27.5"/>
  </r>
  <r>
    <n v="4048"/>
    <x v="4041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x v="1"/>
    <x v="6"/>
    <n v="18"/>
    <n v="32.979999999999997"/>
  </r>
  <r>
    <n v="4049"/>
    <x v="4042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x v="1"/>
    <x v="6"/>
    <n v="0"/>
    <n v="16"/>
  </r>
  <r>
    <n v="4050"/>
    <x v="4043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x v="1"/>
    <x v="6"/>
    <n v="0"/>
    <n v="1"/>
  </r>
  <r>
    <n v="4051"/>
    <x v="4044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x v="1"/>
    <x v="6"/>
    <n v="0"/>
    <n v="0"/>
  </r>
  <r>
    <n v="4052"/>
    <x v="4045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x v="1"/>
    <x v="6"/>
    <n v="38"/>
    <n v="86.62"/>
  </r>
  <r>
    <n v="4053"/>
    <x v="4046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x v="1"/>
    <x v="6"/>
    <n v="22"/>
    <n v="55"/>
  </r>
  <r>
    <n v="4054"/>
    <x v="4047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x v="1"/>
    <x v="6"/>
    <n v="0"/>
    <n v="0"/>
  </r>
  <r>
    <n v="4055"/>
    <x v="4048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x v="1"/>
    <x v="6"/>
    <n v="18"/>
    <n v="41.95"/>
  </r>
  <r>
    <n v="4056"/>
    <x v="4049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x v="1"/>
    <x v="6"/>
    <n v="53"/>
    <n v="88.33"/>
  </r>
  <r>
    <n v="4057"/>
    <x v="4050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x v="1"/>
    <x v="6"/>
    <n v="22"/>
    <n v="129.16999999999999"/>
  </r>
  <r>
    <n v="4058"/>
    <x v="4051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x v="1"/>
    <x v="6"/>
    <n v="3"/>
    <n v="23.75"/>
  </r>
  <r>
    <n v="4059"/>
    <x v="4052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x v="1"/>
    <x v="6"/>
    <n v="3"/>
    <n v="35.71"/>
  </r>
  <r>
    <n v="4060"/>
    <x v="4053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x v="1"/>
    <x v="6"/>
    <n v="3"/>
    <n v="57"/>
  </r>
  <r>
    <n v="4061"/>
    <x v="4054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x v="1"/>
    <x v="6"/>
    <n v="0"/>
    <n v="0"/>
  </r>
  <r>
    <n v="4062"/>
    <x v="4055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x v="1"/>
    <x v="6"/>
    <n v="2"/>
    <n v="163.33000000000001"/>
  </r>
  <r>
    <n v="4063"/>
    <x v="4056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x v="1"/>
    <x v="6"/>
    <n v="1"/>
    <n v="15"/>
  </r>
  <r>
    <n v="4064"/>
    <x v="4057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x v="1"/>
    <x v="6"/>
    <n v="19"/>
    <n v="64.17"/>
  </r>
  <r>
    <n v="4065"/>
    <x v="4058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x v="1"/>
    <x v="6"/>
    <n v="1"/>
    <n v="6.75"/>
  </r>
  <r>
    <n v="4066"/>
    <x v="4059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x v="1"/>
    <x v="6"/>
    <n v="0"/>
    <n v="25"/>
  </r>
  <r>
    <n v="4067"/>
    <x v="4060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x v="1"/>
    <x v="6"/>
    <n v="61"/>
    <n v="179.12"/>
  </r>
  <r>
    <n v="4068"/>
    <x v="4061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x v="1"/>
    <x v="6"/>
    <n v="1"/>
    <n v="34.950000000000003"/>
  </r>
  <r>
    <n v="4069"/>
    <x v="4062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x v="1"/>
    <x v="6"/>
    <n v="34"/>
    <n v="33.08"/>
  </r>
  <r>
    <n v="4070"/>
    <x v="4063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x v="1"/>
    <x v="6"/>
    <n v="17"/>
    <n v="27.5"/>
  </r>
  <r>
    <n v="4071"/>
    <x v="4064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x v="1"/>
    <x v="6"/>
    <n v="0"/>
    <n v="0"/>
  </r>
  <r>
    <n v="4072"/>
    <x v="4065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x v="1"/>
    <x v="6"/>
    <n v="0"/>
    <n v="2"/>
  </r>
  <r>
    <n v="4073"/>
    <x v="4066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x v="1"/>
    <x v="6"/>
    <n v="1"/>
    <n v="18.5"/>
  </r>
  <r>
    <n v="4074"/>
    <x v="4067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x v="1"/>
    <x v="6"/>
    <n v="27"/>
    <n v="35"/>
  </r>
  <r>
    <n v="4075"/>
    <x v="4068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x v="1"/>
    <x v="6"/>
    <n v="29"/>
    <n v="44.31"/>
  </r>
  <r>
    <n v="4076"/>
    <x v="4069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x v="1"/>
    <x v="6"/>
    <n v="0"/>
    <n v="0"/>
  </r>
  <r>
    <n v="4077"/>
    <x v="4070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x v="1"/>
    <x v="6"/>
    <n v="9"/>
    <n v="222.5"/>
  </r>
  <r>
    <n v="4078"/>
    <x v="4071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x v="1"/>
    <x v="6"/>
    <n v="0"/>
    <n v="0"/>
  </r>
  <r>
    <n v="4079"/>
    <x v="4072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x v="1"/>
    <x v="6"/>
    <n v="0"/>
    <n v="5"/>
  </r>
  <r>
    <n v="4080"/>
    <x v="4073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x v="1"/>
    <x v="6"/>
    <n v="0"/>
    <n v="0"/>
  </r>
  <r>
    <n v="4081"/>
    <x v="4074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x v="1"/>
    <x v="6"/>
    <n v="16"/>
    <n v="29.17"/>
  </r>
  <r>
    <n v="4082"/>
    <x v="4075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x v="1"/>
    <x v="6"/>
    <n v="2"/>
    <n v="1.5"/>
  </r>
  <r>
    <n v="4083"/>
    <x v="4076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x v="1"/>
    <x v="6"/>
    <n v="22"/>
    <n v="126.5"/>
  </r>
  <r>
    <n v="4084"/>
    <x v="4077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x v="1"/>
    <x v="6"/>
    <n v="0"/>
    <n v="10"/>
  </r>
  <r>
    <n v="4085"/>
    <x v="4078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x v="1"/>
    <x v="6"/>
    <n v="0"/>
    <n v="10"/>
  </r>
  <r>
    <n v="4086"/>
    <x v="4079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x v="1"/>
    <x v="6"/>
    <n v="5"/>
    <n v="9.4"/>
  </r>
  <r>
    <n v="4087"/>
    <x v="4080"/>
    <s v="Comedy Stage Play"/>
    <x v="376"/>
    <n v="0"/>
    <x v="2"/>
    <x v="0"/>
    <s v="USD"/>
    <n v="1468777786"/>
    <n v="1466185786"/>
    <b v="0"/>
    <n v="0"/>
    <b v="0"/>
    <s v="theater/plays"/>
    <x v="1"/>
    <x v="6"/>
    <n v="0"/>
    <n v="0"/>
  </r>
  <r>
    <n v="4088"/>
    <x v="4081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x v="1"/>
    <x v="6"/>
    <n v="11"/>
    <n v="72"/>
  </r>
  <r>
    <n v="4089"/>
    <x v="4082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x v="1"/>
    <x v="6"/>
    <n v="5"/>
    <n v="30"/>
  </r>
  <r>
    <n v="4090"/>
    <x v="4083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x v="1"/>
    <x v="6"/>
    <n v="3"/>
    <n v="10.67"/>
  </r>
  <r>
    <n v="4091"/>
    <x v="4084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x v="1"/>
    <x v="6"/>
    <n v="13"/>
    <n v="25.5"/>
  </r>
  <r>
    <n v="4092"/>
    <x v="4085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x v="1"/>
    <x v="6"/>
    <n v="0"/>
    <n v="20"/>
  </r>
  <r>
    <n v="4093"/>
    <x v="4086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x v="1"/>
    <x v="6"/>
    <n v="2"/>
    <n v="15"/>
  </r>
  <r>
    <n v="4094"/>
    <x v="4087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x v="1"/>
    <x v="6"/>
    <n v="37"/>
    <n v="91.25"/>
  </r>
  <r>
    <n v="4095"/>
    <x v="4088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x v="1"/>
    <x v="6"/>
    <n v="3"/>
    <n v="800"/>
  </r>
  <r>
    <n v="4096"/>
    <x v="4089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x v="1"/>
    <x v="6"/>
    <n v="11"/>
    <n v="80"/>
  </r>
  <r>
    <n v="4097"/>
    <x v="4090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x v="1"/>
    <x v="6"/>
    <n v="0"/>
    <n v="0"/>
  </r>
  <r>
    <n v="4098"/>
    <x v="4091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x v="1"/>
    <x v="6"/>
    <n v="0"/>
    <n v="0"/>
  </r>
  <r>
    <n v="4099"/>
    <x v="4092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x v="1"/>
    <x v="6"/>
    <n v="1"/>
    <n v="50"/>
  </r>
  <r>
    <n v="4100"/>
    <x v="4093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x v="1"/>
    <x v="6"/>
    <n v="0"/>
    <n v="0"/>
  </r>
  <r>
    <n v="4101"/>
    <x v="4094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x v="1"/>
    <x v="6"/>
    <n v="0"/>
    <n v="0"/>
  </r>
  <r>
    <n v="4102"/>
    <x v="4095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x v="1"/>
    <x v="6"/>
    <n v="27"/>
    <n v="22.83"/>
  </r>
  <r>
    <n v="4103"/>
    <x v="4096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x v="1"/>
    <x v="6"/>
    <n v="10"/>
    <n v="16.670000000000002"/>
  </r>
  <r>
    <n v="4104"/>
    <x v="4097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x v="1"/>
    <x v="6"/>
    <n v="21"/>
    <n v="45.79"/>
  </r>
  <r>
    <n v="4105"/>
    <x v="4098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x v="1"/>
    <x v="6"/>
    <n v="7"/>
    <n v="383.33"/>
  </r>
  <r>
    <n v="4106"/>
    <x v="4099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x v="1"/>
    <x v="6"/>
    <n v="71"/>
    <n v="106.97"/>
  </r>
  <r>
    <n v="4107"/>
    <x v="4100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x v="1"/>
    <x v="6"/>
    <n v="2"/>
    <n v="10.25"/>
  </r>
  <r>
    <n v="4108"/>
    <x v="4101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x v="1"/>
    <x v="6"/>
    <n v="2"/>
    <n v="59"/>
  </r>
  <r>
    <n v="4109"/>
    <x v="4102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x v="1"/>
    <x v="6"/>
    <n v="0"/>
    <n v="0"/>
  </r>
  <r>
    <n v="4110"/>
    <x v="4103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x v="1"/>
    <x v="6"/>
    <n v="29"/>
    <n v="14.33"/>
  </r>
  <r>
    <n v="4111"/>
    <x v="4104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x v="1"/>
    <x v="6"/>
    <n v="3"/>
    <n v="15.67"/>
  </r>
  <r>
    <n v="4112"/>
    <x v="4105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x v="1"/>
    <x v="6"/>
    <n v="0"/>
    <n v="1"/>
  </r>
  <r>
    <n v="4113"/>
    <x v="4106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0"/>
    <n v="1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103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n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1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1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3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103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29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1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0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101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n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10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101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122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1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1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3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14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125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116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122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148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39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1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4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44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43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116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00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15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1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05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14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10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115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9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128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100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100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105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108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0"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4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1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102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101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160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124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17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120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125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102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133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122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110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06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142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127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122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19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12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100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4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10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111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109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102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143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18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13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n v="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38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17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1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0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DA0FA3-5645-45EA-9D16-34839708EFC1}" name="PivotTable1" cacheId="4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B6CC3F-6F8C-4AFE-8A9D-B707D876074E}" name="PivotTable1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7" firstHeaderRow="1" firstDataRow="2" firstDataCol="1" rowPageCount="1" colPageCount="1"/>
  <pivotFields count="18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4DDD33-B32A-4CD8-867E-D1AF3FD8A28C}" name="PivotTable3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B6873D-0743-4946-8208-B821FE704780}" name="PivotTable4" cacheId="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O1" zoomScaleNormal="100" workbookViewId="0">
      <pane ySplit="1" topLeftCell="A2" activePane="bottomLeft" state="frozen"/>
      <selection pane="bottomLeft" activeCell="S2" sqref="S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6" width="41.140625" customWidth="1"/>
    <col min="19" max="19" width="23.5703125" bestFit="1" customWidth="1"/>
    <col min="20" max="20" width="11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8358</v>
      </c>
      <c r="P1" s="1" t="s">
        <v>8359</v>
      </c>
      <c r="Q1" s="10" t="s">
        <v>8306</v>
      </c>
      <c r="R1" s="10" t="s">
        <v>8307</v>
      </c>
      <c r="S1" s="10" t="s">
        <v>8365</v>
      </c>
      <c r="T1" s="10" t="s">
        <v>8366</v>
      </c>
      <c r="U1" s="10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 t="s">
        <v>8308</v>
      </c>
      <c r="P2" t="s">
        <v>8309</v>
      </c>
      <c r="Q2" s="9">
        <f t="shared" ref="Q2:Q65" si="0">ROUND(E2/D2*100,0)</f>
        <v>137</v>
      </c>
      <c r="R2">
        <f>IFERROR(ROUND(E2/L2,2),0)</f>
        <v>63.92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 t="s">
        <v>8308</v>
      </c>
      <c r="P3" t="s">
        <v>8309</v>
      </c>
      <c r="Q3" s="9">
        <f t="shared" si="0"/>
        <v>143</v>
      </c>
      <c r="R3">
        <f t="shared" ref="R3:R66" si="1">IFERROR(ROUND(E3/L3,2),0)</f>
        <v>185.48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 t="s">
        <v>8308</v>
      </c>
      <c r="P4" t="s">
        <v>8309</v>
      </c>
      <c r="Q4" s="9">
        <f t="shared" si="0"/>
        <v>105</v>
      </c>
      <c r="R4">
        <f t="shared" si="1"/>
        <v>15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 t="s">
        <v>8308</v>
      </c>
      <c r="P5" t="s">
        <v>8309</v>
      </c>
      <c r="Q5" s="9">
        <f t="shared" si="0"/>
        <v>104</v>
      </c>
      <c r="R5">
        <f t="shared" si="1"/>
        <v>69.27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 t="s">
        <v>8308</v>
      </c>
      <c r="P6" t="s">
        <v>8309</v>
      </c>
      <c r="Q6" s="9">
        <f t="shared" si="0"/>
        <v>123</v>
      </c>
      <c r="R6">
        <f t="shared" si="1"/>
        <v>190.55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 t="s">
        <v>8308</v>
      </c>
      <c r="P7" t="s">
        <v>8309</v>
      </c>
      <c r="Q7" s="9">
        <f t="shared" si="0"/>
        <v>110</v>
      </c>
      <c r="R7">
        <f t="shared" si="1"/>
        <v>93.4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 t="s">
        <v>8308</v>
      </c>
      <c r="P8" t="s">
        <v>8309</v>
      </c>
      <c r="Q8" s="9">
        <f t="shared" si="0"/>
        <v>106</v>
      </c>
      <c r="R8">
        <f t="shared" si="1"/>
        <v>146.88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 t="s">
        <v>8308</v>
      </c>
      <c r="P9" t="s">
        <v>8309</v>
      </c>
      <c r="Q9" s="9">
        <f t="shared" si="0"/>
        <v>101</v>
      </c>
      <c r="R9">
        <f t="shared" si="1"/>
        <v>159.82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 t="s">
        <v>8308</v>
      </c>
      <c r="P10" t="s">
        <v>8309</v>
      </c>
      <c r="Q10" s="9">
        <f t="shared" si="0"/>
        <v>100</v>
      </c>
      <c r="R10">
        <f t="shared" si="1"/>
        <v>291.79000000000002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 t="s">
        <v>8308</v>
      </c>
      <c r="P11" t="s">
        <v>8309</v>
      </c>
      <c r="Q11" s="9">
        <f t="shared" si="0"/>
        <v>126</v>
      </c>
      <c r="R11">
        <f t="shared" si="1"/>
        <v>31.5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 t="s">
        <v>8308</v>
      </c>
      <c r="P12" t="s">
        <v>8309</v>
      </c>
      <c r="Q12" s="9">
        <f t="shared" si="0"/>
        <v>101</v>
      </c>
      <c r="R12">
        <f t="shared" si="1"/>
        <v>158.68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 t="s">
        <v>8308</v>
      </c>
      <c r="P13" t="s">
        <v>8309</v>
      </c>
      <c r="Q13" s="9">
        <f t="shared" si="0"/>
        <v>121</v>
      </c>
      <c r="R13">
        <f t="shared" si="1"/>
        <v>80.33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 t="s">
        <v>8308</v>
      </c>
      <c r="P14" t="s">
        <v>8309</v>
      </c>
      <c r="Q14" s="9">
        <f t="shared" si="0"/>
        <v>165</v>
      </c>
      <c r="R14">
        <f t="shared" si="1"/>
        <v>59.96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 t="s">
        <v>8308</v>
      </c>
      <c r="P15" t="s">
        <v>8309</v>
      </c>
      <c r="Q15" s="9">
        <f t="shared" si="0"/>
        <v>160</v>
      </c>
      <c r="R15">
        <f t="shared" si="1"/>
        <v>109.78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 t="s">
        <v>8308</v>
      </c>
      <c r="P16" t="s">
        <v>8309</v>
      </c>
      <c r="Q16" s="9">
        <f t="shared" si="0"/>
        <v>101</v>
      </c>
      <c r="R16">
        <f t="shared" si="1"/>
        <v>147.71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 t="s">
        <v>8308</v>
      </c>
      <c r="P17" t="s">
        <v>8309</v>
      </c>
      <c r="Q17" s="9">
        <f t="shared" si="0"/>
        <v>107</v>
      </c>
      <c r="R17">
        <f t="shared" si="1"/>
        <v>21.76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 t="s">
        <v>8308</v>
      </c>
      <c r="P18" t="s">
        <v>8309</v>
      </c>
      <c r="Q18" s="9">
        <f t="shared" si="0"/>
        <v>100</v>
      </c>
      <c r="R18">
        <f t="shared" si="1"/>
        <v>171.84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 t="s">
        <v>8308</v>
      </c>
      <c r="P19" t="s">
        <v>8309</v>
      </c>
      <c r="Q19" s="9">
        <f t="shared" si="0"/>
        <v>101</v>
      </c>
      <c r="R19">
        <f t="shared" si="1"/>
        <v>41.94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 t="s">
        <v>8308</v>
      </c>
      <c r="P20" t="s">
        <v>8309</v>
      </c>
      <c r="Q20" s="9">
        <f t="shared" si="0"/>
        <v>106</v>
      </c>
      <c r="R20">
        <f t="shared" si="1"/>
        <v>93.26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 t="s">
        <v>8308</v>
      </c>
      <c r="P21" t="s">
        <v>8309</v>
      </c>
      <c r="Q21" s="9">
        <f t="shared" si="0"/>
        <v>145</v>
      </c>
      <c r="R21">
        <f t="shared" si="1"/>
        <v>56.14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 t="s">
        <v>8308</v>
      </c>
      <c r="P22" t="s">
        <v>8309</v>
      </c>
      <c r="Q22" s="9">
        <f t="shared" si="0"/>
        <v>100</v>
      </c>
      <c r="R22">
        <f t="shared" si="1"/>
        <v>80.16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 t="s">
        <v>8308</v>
      </c>
      <c r="P23" t="s">
        <v>8309</v>
      </c>
      <c r="Q23" s="9">
        <f t="shared" si="0"/>
        <v>109</v>
      </c>
      <c r="R23">
        <f t="shared" si="1"/>
        <v>199.9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 t="s">
        <v>8308</v>
      </c>
      <c r="P24" t="s">
        <v>8309</v>
      </c>
      <c r="Q24" s="9">
        <f t="shared" si="0"/>
        <v>117</v>
      </c>
      <c r="R24">
        <f t="shared" si="1"/>
        <v>51.25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 t="s">
        <v>8308</v>
      </c>
      <c r="P25" t="s">
        <v>8309</v>
      </c>
      <c r="Q25" s="9">
        <f t="shared" si="0"/>
        <v>119</v>
      </c>
      <c r="R25">
        <f t="shared" si="1"/>
        <v>103.04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 t="s">
        <v>8308</v>
      </c>
      <c r="P26" t="s">
        <v>8309</v>
      </c>
      <c r="Q26" s="9">
        <f t="shared" si="0"/>
        <v>109</v>
      </c>
      <c r="R26">
        <f t="shared" si="1"/>
        <v>66.349999999999994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 t="s">
        <v>8308</v>
      </c>
      <c r="P27" t="s">
        <v>8309</v>
      </c>
      <c r="Q27" s="9">
        <f t="shared" si="0"/>
        <v>133</v>
      </c>
      <c r="R27">
        <f t="shared" si="1"/>
        <v>57.14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 t="s">
        <v>8308</v>
      </c>
      <c r="P28" t="s">
        <v>8309</v>
      </c>
      <c r="Q28" s="9">
        <f t="shared" si="0"/>
        <v>155</v>
      </c>
      <c r="R28">
        <f t="shared" si="1"/>
        <v>102.11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 t="s">
        <v>8308</v>
      </c>
      <c r="P29" t="s">
        <v>8309</v>
      </c>
      <c r="Q29" s="9">
        <f t="shared" si="0"/>
        <v>112</v>
      </c>
      <c r="R29">
        <f t="shared" si="1"/>
        <v>148.97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 t="s">
        <v>8308</v>
      </c>
      <c r="P30" t="s">
        <v>8309</v>
      </c>
      <c r="Q30" s="9">
        <f t="shared" si="0"/>
        <v>100</v>
      </c>
      <c r="R30">
        <f t="shared" si="1"/>
        <v>169.61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 t="s">
        <v>8308</v>
      </c>
      <c r="P31" t="s">
        <v>8309</v>
      </c>
      <c r="Q31" s="9">
        <f t="shared" si="0"/>
        <v>123</v>
      </c>
      <c r="R31">
        <f t="shared" si="1"/>
        <v>31.62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 t="s">
        <v>8308</v>
      </c>
      <c r="P32" t="s">
        <v>8309</v>
      </c>
      <c r="Q32" s="9">
        <f t="shared" si="0"/>
        <v>101</v>
      </c>
      <c r="R32">
        <f t="shared" si="1"/>
        <v>76.45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 t="s">
        <v>8308</v>
      </c>
      <c r="P33" t="s">
        <v>8309</v>
      </c>
      <c r="Q33" s="9">
        <f t="shared" si="0"/>
        <v>100</v>
      </c>
      <c r="R33">
        <f t="shared" si="1"/>
        <v>13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 t="s">
        <v>8308</v>
      </c>
      <c r="P34" t="s">
        <v>8309</v>
      </c>
      <c r="Q34" s="9">
        <f t="shared" si="0"/>
        <v>100</v>
      </c>
      <c r="R34">
        <f t="shared" si="1"/>
        <v>320.45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 t="s">
        <v>8308</v>
      </c>
      <c r="P35" t="s">
        <v>8309</v>
      </c>
      <c r="Q35" s="9">
        <f t="shared" si="0"/>
        <v>102</v>
      </c>
      <c r="R35">
        <f t="shared" si="1"/>
        <v>83.75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 t="s">
        <v>8308</v>
      </c>
      <c r="P36" t="s">
        <v>8309</v>
      </c>
      <c r="Q36" s="9">
        <f t="shared" si="0"/>
        <v>130</v>
      </c>
      <c r="R36">
        <f t="shared" si="1"/>
        <v>49.88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 t="s">
        <v>8308</v>
      </c>
      <c r="P37" t="s">
        <v>8309</v>
      </c>
      <c r="Q37" s="9">
        <f t="shared" si="0"/>
        <v>167</v>
      </c>
      <c r="R37">
        <f t="shared" si="1"/>
        <v>59.46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 t="s">
        <v>8308</v>
      </c>
      <c r="P38" t="s">
        <v>8309</v>
      </c>
      <c r="Q38" s="9">
        <f t="shared" si="0"/>
        <v>142</v>
      </c>
      <c r="R38">
        <f t="shared" si="1"/>
        <v>193.84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 t="s">
        <v>8308</v>
      </c>
      <c r="P39" t="s">
        <v>8309</v>
      </c>
      <c r="Q39" s="9">
        <f t="shared" si="0"/>
        <v>183</v>
      </c>
      <c r="R39">
        <f t="shared" si="1"/>
        <v>159.51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 t="s">
        <v>8308</v>
      </c>
      <c r="P40" t="s">
        <v>8309</v>
      </c>
      <c r="Q40" s="9">
        <f t="shared" si="0"/>
        <v>110</v>
      </c>
      <c r="R40">
        <f t="shared" si="1"/>
        <v>41.68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 t="s">
        <v>8308</v>
      </c>
      <c r="P41" t="s">
        <v>8309</v>
      </c>
      <c r="Q41" s="9">
        <f t="shared" si="0"/>
        <v>131</v>
      </c>
      <c r="R41">
        <f t="shared" si="1"/>
        <v>150.9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 t="s">
        <v>8308</v>
      </c>
      <c r="P42" t="s">
        <v>8309</v>
      </c>
      <c r="Q42" s="9">
        <f t="shared" si="0"/>
        <v>101</v>
      </c>
      <c r="R42">
        <f t="shared" si="1"/>
        <v>126.69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 t="s">
        <v>8308</v>
      </c>
      <c r="P43" t="s">
        <v>8309</v>
      </c>
      <c r="Q43" s="9">
        <f t="shared" si="0"/>
        <v>100</v>
      </c>
      <c r="R43">
        <f t="shared" si="1"/>
        <v>105.26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 t="s">
        <v>8308</v>
      </c>
      <c r="P44" t="s">
        <v>8309</v>
      </c>
      <c r="Q44" s="9">
        <f t="shared" si="0"/>
        <v>142</v>
      </c>
      <c r="R44">
        <f t="shared" si="1"/>
        <v>117.51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 t="s">
        <v>8308</v>
      </c>
      <c r="P45" t="s">
        <v>8309</v>
      </c>
      <c r="Q45" s="9">
        <f t="shared" si="0"/>
        <v>309</v>
      </c>
      <c r="R45">
        <f t="shared" si="1"/>
        <v>117.36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 t="s">
        <v>8308</v>
      </c>
      <c r="P46" t="s">
        <v>8309</v>
      </c>
      <c r="Q46" s="9">
        <f t="shared" si="0"/>
        <v>100</v>
      </c>
      <c r="R46">
        <f t="shared" si="1"/>
        <v>133.33000000000001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 t="s">
        <v>8308</v>
      </c>
      <c r="P47" t="s">
        <v>8309</v>
      </c>
      <c r="Q47" s="9">
        <f t="shared" si="0"/>
        <v>120</v>
      </c>
      <c r="R47">
        <f t="shared" si="1"/>
        <v>98.36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 t="s">
        <v>8308</v>
      </c>
      <c r="P48" t="s">
        <v>8309</v>
      </c>
      <c r="Q48" s="9">
        <f t="shared" si="0"/>
        <v>104</v>
      </c>
      <c r="R48">
        <f t="shared" si="1"/>
        <v>194.44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 t="s">
        <v>8308</v>
      </c>
      <c r="P49" t="s">
        <v>8309</v>
      </c>
      <c r="Q49" s="9">
        <f t="shared" si="0"/>
        <v>108</v>
      </c>
      <c r="R49">
        <f t="shared" si="1"/>
        <v>76.87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 t="s">
        <v>8308</v>
      </c>
      <c r="P50" t="s">
        <v>8309</v>
      </c>
      <c r="Q50" s="9">
        <f t="shared" si="0"/>
        <v>108</v>
      </c>
      <c r="R50">
        <f t="shared" si="1"/>
        <v>56.82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 t="s">
        <v>8308</v>
      </c>
      <c r="P51" t="s">
        <v>8309</v>
      </c>
      <c r="Q51" s="9">
        <f t="shared" si="0"/>
        <v>100</v>
      </c>
      <c r="R51">
        <f t="shared" si="1"/>
        <v>137.93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 t="s">
        <v>8308</v>
      </c>
      <c r="P52" t="s">
        <v>8309</v>
      </c>
      <c r="Q52" s="9">
        <f t="shared" si="0"/>
        <v>100</v>
      </c>
      <c r="R52">
        <f t="shared" si="1"/>
        <v>27.27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 t="s">
        <v>8308</v>
      </c>
      <c r="P53" t="s">
        <v>8309</v>
      </c>
      <c r="Q53" s="9">
        <f t="shared" si="0"/>
        <v>128</v>
      </c>
      <c r="R53">
        <f t="shared" si="1"/>
        <v>118.34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 t="s">
        <v>8308</v>
      </c>
      <c r="P54" t="s">
        <v>8309</v>
      </c>
      <c r="Q54" s="9">
        <f t="shared" si="0"/>
        <v>116</v>
      </c>
      <c r="R54">
        <f t="shared" si="1"/>
        <v>223.48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 t="s">
        <v>8308</v>
      </c>
      <c r="P55" t="s">
        <v>8309</v>
      </c>
      <c r="Q55" s="9">
        <f t="shared" si="0"/>
        <v>110</v>
      </c>
      <c r="R55">
        <f t="shared" si="1"/>
        <v>28.11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 t="s">
        <v>8308</v>
      </c>
      <c r="P56" t="s">
        <v>8309</v>
      </c>
      <c r="Q56" s="9">
        <f t="shared" si="0"/>
        <v>101</v>
      </c>
      <c r="R56">
        <f t="shared" si="1"/>
        <v>194.23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 t="s">
        <v>8308</v>
      </c>
      <c r="P57" t="s">
        <v>8309</v>
      </c>
      <c r="Q57" s="9">
        <f t="shared" si="0"/>
        <v>129</v>
      </c>
      <c r="R57">
        <f t="shared" si="1"/>
        <v>128.94999999999999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 t="s">
        <v>8308</v>
      </c>
      <c r="P58" t="s">
        <v>8309</v>
      </c>
      <c r="Q58" s="9">
        <f t="shared" si="0"/>
        <v>107</v>
      </c>
      <c r="R58">
        <f t="shared" si="1"/>
        <v>49.32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 t="s">
        <v>8308</v>
      </c>
      <c r="P59" t="s">
        <v>8309</v>
      </c>
      <c r="Q59" s="9">
        <f t="shared" si="0"/>
        <v>102</v>
      </c>
      <c r="R59">
        <f t="shared" si="1"/>
        <v>221.52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 t="s">
        <v>8308</v>
      </c>
      <c r="P60" t="s">
        <v>8309</v>
      </c>
      <c r="Q60" s="9">
        <f t="shared" si="0"/>
        <v>103</v>
      </c>
      <c r="R60">
        <f t="shared" si="1"/>
        <v>137.21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 t="s">
        <v>8308</v>
      </c>
      <c r="P61" t="s">
        <v>8309</v>
      </c>
      <c r="Q61" s="9">
        <f t="shared" si="0"/>
        <v>100</v>
      </c>
      <c r="R61">
        <f t="shared" si="1"/>
        <v>606.82000000000005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 t="s">
        <v>8308</v>
      </c>
      <c r="P62" t="s">
        <v>8310</v>
      </c>
      <c r="Q62" s="9">
        <f t="shared" si="0"/>
        <v>103</v>
      </c>
      <c r="R62">
        <f t="shared" si="1"/>
        <v>43.04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 t="s">
        <v>8308</v>
      </c>
      <c r="P63" t="s">
        <v>8310</v>
      </c>
      <c r="Q63" s="9">
        <f t="shared" si="0"/>
        <v>148</v>
      </c>
      <c r="R63">
        <f t="shared" si="1"/>
        <v>322.39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 t="s">
        <v>8308</v>
      </c>
      <c r="P64" t="s">
        <v>8310</v>
      </c>
      <c r="Q64" s="9">
        <f t="shared" si="0"/>
        <v>155</v>
      </c>
      <c r="R64">
        <f t="shared" si="1"/>
        <v>96.71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 t="s">
        <v>8308</v>
      </c>
      <c r="P65" t="s">
        <v>8310</v>
      </c>
      <c r="Q65" s="9">
        <f t="shared" si="0"/>
        <v>114</v>
      </c>
      <c r="R65">
        <f t="shared" si="1"/>
        <v>35.47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 t="s">
        <v>8308</v>
      </c>
      <c r="P66" t="s">
        <v>8310</v>
      </c>
      <c r="Q66" s="9">
        <f t="shared" ref="Q66:Q129" si="5">ROUND(E66/D66*100,0)</f>
        <v>173</v>
      </c>
      <c r="R66">
        <f t="shared" si="1"/>
        <v>86.67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 t="s">
        <v>8308</v>
      </c>
      <c r="P67" t="s">
        <v>8310</v>
      </c>
      <c r="Q67" s="9">
        <f t="shared" si="5"/>
        <v>108</v>
      </c>
      <c r="R67">
        <f t="shared" ref="R67:R130" si="6">IFERROR(ROUND(E67/L67,2),0)</f>
        <v>132.05000000000001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 t="s">
        <v>8308</v>
      </c>
      <c r="P68" t="s">
        <v>8310</v>
      </c>
      <c r="Q68" s="9">
        <f t="shared" si="5"/>
        <v>119</v>
      </c>
      <c r="R68">
        <f t="shared" si="6"/>
        <v>91.23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 t="s">
        <v>8308</v>
      </c>
      <c r="P69" t="s">
        <v>8310</v>
      </c>
      <c r="Q69" s="9">
        <f t="shared" si="5"/>
        <v>116</v>
      </c>
      <c r="R69">
        <f t="shared" si="6"/>
        <v>116.25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 t="s">
        <v>8308</v>
      </c>
      <c r="P70" t="s">
        <v>8310</v>
      </c>
      <c r="Q70" s="9">
        <f t="shared" si="5"/>
        <v>127</v>
      </c>
      <c r="R70">
        <f t="shared" si="6"/>
        <v>21.19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 t="s">
        <v>8308</v>
      </c>
      <c r="P71" t="s">
        <v>8310</v>
      </c>
      <c r="Q71" s="9">
        <f t="shared" si="5"/>
        <v>111</v>
      </c>
      <c r="R71">
        <f t="shared" si="6"/>
        <v>62.33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 t="s">
        <v>8308</v>
      </c>
      <c r="P72" t="s">
        <v>8310</v>
      </c>
      <c r="Q72" s="9">
        <f t="shared" si="5"/>
        <v>127</v>
      </c>
      <c r="R72">
        <f t="shared" si="6"/>
        <v>37.409999999999997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 t="s">
        <v>8308</v>
      </c>
      <c r="P73" t="s">
        <v>8310</v>
      </c>
      <c r="Q73" s="9">
        <f t="shared" si="5"/>
        <v>124</v>
      </c>
      <c r="R73">
        <f t="shared" si="6"/>
        <v>69.72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 t="s">
        <v>8308</v>
      </c>
      <c r="P74" t="s">
        <v>8310</v>
      </c>
      <c r="Q74" s="9">
        <f t="shared" si="5"/>
        <v>108</v>
      </c>
      <c r="R74">
        <f t="shared" si="6"/>
        <v>58.17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 t="s">
        <v>8308</v>
      </c>
      <c r="P75" t="s">
        <v>8310</v>
      </c>
      <c r="Q75" s="9">
        <f t="shared" si="5"/>
        <v>100</v>
      </c>
      <c r="R75">
        <f t="shared" si="6"/>
        <v>50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 t="s">
        <v>8308</v>
      </c>
      <c r="P76" t="s">
        <v>8310</v>
      </c>
      <c r="Q76" s="9">
        <f t="shared" si="5"/>
        <v>113</v>
      </c>
      <c r="R76">
        <f t="shared" si="6"/>
        <v>19.47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 t="s">
        <v>8308</v>
      </c>
      <c r="P77" t="s">
        <v>8310</v>
      </c>
      <c r="Q77" s="9">
        <f t="shared" si="5"/>
        <v>115</v>
      </c>
      <c r="R77">
        <f t="shared" si="6"/>
        <v>85.96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 t="s">
        <v>8308</v>
      </c>
      <c r="P78" t="s">
        <v>8310</v>
      </c>
      <c r="Q78" s="9">
        <f t="shared" si="5"/>
        <v>153</v>
      </c>
      <c r="R78">
        <f t="shared" si="6"/>
        <v>30.67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 t="s">
        <v>8308</v>
      </c>
      <c r="P79" t="s">
        <v>8310</v>
      </c>
      <c r="Q79" s="9">
        <f t="shared" si="5"/>
        <v>393</v>
      </c>
      <c r="R79">
        <f t="shared" si="6"/>
        <v>60.38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 t="s">
        <v>8308</v>
      </c>
      <c r="P80" t="s">
        <v>8310</v>
      </c>
      <c r="Q80" s="9">
        <f t="shared" si="5"/>
        <v>2702</v>
      </c>
      <c r="R80">
        <f t="shared" si="6"/>
        <v>38.6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 t="s">
        <v>8308</v>
      </c>
      <c r="P81" t="s">
        <v>8310</v>
      </c>
      <c r="Q81" s="9">
        <f t="shared" si="5"/>
        <v>127</v>
      </c>
      <c r="R81">
        <f t="shared" si="6"/>
        <v>40.270000000000003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 t="s">
        <v>8308</v>
      </c>
      <c r="P82" t="s">
        <v>8310</v>
      </c>
      <c r="Q82" s="9">
        <f t="shared" si="5"/>
        <v>107</v>
      </c>
      <c r="R82">
        <f t="shared" si="6"/>
        <v>273.83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 t="s">
        <v>8308</v>
      </c>
      <c r="P83" t="s">
        <v>8310</v>
      </c>
      <c r="Q83" s="9">
        <f t="shared" si="5"/>
        <v>198</v>
      </c>
      <c r="R83">
        <f t="shared" si="6"/>
        <v>53.04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 t="s">
        <v>8308</v>
      </c>
      <c r="P84" t="s">
        <v>8310</v>
      </c>
      <c r="Q84" s="9">
        <f t="shared" si="5"/>
        <v>100</v>
      </c>
      <c r="R84">
        <f t="shared" si="6"/>
        <v>40.01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 t="s">
        <v>8308</v>
      </c>
      <c r="P85" t="s">
        <v>8310</v>
      </c>
      <c r="Q85" s="9">
        <f t="shared" si="5"/>
        <v>103</v>
      </c>
      <c r="R85">
        <f t="shared" si="6"/>
        <v>15.77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 t="s">
        <v>8308</v>
      </c>
      <c r="P86" t="s">
        <v>8310</v>
      </c>
      <c r="Q86" s="9">
        <f t="shared" si="5"/>
        <v>100</v>
      </c>
      <c r="R86">
        <f t="shared" si="6"/>
        <v>71.430000000000007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 t="s">
        <v>8308</v>
      </c>
      <c r="P87" t="s">
        <v>8310</v>
      </c>
      <c r="Q87" s="9">
        <f t="shared" si="5"/>
        <v>126</v>
      </c>
      <c r="R87">
        <f t="shared" si="6"/>
        <v>71.709999999999994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 t="s">
        <v>8308</v>
      </c>
      <c r="P88" t="s">
        <v>8310</v>
      </c>
      <c r="Q88" s="9">
        <f t="shared" si="5"/>
        <v>106</v>
      </c>
      <c r="R88">
        <f t="shared" si="6"/>
        <v>375.76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 t="s">
        <v>8308</v>
      </c>
      <c r="P89" t="s">
        <v>8310</v>
      </c>
      <c r="Q89" s="9">
        <f t="shared" si="5"/>
        <v>105</v>
      </c>
      <c r="R89">
        <f t="shared" si="6"/>
        <v>104.6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 t="s">
        <v>8308</v>
      </c>
      <c r="P90" t="s">
        <v>8310</v>
      </c>
      <c r="Q90" s="9">
        <f t="shared" si="5"/>
        <v>103</v>
      </c>
      <c r="R90">
        <f t="shared" si="6"/>
        <v>60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 t="s">
        <v>8308</v>
      </c>
      <c r="P91" t="s">
        <v>8310</v>
      </c>
      <c r="Q91" s="9">
        <f t="shared" si="5"/>
        <v>115</v>
      </c>
      <c r="R91">
        <f t="shared" si="6"/>
        <v>123.29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 t="s">
        <v>8308</v>
      </c>
      <c r="P92" t="s">
        <v>8310</v>
      </c>
      <c r="Q92" s="9">
        <f t="shared" si="5"/>
        <v>100</v>
      </c>
      <c r="R92">
        <f t="shared" si="6"/>
        <v>31.38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 t="s">
        <v>8308</v>
      </c>
      <c r="P93" t="s">
        <v>8310</v>
      </c>
      <c r="Q93" s="9">
        <f t="shared" si="5"/>
        <v>120</v>
      </c>
      <c r="R93">
        <f t="shared" si="6"/>
        <v>78.260000000000005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 t="s">
        <v>8308</v>
      </c>
      <c r="P94" t="s">
        <v>8310</v>
      </c>
      <c r="Q94" s="9">
        <f t="shared" si="5"/>
        <v>105</v>
      </c>
      <c r="R94">
        <f t="shared" si="6"/>
        <v>122.33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 t="s">
        <v>8308</v>
      </c>
      <c r="P95" t="s">
        <v>8310</v>
      </c>
      <c r="Q95" s="9">
        <f t="shared" si="5"/>
        <v>111</v>
      </c>
      <c r="R95">
        <f t="shared" si="6"/>
        <v>73.73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 t="s">
        <v>8308</v>
      </c>
      <c r="P96" t="s">
        <v>8310</v>
      </c>
      <c r="Q96" s="9">
        <f t="shared" si="5"/>
        <v>104</v>
      </c>
      <c r="R96">
        <f t="shared" si="6"/>
        <v>21.67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 t="s">
        <v>8308</v>
      </c>
      <c r="P97" t="s">
        <v>8310</v>
      </c>
      <c r="Q97" s="9">
        <f t="shared" si="5"/>
        <v>131</v>
      </c>
      <c r="R97">
        <f t="shared" si="6"/>
        <v>21.9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 t="s">
        <v>8308</v>
      </c>
      <c r="P98" t="s">
        <v>8310</v>
      </c>
      <c r="Q98" s="9">
        <f t="shared" si="5"/>
        <v>115</v>
      </c>
      <c r="R98">
        <f t="shared" si="6"/>
        <v>50.59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 t="s">
        <v>8308</v>
      </c>
      <c r="P99" t="s">
        <v>8310</v>
      </c>
      <c r="Q99" s="9">
        <f t="shared" si="5"/>
        <v>106</v>
      </c>
      <c r="R99">
        <f t="shared" si="6"/>
        <v>53.13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 t="s">
        <v>8308</v>
      </c>
      <c r="P100" t="s">
        <v>8310</v>
      </c>
      <c r="Q100" s="9">
        <f t="shared" si="5"/>
        <v>106</v>
      </c>
      <c r="R100">
        <f t="shared" si="6"/>
        <v>56.67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 t="s">
        <v>8308</v>
      </c>
      <c r="P101" t="s">
        <v>8310</v>
      </c>
      <c r="Q101" s="9">
        <f t="shared" si="5"/>
        <v>106</v>
      </c>
      <c r="R101">
        <f t="shared" si="6"/>
        <v>40.78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 t="s">
        <v>8308</v>
      </c>
      <c r="P102" t="s">
        <v>8310</v>
      </c>
      <c r="Q102" s="9">
        <f t="shared" si="5"/>
        <v>100</v>
      </c>
      <c r="R102">
        <f t="shared" si="6"/>
        <v>192.31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 t="s">
        <v>8308</v>
      </c>
      <c r="P103" t="s">
        <v>8310</v>
      </c>
      <c r="Q103" s="9">
        <f t="shared" si="5"/>
        <v>100</v>
      </c>
      <c r="R103">
        <f t="shared" si="6"/>
        <v>100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 t="s">
        <v>8308</v>
      </c>
      <c r="P104" t="s">
        <v>8310</v>
      </c>
      <c r="Q104" s="9">
        <f t="shared" si="5"/>
        <v>128</v>
      </c>
      <c r="R104">
        <f t="shared" si="6"/>
        <v>117.92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 t="s">
        <v>8308</v>
      </c>
      <c r="P105" t="s">
        <v>8310</v>
      </c>
      <c r="Q105" s="9">
        <f t="shared" si="5"/>
        <v>105</v>
      </c>
      <c r="R105">
        <f t="shared" si="6"/>
        <v>27.9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 t="s">
        <v>8308</v>
      </c>
      <c r="P106" t="s">
        <v>8310</v>
      </c>
      <c r="Q106" s="9">
        <f t="shared" si="5"/>
        <v>120</v>
      </c>
      <c r="R106">
        <f t="shared" si="6"/>
        <v>60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 t="s">
        <v>8308</v>
      </c>
      <c r="P107" t="s">
        <v>8310</v>
      </c>
      <c r="Q107" s="9">
        <f t="shared" si="5"/>
        <v>107</v>
      </c>
      <c r="R107">
        <f t="shared" si="6"/>
        <v>39.380000000000003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 t="s">
        <v>8308</v>
      </c>
      <c r="P108" t="s">
        <v>8310</v>
      </c>
      <c r="Q108" s="9">
        <f t="shared" si="5"/>
        <v>101</v>
      </c>
      <c r="R108">
        <f t="shared" si="6"/>
        <v>186.11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 t="s">
        <v>8308</v>
      </c>
      <c r="P109" t="s">
        <v>8310</v>
      </c>
      <c r="Q109" s="9">
        <f t="shared" si="5"/>
        <v>102</v>
      </c>
      <c r="R109">
        <f t="shared" si="6"/>
        <v>111.38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 t="s">
        <v>8308</v>
      </c>
      <c r="P110" t="s">
        <v>8310</v>
      </c>
      <c r="Q110" s="9">
        <f t="shared" si="5"/>
        <v>247</v>
      </c>
      <c r="R110">
        <f t="shared" si="6"/>
        <v>78.72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 t="s">
        <v>8308</v>
      </c>
      <c r="P111" t="s">
        <v>8310</v>
      </c>
      <c r="Q111" s="9">
        <f t="shared" si="5"/>
        <v>220</v>
      </c>
      <c r="R111">
        <f t="shared" si="6"/>
        <v>46.7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 t="s">
        <v>8308</v>
      </c>
      <c r="P112" t="s">
        <v>8310</v>
      </c>
      <c r="Q112" s="9">
        <f t="shared" si="5"/>
        <v>131</v>
      </c>
      <c r="R112">
        <f t="shared" si="6"/>
        <v>65.38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 t="s">
        <v>8308</v>
      </c>
      <c r="P113" t="s">
        <v>8310</v>
      </c>
      <c r="Q113" s="9">
        <f t="shared" si="5"/>
        <v>155</v>
      </c>
      <c r="R113">
        <f t="shared" si="6"/>
        <v>102.08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 t="s">
        <v>8308</v>
      </c>
      <c r="P114" t="s">
        <v>8310</v>
      </c>
      <c r="Q114" s="9">
        <f t="shared" si="5"/>
        <v>104</v>
      </c>
      <c r="R114">
        <f t="shared" si="6"/>
        <v>64.2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 t="s">
        <v>8308</v>
      </c>
      <c r="P115" t="s">
        <v>8310</v>
      </c>
      <c r="Q115" s="9">
        <f t="shared" si="5"/>
        <v>141</v>
      </c>
      <c r="R115">
        <f t="shared" si="6"/>
        <v>90.38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 t="s">
        <v>8308</v>
      </c>
      <c r="P116" t="s">
        <v>8310</v>
      </c>
      <c r="Q116" s="9">
        <f t="shared" si="5"/>
        <v>103</v>
      </c>
      <c r="R116">
        <f t="shared" si="6"/>
        <v>88.57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 t="s">
        <v>8308</v>
      </c>
      <c r="P117" t="s">
        <v>8310</v>
      </c>
      <c r="Q117" s="9">
        <f t="shared" si="5"/>
        <v>140</v>
      </c>
      <c r="R117">
        <f t="shared" si="6"/>
        <v>28.73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 t="s">
        <v>8308</v>
      </c>
      <c r="P118" t="s">
        <v>8310</v>
      </c>
      <c r="Q118" s="9">
        <f t="shared" si="5"/>
        <v>114</v>
      </c>
      <c r="R118">
        <f t="shared" si="6"/>
        <v>69.790000000000006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 t="s">
        <v>8308</v>
      </c>
      <c r="P119" t="s">
        <v>8310</v>
      </c>
      <c r="Q119" s="9">
        <f t="shared" si="5"/>
        <v>100</v>
      </c>
      <c r="R119">
        <f t="shared" si="6"/>
        <v>167.49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 t="s">
        <v>8308</v>
      </c>
      <c r="P120" t="s">
        <v>8310</v>
      </c>
      <c r="Q120" s="9">
        <f t="shared" si="5"/>
        <v>113</v>
      </c>
      <c r="R120">
        <f t="shared" si="6"/>
        <v>144.91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 t="s">
        <v>8308</v>
      </c>
      <c r="P121" t="s">
        <v>8310</v>
      </c>
      <c r="Q121" s="9">
        <f t="shared" si="5"/>
        <v>105</v>
      </c>
      <c r="R121">
        <f t="shared" si="6"/>
        <v>91.84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 t="s">
        <v>8308</v>
      </c>
      <c r="P122" t="s">
        <v>8311</v>
      </c>
      <c r="Q122" s="9">
        <f t="shared" si="5"/>
        <v>0</v>
      </c>
      <c r="R122">
        <f t="shared" si="6"/>
        <v>10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 t="s">
        <v>8308</v>
      </c>
      <c r="P123" t="s">
        <v>8311</v>
      </c>
      <c r="Q123" s="9">
        <f t="shared" si="5"/>
        <v>0</v>
      </c>
      <c r="R123">
        <f t="shared" si="6"/>
        <v>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 t="s">
        <v>8308</v>
      </c>
      <c r="P124" t="s">
        <v>8311</v>
      </c>
      <c r="Q124" s="9">
        <f t="shared" si="5"/>
        <v>0</v>
      </c>
      <c r="R124">
        <f t="shared" si="6"/>
        <v>0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 t="s">
        <v>8308</v>
      </c>
      <c r="P125" t="s">
        <v>8311</v>
      </c>
      <c r="Q125" s="9">
        <f t="shared" si="5"/>
        <v>0</v>
      </c>
      <c r="R125">
        <f t="shared" si="6"/>
        <v>25.17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 t="s">
        <v>8308</v>
      </c>
      <c r="P126" t="s">
        <v>8311</v>
      </c>
      <c r="Q126" s="9">
        <f t="shared" si="5"/>
        <v>0</v>
      </c>
      <c r="R126">
        <f t="shared" si="6"/>
        <v>0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 t="s">
        <v>8308</v>
      </c>
      <c r="P127" t="s">
        <v>8311</v>
      </c>
      <c r="Q127" s="9">
        <f t="shared" si="5"/>
        <v>14</v>
      </c>
      <c r="R127">
        <f t="shared" si="6"/>
        <v>11.67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 t="s">
        <v>8308</v>
      </c>
      <c r="P128" t="s">
        <v>8311</v>
      </c>
      <c r="Q128" s="9">
        <f t="shared" si="5"/>
        <v>6</v>
      </c>
      <c r="R128">
        <f t="shared" si="6"/>
        <v>106.69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 t="s">
        <v>8308</v>
      </c>
      <c r="P129" t="s">
        <v>8311</v>
      </c>
      <c r="Q129" s="9">
        <f t="shared" si="5"/>
        <v>2</v>
      </c>
      <c r="R129">
        <f t="shared" si="6"/>
        <v>47.5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 t="s">
        <v>8308</v>
      </c>
      <c r="P130" t="s">
        <v>8311</v>
      </c>
      <c r="Q130" s="9">
        <f t="shared" ref="Q130:Q193" si="10">ROUND(E130/D130*100,0)</f>
        <v>2</v>
      </c>
      <c r="R130">
        <f t="shared" si="6"/>
        <v>311.17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 t="s">
        <v>8308</v>
      </c>
      <c r="P131" t="s">
        <v>8311</v>
      </c>
      <c r="Q131" s="9">
        <f t="shared" si="10"/>
        <v>0</v>
      </c>
      <c r="R131">
        <f t="shared" ref="R131:R194" si="11">IFERROR(ROUND(E131/L131,2),0)</f>
        <v>0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 t="s">
        <v>8308</v>
      </c>
      <c r="P132" t="s">
        <v>8311</v>
      </c>
      <c r="Q132" s="9">
        <f t="shared" si="10"/>
        <v>0</v>
      </c>
      <c r="R132">
        <f t="shared" si="11"/>
        <v>0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 t="s">
        <v>8308</v>
      </c>
      <c r="P133" t="s">
        <v>8311</v>
      </c>
      <c r="Q133" s="9">
        <f t="shared" si="10"/>
        <v>0</v>
      </c>
      <c r="R133">
        <f t="shared" si="11"/>
        <v>0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 t="s">
        <v>8308</v>
      </c>
      <c r="P134" t="s">
        <v>8311</v>
      </c>
      <c r="Q134" s="9">
        <f t="shared" si="10"/>
        <v>10</v>
      </c>
      <c r="R134">
        <f t="shared" si="11"/>
        <v>94.51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 t="s">
        <v>8308</v>
      </c>
      <c r="P135" t="s">
        <v>8311</v>
      </c>
      <c r="Q135" s="9">
        <f t="shared" si="10"/>
        <v>0</v>
      </c>
      <c r="R135">
        <f t="shared" si="11"/>
        <v>0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 t="s">
        <v>8308</v>
      </c>
      <c r="P136" t="s">
        <v>8311</v>
      </c>
      <c r="Q136" s="9">
        <f t="shared" si="10"/>
        <v>0</v>
      </c>
      <c r="R136">
        <f t="shared" si="11"/>
        <v>0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 t="s">
        <v>8308</v>
      </c>
      <c r="P137" t="s">
        <v>8311</v>
      </c>
      <c r="Q137" s="9">
        <f t="shared" si="10"/>
        <v>13</v>
      </c>
      <c r="R137">
        <f t="shared" si="11"/>
        <v>80.599999999999994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 t="s">
        <v>8308</v>
      </c>
      <c r="P138" t="s">
        <v>8311</v>
      </c>
      <c r="Q138" s="9">
        <f t="shared" si="10"/>
        <v>0</v>
      </c>
      <c r="R138">
        <f t="shared" si="11"/>
        <v>0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 t="s">
        <v>8308</v>
      </c>
      <c r="P139" t="s">
        <v>8311</v>
      </c>
      <c r="Q139" s="9">
        <f t="shared" si="10"/>
        <v>0</v>
      </c>
      <c r="R139">
        <f t="shared" si="11"/>
        <v>0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 t="s">
        <v>8308</v>
      </c>
      <c r="P140" t="s">
        <v>8311</v>
      </c>
      <c r="Q140" s="9">
        <f t="shared" si="10"/>
        <v>3</v>
      </c>
      <c r="R140">
        <f t="shared" si="11"/>
        <v>81.239999999999995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 t="s">
        <v>8308</v>
      </c>
      <c r="P141" t="s">
        <v>8311</v>
      </c>
      <c r="Q141" s="9">
        <f t="shared" si="10"/>
        <v>100</v>
      </c>
      <c r="R141">
        <f t="shared" si="11"/>
        <v>500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 t="s">
        <v>8308</v>
      </c>
      <c r="P142" t="s">
        <v>8311</v>
      </c>
      <c r="Q142" s="9">
        <f t="shared" si="10"/>
        <v>0</v>
      </c>
      <c r="R142">
        <f t="shared" si="11"/>
        <v>0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 t="s">
        <v>8308</v>
      </c>
      <c r="P143" t="s">
        <v>8311</v>
      </c>
      <c r="Q143" s="9">
        <f t="shared" si="10"/>
        <v>11</v>
      </c>
      <c r="R143">
        <f t="shared" si="11"/>
        <v>46.18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 t="s">
        <v>8308</v>
      </c>
      <c r="P144" t="s">
        <v>8311</v>
      </c>
      <c r="Q144" s="9">
        <f t="shared" si="10"/>
        <v>0</v>
      </c>
      <c r="R144">
        <f t="shared" si="11"/>
        <v>10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 t="s">
        <v>8308</v>
      </c>
      <c r="P145" t="s">
        <v>8311</v>
      </c>
      <c r="Q145" s="9">
        <f t="shared" si="10"/>
        <v>0</v>
      </c>
      <c r="R145">
        <f t="shared" si="11"/>
        <v>0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 t="s">
        <v>8308</v>
      </c>
      <c r="P146" t="s">
        <v>8311</v>
      </c>
      <c r="Q146" s="9">
        <f t="shared" si="10"/>
        <v>28</v>
      </c>
      <c r="R146">
        <f t="shared" si="11"/>
        <v>55.95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 t="s">
        <v>8308</v>
      </c>
      <c r="P147" t="s">
        <v>8311</v>
      </c>
      <c r="Q147" s="9">
        <f t="shared" si="10"/>
        <v>8</v>
      </c>
      <c r="R147">
        <f t="shared" si="11"/>
        <v>37.56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 t="s">
        <v>8308</v>
      </c>
      <c r="P148" t="s">
        <v>8311</v>
      </c>
      <c r="Q148" s="9">
        <f t="shared" si="10"/>
        <v>1</v>
      </c>
      <c r="R148">
        <f t="shared" si="11"/>
        <v>38.33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 t="s">
        <v>8308</v>
      </c>
      <c r="P149" t="s">
        <v>8311</v>
      </c>
      <c r="Q149" s="9">
        <f t="shared" si="10"/>
        <v>0</v>
      </c>
      <c r="R149">
        <f t="shared" si="11"/>
        <v>0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 t="s">
        <v>8308</v>
      </c>
      <c r="P150" t="s">
        <v>8311</v>
      </c>
      <c r="Q150" s="9">
        <f t="shared" si="10"/>
        <v>0</v>
      </c>
      <c r="R150">
        <f t="shared" si="11"/>
        <v>20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 t="s">
        <v>8308</v>
      </c>
      <c r="P151" t="s">
        <v>8311</v>
      </c>
      <c r="Q151" s="9">
        <f t="shared" si="10"/>
        <v>1</v>
      </c>
      <c r="R151">
        <f t="shared" si="11"/>
        <v>15.33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 t="s">
        <v>8308</v>
      </c>
      <c r="P152" t="s">
        <v>8311</v>
      </c>
      <c r="Q152" s="9">
        <f t="shared" si="10"/>
        <v>23</v>
      </c>
      <c r="R152">
        <f t="shared" si="11"/>
        <v>449.43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 t="s">
        <v>8308</v>
      </c>
      <c r="P153" t="s">
        <v>8311</v>
      </c>
      <c r="Q153" s="9">
        <f t="shared" si="10"/>
        <v>0</v>
      </c>
      <c r="R153">
        <f t="shared" si="11"/>
        <v>28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 t="s">
        <v>8308</v>
      </c>
      <c r="P154" t="s">
        <v>8311</v>
      </c>
      <c r="Q154" s="9">
        <f t="shared" si="10"/>
        <v>0</v>
      </c>
      <c r="R154">
        <f t="shared" si="11"/>
        <v>15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 t="s">
        <v>8308</v>
      </c>
      <c r="P155" t="s">
        <v>8311</v>
      </c>
      <c r="Q155" s="9">
        <f t="shared" si="10"/>
        <v>1</v>
      </c>
      <c r="R155">
        <f t="shared" si="11"/>
        <v>35.9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 t="s">
        <v>8308</v>
      </c>
      <c r="P156" t="s">
        <v>8311</v>
      </c>
      <c r="Q156" s="9">
        <f t="shared" si="10"/>
        <v>3</v>
      </c>
      <c r="R156">
        <f t="shared" si="11"/>
        <v>13.33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 t="s">
        <v>8308</v>
      </c>
      <c r="P157" t="s">
        <v>8311</v>
      </c>
      <c r="Q157" s="9">
        <f t="shared" si="10"/>
        <v>0</v>
      </c>
      <c r="R157">
        <f t="shared" si="11"/>
        <v>20.25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 t="s">
        <v>8308</v>
      </c>
      <c r="P158" t="s">
        <v>8311</v>
      </c>
      <c r="Q158" s="9">
        <f t="shared" si="10"/>
        <v>5</v>
      </c>
      <c r="R158">
        <f t="shared" si="11"/>
        <v>119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 t="s">
        <v>8308</v>
      </c>
      <c r="P159" t="s">
        <v>8311</v>
      </c>
      <c r="Q159" s="9">
        <f t="shared" si="10"/>
        <v>0</v>
      </c>
      <c r="R159">
        <f t="shared" si="11"/>
        <v>4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 t="s">
        <v>8308</v>
      </c>
      <c r="P160" t="s">
        <v>8311</v>
      </c>
      <c r="Q160" s="9">
        <f t="shared" si="10"/>
        <v>0</v>
      </c>
      <c r="R160">
        <f t="shared" si="11"/>
        <v>0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 t="s">
        <v>8308</v>
      </c>
      <c r="P161" t="s">
        <v>8311</v>
      </c>
      <c r="Q161" s="9">
        <f t="shared" si="10"/>
        <v>0</v>
      </c>
      <c r="R161">
        <f t="shared" si="11"/>
        <v>10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 t="s">
        <v>8308</v>
      </c>
      <c r="P162" t="s">
        <v>8312</v>
      </c>
      <c r="Q162" s="9">
        <f t="shared" si="10"/>
        <v>0</v>
      </c>
      <c r="R162">
        <f t="shared" si="11"/>
        <v>0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 t="s">
        <v>8308</v>
      </c>
      <c r="P163" t="s">
        <v>8312</v>
      </c>
      <c r="Q163" s="9">
        <f t="shared" si="10"/>
        <v>0</v>
      </c>
      <c r="R163">
        <f t="shared" si="11"/>
        <v>5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 t="s">
        <v>8308</v>
      </c>
      <c r="P164" t="s">
        <v>8312</v>
      </c>
      <c r="Q164" s="9">
        <f t="shared" si="10"/>
        <v>16</v>
      </c>
      <c r="R164">
        <f t="shared" si="11"/>
        <v>43.5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 t="s">
        <v>8308</v>
      </c>
      <c r="P165" t="s">
        <v>8312</v>
      </c>
      <c r="Q165" s="9">
        <f t="shared" si="10"/>
        <v>0</v>
      </c>
      <c r="R165">
        <f t="shared" si="11"/>
        <v>0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 t="s">
        <v>8308</v>
      </c>
      <c r="P166" t="s">
        <v>8312</v>
      </c>
      <c r="Q166" s="9">
        <f t="shared" si="10"/>
        <v>1</v>
      </c>
      <c r="R166">
        <f t="shared" si="11"/>
        <v>91.43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 t="s">
        <v>8308</v>
      </c>
      <c r="P167" t="s">
        <v>8312</v>
      </c>
      <c r="Q167" s="9">
        <f t="shared" si="10"/>
        <v>0</v>
      </c>
      <c r="R167">
        <f t="shared" si="11"/>
        <v>0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 t="s">
        <v>8308</v>
      </c>
      <c r="P168" t="s">
        <v>8312</v>
      </c>
      <c r="Q168" s="9">
        <f t="shared" si="10"/>
        <v>60</v>
      </c>
      <c r="R168">
        <f t="shared" si="11"/>
        <v>3000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 t="s">
        <v>8308</v>
      </c>
      <c r="P169" t="s">
        <v>8312</v>
      </c>
      <c r="Q169" s="9">
        <f t="shared" si="10"/>
        <v>0</v>
      </c>
      <c r="R169">
        <f t="shared" si="11"/>
        <v>5.5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 t="s">
        <v>8308</v>
      </c>
      <c r="P170" t="s">
        <v>8312</v>
      </c>
      <c r="Q170" s="9">
        <f t="shared" si="10"/>
        <v>4</v>
      </c>
      <c r="R170">
        <f t="shared" si="11"/>
        <v>108.33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 t="s">
        <v>8308</v>
      </c>
      <c r="P171" t="s">
        <v>8312</v>
      </c>
      <c r="Q171" s="9">
        <f t="shared" si="10"/>
        <v>22</v>
      </c>
      <c r="R171">
        <f t="shared" si="11"/>
        <v>56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 t="s">
        <v>8308</v>
      </c>
      <c r="P172" t="s">
        <v>8312</v>
      </c>
      <c r="Q172" s="9">
        <f t="shared" si="10"/>
        <v>3</v>
      </c>
      <c r="R172">
        <f t="shared" si="11"/>
        <v>32.5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 t="s">
        <v>8308</v>
      </c>
      <c r="P173" t="s">
        <v>8312</v>
      </c>
      <c r="Q173" s="9">
        <f t="shared" si="10"/>
        <v>0</v>
      </c>
      <c r="R173">
        <f t="shared" si="11"/>
        <v>1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 t="s">
        <v>8308</v>
      </c>
      <c r="P174" t="s">
        <v>8312</v>
      </c>
      <c r="Q174" s="9">
        <f t="shared" si="10"/>
        <v>0</v>
      </c>
      <c r="R174">
        <f t="shared" si="11"/>
        <v>0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 t="s">
        <v>8308</v>
      </c>
      <c r="P175" t="s">
        <v>8312</v>
      </c>
      <c r="Q175" s="9">
        <f t="shared" si="10"/>
        <v>0</v>
      </c>
      <c r="R175">
        <f t="shared" si="11"/>
        <v>0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 t="s">
        <v>8308</v>
      </c>
      <c r="P176" t="s">
        <v>8312</v>
      </c>
      <c r="Q176" s="9">
        <f t="shared" si="10"/>
        <v>0</v>
      </c>
      <c r="R176">
        <f t="shared" si="11"/>
        <v>0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 t="s">
        <v>8308</v>
      </c>
      <c r="P177" t="s">
        <v>8312</v>
      </c>
      <c r="Q177" s="9">
        <f t="shared" si="10"/>
        <v>6</v>
      </c>
      <c r="R177">
        <f t="shared" si="11"/>
        <v>49.88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 t="s">
        <v>8308</v>
      </c>
      <c r="P178" t="s">
        <v>8312</v>
      </c>
      <c r="Q178" s="9">
        <f t="shared" si="10"/>
        <v>0</v>
      </c>
      <c r="R178">
        <f t="shared" si="11"/>
        <v>0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 t="s">
        <v>8308</v>
      </c>
      <c r="P179" t="s">
        <v>8312</v>
      </c>
      <c r="Q179" s="9">
        <f t="shared" si="10"/>
        <v>40</v>
      </c>
      <c r="R179">
        <f t="shared" si="11"/>
        <v>25.71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 t="s">
        <v>8308</v>
      </c>
      <c r="P180" t="s">
        <v>8312</v>
      </c>
      <c r="Q180" s="9">
        <f t="shared" si="10"/>
        <v>0</v>
      </c>
      <c r="R180">
        <f t="shared" si="11"/>
        <v>0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 t="s">
        <v>8308</v>
      </c>
      <c r="P181" t="s">
        <v>8312</v>
      </c>
      <c r="Q181" s="9">
        <f t="shared" si="10"/>
        <v>20</v>
      </c>
      <c r="R181">
        <f t="shared" si="11"/>
        <v>100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 t="s">
        <v>8308</v>
      </c>
      <c r="P182" t="s">
        <v>8312</v>
      </c>
      <c r="Q182" s="9">
        <f t="shared" si="10"/>
        <v>33</v>
      </c>
      <c r="R182">
        <f t="shared" si="11"/>
        <v>30.85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 t="s">
        <v>8308</v>
      </c>
      <c r="P183" t="s">
        <v>8312</v>
      </c>
      <c r="Q183" s="9">
        <f t="shared" si="10"/>
        <v>21</v>
      </c>
      <c r="R183">
        <f t="shared" si="11"/>
        <v>180.5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 t="s">
        <v>8308</v>
      </c>
      <c r="P184" t="s">
        <v>8312</v>
      </c>
      <c r="Q184" s="9">
        <f t="shared" si="10"/>
        <v>0</v>
      </c>
      <c r="R184">
        <f t="shared" si="11"/>
        <v>0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 t="s">
        <v>8308</v>
      </c>
      <c r="P185" t="s">
        <v>8312</v>
      </c>
      <c r="Q185" s="9">
        <f t="shared" si="10"/>
        <v>36</v>
      </c>
      <c r="R185">
        <f t="shared" si="11"/>
        <v>373.5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 t="s">
        <v>8308</v>
      </c>
      <c r="P186" t="s">
        <v>8312</v>
      </c>
      <c r="Q186" s="9">
        <f t="shared" si="10"/>
        <v>3</v>
      </c>
      <c r="R186">
        <f t="shared" si="11"/>
        <v>25.5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 t="s">
        <v>8308</v>
      </c>
      <c r="P187" t="s">
        <v>8312</v>
      </c>
      <c r="Q187" s="9">
        <f t="shared" si="10"/>
        <v>6</v>
      </c>
      <c r="R187">
        <f t="shared" si="11"/>
        <v>220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 t="s">
        <v>8308</v>
      </c>
      <c r="P188" t="s">
        <v>8312</v>
      </c>
      <c r="Q188" s="9">
        <f t="shared" si="10"/>
        <v>0</v>
      </c>
      <c r="R188">
        <f t="shared" si="11"/>
        <v>0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 t="s">
        <v>8308</v>
      </c>
      <c r="P189" t="s">
        <v>8312</v>
      </c>
      <c r="Q189" s="9">
        <f t="shared" si="10"/>
        <v>16</v>
      </c>
      <c r="R189">
        <f t="shared" si="11"/>
        <v>160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 t="s">
        <v>8308</v>
      </c>
      <c r="P190" t="s">
        <v>8312</v>
      </c>
      <c r="Q190" s="9">
        <f t="shared" si="10"/>
        <v>0</v>
      </c>
      <c r="R190">
        <f t="shared" si="11"/>
        <v>0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 t="s">
        <v>8308</v>
      </c>
      <c r="P191" t="s">
        <v>8312</v>
      </c>
      <c r="Q191" s="9">
        <f t="shared" si="10"/>
        <v>0</v>
      </c>
      <c r="R191">
        <f t="shared" si="11"/>
        <v>69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 t="s">
        <v>8308</v>
      </c>
      <c r="P192" t="s">
        <v>8312</v>
      </c>
      <c r="Q192" s="9">
        <f t="shared" si="10"/>
        <v>0</v>
      </c>
      <c r="R192">
        <f t="shared" si="11"/>
        <v>50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 t="s">
        <v>8308</v>
      </c>
      <c r="P193" t="s">
        <v>8312</v>
      </c>
      <c r="Q193" s="9">
        <f t="shared" si="10"/>
        <v>5</v>
      </c>
      <c r="R193">
        <f t="shared" si="11"/>
        <v>83.33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 t="s">
        <v>8308</v>
      </c>
      <c r="P194" t="s">
        <v>8312</v>
      </c>
      <c r="Q194" s="9">
        <f t="shared" ref="Q194:Q257" si="15">ROUND(E194/D194*100,0)</f>
        <v>0</v>
      </c>
      <c r="R194">
        <f t="shared" si="11"/>
        <v>5.67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 t="s">
        <v>8308</v>
      </c>
      <c r="P195" t="s">
        <v>8312</v>
      </c>
      <c r="Q195" s="9">
        <f t="shared" si="15"/>
        <v>0</v>
      </c>
      <c r="R195">
        <f t="shared" ref="R195:R258" si="16">IFERROR(ROUND(E195/L195,2),0)</f>
        <v>0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 t="s">
        <v>8308</v>
      </c>
      <c r="P196" t="s">
        <v>8312</v>
      </c>
      <c r="Q196" s="9">
        <f t="shared" si="15"/>
        <v>0</v>
      </c>
      <c r="R196">
        <f t="shared" si="16"/>
        <v>1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 t="s">
        <v>8308</v>
      </c>
      <c r="P197" t="s">
        <v>8312</v>
      </c>
      <c r="Q197" s="9">
        <f t="shared" si="15"/>
        <v>0</v>
      </c>
      <c r="R197">
        <f t="shared" si="16"/>
        <v>0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 t="s">
        <v>8308</v>
      </c>
      <c r="P198" t="s">
        <v>8312</v>
      </c>
      <c r="Q198" s="9">
        <f t="shared" si="15"/>
        <v>42</v>
      </c>
      <c r="R198">
        <f t="shared" si="16"/>
        <v>77.11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 t="s">
        <v>8308</v>
      </c>
      <c r="P199" t="s">
        <v>8312</v>
      </c>
      <c r="Q199" s="9">
        <f t="shared" si="15"/>
        <v>10</v>
      </c>
      <c r="R199">
        <f t="shared" si="16"/>
        <v>32.75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 t="s">
        <v>8308</v>
      </c>
      <c r="P200" t="s">
        <v>8312</v>
      </c>
      <c r="Q200" s="9">
        <f t="shared" si="15"/>
        <v>1</v>
      </c>
      <c r="R200">
        <f t="shared" si="16"/>
        <v>46.5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 t="s">
        <v>8308</v>
      </c>
      <c r="P201" t="s">
        <v>8312</v>
      </c>
      <c r="Q201" s="9">
        <f t="shared" si="15"/>
        <v>0</v>
      </c>
      <c r="R201">
        <f t="shared" si="16"/>
        <v>0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 t="s">
        <v>8308</v>
      </c>
      <c r="P202" t="s">
        <v>8312</v>
      </c>
      <c r="Q202" s="9">
        <f t="shared" si="15"/>
        <v>26</v>
      </c>
      <c r="R202">
        <f t="shared" si="16"/>
        <v>87.31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 t="s">
        <v>8308</v>
      </c>
      <c r="P203" t="s">
        <v>8312</v>
      </c>
      <c r="Q203" s="9">
        <f t="shared" si="15"/>
        <v>58</v>
      </c>
      <c r="R203">
        <f t="shared" si="16"/>
        <v>54.29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 t="s">
        <v>8308</v>
      </c>
      <c r="P204" t="s">
        <v>8312</v>
      </c>
      <c r="Q204" s="9">
        <f t="shared" si="15"/>
        <v>0</v>
      </c>
      <c r="R204">
        <f t="shared" si="16"/>
        <v>0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 t="s">
        <v>8308</v>
      </c>
      <c r="P205" t="s">
        <v>8312</v>
      </c>
      <c r="Q205" s="9">
        <f t="shared" si="15"/>
        <v>30</v>
      </c>
      <c r="R205">
        <f t="shared" si="16"/>
        <v>93.25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 t="s">
        <v>8308</v>
      </c>
      <c r="P206" t="s">
        <v>8312</v>
      </c>
      <c r="Q206" s="9">
        <f t="shared" si="15"/>
        <v>51</v>
      </c>
      <c r="R206">
        <f t="shared" si="16"/>
        <v>117.68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 t="s">
        <v>8308</v>
      </c>
      <c r="P207" t="s">
        <v>8312</v>
      </c>
      <c r="Q207" s="9">
        <f t="shared" si="15"/>
        <v>16</v>
      </c>
      <c r="R207">
        <f t="shared" si="16"/>
        <v>76.47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 t="s">
        <v>8308</v>
      </c>
      <c r="P208" t="s">
        <v>8312</v>
      </c>
      <c r="Q208" s="9">
        <f t="shared" si="15"/>
        <v>0</v>
      </c>
      <c r="R208">
        <f t="shared" si="16"/>
        <v>0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 t="s">
        <v>8308</v>
      </c>
      <c r="P209" t="s">
        <v>8312</v>
      </c>
      <c r="Q209" s="9">
        <f t="shared" si="15"/>
        <v>15</v>
      </c>
      <c r="R209">
        <f t="shared" si="16"/>
        <v>163.85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 t="s">
        <v>8308</v>
      </c>
      <c r="P210" t="s">
        <v>8312</v>
      </c>
      <c r="Q210" s="9">
        <f t="shared" si="15"/>
        <v>0</v>
      </c>
      <c r="R210">
        <f t="shared" si="16"/>
        <v>0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 t="s">
        <v>8308</v>
      </c>
      <c r="P211" t="s">
        <v>8312</v>
      </c>
      <c r="Q211" s="9">
        <f t="shared" si="15"/>
        <v>0</v>
      </c>
      <c r="R211">
        <f t="shared" si="16"/>
        <v>0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 t="s">
        <v>8308</v>
      </c>
      <c r="P212" t="s">
        <v>8312</v>
      </c>
      <c r="Q212" s="9">
        <f t="shared" si="15"/>
        <v>25</v>
      </c>
      <c r="R212">
        <f t="shared" si="16"/>
        <v>91.82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 t="s">
        <v>8308</v>
      </c>
      <c r="P213" t="s">
        <v>8312</v>
      </c>
      <c r="Q213" s="9">
        <f t="shared" si="15"/>
        <v>45</v>
      </c>
      <c r="R213">
        <f t="shared" si="16"/>
        <v>185.83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 t="s">
        <v>8308</v>
      </c>
      <c r="P214" t="s">
        <v>8312</v>
      </c>
      <c r="Q214" s="9">
        <f t="shared" si="15"/>
        <v>0</v>
      </c>
      <c r="R214">
        <f t="shared" si="16"/>
        <v>1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 t="s">
        <v>8308</v>
      </c>
      <c r="P215" t="s">
        <v>8312</v>
      </c>
      <c r="Q215" s="9">
        <f t="shared" si="15"/>
        <v>0</v>
      </c>
      <c r="R215">
        <f t="shared" si="16"/>
        <v>20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 t="s">
        <v>8308</v>
      </c>
      <c r="P216" t="s">
        <v>8312</v>
      </c>
      <c r="Q216" s="9">
        <f t="shared" si="15"/>
        <v>0</v>
      </c>
      <c r="R216">
        <f t="shared" si="16"/>
        <v>1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 t="s">
        <v>8308</v>
      </c>
      <c r="P217" t="s">
        <v>8312</v>
      </c>
      <c r="Q217" s="9">
        <f t="shared" si="15"/>
        <v>0</v>
      </c>
      <c r="R217">
        <f t="shared" si="16"/>
        <v>10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 t="s">
        <v>8308</v>
      </c>
      <c r="P218" t="s">
        <v>8312</v>
      </c>
      <c r="Q218" s="9">
        <f t="shared" si="15"/>
        <v>56</v>
      </c>
      <c r="R218">
        <f t="shared" si="16"/>
        <v>331.54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 t="s">
        <v>8308</v>
      </c>
      <c r="P219" t="s">
        <v>8312</v>
      </c>
      <c r="Q219" s="9">
        <f t="shared" si="15"/>
        <v>12</v>
      </c>
      <c r="R219">
        <f t="shared" si="16"/>
        <v>314.29000000000002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 t="s">
        <v>8308</v>
      </c>
      <c r="P220" t="s">
        <v>8312</v>
      </c>
      <c r="Q220" s="9">
        <f t="shared" si="15"/>
        <v>2</v>
      </c>
      <c r="R220">
        <f t="shared" si="16"/>
        <v>100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 t="s">
        <v>8308</v>
      </c>
      <c r="P221" t="s">
        <v>8312</v>
      </c>
      <c r="Q221" s="9">
        <f t="shared" si="15"/>
        <v>18</v>
      </c>
      <c r="R221">
        <f t="shared" si="16"/>
        <v>115.99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 t="s">
        <v>8308</v>
      </c>
      <c r="P222" t="s">
        <v>8312</v>
      </c>
      <c r="Q222" s="9">
        <f t="shared" si="15"/>
        <v>1</v>
      </c>
      <c r="R222">
        <f t="shared" si="16"/>
        <v>120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 t="s">
        <v>8308</v>
      </c>
      <c r="P223" t="s">
        <v>8312</v>
      </c>
      <c r="Q223" s="9">
        <f t="shared" si="15"/>
        <v>0</v>
      </c>
      <c r="R223">
        <f t="shared" si="16"/>
        <v>0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 t="s">
        <v>8308</v>
      </c>
      <c r="P224" t="s">
        <v>8312</v>
      </c>
      <c r="Q224" s="9">
        <f t="shared" si="15"/>
        <v>13</v>
      </c>
      <c r="R224">
        <f t="shared" si="16"/>
        <v>65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 t="s">
        <v>8308</v>
      </c>
      <c r="P225" t="s">
        <v>8312</v>
      </c>
      <c r="Q225" s="9">
        <f t="shared" si="15"/>
        <v>0</v>
      </c>
      <c r="R225">
        <f t="shared" si="16"/>
        <v>0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 t="s">
        <v>8308</v>
      </c>
      <c r="P226" t="s">
        <v>8312</v>
      </c>
      <c r="Q226" s="9">
        <f t="shared" si="15"/>
        <v>0</v>
      </c>
      <c r="R226">
        <f t="shared" si="16"/>
        <v>0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 t="s">
        <v>8308</v>
      </c>
      <c r="P227" t="s">
        <v>8312</v>
      </c>
      <c r="Q227" s="9">
        <f t="shared" si="15"/>
        <v>0</v>
      </c>
      <c r="R227">
        <f t="shared" si="16"/>
        <v>0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 t="s">
        <v>8308</v>
      </c>
      <c r="P228" t="s">
        <v>8312</v>
      </c>
      <c r="Q228" s="9">
        <f t="shared" si="15"/>
        <v>1</v>
      </c>
      <c r="R228">
        <f t="shared" si="16"/>
        <v>125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 t="s">
        <v>8308</v>
      </c>
      <c r="P229" t="s">
        <v>8312</v>
      </c>
      <c r="Q229" s="9">
        <f t="shared" si="15"/>
        <v>0</v>
      </c>
      <c r="R229">
        <f t="shared" si="16"/>
        <v>0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 t="s">
        <v>8308</v>
      </c>
      <c r="P230" t="s">
        <v>8312</v>
      </c>
      <c r="Q230" s="9">
        <f t="shared" si="15"/>
        <v>0</v>
      </c>
      <c r="R230">
        <f t="shared" si="16"/>
        <v>0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 t="s">
        <v>8308</v>
      </c>
      <c r="P231" t="s">
        <v>8312</v>
      </c>
      <c r="Q231" s="9">
        <f t="shared" si="15"/>
        <v>0</v>
      </c>
      <c r="R231">
        <f t="shared" si="16"/>
        <v>0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 t="s">
        <v>8308</v>
      </c>
      <c r="P232" t="s">
        <v>8312</v>
      </c>
      <c r="Q232" s="9">
        <f t="shared" si="15"/>
        <v>0</v>
      </c>
      <c r="R232">
        <f t="shared" si="16"/>
        <v>30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 t="s">
        <v>8308</v>
      </c>
      <c r="P233" t="s">
        <v>8312</v>
      </c>
      <c r="Q233" s="9">
        <f t="shared" si="15"/>
        <v>0</v>
      </c>
      <c r="R233">
        <f t="shared" si="16"/>
        <v>0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 t="s">
        <v>8308</v>
      </c>
      <c r="P234" t="s">
        <v>8312</v>
      </c>
      <c r="Q234" s="9">
        <f t="shared" si="15"/>
        <v>3</v>
      </c>
      <c r="R234">
        <f t="shared" si="16"/>
        <v>15.71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 t="s">
        <v>8308</v>
      </c>
      <c r="P235" t="s">
        <v>8312</v>
      </c>
      <c r="Q235" s="9">
        <f t="shared" si="15"/>
        <v>0</v>
      </c>
      <c r="R235">
        <f t="shared" si="16"/>
        <v>0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 t="s">
        <v>8308</v>
      </c>
      <c r="P236" t="s">
        <v>8312</v>
      </c>
      <c r="Q236" s="9">
        <f t="shared" si="15"/>
        <v>40</v>
      </c>
      <c r="R236">
        <f t="shared" si="16"/>
        <v>80.2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 t="s">
        <v>8308</v>
      </c>
      <c r="P237" t="s">
        <v>8312</v>
      </c>
      <c r="Q237" s="9">
        <f t="shared" si="15"/>
        <v>0</v>
      </c>
      <c r="R237">
        <f t="shared" si="16"/>
        <v>0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 t="s">
        <v>8308</v>
      </c>
      <c r="P238" t="s">
        <v>8312</v>
      </c>
      <c r="Q238" s="9">
        <f t="shared" si="15"/>
        <v>0</v>
      </c>
      <c r="R238">
        <f t="shared" si="16"/>
        <v>0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 t="s">
        <v>8308</v>
      </c>
      <c r="P239" t="s">
        <v>8312</v>
      </c>
      <c r="Q239" s="9">
        <f t="shared" si="15"/>
        <v>0</v>
      </c>
      <c r="R239">
        <f t="shared" si="16"/>
        <v>50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 t="s">
        <v>8308</v>
      </c>
      <c r="P240" t="s">
        <v>8312</v>
      </c>
      <c r="Q240" s="9">
        <f t="shared" si="15"/>
        <v>0</v>
      </c>
      <c r="R240">
        <f t="shared" si="16"/>
        <v>0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 t="s">
        <v>8308</v>
      </c>
      <c r="P241" t="s">
        <v>8312</v>
      </c>
      <c r="Q241" s="9">
        <f t="shared" si="15"/>
        <v>25</v>
      </c>
      <c r="R241">
        <f t="shared" si="16"/>
        <v>50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 t="s">
        <v>8308</v>
      </c>
      <c r="P242" t="s">
        <v>8313</v>
      </c>
      <c r="Q242" s="9">
        <f t="shared" si="15"/>
        <v>108</v>
      </c>
      <c r="R242">
        <f t="shared" si="16"/>
        <v>117.85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 t="s">
        <v>8308</v>
      </c>
      <c r="P243" t="s">
        <v>8313</v>
      </c>
      <c r="Q243" s="9">
        <f t="shared" si="15"/>
        <v>113</v>
      </c>
      <c r="R243">
        <f t="shared" si="16"/>
        <v>109.04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 t="s">
        <v>8308</v>
      </c>
      <c r="P244" t="s">
        <v>8313</v>
      </c>
      <c r="Q244" s="9">
        <f t="shared" si="15"/>
        <v>113</v>
      </c>
      <c r="R244">
        <f t="shared" si="16"/>
        <v>73.02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 t="s">
        <v>8308</v>
      </c>
      <c r="P245" t="s">
        <v>8313</v>
      </c>
      <c r="Q245" s="9">
        <f t="shared" si="15"/>
        <v>103</v>
      </c>
      <c r="R245">
        <f t="shared" si="16"/>
        <v>78.2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 t="s">
        <v>8308</v>
      </c>
      <c r="P246" t="s">
        <v>8313</v>
      </c>
      <c r="Q246" s="9">
        <f t="shared" si="15"/>
        <v>114</v>
      </c>
      <c r="R246">
        <f t="shared" si="16"/>
        <v>47.4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 t="s">
        <v>8308</v>
      </c>
      <c r="P247" t="s">
        <v>8313</v>
      </c>
      <c r="Q247" s="9">
        <f t="shared" si="15"/>
        <v>104</v>
      </c>
      <c r="R247">
        <f t="shared" si="16"/>
        <v>54.02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 t="s">
        <v>8308</v>
      </c>
      <c r="P248" t="s">
        <v>8313</v>
      </c>
      <c r="Q248" s="9">
        <f t="shared" si="15"/>
        <v>305</v>
      </c>
      <c r="R248">
        <f t="shared" si="16"/>
        <v>68.489999999999995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 t="s">
        <v>8308</v>
      </c>
      <c r="P249" t="s">
        <v>8313</v>
      </c>
      <c r="Q249" s="9">
        <f t="shared" si="15"/>
        <v>134</v>
      </c>
      <c r="R249">
        <f t="shared" si="16"/>
        <v>108.15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 t="s">
        <v>8308</v>
      </c>
      <c r="P250" t="s">
        <v>8313</v>
      </c>
      <c r="Q250" s="9">
        <f t="shared" si="15"/>
        <v>101</v>
      </c>
      <c r="R250">
        <f t="shared" si="16"/>
        <v>589.95000000000005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 t="s">
        <v>8308</v>
      </c>
      <c r="P251" t="s">
        <v>8313</v>
      </c>
      <c r="Q251" s="9">
        <f t="shared" si="15"/>
        <v>113</v>
      </c>
      <c r="R251">
        <f t="shared" si="16"/>
        <v>48.05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 t="s">
        <v>8308</v>
      </c>
      <c r="P252" t="s">
        <v>8313</v>
      </c>
      <c r="Q252" s="9">
        <f t="shared" si="15"/>
        <v>106</v>
      </c>
      <c r="R252">
        <f t="shared" si="16"/>
        <v>72.48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 t="s">
        <v>8308</v>
      </c>
      <c r="P253" t="s">
        <v>8313</v>
      </c>
      <c r="Q253" s="9">
        <f t="shared" si="15"/>
        <v>126</v>
      </c>
      <c r="R253">
        <f t="shared" si="16"/>
        <v>57.08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 t="s">
        <v>8308</v>
      </c>
      <c r="P254" t="s">
        <v>8313</v>
      </c>
      <c r="Q254" s="9">
        <f t="shared" si="15"/>
        <v>185</v>
      </c>
      <c r="R254">
        <f t="shared" si="16"/>
        <v>85.44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 t="s">
        <v>8308</v>
      </c>
      <c r="P255" t="s">
        <v>8313</v>
      </c>
      <c r="Q255" s="9">
        <f t="shared" si="15"/>
        <v>101</v>
      </c>
      <c r="R255">
        <f t="shared" si="16"/>
        <v>215.86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 t="s">
        <v>8308</v>
      </c>
      <c r="P256" t="s">
        <v>8313</v>
      </c>
      <c r="Q256" s="9">
        <f t="shared" si="15"/>
        <v>117</v>
      </c>
      <c r="R256">
        <f t="shared" si="16"/>
        <v>89.39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 t="s">
        <v>8308</v>
      </c>
      <c r="P257" t="s">
        <v>8313</v>
      </c>
      <c r="Q257" s="9">
        <f t="shared" si="15"/>
        <v>107</v>
      </c>
      <c r="R257">
        <f t="shared" si="16"/>
        <v>45.42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 t="s">
        <v>8308</v>
      </c>
      <c r="P258" t="s">
        <v>8313</v>
      </c>
      <c r="Q258" s="9">
        <f t="shared" ref="Q258:Q321" si="20">ROUND(E258/D258*100,0)</f>
        <v>139</v>
      </c>
      <c r="R258">
        <f t="shared" si="16"/>
        <v>65.760000000000005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 t="s">
        <v>8308</v>
      </c>
      <c r="P259" t="s">
        <v>8313</v>
      </c>
      <c r="Q259" s="9">
        <f t="shared" si="20"/>
        <v>107</v>
      </c>
      <c r="R259">
        <f t="shared" ref="R259:R322" si="21">IFERROR(ROUND(E259/L259,2),0)</f>
        <v>66.7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 t="s">
        <v>8308</v>
      </c>
      <c r="P260" t="s">
        <v>8313</v>
      </c>
      <c r="Q260" s="9">
        <f t="shared" si="20"/>
        <v>191</v>
      </c>
      <c r="R260">
        <f t="shared" si="21"/>
        <v>83.35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 t="s">
        <v>8308</v>
      </c>
      <c r="P261" t="s">
        <v>8313</v>
      </c>
      <c r="Q261" s="9">
        <f t="shared" si="20"/>
        <v>132</v>
      </c>
      <c r="R261">
        <f t="shared" si="21"/>
        <v>105.05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 t="s">
        <v>8308</v>
      </c>
      <c r="P262" t="s">
        <v>8313</v>
      </c>
      <c r="Q262" s="9">
        <f t="shared" si="20"/>
        <v>106</v>
      </c>
      <c r="R262">
        <f t="shared" si="21"/>
        <v>120.91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 t="s">
        <v>8308</v>
      </c>
      <c r="P263" t="s">
        <v>8313</v>
      </c>
      <c r="Q263" s="9">
        <f t="shared" si="20"/>
        <v>107</v>
      </c>
      <c r="R263">
        <f t="shared" si="21"/>
        <v>97.64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 t="s">
        <v>8308</v>
      </c>
      <c r="P264" t="s">
        <v>8313</v>
      </c>
      <c r="Q264" s="9">
        <f t="shared" si="20"/>
        <v>240</v>
      </c>
      <c r="R264">
        <f t="shared" si="21"/>
        <v>41.38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 t="s">
        <v>8308</v>
      </c>
      <c r="P265" t="s">
        <v>8313</v>
      </c>
      <c r="Q265" s="9">
        <f t="shared" si="20"/>
        <v>118</v>
      </c>
      <c r="R265">
        <f t="shared" si="21"/>
        <v>30.65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 t="s">
        <v>8308</v>
      </c>
      <c r="P266" t="s">
        <v>8313</v>
      </c>
      <c r="Q266" s="9">
        <f t="shared" si="20"/>
        <v>118</v>
      </c>
      <c r="R266">
        <f t="shared" si="21"/>
        <v>64.95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 t="s">
        <v>8308</v>
      </c>
      <c r="P267" t="s">
        <v>8313</v>
      </c>
      <c r="Q267" s="9">
        <f t="shared" si="20"/>
        <v>111</v>
      </c>
      <c r="R267">
        <f t="shared" si="21"/>
        <v>95.78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 t="s">
        <v>8308</v>
      </c>
      <c r="P268" t="s">
        <v>8313</v>
      </c>
      <c r="Q268" s="9">
        <f t="shared" si="20"/>
        <v>146</v>
      </c>
      <c r="R268">
        <f t="shared" si="21"/>
        <v>40.42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 t="s">
        <v>8308</v>
      </c>
      <c r="P269" t="s">
        <v>8313</v>
      </c>
      <c r="Q269" s="9">
        <f t="shared" si="20"/>
        <v>132</v>
      </c>
      <c r="R269">
        <f t="shared" si="21"/>
        <v>78.58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 t="s">
        <v>8308</v>
      </c>
      <c r="P270" t="s">
        <v>8313</v>
      </c>
      <c r="Q270" s="9">
        <f t="shared" si="20"/>
        <v>111</v>
      </c>
      <c r="R270">
        <f t="shared" si="21"/>
        <v>50.18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 t="s">
        <v>8308</v>
      </c>
      <c r="P271" t="s">
        <v>8313</v>
      </c>
      <c r="Q271" s="9">
        <f t="shared" si="20"/>
        <v>147</v>
      </c>
      <c r="R271">
        <f t="shared" si="21"/>
        <v>92.25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 t="s">
        <v>8308</v>
      </c>
      <c r="P272" t="s">
        <v>8313</v>
      </c>
      <c r="Q272" s="9">
        <f t="shared" si="20"/>
        <v>153</v>
      </c>
      <c r="R272">
        <f t="shared" si="21"/>
        <v>57.54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 t="s">
        <v>8308</v>
      </c>
      <c r="P273" t="s">
        <v>8313</v>
      </c>
      <c r="Q273" s="9">
        <f t="shared" si="20"/>
        <v>105</v>
      </c>
      <c r="R273">
        <f t="shared" si="21"/>
        <v>109.42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 t="s">
        <v>8308</v>
      </c>
      <c r="P274" t="s">
        <v>8313</v>
      </c>
      <c r="Q274" s="9">
        <f t="shared" si="20"/>
        <v>177</v>
      </c>
      <c r="R274">
        <f t="shared" si="21"/>
        <v>81.89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 t="s">
        <v>8308</v>
      </c>
      <c r="P275" t="s">
        <v>8313</v>
      </c>
      <c r="Q275" s="9">
        <f t="shared" si="20"/>
        <v>108</v>
      </c>
      <c r="R275">
        <f t="shared" si="21"/>
        <v>45.67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 t="s">
        <v>8308</v>
      </c>
      <c r="P276" t="s">
        <v>8313</v>
      </c>
      <c r="Q276" s="9">
        <f t="shared" si="20"/>
        <v>156</v>
      </c>
      <c r="R276">
        <f t="shared" si="21"/>
        <v>55.22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 t="s">
        <v>8308</v>
      </c>
      <c r="P277" t="s">
        <v>8313</v>
      </c>
      <c r="Q277" s="9">
        <f t="shared" si="20"/>
        <v>108</v>
      </c>
      <c r="R277">
        <f t="shared" si="21"/>
        <v>65.3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 t="s">
        <v>8308</v>
      </c>
      <c r="P278" t="s">
        <v>8313</v>
      </c>
      <c r="Q278" s="9">
        <f t="shared" si="20"/>
        <v>148</v>
      </c>
      <c r="R278">
        <f t="shared" si="21"/>
        <v>95.23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 t="s">
        <v>8308</v>
      </c>
      <c r="P279" t="s">
        <v>8313</v>
      </c>
      <c r="Q279" s="9">
        <f t="shared" si="20"/>
        <v>110</v>
      </c>
      <c r="R279">
        <f t="shared" si="21"/>
        <v>75.44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 t="s">
        <v>8308</v>
      </c>
      <c r="P280" t="s">
        <v>8313</v>
      </c>
      <c r="Q280" s="9">
        <f t="shared" si="20"/>
        <v>150</v>
      </c>
      <c r="R280">
        <f t="shared" si="21"/>
        <v>97.82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 t="s">
        <v>8308</v>
      </c>
      <c r="P281" t="s">
        <v>8313</v>
      </c>
      <c r="Q281" s="9">
        <f t="shared" si="20"/>
        <v>157</v>
      </c>
      <c r="R281">
        <f t="shared" si="21"/>
        <v>87.69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 t="s">
        <v>8308</v>
      </c>
      <c r="P282" t="s">
        <v>8313</v>
      </c>
      <c r="Q282" s="9">
        <f t="shared" si="20"/>
        <v>156</v>
      </c>
      <c r="R282">
        <f t="shared" si="21"/>
        <v>54.75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 t="s">
        <v>8308</v>
      </c>
      <c r="P283" t="s">
        <v>8313</v>
      </c>
      <c r="Q283" s="9">
        <f t="shared" si="20"/>
        <v>121</v>
      </c>
      <c r="R283">
        <f t="shared" si="21"/>
        <v>83.95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 t="s">
        <v>8308</v>
      </c>
      <c r="P284" t="s">
        <v>8313</v>
      </c>
      <c r="Q284" s="9">
        <f t="shared" si="20"/>
        <v>101</v>
      </c>
      <c r="R284">
        <f t="shared" si="21"/>
        <v>254.39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 t="s">
        <v>8308</v>
      </c>
      <c r="P285" t="s">
        <v>8313</v>
      </c>
      <c r="Q285" s="9">
        <f t="shared" si="20"/>
        <v>114</v>
      </c>
      <c r="R285">
        <f t="shared" si="21"/>
        <v>101.83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 t="s">
        <v>8308</v>
      </c>
      <c r="P286" t="s">
        <v>8313</v>
      </c>
      <c r="Q286" s="9">
        <f t="shared" si="20"/>
        <v>105</v>
      </c>
      <c r="R286">
        <f t="shared" si="21"/>
        <v>55.07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 t="s">
        <v>8308</v>
      </c>
      <c r="P287" t="s">
        <v>8313</v>
      </c>
      <c r="Q287" s="9">
        <f t="shared" si="20"/>
        <v>229</v>
      </c>
      <c r="R287">
        <f t="shared" si="21"/>
        <v>56.9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 t="s">
        <v>8308</v>
      </c>
      <c r="P288" t="s">
        <v>8313</v>
      </c>
      <c r="Q288" s="9">
        <f t="shared" si="20"/>
        <v>109</v>
      </c>
      <c r="R288">
        <f t="shared" si="21"/>
        <v>121.28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 t="s">
        <v>8308</v>
      </c>
      <c r="P289" t="s">
        <v>8313</v>
      </c>
      <c r="Q289" s="9">
        <f t="shared" si="20"/>
        <v>176</v>
      </c>
      <c r="R289">
        <f t="shared" si="21"/>
        <v>91.19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 t="s">
        <v>8308</v>
      </c>
      <c r="P290" t="s">
        <v>8313</v>
      </c>
      <c r="Q290" s="9">
        <f t="shared" si="20"/>
        <v>103</v>
      </c>
      <c r="R290">
        <f t="shared" si="21"/>
        <v>115.45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 t="s">
        <v>8308</v>
      </c>
      <c r="P291" t="s">
        <v>8313</v>
      </c>
      <c r="Q291" s="9">
        <f t="shared" si="20"/>
        <v>105</v>
      </c>
      <c r="R291">
        <f t="shared" si="21"/>
        <v>67.77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 t="s">
        <v>8308</v>
      </c>
      <c r="P292" t="s">
        <v>8313</v>
      </c>
      <c r="Q292" s="9">
        <f t="shared" si="20"/>
        <v>107</v>
      </c>
      <c r="R292">
        <f t="shared" si="21"/>
        <v>28.58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 t="s">
        <v>8308</v>
      </c>
      <c r="P293" t="s">
        <v>8313</v>
      </c>
      <c r="Q293" s="9">
        <f t="shared" si="20"/>
        <v>120</v>
      </c>
      <c r="R293">
        <f t="shared" si="21"/>
        <v>46.88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 t="s">
        <v>8308</v>
      </c>
      <c r="P294" t="s">
        <v>8313</v>
      </c>
      <c r="Q294" s="9">
        <f t="shared" si="20"/>
        <v>102</v>
      </c>
      <c r="R294">
        <f t="shared" si="21"/>
        <v>154.41999999999999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 t="s">
        <v>8308</v>
      </c>
      <c r="P295" t="s">
        <v>8313</v>
      </c>
      <c r="Q295" s="9">
        <f t="shared" si="20"/>
        <v>101</v>
      </c>
      <c r="R295">
        <f t="shared" si="21"/>
        <v>201.22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 t="s">
        <v>8308</v>
      </c>
      <c r="P296" t="s">
        <v>8313</v>
      </c>
      <c r="Q296" s="9">
        <f t="shared" si="20"/>
        <v>100</v>
      </c>
      <c r="R296">
        <f t="shared" si="21"/>
        <v>100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 t="s">
        <v>8308</v>
      </c>
      <c r="P297" t="s">
        <v>8313</v>
      </c>
      <c r="Q297" s="9">
        <f t="shared" si="20"/>
        <v>133</v>
      </c>
      <c r="R297">
        <f t="shared" si="21"/>
        <v>100.08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 t="s">
        <v>8308</v>
      </c>
      <c r="P298" t="s">
        <v>8313</v>
      </c>
      <c r="Q298" s="9">
        <f t="shared" si="20"/>
        <v>119</v>
      </c>
      <c r="R298">
        <f t="shared" si="21"/>
        <v>230.09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 t="s">
        <v>8308</v>
      </c>
      <c r="P299" t="s">
        <v>8313</v>
      </c>
      <c r="Q299" s="9">
        <f t="shared" si="20"/>
        <v>101</v>
      </c>
      <c r="R299">
        <f t="shared" si="21"/>
        <v>141.75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 t="s">
        <v>8308</v>
      </c>
      <c r="P300" t="s">
        <v>8313</v>
      </c>
      <c r="Q300" s="9">
        <f t="shared" si="20"/>
        <v>109</v>
      </c>
      <c r="R300">
        <f t="shared" si="21"/>
        <v>56.34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 t="s">
        <v>8308</v>
      </c>
      <c r="P301" t="s">
        <v>8313</v>
      </c>
      <c r="Q301" s="9">
        <f t="shared" si="20"/>
        <v>179</v>
      </c>
      <c r="R301">
        <f t="shared" si="21"/>
        <v>73.34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 t="s">
        <v>8308</v>
      </c>
      <c r="P302" t="s">
        <v>8313</v>
      </c>
      <c r="Q302" s="9">
        <f t="shared" si="20"/>
        <v>102</v>
      </c>
      <c r="R302">
        <f t="shared" si="21"/>
        <v>85.34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 t="s">
        <v>8308</v>
      </c>
      <c r="P303" t="s">
        <v>8313</v>
      </c>
      <c r="Q303" s="9">
        <f t="shared" si="20"/>
        <v>119</v>
      </c>
      <c r="R303">
        <f t="shared" si="21"/>
        <v>61.5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 t="s">
        <v>8308</v>
      </c>
      <c r="P304" t="s">
        <v>8313</v>
      </c>
      <c r="Q304" s="9">
        <f t="shared" si="20"/>
        <v>100</v>
      </c>
      <c r="R304">
        <f t="shared" si="21"/>
        <v>93.02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 t="s">
        <v>8308</v>
      </c>
      <c r="P305" t="s">
        <v>8313</v>
      </c>
      <c r="Q305" s="9">
        <f t="shared" si="20"/>
        <v>137</v>
      </c>
      <c r="R305">
        <f t="shared" si="21"/>
        <v>50.29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 t="s">
        <v>8308</v>
      </c>
      <c r="P306" t="s">
        <v>8313</v>
      </c>
      <c r="Q306" s="9">
        <f t="shared" si="20"/>
        <v>232</v>
      </c>
      <c r="R306">
        <f t="shared" si="21"/>
        <v>106.43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 t="s">
        <v>8308</v>
      </c>
      <c r="P307" t="s">
        <v>8313</v>
      </c>
      <c r="Q307" s="9">
        <f t="shared" si="20"/>
        <v>130</v>
      </c>
      <c r="R307">
        <f t="shared" si="21"/>
        <v>51.72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 t="s">
        <v>8308</v>
      </c>
      <c r="P308" t="s">
        <v>8313</v>
      </c>
      <c r="Q308" s="9">
        <f t="shared" si="20"/>
        <v>293</v>
      </c>
      <c r="R308">
        <f t="shared" si="21"/>
        <v>36.61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 t="s">
        <v>8308</v>
      </c>
      <c r="P309" t="s">
        <v>8313</v>
      </c>
      <c r="Q309" s="9">
        <f t="shared" si="20"/>
        <v>111</v>
      </c>
      <c r="R309">
        <f t="shared" si="21"/>
        <v>42.52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 t="s">
        <v>8308</v>
      </c>
      <c r="P310" t="s">
        <v>8313</v>
      </c>
      <c r="Q310" s="9">
        <f t="shared" si="20"/>
        <v>106</v>
      </c>
      <c r="R310">
        <f t="shared" si="21"/>
        <v>62.71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 t="s">
        <v>8308</v>
      </c>
      <c r="P311" t="s">
        <v>8313</v>
      </c>
      <c r="Q311" s="9">
        <f t="shared" si="20"/>
        <v>119</v>
      </c>
      <c r="R311">
        <f t="shared" si="21"/>
        <v>89.96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 t="s">
        <v>8308</v>
      </c>
      <c r="P312" t="s">
        <v>8313</v>
      </c>
      <c r="Q312" s="9">
        <f t="shared" si="20"/>
        <v>104</v>
      </c>
      <c r="R312">
        <f t="shared" si="21"/>
        <v>28.92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 t="s">
        <v>8308</v>
      </c>
      <c r="P313" t="s">
        <v>8313</v>
      </c>
      <c r="Q313" s="9">
        <f t="shared" si="20"/>
        <v>104</v>
      </c>
      <c r="R313">
        <f t="shared" si="21"/>
        <v>138.80000000000001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 t="s">
        <v>8308</v>
      </c>
      <c r="P314" t="s">
        <v>8313</v>
      </c>
      <c r="Q314" s="9">
        <f t="shared" si="20"/>
        <v>112</v>
      </c>
      <c r="R314">
        <f t="shared" si="21"/>
        <v>61.3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 t="s">
        <v>8308</v>
      </c>
      <c r="P315" t="s">
        <v>8313</v>
      </c>
      <c r="Q315" s="9">
        <f t="shared" si="20"/>
        <v>105</v>
      </c>
      <c r="R315">
        <f t="shared" si="21"/>
        <v>80.2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 t="s">
        <v>8308</v>
      </c>
      <c r="P316" t="s">
        <v>8313</v>
      </c>
      <c r="Q316" s="9">
        <f t="shared" si="20"/>
        <v>385</v>
      </c>
      <c r="R316">
        <f t="shared" si="21"/>
        <v>32.1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 t="s">
        <v>8308</v>
      </c>
      <c r="P317" t="s">
        <v>8313</v>
      </c>
      <c r="Q317" s="9">
        <f t="shared" si="20"/>
        <v>101</v>
      </c>
      <c r="R317">
        <f t="shared" si="21"/>
        <v>200.89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 t="s">
        <v>8308</v>
      </c>
      <c r="P318" t="s">
        <v>8313</v>
      </c>
      <c r="Q318" s="9">
        <f t="shared" si="20"/>
        <v>114</v>
      </c>
      <c r="R318">
        <f t="shared" si="21"/>
        <v>108.01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 t="s">
        <v>8308</v>
      </c>
      <c r="P319" t="s">
        <v>8313</v>
      </c>
      <c r="Q319" s="9">
        <f t="shared" si="20"/>
        <v>101</v>
      </c>
      <c r="R319">
        <f t="shared" si="21"/>
        <v>95.7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 t="s">
        <v>8308</v>
      </c>
      <c r="P320" t="s">
        <v>8313</v>
      </c>
      <c r="Q320" s="9">
        <f t="shared" si="20"/>
        <v>283</v>
      </c>
      <c r="R320">
        <f t="shared" si="21"/>
        <v>49.88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 t="s">
        <v>8308</v>
      </c>
      <c r="P321" t="s">
        <v>8313</v>
      </c>
      <c r="Q321" s="9">
        <f t="shared" si="20"/>
        <v>113</v>
      </c>
      <c r="R321">
        <f t="shared" si="21"/>
        <v>110.47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 t="s">
        <v>8308</v>
      </c>
      <c r="P322" t="s">
        <v>8313</v>
      </c>
      <c r="Q322" s="9">
        <f t="shared" ref="Q322:Q385" si="25">ROUND(E322/D322*100,0)</f>
        <v>107</v>
      </c>
      <c r="R322">
        <f t="shared" si="21"/>
        <v>134.91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 t="s">
        <v>8308</v>
      </c>
      <c r="P323" t="s">
        <v>8313</v>
      </c>
      <c r="Q323" s="9">
        <f t="shared" si="25"/>
        <v>103</v>
      </c>
      <c r="R323">
        <f t="shared" ref="R323:R386" si="26">IFERROR(ROUND(E323/L323,2),0)</f>
        <v>106.62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 t="s">
        <v>8308</v>
      </c>
      <c r="P324" t="s">
        <v>8313</v>
      </c>
      <c r="Q324" s="9">
        <f t="shared" si="25"/>
        <v>108</v>
      </c>
      <c r="R324">
        <f t="shared" si="26"/>
        <v>145.04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 t="s">
        <v>8308</v>
      </c>
      <c r="P325" t="s">
        <v>8313</v>
      </c>
      <c r="Q325" s="9">
        <f t="shared" si="25"/>
        <v>123</v>
      </c>
      <c r="R325">
        <f t="shared" si="26"/>
        <v>114.59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 t="s">
        <v>8308</v>
      </c>
      <c r="P326" t="s">
        <v>8313</v>
      </c>
      <c r="Q326" s="9">
        <f t="shared" si="25"/>
        <v>102</v>
      </c>
      <c r="R326">
        <f t="shared" si="26"/>
        <v>105.32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 t="s">
        <v>8308</v>
      </c>
      <c r="P327" t="s">
        <v>8313</v>
      </c>
      <c r="Q327" s="9">
        <f t="shared" si="25"/>
        <v>104</v>
      </c>
      <c r="R327">
        <f t="shared" si="26"/>
        <v>70.92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 t="s">
        <v>8308</v>
      </c>
      <c r="P328" t="s">
        <v>8313</v>
      </c>
      <c r="Q328" s="9">
        <f t="shared" si="25"/>
        <v>113</v>
      </c>
      <c r="R328">
        <f t="shared" si="26"/>
        <v>147.16999999999999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 t="s">
        <v>8308</v>
      </c>
      <c r="P329" t="s">
        <v>8313</v>
      </c>
      <c r="Q329" s="9">
        <f t="shared" si="25"/>
        <v>136</v>
      </c>
      <c r="R329">
        <f t="shared" si="26"/>
        <v>160.47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 t="s">
        <v>8308</v>
      </c>
      <c r="P330" t="s">
        <v>8313</v>
      </c>
      <c r="Q330" s="9">
        <f t="shared" si="25"/>
        <v>104</v>
      </c>
      <c r="R330">
        <f t="shared" si="26"/>
        <v>156.05000000000001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 t="s">
        <v>8308</v>
      </c>
      <c r="P331" t="s">
        <v>8313</v>
      </c>
      <c r="Q331" s="9">
        <f t="shared" si="25"/>
        <v>106</v>
      </c>
      <c r="R331">
        <f t="shared" si="26"/>
        <v>63.17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 t="s">
        <v>8308</v>
      </c>
      <c r="P332" t="s">
        <v>8313</v>
      </c>
      <c r="Q332" s="9">
        <f t="shared" si="25"/>
        <v>102</v>
      </c>
      <c r="R332">
        <f t="shared" si="26"/>
        <v>104.82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 t="s">
        <v>8308</v>
      </c>
      <c r="P333" t="s">
        <v>8313</v>
      </c>
      <c r="Q333" s="9">
        <f t="shared" si="25"/>
        <v>107</v>
      </c>
      <c r="R333">
        <f t="shared" si="26"/>
        <v>97.36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 t="s">
        <v>8308</v>
      </c>
      <c r="P334" t="s">
        <v>8313</v>
      </c>
      <c r="Q334" s="9">
        <f t="shared" si="25"/>
        <v>113</v>
      </c>
      <c r="R334">
        <f t="shared" si="26"/>
        <v>203.63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 t="s">
        <v>8308</v>
      </c>
      <c r="P335" t="s">
        <v>8313</v>
      </c>
      <c r="Q335" s="9">
        <f t="shared" si="25"/>
        <v>125</v>
      </c>
      <c r="R335">
        <f t="shared" si="26"/>
        <v>188.31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 t="s">
        <v>8308</v>
      </c>
      <c r="P336" t="s">
        <v>8313</v>
      </c>
      <c r="Q336" s="9">
        <f t="shared" si="25"/>
        <v>101</v>
      </c>
      <c r="R336">
        <f t="shared" si="26"/>
        <v>146.65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 t="s">
        <v>8308</v>
      </c>
      <c r="P337" t="s">
        <v>8313</v>
      </c>
      <c r="Q337" s="9">
        <f t="shared" si="25"/>
        <v>103</v>
      </c>
      <c r="R337">
        <f t="shared" si="26"/>
        <v>109.19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 t="s">
        <v>8308</v>
      </c>
      <c r="P338" t="s">
        <v>8313</v>
      </c>
      <c r="Q338" s="9">
        <f t="shared" si="25"/>
        <v>117</v>
      </c>
      <c r="R338">
        <f t="shared" si="26"/>
        <v>59.25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 t="s">
        <v>8308</v>
      </c>
      <c r="P339" t="s">
        <v>8313</v>
      </c>
      <c r="Q339" s="9">
        <f t="shared" si="25"/>
        <v>101</v>
      </c>
      <c r="R339">
        <f t="shared" si="26"/>
        <v>97.9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 t="s">
        <v>8308</v>
      </c>
      <c r="P340" t="s">
        <v>8313</v>
      </c>
      <c r="Q340" s="9">
        <f t="shared" si="25"/>
        <v>110</v>
      </c>
      <c r="R340">
        <f t="shared" si="26"/>
        <v>70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 t="s">
        <v>8308</v>
      </c>
      <c r="P341" t="s">
        <v>8313</v>
      </c>
      <c r="Q341" s="9">
        <f t="shared" si="25"/>
        <v>108</v>
      </c>
      <c r="R341">
        <f t="shared" si="26"/>
        <v>72.87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 t="s">
        <v>8308</v>
      </c>
      <c r="P342" t="s">
        <v>8313</v>
      </c>
      <c r="Q342" s="9">
        <f t="shared" si="25"/>
        <v>125</v>
      </c>
      <c r="R342">
        <f t="shared" si="26"/>
        <v>146.35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 t="s">
        <v>8308</v>
      </c>
      <c r="P343" t="s">
        <v>8313</v>
      </c>
      <c r="Q343" s="9">
        <f t="shared" si="25"/>
        <v>107</v>
      </c>
      <c r="R343">
        <f t="shared" si="26"/>
        <v>67.91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 t="s">
        <v>8308</v>
      </c>
      <c r="P344" t="s">
        <v>8313</v>
      </c>
      <c r="Q344" s="9">
        <f t="shared" si="25"/>
        <v>100</v>
      </c>
      <c r="R344">
        <f t="shared" si="26"/>
        <v>169.85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 t="s">
        <v>8308</v>
      </c>
      <c r="P345" t="s">
        <v>8313</v>
      </c>
      <c r="Q345" s="9">
        <f t="shared" si="25"/>
        <v>102</v>
      </c>
      <c r="R345">
        <f t="shared" si="26"/>
        <v>58.41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 t="s">
        <v>8308</v>
      </c>
      <c r="P346" t="s">
        <v>8313</v>
      </c>
      <c r="Q346" s="9">
        <f t="shared" si="25"/>
        <v>102</v>
      </c>
      <c r="R346">
        <f t="shared" si="26"/>
        <v>119.99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 t="s">
        <v>8308</v>
      </c>
      <c r="P347" t="s">
        <v>8313</v>
      </c>
      <c r="Q347" s="9">
        <f t="shared" si="25"/>
        <v>123</v>
      </c>
      <c r="R347">
        <f t="shared" si="26"/>
        <v>99.86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 t="s">
        <v>8308</v>
      </c>
      <c r="P348" t="s">
        <v>8313</v>
      </c>
      <c r="Q348" s="9">
        <f t="shared" si="25"/>
        <v>170</v>
      </c>
      <c r="R348">
        <f t="shared" si="26"/>
        <v>90.58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 t="s">
        <v>8308</v>
      </c>
      <c r="P349" t="s">
        <v>8313</v>
      </c>
      <c r="Q349" s="9">
        <f t="shared" si="25"/>
        <v>112</v>
      </c>
      <c r="R349">
        <f t="shared" si="26"/>
        <v>117.77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 t="s">
        <v>8308</v>
      </c>
      <c r="P350" t="s">
        <v>8313</v>
      </c>
      <c r="Q350" s="9">
        <f t="shared" si="25"/>
        <v>103</v>
      </c>
      <c r="R350">
        <f t="shared" si="26"/>
        <v>86.55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 t="s">
        <v>8308</v>
      </c>
      <c r="P351" t="s">
        <v>8313</v>
      </c>
      <c r="Q351" s="9">
        <f t="shared" si="25"/>
        <v>107</v>
      </c>
      <c r="R351">
        <f t="shared" si="26"/>
        <v>71.900000000000006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 t="s">
        <v>8308</v>
      </c>
      <c r="P352" t="s">
        <v>8313</v>
      </c>
      <c r="Q352" s="9">
        <f t="shared" si="25"/>
        <v>115</v>
      </c>
      <c r="R352">
        <f t="shared" si="26"/>
        <v>129.82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 t="s">
        <v>8308</v>
      </c>
      <c r="P353" t="s">
        <v>8313</v>
      </c>
      <c r="Q353" s="9">
        <f t="shared" si="25"/>
        <v>127</v>
      </c>
      <c r="R353">
        <f t="shared" si="26"/>
        <v>44.91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 t="s">
        <v>8308</v>
      </c>
      <c r="P354" t="s">
        <v>8313</v>
      </c>
      <c r="Q354" s="9">
        <f t="shared" si="25"/>
        <v>117</v>
      </c>
      <c r="R354">
        <f t="shared" si="26"/>
        <v>40.76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 t="s">
        <v>8308</v>
      </c>
      <c r="P355" t="s">
        <v>8313</v>
      </c>
      <c r="Q355" s="9">
        <f t="shared" si="25"/>
        <v>109</v>
      </c>
      <c r="R355">
        <f t="shared" si="26"/>
        <v>103.52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 t="s">
        <v>8308</v>
      </c>
      <c r="P356" t="s">
        <v>8313</v>
      </c>
      <c r="Q356" s="9">
        <f t="shared" si="25"/>
        <v>104</v>
      </c>
      <c r="R356">
        <f t="shared" si="26"/>
        <v>125.45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 t="s">
        <v>8308</v>
      </c>
      <c r="P357" t="s">
        <v>8313</v>
      </c>
      <c r="Q357" s="9">
        <f t="shared" si="25"/>
        <v>116</v>
      </c>
      <c r="R357">
        <f t="shared" si="26"/>
        <v>246.61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 t="s">
        <v>8308</v>
      </c>
      <c r="P358" t="s">
        <v>8313</v>
      </c>
      <c r="Q358" s="9">
        <f t="shared" si="25"/>
        <v>103</v>
      </c>
      <c r="R358">
        <f t="shared" si="26"/>
        <v>79.400000000000006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 t="s">
        <v>8308</v>
      </c>
      <c r="P359" t="s">
        <v>8313</v>
      </c>
      <c r="Q359" s="9">
        <f t="shared" si="25"/>
        <v>174</v>
      </c>
      <c r="R359">
        <f t="shared" si="26"/>
        <v>86.14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 t="s">
        <v>8308</v>
      </c>
      <c r="P360" t="s">
        <v>8313</v>
      </c>
      <c r="Q360" s="9">
        <f t="shared" si="25"/>
        <v>103</v>
      </c>
      <c r="R360">
        <f t="shared" si="26"/>
        <v>193.05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 t="s">
        <v>8308</v>
      </c>
      <c r="P361" t="s">
        <v>8313</v>
      </c>
      <c r="Q361" s="9">
        <f t="shared" si="25"/>
        <v>105</v>
      </c>
      <c r="R361">
        <f t="shared" si="26"/>
        <v>84.02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 t="s">
        <v>8308</v>
      </c>
      <c r="P362" t="s">
        <v>8313</v>
      </c>
      <c r="Q362" s="9">
        <f t="shared" si="25"/>
        <v>101</v>
      </c>
      <c r="R362">
        <f t="shared" si="26"/>
        <v>139.83000000000001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 t="s">
        <v>8308</v>
      </c>
      <c r="P363" t="s">
        <v>8313</v>
      </c>
      <c r="Q363" s="9">
        <f t="shared" si="25"/>
        <v>111</v>
      </c>
      <c r="R363">
        <f t="shared" si="26"/>
        <v>109.82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 t="s">
        <v>8308</v>
      </c>
      <c r="P364" t="s">
        <v>8313</v>
      </c>
      <c r="Q364" s="9">
        <f t="shared" si="25"/>
        <v>124</v>
      </c>
      <c r="R364">
        <f t="shared" si="26"/>
        <v>139.53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 t="s">
        <v>8308</v>
      </c>
      <c r="P365" t="s">
        <v>8313</v>
      </c>
      <c r="Q365" s="9">
        <f t="shared" si="25"/>
        <v>101</v>
      </c>
      <c r="R365">
        <f t="shared" si="26"/>
        <v>347.85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 t="s">
        <v>8308</v>
      </c>
      <c r="P366" t="s">
        <v>8313</v>
      </c>
      <c r="Q366" s="9">
        <f t="shared" si="25"/>
        <v>110</v>
      </c>
      <c r="R366">
        <f t="shared" si="26"/>
        <v>68.239999999999995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 t="s">
        <v>8308</v>
      </c>
      <c r="P367" t="s">
        <v>8313</v>
      </c>
      <c r="Q367" s="9">
        <f t="shared" si="25"/>
        <v>104</v>
      </c>
      <c r="R367">
        <f t="shared" si="26"/>
        <v>239.94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 t="s">
        <v>8308</v>
      </c>
      <c r="P368" t="s">
        <v>8313</v>
      </c>
      <c r="Q368" s="9">
        <f t="shared" si="25"/>
        <v>101</v>
      </c>
      <c r="R368">
        <f t="shared" si="26"/>
        <v>287.31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 t="s">
        <v>8308</v>
      </c>
      <c r="P369" t="s">
        <v>8313</v>
      </c>
      <c r="Q369" s="9">
        <f t="shared" si="25"/>
        <v>103</v>
      </c>
      <c r="R369">
        <f t="shared" si="26"/>
        <v>86.85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 t="s">
        <v>8308</v>
      </c>
      <c r="P370" t="s">
        <v>8313</v>
      </c>
      <c r="Q370" s="9">
        <f t="shared" si="25"/>
        <v>104</v>
      </c>
      <c r="R370">
        <f t="shared" si="26"/>
        <v>81.849999999999994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 t="s">
        <v>8308</v>
      </c>
      <c r="P371" t="s">
        <v>8313</v>
      </c>
      <c r="Q371" s="9">
        <f t="shared" si="25"/>
        <v>110</v>
      </c>
      <c r="R371">
        <f t="shared" si="26"/>
        <v>42.87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 t="s">
        <v>8308</v>
      </c>
      <c r="P372" t="s">
        <v>8313</v>
      </c>
      <c r="Q372" s="9">
        <f t="shared" si="25"/>
        <v>122</v>
      </c>
      <c r="R372">
        <f t="shared" si="26"/>
        <v>709.42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 t="s">
        <v>8308</v>
      </c>
      <c r="P373" t="s">
        <v>8313</v>
      </c>
      <c r="Q373" s="9">
        <f t="shared" si="25"/>
        <v>114</v>
      </c>
      <c r="R373">
        <f t="shared" si="26"/>
        <v>161.26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 t="s">
        <v>8308</v>
      </c>
      <c r="P374" t="s">
        <v>8313</v>
      </c>
      <c r="Q374" s="9">
        <f t="shared" si="25"/>
        <v>125</v>
      </c>
      <c r="R374">
        <f t="shared" si="26"/>
        <v>41.78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 t="s">
        <v>8308</v>
      </c>
      <c r="P375" t="s">
        <v>8313</v>
      </c>
      <c r="Q375" s="9">
        <f t="shared" si="25"/>
        <v>107</v>
      </c>
      <c r="R375">
        <f t="shared" si="26"/>
        <v>89.89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 t="s">
        <v>8308</v>
      </c>
      <c r="P376" t="s">
        <v>8313</v>
      </c>
      <c r="Q376" s="9">
        <f t="shared" si="25"/>
        <v>131</v>
      </c>
      <c r="R376">
        <f t="shared" si="26"/>
        <v>45.05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 t="s">
        <v>8308</v>
      </c>
      <c r="P377" t="s">
        <v>8313</v>
      </c>
      <c r="Q377" s="9">
        <f t="shared" si="25"/>
        <v>120</v>
      </c>
      <c r="R377">
        <f t="shared" si="26"/>
        <v>42.86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 t="s">
        <v>8308</v>
      </c>
      <c r="P378" t="s">
        <v>8313</v>
      </c>
      <c r="Q378" s="9">
        <f t="shared" si="25"/>
        <v>106</v>
      </c>
      <c r="R378">
        <f t="shared" si="26"/>
        <v>54.08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 t="s">
        <v>8308</v>
      </c>
      <c r="P379" t="s">
        <v>8313</v>
      </c>
      <c r="Q379" s="9">
        <f t="shared" si="25"/>
        <v>114</v>
      </c>
      <c r="R379">
        <f t="shared" si="26"/>
        <v>103.22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 t="s">
        <v>8308</v>
      </c>
      <c r="P380" t="s">
        <v>8313</v>
      </c>
      <c r="Q380" s="9">
        <f t="shared" si="25"/>
        <v>112</v>
      </c>
      <c r="R380">
        <f t="shared" si="26"/>
        <v>40.4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 t="s">
        <v>8308</v>
      </c>
      <c r="P381" t="s">
        <v>8313</v>
      </c>
      <c r="Q381" s="9">
        <f t="shared" si="25"/>
        <v>116</v>
      </c>
      <c r="R381">
        <f t="shared" si="26"/>
        <v>116.86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 t="s">
        <v>8308</v>
      </c>
      <c r="P382" t="s">
        <v>8313</v>
      </c>
      <c r="Q382" s="9">
        <f t="shared" si="25"/>
        <v>142</v>
      </c>
      <c r="R382">
        <f t="shared" si="26"/>
        <v>115.51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 t="s">
        <v>8308</v>
      </c>
      <c r="P383" t="s">
        <v>8313</v>
      </c>
      <c r="Q383" s="9">
        <f t="shared" si="25"/>
        <v>105</v>
      </c>
      <c r="R383">
        <f t="shared" si="26"/>
        <v>104.31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 t="s">
        <v>8308</v>
      </c>
      <c r="P384" t="s">
        <v>8313</v>
      </c>
      <c r="Q384" s="9">
        <f t="shared" si="25"/>
        <v>256</v>
      </c>
      <c r="R384">
        <f t="shared" si="26"/>
        <v>69.77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 t="s">
        <v>8308</v>
      </c>
      <c r="P385" t="s">
        <v>8313</v>
      </c>
      <c r="Q385" s="9">
        <f t="shared" si="25"/>
        <v>207</v>
      </c>
      <c r="R385">
        <f t="shared" si="26"/>
        <v>43.02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 t="s">
        <v>8308</v>
      </c>
      <c r="P386" t="s">
        <v>8313</v>
      </c>
      <c r="Q386" s="9">
        <f t="shared" ref="Q386:Q449" si="30">ROUND(E386/D386*100,0)</f>
        <v>112</v>
      </c>
      <c r="R386">
        <f t="shared" si="26"/>
        <v>58.54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 t="s">
        <v>8308</v>
      </c>
      <c r="P387" t="s">
        <v>8313</v>
      </c>
      <c r="Q387" s="9">
        <f t="shared" si="30"/>
        <v>106</v>
      </c>
      <c r="R387">
        <f t="shared" ref="R387:R450" si="31">IFERROR(ROUND(E387/L387,2),0)</f>
        <v>111.8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 t="s">
        <v>8308</v>
      </c>
      <c r="P388" t="s">
        <v>8313</v>
      </c>
      <c r="Q388" s="9">
        <f t="shared" si="30"/>
        <v>100</v>
      </c>
      <c r="R388">
        <f t="shared" si="31"/>
        <v>46.23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 t="s">
        <v>8308</v>
      </c>
      <c r="P389" t="s">
        <v>8313</v>
      </c>
      <c r="Q389" s="9">
        <f t="shared" si="30"/>
        <v>214</v>
      </c>
      <c r="R389">
        <f t="shared" si="31"/>
        <v>144.69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 t="s">
        <v>8308</v>
      </c>
      <c r="P390" t="s">
        <v>8313</v>
      </c>
      <c r="Q390" s="9">
        <f t="shared" si="30"/>
        <v>126</v>
      </c>
      <c r="R390">
        <f t="shared" si="31"/>
        <v>88.85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 t="s">
        <v>8308</v>
      </c>
      <c r="P391" t="s">
        <v>8313</v>
      </c>
      <c r="Q391" s="9">
        <f t="shared" si="30"/>
        <v>182</v>
      </c>
      <c r="R391">
        <f t="shared" si="31"/>
        <v>81.75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 t="s">
        <v>8308</v>
      </c>
      <c r="P392" t="s">
        <v>8313</v>
      </c>
      <c r="Q392" s="9">
        <f t="shared" si="30"/>
        <v>100</v>
      </c>
      <c r="R392">
        <f t="shared" si="31"/>
        <v>71.430000000000007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 t="s">
        <v>8308</v>
      </c>
      <c r="P393" t="s">
        <v>8313</v>
      </c>
      <c r="Q393" s="9">
        <f t="shared" si="30"/>
        <v>101</v>
      </c>
      <c r="R393">
        <f t="shared" si="31"/>
        <v>104.26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 t="s">
        <v>8308</v>
      </c>
      <c r="P394" t="s">
        <v>8313</v>
      </c>
      <c r="Q394" s="9">
        <f t="shared" si="30"/>
        <v>101</v>
      </c>
      <c r="R394">
        <f t="shared" si="31"/>
        <v>90.62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 t="s">
        <v>8308</v>
      </c>
      <c r="P395" t="s">
        <v>8313</v>
      </c>
      <c r="Q395" s="9">
        <f t="shared" si="30"/>
        <v>110</v>
      </c>
      <c r="R395">
        <f t="shared" si="31"/>
        <v>157.33000000000001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 t="s">
        <v>8308</v>
      </c>
      <c r="P396" t="s">
        <v>8313</v>
      </c>
      <c r="Q396" s="9">
        <f t="shared" si="30"/>
        <v>112</v>
      </c>
      <c r="R396">
        <f t="shared" si="31"/>
        <v>105.18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 t="s">
        <v>8308</v>
      </c>
      <c r="P397" t="s">
        <v>8313</v>
      </c>
      <c r="Q397" s="9">
        <f t="shared" si="30"/>
        <v>108</v>
      </c>
      <c r="R397">
        <f t="shared" si="31"/>
        <v>58.72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 t="s">
        <v>8308</v>
      </c>
      <c r="P398" t="s">
        <v>8313</v>
      </c>
      <c r="Q398" s="9">
        <f t="shared" si="30"/>
        <v>107</v>
      </c>
      <c r="R398">
        <f t="shared" si="31"/>
        <v>81.63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 t="s">
        <v>8308</v>
      </c>
      <c r="P399" t="s">
        <v>8313</v>
      </c>
      <c r="Q399" s="9">
        <f t="shared" si="30"/>
        <v>104</v>
      </c>
      <c r="R399">
        <f t="shared" si="31"/>
        <v>56.46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 t="s">
        <v>8308</v>
      </c>
      <c r="P400" t="s">
        <v>8313</v>
      </c>
      <c r="Q400" s="9">
        <f t="shared" si="30"/>
        <v>125</v>
      </c>
      <c r="R400">
        <f t="shared" si="31"/>
        <v>140.1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 t="s">
        <v>8308</v>
      </c>
      <c r="P401" t="s">
        <v>8313</v>
      </c>
      <c r="Q401" s="9">
        <f t="shared" si="30"/>
        <v>107</v>
      </c>
      <c r="R401">
        <f t="shared" si="31"/>
        <v>224.85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 t="s">
        <v>8308</v>
      </c>
      <c r="P402" t="s">
        <v>8313</v>
      </c>
      <c r="Q402" s="9">
        <f t="shared" si="30"/>
        <v>112</v>
      </c>
      <c r="R402">
        <f t="shared" si="31"/>
        <v>181.13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 t="s">
        <v>8308</v>
      </c>
      <c r="P403" t="s">
        <v>8313</v>
      </c>
      <c r="Q403" s="9">
        <f t="shared" si="30"/>
        <v>104</v>
      </c>
      <c r="R403">
        <f t="shared" si="31"/>
        <v>711.04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 t="s">
        <v>8308</v>
      </c>
      <c r="P404" t="s">
        <v>8313</v>
      </c>
      <c r="Q404" s="9">
        <f t="shared" si="30"/>
        <v>142</v>
      </c>
      <c r="R404">
        <f t="shared" si="31"/>
        <v>65.88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 t="s">
        <v>8308</v>
      </c>
      <c r="P405" t="s">
        <v>8313</v>
      </c>
      <c r="Q405" s="9">
        <f t="shared" si="30"/>
        <v>105</v>
      </c>
      <c r="R405">
        <f t="shared" si="31"/>
        <v>75.19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 t="s">
        <v>8308</v>
      </c>
      <c r="P406" t="s">
        <v>8313</v>
      </c>
      <c r="Q406" s="9">
        <f t="shared" si="30"/>
        <v>103</v>
      </c>
      <c r="R406">
        <f t="shared" si="31"/>
        <v>133.13999999999999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 t="s">
        <v>8308</v>
      </c>
      <c r="P407" t="s">
        <v>8313</v>
      </c>
      <c r="Q407" s="9">
        <f t="shared" si="30"/>
        <v>108</v>
      </c>
      <c r="R407">
        <f t="shared" si="31"/>
        <v>55.2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 t="s">
        <v>8308</v>
      </c>
      <c r="P408" t="s">
        <v>8313</v>
      </c>
      <c r="Q408" s="9">
        <f t="shared" si="30"/>
        <v>108</v>
      </c>
      <c r="R408">
        <f t="shared" si="31"/>
        <v>86.16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 t="s">
        <v>8308</v>
      </c>
      <c r="P409" t="s">
        <v>8313</v>
      </c>
      <c r="Q409" s="9">
        <f t="shared" si="30"/>
        <v>102</v>
      </c>
      <c r="R409">
        <f t="shared" si="31"/>
        <v>92.32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 t="s">
        <v>8308</v>
      </c>
      <c r="P410" t="s">
        <v>8313</v>
      </c>
      <c r="Q410" s="9">
        <f t="shared" si="30"/>
        <v>101</v>
      </c>
      <c r="R410">
        <f t="shared" si="31"/>
        <v>160.16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 t="s">
        <v>8308</v>
      </c>
      <c r="P411" t="s">
        <v>8313</v>
      </c>
      <c r="Q411" s="9">
        <f t="shared" si="30"/>
        <v>137</v>
      </c>
      <c r="R411">
        <f t="shared" si="31"/>
        <v>45.6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 t="s">
        <v>8308</v>
      </c>
      <c r="P412" t="s">
        <v>8313</v>
      </c>
      <c r="Q412" s="9">
        <f t="shared" si="30"/>
        <v>128</v>
      </c>
      <c r="R412">
        <f t="shared" si="31"/>
        <v>183.29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 t="s">
        <v>8308</v>
      </c>
      <c r="P413" t="s">
        <v>8313</v>
      </c>
      <c r="Q413" s="9">
        <f t="shared" si="30"/>
        <v>101</v>
      </c>
      <c r="R413">
        <f t="shared" si="31"/>
        <v>125.79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 t="s">
        <v>8308</v>
      </c>
      <c r="P414" t="s">
        <v>8313</v>
      </c>
      <c r="Q414" s="9">
        <f t="shared" si="30"/>
        <v>127</v>
      </c>
      <c r="R414">
        <f t="shared" si="31"/>
        <v>57.65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 t="s">
        <v>8308</v>
      </c>
      <c r="P415" t="s">
        <v>8313</v>
      </c>
      <c r="Q415" s="9">
        <f t="shared" si="30"/>
        <v>105</v>
      </c>
      <c r="R415">
        <f t="shared" si="31"/>
        <v>78.66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 t="s">
        <v>8308</v>
      </c>
      <c r="P416" t="s">
        <v>8313</v>
      </c>
      <c r="Q416" s="9">
        <f t="shared" si="30"/>
        <v>103</v>
      </c>
      <c r="R416">
        <f t="shared" si="31"/>
        <v>91.48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 t="s">
        <v>8308</v>
      </c>
      <c r="P417" t="s">
        <v>8313</v>
      </c>
      <c r="Q417" s="9">
        <f t="shared" si="30"/>
        <v>102</v>
      </c>
      <c r="R417">
        <f t="shared" si="31"/>
        <v>68.099999999999994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 t="s">
        <v>8308</v>
      </c>
      <c r="P418" t="s">
        <v>8313</v>
      </c>
      <c r="Q418" s="9">
        <f t="shared" si="30"/>
        <v>120</v>
      </c>
      <c r="R418">
        <f t="shared" si="31"/>
        <v>48.09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 t="s">
        <v>8308</v>
      </c>
      <c r="P419" t="s">
        <v>8313</v>
      </c>
      <c r="Q419" s="9">
        <f t="shared" si="30"/>
        <v>100</v>
      </c>
      <c r="R419">
        <f t="shared" si="31"/>
        <v>202.42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 t="s">
        <v>8308</v>
      </c>
      <c r="P420" t="s">
        <v>8313</v>
      </c>
      <c r="Q420" s="9">
        <f t="shared" si="30"/>
        <v>101</v>
      </c>
      <c r="R420">
        <f t="shared" si="31"/>
        <v>216.75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 t="s">
        <v>8308</v>
      </c>
      <c r="P421" t="s">
        <v>8313</v>
      </c>
      <c r="Q421" s="9">
        <f t="shared" si="30"/>
        <v>100</v>
      </c>
      <c r="R421">
        <f t="shared" si="31"/>
        <v>110.07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 t="s">
        <v>8308</v>
      </c>
      <c r="P422" t="s">
        <v>8314</v>
      </c>
      <c r="Q422" s="9">
        <f t="shared" si="30"/>
        <v>0</v>
      </c>
      <c r="R422">
        <f t="shared" si="31"/>
        <v>4.83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 t="s">
        <v>8308</v>
      </c>
      <c r="P423" t="s">
        <v>8314</v>
      </c>
      <c r="Q423" s="9">
        <f t="shared" si="30"/>
        <v>2</v>
      </c>
      <c r="R423">
        <f t="shared" si="31"/>
        <v>50.17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 t="s">
        <v>8308</v>
      </c>
      <c r="P424" t="s">
        <v>8314</v>
      </c>
      <c r="Q424" s="9">
        <f t="shared" si="30"/>
        <v>1</v>
      </c>
      <c r="R424">
        <f t="shared" si="31"/>
        <v>35.83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 t="s">
        <v>8308</v>
      </c>
      <c r="P425" t="s">
        <v>8314</v>
      </c>
      <c r="Q425" s="9">
        <f t="shared" si="30"/>
        <v>1</v>
      </c>
      <c r="R425">
        <f t="shared" si="31"/>
        <v>11.77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 t="s">
        <v>8308</v>
      </c>
      <c r="P426" t="s">
        <v>8314</v>
      </c>
      <c r="Q426" s="9">
        <f t="shared" si="30"/>
        <v>7</v>
      </c>
      <c r="R426">
        <f t="shared" si="31"/>
        <v>40.78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 t="s">
        <v>8308</v>
      </c>
      <c r="P427" t="s">
        <v>8314</v>
      </c>
      <c r="Q427" s="9">
        <f t="shared" si="30"/>
        <v>0</v>
      </c>
      <c r="R427">
        <f t="shared" si="31"/>
        <v>3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 t="s">
        <v>8308</v>
      </c>
      <c r="P428" t="s">
        <v>8314</v>
      </c>
      <c r="Q428" s="9">
        <f t="shared" si="30"/>
        <v>1</v>
      </c>
      <c r="R428">
        <f t="shared" si="31"/>
        <v>16.63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 t="s">
        <v>8308</v>
      </c>
      <c r="P429" t="s">
        <v>8314</v>
      </c>
      <c r="Q429" s="9">
        <f t="shared" si="30"/>
        <v>0</v>
      </c>
      <c r="R429">
        <f t="shared" si="31"/>
        <v>0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 t="s">
        <v>8308</v>
      </c>
      <c r="P430" t="s">
        <v>8314</v>
      </c>
      <c r="Q430" s="9">
        <f t="shared" si="30"/>
        <v>6</v>
      </c>
      <c r="R430">
        <f t="shared" si="31"/>
        <v>52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 t="s">
        <v>8308</v>
      </c>
      <c r="P431" t="s">
        <v>8314</v>
      </c>
      <c r="Q431" s="9">
        <f t="shared" si="30"/>
        <v>0</v>
      </c>
      <c r="R431">
        <f t="shared" si="31"/>
        <v>0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 t="s">
        <v>8308</v>
      </c>
      <c r="P432" t="s">
        <v>8314</v>
      </c>
      <c r="Q432" s="9">
        <f t="shared" si="30"/>
        <v>2</v>
      </c>
      <c r="R432">
        <f t="shared" si="31"/>
        <v>4.8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 t="s">
        <v>8308</v>
      </c>
      <c r="P433" t="s">
        <v>8314</v>
      </c>
      <c r="Q433" s="9">
        <f t="shared" si="30"/>
        <v>14</v>
      </c>
      <c r="R433">
        <f t="shared" si="31"/>
        <v>51.88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 t="s">
        <v>8308</v>
      </c>
      <c r="P434" t="s">
        <v>8314</v>
      </c>
      <c r="Q434" s="9">
        <f t="shared" si="30"/>
        <v>10</v>
      </c>
      <c r="R434">
        <f t="shared" si="31"/>
        <v>71.25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 t="s">
        <v>8308</v>
      </c>
      <c r="P435" t="s">
        <v>8314</v>
      </c>
      <c r="Q435" s="9">
        <f t="shared" si="30"/>
        <v>0</v>
      </c>
      <c r="R435">
        <f t="shared" si="31"/>
        <v>0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 t="s">
        <v>8308</v>
      </c>
      <c r="P436" t="s">
        <v>8314</v>
      </c>
      <c r="Q436" s="9">
        <f t="shared" si="30"/>
        <v>5</v>
      </c>
      <c r="R436">
        <f t="shared" si="31"/>
        <v>62.5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 t="s">
        <v>8308</v>
      </c>
      <c r="P437" t="s">
        <v>8314</v>
      </c>
      <c r="Q437" s="9">
        <f t="shared" si="30"/>
        <v>0</v>
      </c>
      <c r="R437">
        <f t="shared" si="31"/>
        <v>1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 t="s">
        <v>8308</v>
      </c>
      <c r="P438" t="s">
        <v>8314</v>
      </c>
      <c r="Q438" s="9">
        <f t="shared" si="30"/>
        <v>0</v>
      </c>
      <c r="R438">
        <f t="shared" si="31"/>
        <v>0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 t="s">
        <v>8308</v>
      </c>
      <c r="P439" t="s">
        <v>8314</v>
      </c>
      <c r="Q439" s="9">
        <f t="shared" si="30"/>
        <v>0</v>
      </c>
      <c r="R439">
        <f t="shared" si="31"/>
        <v>0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 t="s">
        <v>8308</v>
      </c>
      <c r="P440" t="s">
        <v>8314</v>
      </c>
      <c r="Q440" s="9">
        <f t="shared" si="30"/>
        <v>9</v>
      </c>
      <c r="R440">
        <f t="shared" si="31"/>
        <v>170.55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 t="s">
        <v>8308</v>
      </c>
      <c r="P441" t="s">
        <v>8314</v>
      </c>
      <c r="Q441" s="9">
        <f t="shared" si="30"/>
        <v>0</v>
      </c>
      <c r="R441">
        <f t="shared" si="31"/>
        <v>0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 t="s">
        <v>8308</v>
      </c>
      <c r="P442" t="s">
        <v>8314</v>
      </c>
      <c r="Q442" s="9">
        <f t="shared" si="30"/>
        <v>0</v>
      </c>
      <c r="R442">
        <f t="shared" si="31"/>
        <v>5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 t="s">
        <v>8308</v>
      </c>
      <c r="P443" t="s">
        <v>8314</v>
      </c>
      <c r="Q443" s="9">
        <f t="shared" si="30"/>
        <v>0</v>
      </c>
      <c r="R443">
        <f t="shared" si="31"/>
        <v>0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 t="s">
        <v>8308</v>
      </c>
      <c r="P444" t="s">
        <v>8314</v>
      </c>
      <c r="Q444" s="9">
        <f t="shared" si="30"/>
        <v>39</v>
      </c>
      <c r="R444">
        <f t="shared" si="31"/>
        <v>393.59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 t="s">
        <v>8308</v>
      </c>
      <c r="P445" t="s">
        <v>8314</v>
      </c>
      <c r="Q445" s="9">
        <f t="shared" si="30"/>
        <v>0</v>
      </c>
      <c r="R445">
        <f t="shared" si="31"/>
        <v>5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 t="s">
        <v>8308</v>
      </c>
      <c r="P446" t="s">
        <v>8314</v>
      </c>
      <c r="Q446" s="9">
        <f t="shared" si="30"/>
        <v>5</v>
      </c>
      <c r="R446">
        <f t="shared" si="31"/>
        <v>50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 t="s">
        <v>8308</v>
      </c>
      <c r="P447" t="s">
        <v>8314</v>
      </c>
      <c r="Q447" s="9">
        <f t="shared" si="30"/>
        <v>0</v>
      </c>
      <c r="R447">
        <f t="shared" si="31"/>
        <v>1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 t="s">
        <v>8308</v>
      </c>
      <c r="P448" t="s">
        <v>8314</v>
      </c>
      <c r="Q448" s="9">
        <f t="shared" si="30"/>
        <v>7</v>
      </c>
      <c r="R448">
        <f t="shared" si="31"/>
        <v>47.88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 t="s">
        <v>8308</v>
      </c>
      <c r="P449" t="s">
        <v>8314</v>
      </c>
      <c r="Q449" s="9">
        <f t="shared" si="30"/>
        <v>0</v>
      </c>
      <c r="R449">
        <f t="shared" si="31"/>
        <v>5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 t="s">
        <v>8308</v>
      </c>
      <c r="P450" t="s">
        <v>8314</v>
      </c>
      <c r="Q450" s="9">
        <f t="shared" ref="Q450:Q513" si="35">ROUND(E450/D450*100,0)</f>
        <v>3</v>
      </c>
      <c r="R450">
        <f t="shared" si="31"/>
        <v>20.5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 t="s">
        <v>8308</v>
      </c>
      <c r="P451" t="s">
        <v>8314</v>
      </c>
      <c r="Q451" s="9">
        <f t="shared" si="35"/>
        <v>2</v>
      </c>
      <c r="R451">
        <f t="shared" ref="R451:R514" si="36">IFERROR(ROUND(E451/L451,2),0)</f>
        <v>9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 t="s">
        <v>8308</v>
      </c>
      <c r="P452" t="s">
        <v>8314</v>
      </c>
      <c r="Q452" s="9">
        <f t="shared" si="35"/>
        <v>1</v>
      </c>
      <c r="R452">
        <f t="shared" si="36"/>
        <v>56.57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 t="s">
        <v>8308</v>
      </c>
      <c r="P453" t="s">
        <v>8314</v>
      </c>
      <c r="Q453" s="9">
        <f t="shared" si="35"/>
        <v>0</v>
      </c>
      <c r="R453">
        <f t="shared" si="36"/>
        <v>0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 t="s">
        <v>8308</v>
      </c>
      <c r="P454" t="s">
        <v>8314</v>
      </c>
      <c r="Q454" s="9">
        <f t="shared" si="35"/>
        <v>64</v>
      </c>
      <c r="R454">
        <f t="shared" si="36"/>
        <v>40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 t="s">
        <v>8308</v>
      </c>
      <c r="P455" t="s">
        <v>8314</v>
      </c>
      <c r="Q455" s="9">
        <f t="shared" si="35"/>
        <v>0</v>
      </c>
      <c r="R455">
        <f t="shared" si="36"/>
        <v>13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 t="s">
        <v>8308</v>
      </c>
      <c r="P456" t="s">
        <v>8314</v>
      </c>
      <c r="Q456" s="9">
        <f t="shared" si="35"/>
        <v>1</v>
      </c>
      <c r="R456">
        <f t="shared" si="36"/>
        <v>16.399999999999999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 t="s">
        <v>8308</v>
      </c>
      <c r="P457" t="s">
        <v>8314</v>
      </c>
      <c r="Q457" s="9">
        <f t="shared" si="35"/>
        <v>0</v>
      </c>
      <c r="R457">
        <f t="shared" si="36"/>
        <v>22.5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 t="s">
        <v>8308</v>
      </c>
      <c r="P458" t="s">
        <v>8314</v>
      </c>
      <c r="Q458" s="9">
        <f t="shared" si="35"/>
        <v>1</v>
      </c>
      <c r="R458">
        <f t="shared" si="36"/>
        <v>20.329999999999998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 t="s">
        <v>8308</v>
      </c>
      <c r="P459" t="s">
        <v>8314</v>
      </c>
      <c r="Q459" s="9">
        <f t="shared" si="35"/>
        <v>0</v>
      </c>
      <c r="R459">
        <f t="shared" si="36"/>
        <v>0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 t="s">
        <v>8308</v>
      </c>
      <c r="P460" t="s">
        <v>8314</v>
      </c>
      <c r="Q460" s="9">
        <f t="shared" si="35"/>
        <v>8</v>
      </c>
      <c r="R460">
        <f t="shared" si="36"/>
        <v>16.760000000000002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 t="s">
        <v>8308</v>
      </c>
      <c r="P461" t="s">
        <v>8314</v>
      </c>
      <c r="Q461" s="9">
        <f t="shared" si="35"/>
        <v>0</v>
      </c>
      <c r="R461">
        <f t="shared" si="36"/>
        <v>25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 t="s">
        <v>8308</v>
      </c>
      <c r="P462" t="s">
        <v>8314</v>
      </c>
      <c r="Q462" s="9">
        <f t="shared" si="35"/>
        <v>0</v>
      </c>
      <c r="R462">
        <f t="shared" si="36"/>
        <v>12.5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 t="s">
        <v>8308</v>
      </c>
      <c r="P463" t="s">
        <v>8314</v>
      </c>
      <c r="Q463" s="9">
        <f t="shared" si="35"/>
        <v>0</v>
      </c>
      <c r="R463">
        <f t="shared" si="36"/>
        <v>0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 t="s">
        <v>8308</v>
      </c>
      <c r="P464" t="s">
        <v>8314</v>
      </c>
      <c r="Q464" s="9">
        <f t="shared" si="35"/>
        <v>0</v>
      </c>
      <c r="R464">
        <f t="shared" si="36"/>
        <v>0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 t="s">
        <v>8308</v>
      </c>
      <c r="P465" t="s">
        <v>8314</v>
      </c>
      <c r="Q465" s="9">
        <f t="shared" si="35"/>
        <v>2</v>
      </c>
      <c r="R465">
        <f t="shared" si="36"/>
        <v>113.64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 t="s">
        <v>8308</v>
      </c>
      <c r="P466" t="s">
        <v>8314</v>
      </c>
      <c r="Q466" s="9">
        <f t="shared" si="35"/>
        <v>0</v>
      </c>
      <c r="R466">
        <f t="shared" si="36"/>
        <v>1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 t="s">
        <v>8308</v>
      </c>
      <c r="P467" t="s">
        <v>8314</v>
      </c>
      <c r="Q467" s="9">
        <f t="shared" si="35"/>
        <v>27</v>
      </c>
      <c r="R467">
        <f t="shared" si="36"/>
        <v>17.25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 t="s">
        <v>8308</v>
      </c>
      <c r="P468" t="s">
        <v>8314</v>
      </c>
      <c r="Q468" s="9">
        <f t="shared" si="35"/>
        <v>1</v>
      </c>
      <c r="R468">
        <f t="shared" si="36"/>
        <v>15.2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 t="s">
        <v>8308</v>
      </c>
      <c r="P469" t="s">
        <v>8314</v>
      </c>
      <c r="Q469" s="9">
        <f t="shared" si="35"/>
        <v>22</v>
      </c>
      <c r="R469">
        <f t="shared" si="36"/>
        <v>110.64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 t="s">
        <v>8308</v>
      </c>
      <c r="P470" t="s">
        <v>8314</v>
      </c>
      <c r="Q470" s="9">
        <f t="shared" si="35"/>
        <v>0</v>
      </c>
      <c r="R470">
        <f t="shared" si="36"/>
        <v>0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 t="s">
        <v>8308</v>
      </c>
      <c r="P471" t="s">
        <v>8314</v>
      </c>
      <c r="Q471" s="9">
        <f t="shared" si="35"/>
        <v>0</v>
      </c>
      <c r="R471">
        <f t="shared" si="36"/>
        <v>0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 t="s">
        <v>8308</v>
      </c>
      <c r="P472" t="s">
        <v>8314</v>
      </c>
      <c r="Q472" s="9">
        <f t="shared" si="35"/>
        <v>1</v>
      </c>
      <c r="R472">
        <f t="shared" si="36"/>
        <v>25.5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 t="s">
        <v>8308</v>
      </c>
      <c r="P473" t="s">
        <v>8314</v>
      </c>
      <c r="Q473" s="9">
        <f t="shared" si="35"/>
        <v>12</v>
      </c>
      <c r="R473">
        <f t="shared" si="36"/>
        <v>38.479999999999997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 t="s">
        <v>8308</v>
      </c>
      <c r="P474" t="s">
        <v>8314</v>
      </c>
      <c r="Q474" s="9">
        <f t="shared" si="35"/>
        <v>18</v>
      </c>
      <c r="R474">
        <f t="shared" si="36"/>
        <v>28.2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 t="s">
        <v>8308</v>
      </c>
      <c r="P475" t="s">
        <v>8314</v>
      </c>
      <c r="Q475" s="9">
        <f t="shared" si="35"/>
        <v>3</v>
      </c>
      <c r="R475">
        <f t="shared" si="36"/>
        <v>61.5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 t="s">
        <v>8308</v>
      </c>
      <c r="P476" t="s">
        <v>8314</v>
      </c>
      <c r="Q476" s="9">
        <f t="shared" si="35"/>
        <v>0</v>
      </c>
      <c r="R476">
        <f t="shared" si="36"/>
        <v>1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 t="s">
        <v>8308</v>
      </c>
      <c r="P477" t="s">
        <v>8314</v>
      </c>
      <c r="Q477" s="9">
        <f t="shared" si="35"/>
        <v>0</v>
      </c>
      <c r="R477">
        <f t="shared" si="36"/>
        <v>0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 t="s">
        <v>8308</v>
      </c>
      <c r="P478" t="s">
        <v>8314</v>
      </c>
      <c r="Q478" s="9">
        <f t="shared" si="35"/>
        <v>2</v>
      </c>
      <c r="R478">
        <f t="shared" si="36"/>
        <v>39.57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 t="s">
        <v>8308</v>
      </c>
      <c r="P479" t="s">
        <v>8314</v>
      </c>
      <c r="Q479" s="9">
        <f t="shared" si="35"/>
        <v>0</v>
      </c>
      <c r="R479">
        <f t="shared" si="36"/>
        <v>0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 t="s">
        <v>8308</v>
      </c>
      <c r="P480" t="s">
        <v>8314</v>
      </c>
      <c r="Q480" s="9">
        <f t="shared" si="35"/>
        <v>0</v>
      </c>
      <c r="R480">
        <f t="shared" si="36"/>
        <v>0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 t="s">
        <v>8308</v>
      </c>
      <c r="P481" t="s">
        <v>8314</v>
      </c>
      <c r="Q481" s="9">
        <f t="shared" si="35"/>
        <v>33</v>
      </c>
      <c r="R481">
        <f t="shared" si="36"/>
        <v>88.8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 t="s">
        <v>8308</v>
      </c>
      <c r="P482" t="s">
        <v>8314</v>
      </c>
      <c r="Q482" s="9">
        <f t="shared" si="35"/>
        <v>19</v>
      </c>
      <c r="R482">
        <f t="shared" si="36"/>
        <v>55.46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 t="s">
        <v>8308</v>
      </c>
      <c r="P483" t="s">
        <v>8314</v>
      </c>
      <c r="Q483" s="9">
        <f t="shared" si="35"/>
        <v>6</v>
      </c>
      <c r="R483">
        <f t="shared" si="36"/>
        <v>87.14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 t="s">
        <v>8308</v>
      </c>
      <c r="P484" t="s">
        <v>8314</v>
      </c>
      <c r="Q484" s="9">
        <f t="shared" si="35"/>
        <v>0</v>
      </c>
      <c r="R484">
        <f t="shared" si="36"/>
        <v>10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 t="s">
        <v>8308</v>
      </c>
      <c r="P485" t="s">
        <v>8314</v>
      </c>
      <c r="Q485" s="9">
        <f t="shared" si="35"/>
        <v>50</v>
      </c>
      <c r="R485">
        <f t="shared" si="36"/>
        <v>51.22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 t="s">
        <v>8308</v>
      </c>
      <c r="P486" t="s">
        <v>8314</v>
      </c>
      <c r="Q486" s="9">
        <f t="shared" si="35"/>
        <v>0</v>
      </c>
      <c r="R486">
        <f t="shared" si="36"/>
        <v>13.55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 t="s">
        <v>8308</v>
      </c>
      <c r="P487" t="s">
        <v>8314</v>
      </c>
      <c r="Q487" s="9">
        <f t="shared" si="35"/>
        <v>22</v>
      </c>
      <c r="R487">
        <f t="shared" si="36"/>
        <v>66.52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 t="s">
        <v>8308</v>
      </c>
      <c r="P488" t="s">
        <v>8314</v>
      </c>
      <c r="Q488" s="9">
        <f t="shared" si="35"/>
        <v>0</v>
      </c>
      <c r="R488">
        <f t="shared" si="36"/>
        <v>50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 t="s">
        <v>8308</v>
      </c>
      <c r="P489" t="s">
        <v>8314</v>
      </c>
      <c r="Q489" s="9">
        <f t="shared" si="35"/>
        <v>0</v>
      </c>
      <c r="R489">
        <f t="shared" si="36"/>
        <v>0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 t="s">
        <v>8308</v>
      </c>
      <c r="P490" t="s">
        <v>8314</v>
      </c>
      <c r="Q490" s="9">
        <f t="shared" si="35"/>
        <v>0</v>
      </c>
      <c r="R490">
        <f t="shared" si="36"/>
        <v>0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 t="s">
        <v>8308</v>
      </c>
      <c r="P491" t="s">
        <v>8314</v>
      </c>
      <c r="Q491" s="9">
        <f t="shared" si="35"/>
        <v>0</v>
      </c>
      <c r="R491">
        <f t="shared" si="36"/>
        <v>71.67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 t="s">
        <v>8308</v>
      </c>
      <c r="P492" t="s">
        <v>8314</v>
      </c>
      <c r="Q492" s="9">
        <f t="shared" si="35"/>
        <v>0</v>
      </c>
      <c r="R492">
        <f t="shared" si="36"/>
        <v>0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 t="s">
        <v>8308</v>
      </c>
      <c r="P493" t="s">
        <v>8314</v>
      </c>
      <c r="Q493" s="9">
        <f t="shared" si="35"/>
        <v>0</v>
      </c>
      <c r="R493">
        <f t="shared" si="36"/>
        <v>0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 t="s">
        <v>8308</v>
      </c>
      <c r="P494" t="s">
        <v>8314</v>
      </c>
      <c r="Q494" s="9">
        <f t="shared" si="35"/>
        <v>0</v>
      </c>
      <c r="R494">
        <f t="shared" si="36"/>
        <v>0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 t="s">
        <v>8308</v>
      </c>
      <c r="P495" t="s">
        <v>8314</v>
      </c>
      <c r="Q495" s="9">
        <f t="shared" si="35"/>
        <v>0</v>
      </c>
      <c r="R495">
        <f t="shared" si="36"/>
        <v>0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 t="s">
        <v>8308</v>
      </c>
      <c r="P496" t="s">
        <v>8314</v>
      </c>
      <c r="Q496" s="9">
        <f t="shared" si="35"/>
        <v>0</v>
      </c>
      <c r="R496">
        <f t="shared" si="36"/>
        <v>10.33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 t="s">
        <v>8308</v>
      </c>
      <c r="P497" t="s">
        <v>8314</v>
      </c>
      <c r="Q497" s="9">
        <f t="shared" si="35"/>
        <v>0</v>
      </c>
      <c r="R497">
        <f t="shared" si="36"/>
        <v>0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 t="s">
        <v>8308</v>
      </c>
      <c r="P498" t="s">
        <v>8314</v>
      </c>
      <c r="Q498" s="9">
        <f t="shared" si="35"/>
        <v>0</v>
      </c>
      <c r="R498">
        <f t="shared" si="36"/>
        <v>1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 t="s">
        <v>8308</v>
      </c>
      <c r="P499" t="s">
        <v>8314</v>
      </c>
      <c r="Q499" s="9">
        <f t="shared" si="35"/>
        <v>1</v>
      </c>
      <c r="R499">
        <f t="shared" si="36"/>
        <v>10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 t="s">
        <v>8308</v>
      </c>
      <c r="P500" t="s">
        <v>8314</v>
      </c>
      <c r="Q500" s="9">
        <f t="shared" si="35"/>
        <v>5</v>
      </c>
      <c r="R500">
        <f t="shared" si="36"/>
        <v>136.09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 t="s">
        <v>8308</v>
      </c>
      <c r="P501" t="s">
        <v>8314</v>
      </c>
      <c r="Q501" s="9">
        <f t="shared" si="35"/>
        <v>10</v>
      </c>
      <c r="R501">
        <f t="shared" si="36"/>
        <v>73.459999999999994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 t="s">
        <v>8308</v>
      </c>
      <c r="P502" t="s">
        <v>8314</v>
      </c>
      <c r="Q502" s="9">
        <f t="shared" si="35"/>
        <v>3</v>
      </c>
      <c r="R502">
        <f t="shared" si="36"/>
        <v>53.75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 t="s">
        <v>8308</v>
      </c>
      <c r="P503" t="s">
        <v>8314</v>
      </c>
      <c r="Q503" s="9">
        <f t="shared" si="35"/>
        <v>0</v>
      </c>
      <c r="R503">
        <f t="shared" si="36"/>
        <v>0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 t="s">
        <v>8308</v>
      </c>
      <c r="P504" t="s">
        <v>8314</v>
      </c>
      <c r="Q504" s="9">
        <f t="shared" si="35"/>
        <v>1</v>
      </c>
      <c r="R504">
        <f t="shared" si="36"/>
        <v>57.5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 t="s">
        <v>8308</v>
      </c>
      <c r="P505" t="s">
        <v>8314</v>
      </c>
      <c r="Q505" s="9">
        <f t="shared" si="35"/>
        <v>2</v>
      </c>
      <c r="R505">
        <f t="shared" si="36"/>
        <v>12.67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 t="s">
        <v>8308</v>
      </c>
      <c r="P506" t="s">
        <v>8314</v>
      </c>
      <c r="Q506" s="9">
        <f t="shared" si="35"/>
        <v>1</v>
      </c>
      <c r="R506">
        <f t="shared" si="36"/>
        <v>67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 t="s">
        <v>8308</v>
      </c>
      <c r="P507" t="s">
        <v>8314</v>
      </c>
      <c r="Q507" s="9">
        <f t="shared" si="35"/>
        <v>0</v>
      </c>
      <c r="R507">
        <f t="shared" si="36"/>
        <v>3.71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 t="s">
        <v>8308</v>
      </c>
      <c r="P508" t="s">
        <v>8314</v>
      </c>
      <c r="Q508" s="9">
        <f t="shared" si="35"/>
        <v>0</v>
      </c>
      <c r="R508">
        <f t="shared" si="36"/>
        <v>250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 t="s">
        <v>8308</v>
      </c>
      <c r="P509" t="s">
        <v>8314</v>
      </c>
      <c r="Q509" s="9">
        <f t="shared" si="35"/>
        <v>3</v>
      </c>
      <c r="R509">
        <f t="shared" si="36"/>
        <v>64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 t="s">
        <v>8308</v>
      </c>
      <c r="P510" t="s">
        <v>8314</v>
      </c>
      <c r="Q510" s="9">
        <f t="shared" si="35"/>
        <v>1</v>
      </c>
      <c r="R510">
        <f t="shared" si="36"/>
        <v>133.33000000000001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 t="s">
        <v>8308</v>
      </c>
      <c r="P511" t="s">
        <v>8314</v>
      </c>
      <c r="Q511" s="9">
        <f t="shared" si="35"/>
        <v>0</v>
      </c>
      <c r="R511">
        <f t="shared" si="36"/>
        <v>10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 t="s">
        <v>8308</v>
      </c>
      <c r="P512" t="s">
        <v>8314</v>
      </c>
      <c r="Q512" s="9">
        <f t="shared" si="35"/>
        <v>0</v>
      </c>
      <c r="R512">
        <f t="shared" si="36"/>
        <v>0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 t="s">
        <v>8308</v>
      </c>
      <c r="P513" t="s">
        <v>8314</v>
      </c>
      <c r="Q513" s="9">
        <f t="shared" si="35"/>
        <v>3</v>
      </c>
      <c r="R513">
        <f t="shared" si="36"/>
        <v>30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 t="s">
        <v>8308</v>
      </c>
      <c r="P514" t="s">
        <v>8314</v>
      </c>
      <c r="Q514" s="9">
        <f t="shared" ref="Q514:Q577" si="40">ROUND(E514/D514*100,0)</f>
        <v>0</v>
      </c>
      <c r="R514">
        <f t="shared" si="36"/>
        <v>5.5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 t="s">
        <v>8308</v>
      </c>
      <c r="P515" t="s">
        <v>8314</v>
      </c>
      <c r="Q515" s="9">
        <f t="shared" si="40"/>
        <v>14</v>
      </c>
      <c r="R515">
        <f t="shared" ref="R515:R578" si="41">IFERROR(ROUND(E515/L515,2),0)</f>
        <v>102.38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 t="s">
        <v>8308</v>
      </c>
      <c r="P516" t="s">
        <v>8314</v>
      </c>
      <c r="Q516" s="9">
        <f t="shared" si="40"/>
        <v>3</v>
      </c>
      <c r="R516">
        <f t="shared" si="41"/>
        <v>16.670000000000002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 t="s">
        <v>8308</v>
      </c>
      <c r="P517" t="s">
        <v>8314</v>
      </c>
      <c r="Q517" s="9">
        <f t="shared" si="40"/>
        <v>25</v>
      </c>
      <c r="R517">
        <f t="shared" si="41"/>
        <v>725.03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 t="s">
        <v>8308</v>
      </c>
      <c r="P518" t="s">
        <v>8314</v>
      </c>
      <c r="Q518" s="9">
        <f t="shared" si="40"/>
        <v>0</v>
      </c>
      <c r="R518">
        <f t="shared" si="41"/>
        <v>0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 t="s">
        <v>8308</v>
      </c>
      <c r="P519" t="s">
        <v>8314</v>
      </c>
      <c r="Q519" s="9">
        <f t="shared" si="40"/>
        <v>1</v>
      </c>
      <c r="R519">
        <f t="shared" si="41"/>
        <v>68.33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 t="s">
        <v>8308</v>
      </c>
      <c r="P520" t="s">
        <v>8314</v>
      </c>
      <c r="Q520" s="9">
        <f t="shared" si="40"/>
        <v>0</v>
      </c>
      <c r="R520">
        <f t="shared" si="41"/>
        <v>0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 t="s">
        <v>8308</v>
      </c>
      <c r="P521" t="s">
        <v>8314</v>
      </c>
      <c r="Q521" s="9">
        <f t="shared" si="40"/>
        <v>23</v>
      </c>
      <c r="R521">
        <f t="shared" si="41"/>
        <v>39.229999999999997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 t="s">
        <v>8315</v>
      </c>
      <c r="P522" t="s">
        <v>8316</v>
      </c>
      <c r="Q522" s="9">
        <f t="shared" si="40"/>
        <v>102</v>
      </c>
      <c r="R522">
        <f t="shared" si="41"/>
        <v>150.15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 t="s">
        <v>8315</v>
      </c>
      <c r="P523" t="s">
        <v>8316</v>
      </c>
      <c r="Q523" s="9">
        <f t="shared" si="40"/>
        <v>105</v>
      </c>
      <c r="R523">
        <f t="shared" si="41"/>
        <v>93.43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 t="s">
        <v>8315</v>
      </c>
      <c r="P524" t="s">
        <v>8316</v>
      </c>
      <c r="Q524" s="9">
        <f t="shared" si="40"/>
        <v>115</v>
      </c>
      <c r="R524">
        <f t="shared" si="41"/>
        <v>110.97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 t="s">
        <v>8315</v>
      </c>
      <c r="P525" t="s">
        <v>8316</v>
      </c>
      <c r="Q525" s="9">
        <f t="shared" si="40"/>
        <v>121</v>
      </c>
      <c r="R525">
        <f t="shared" si="41"/>
        <v>71.790000000000006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 t="s">
        <v>8315</v>
      </c>
      <c r="P526" t="s">
        <v>8316</v>
      </c>
      <c r="Q526" s="9">
        <f t="shared" si="40"/>
        <v>109</v>
      </c>
      <c r="R526">
        <f t="shared" si="41"/>
        <v>29.26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 t="s">
        <v>8315</v>
      </c>
      <c r="P527" t="s">
        <v>8316</v>
      </c>
      <c r="Q527" s="9">
        <f t="shared" si="40"/>
        <v>100</v>
      </c>
      <c r="R527">
        <f t="shared" si="41"/>
        <v>1000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 t="s">
        <v>8315</v>
      </c>
      <c r="P528" t="s">
        <v>8316</v>
      </c>
      <c r="Q528" s="9">
        <f t="shared" si="40"/>
        <v>114</v>
      </c>
      <c r="R528">
        <f t="shared" si="41"/>
        <v>74.349999999999994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 t="s">
        <v>8315</v>
      </c>
      <c r="P529" t="s">
        <v>8316</v>
      </c>
      <c r="Q529" s="9">
        <f t="shared" si="40"/>
        <v>101</v>
      </c>
      <c r="R529">
        <f t="shared" si="41"/>
        <v>63.83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 t="s">
        <v>8315</v>
      </c>
      <c r="P530" t="s">
        <v>8316</v>
      </c>
      <c r="Q530" s="9">
        <f t="shared" si="40"/>
        <v>116</v>
      </c>
      <c r="R530">
        <f t="shared" si="41"/>
        <v>44.33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 t="s">
        <v>8315</v>
      </c>
      <c r="P531" t="s">
        <v>8316</v>
      </c>
      <c r="Q531" s="9">
        <f t="shared" si="40"/>
        <v>130</v>
      </c>
      <c r="R531">
        <f t="shared" si="41"/>
        <v>86.94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 t="s">
        <v>8315</v>
      </c>
      <c r="P532" t="s">
        <v>8316</v>
      </c>
      <c r="Q532" s="9">
        <f t="shared" si="40"/>
        <v>108</v>
      </c>
      <c r="R532">
        <f t="shared" si="41"/>
        <v>126.55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 t="s">
        <v>8315</v>
      </c>
      <c r="P533" t="s">
        <v>8316</v>
      </c>
      <c r="Q533" s="9">
        <f t="shared" si="40"/>
        <v>100</v>
      </c>
      <c r="R533">
        <f t="shared" si="41"/>
        <v>129.03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 t="s">
        <v>8315</v>
      </c>
      <c r="P534" t="s">
        <v>8316</v>
      </c>
      <c r="Q534" s="9">
        <f t="shared" si="40"/>
        <v>123</v>
      </c>
      <c r="R534">
        <f t="shared" si="41"/>
        <v>71.239999999999995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 t="s">
        <v>8315</v>
      </c>
      <c r="P535" t="s">
        <v>8316</v>
      </c>
      <c r="Q535" s="9">
        <f t="shared" si="40"/>
        <v>100</v>
      </c>
      <c r="R535">
        <f t="shared" si="41"/>
        <v>117.88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 t="s">
        <v>8315</v>
      </c>
      <c r="P536" t="s">
        <v>8316</v>
      </c>
      <c r="Q536" s="9">
        <f t="shared" si="40"/>
        <v>105</v>
      </c>
      <c r="R536">
        <f t="shared" si="41"/>
        <v>327.08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 t="s">
        <v>8315</v>
      </c>
      <c r="P537" t="s">
        <v>8316</v>
      </c>
      <c r="Q537" s="9">
        <f t="shared" si="40"/>
        <v>103</v>
      </c>
      <c r="R537">
        <f t="shared" si="41"/>
        <v>34.75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 t="s">
        <v>8315</v>
      </c>
      <c r="P538" t="s">
        <v>8316</v>
      </c>
      <c r="Q538" s="9">
        <f t="shared" si="40"/>
        <v>118</v>
      </c>
      <c r="R538">
        <f t="shared" si="41"/>
        <v>100.06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 t="s">
        <v>8315</v>
      </c>
      <c r="P539" t="s">
        <v>8316</v>
      </c>
      <c r="Q539" s="9">
        <f t="shared" si="40"/>
        <v>121</v>
      </c>
      <c r="R539">
        <f t="shared" si="41"/>
        <v>40.85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 t="s">
        <v>8315</v>
      </c>
      <c r="P540" t="s">
        <v>8316</v>
      </c>
      <c r="Q540" s="9">
        <f t="shared" si="40"/>
        <v>302</v>
      </c>
      <c r="R540">
        <f t="shared" si="41"/>
        <v>252.02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 t="s">
        <v>8315</v>
      </c>
      <c r="P541" t="s">
        <v>8316</v>
      </c>
      <c r="Q541" s="9">
        <f t="shared" si="40"/>
        <v>101</v>
      </c>
      <c r="R541">
        <f t="shared" si="41"/>
        <v>25.16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 t="s">
        <v>8317</v>
      </c>
      <c r="P542" t="s">
        <v>8318</v>
      </c>
      <c r="Q542" s="9">
        <f t="shared" si="40"/>
        <v>0</v>
      </c>
      <c r="R542">
        <f t="shared" si="41"/>
        <v>1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 t="s">
        <v>8317</v>
      </c>
      <c r="P543" t="s">
        <v>8318</v>
      </c>
      <c r="Q543" s="9">
        <f t="shared" si="40"/>
        <v>1</v>
      </c>
      <c r="R543">
        <f t="shared" si="41"/>
        <v>25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 t="s">
        <v>8317</v>
      </c>
      <c r="P544" t="s">
        <v>8318</v>
      </c>
      <c r="Q544" s="9">
        <f t="shared" si="40"/>
        <v>0</v>
      </c>
      <c r="R544">
        <f t="shared" si="41"/>
        <v>1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 t="s">
        <v>8317</v>
      </c>
      <c r="P545" t="s">
        <v>8318</v>
      </c>
      <c r="Q545" s="9">
        <f t="shared" si="40"/>
        <v>0</v>
      </c>
      <c r="R545">
        <f t="shared" si="41"/>
        <v>35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 t="s">
        <v>8317</v>
      </c>
      <c r="P546" t="s">
        <v>8318</v>
      </c>
      <c r="Q546" s="9">
        <f t="shared" si="40"/>
        <v>1</v>
      </c>
      <c r="R546">
        <f t="shared" si="41"/>
        <v>3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 t="s">
        <v>8317</v>
      </c>
      <c r="P547" t="s">
        <v>8318</v>
      </c>
      <c r="Q547" s="9">
        <f t="shared" si="40"/>
        <v>27</v>
      </c>
      <c r="R547">
        <f t="shared" si="41"/>
        <v>402.71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 t="s">
        <v>8317</v>
      </c>
      <c r="P548" t="s">
        <v>8318</v>
      </c>
      <c r="Q548" s="9">
        <f t="shared" si="40"/>
        <v>0</v>
      </c>
      <c r="R548">
        <f t="shared" si="41"/>
        <v>26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 t="s">
        <v>8317</v>
      </c>
      <c r="P549" t="s">
        <v>8318</v>
      </c>
      <c r="Q549" s="9">
        <f t="shared" si="40"/>
        <v>0</v>
      </c>
      <c r="R549">
        <f t="shared" si="41"/>
        <v>0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 t="s">
        <v>8317</v>
      </c>
      <c r="P550" t="s">
        <v>8318</v>
      </c>
      <c r="Q550" s="9">
        <f t="shared" si="40"/>
        <v>0</v>
      </c>
      <c r="R550">
        <f t="shared" si="41"/>
        <v>9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 t="s">
        <v>8317</v>
      </c>
      <c r="P551" t="s">
        <v>8318</v>
      </c>
      <c r="Q551" s="9">
        <f t="shared" si="40"/>
        <v>3</v>
      </c>
      <c r="R551">
        <f t="shared" si="41"/>
        <v>8.5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 t="s">
        <v>8317</v>
      </c>
      <c r="P552" t="s">
        <v>8318</v>
      </c>
      <c r="Q552" s="9">
        <f t="shared" si="40"/>
        <v>1</v>
      </c>
      <c r="R552">
        <f t="shared" si="41"/>
        <v>8.75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 t="s">
        <v>8317</v>
      </c>
      <c r="P553" t="s">
        <v>8318</v>
      </c>
      <c r="Q553" s="9">
        <f t="shared" si="40"/>
        <v>5</v>
      </c>
      <c r="R553">
        <f t="shared" si="41"/>
        <v>135.04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 t="s">
        <v>8317</v>
      </c>
      <c r="P554" t="s">
        <v>8318</v>
      </c>
      <c r="Q554" s="9">
        <f t="shared" si="40"/>
        <v>0</v>
      </c>
      <c r="R554">
        <f t="shared" si="41"/>
        <v>0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 t="s">
        <v>8317</v>
      </c>
      <c r="P555" t="s">
        <v>8318</v>
      </c>
      <c r="Q555" s="9">
        <f t="shared" si="40"/>
        <v>0</v>
      </c>
      <c r="R555">
        <f t="shared" si="41"/>
        <v>20.5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 t="s">
        <v>8317</v>
      </c>
      <c r="P556" t="s">
        <v>8318</v>
      </c>
      <c r="Q556" s="9">
        <f t="shared" si="40"/>
        <v>37</v>
      </c>
      <c r="R556">
        <f t="shared" si="41"/>
        <v>64.36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 t="s">
        <v>8317</v>
      </c>
      <c r="P557" t="s">
        <v>8318</v>
      </c>
      <c r="Q557" s="9">
        <f t="shared" si="40"/>
        <v>0</v>
      </c>
      <c r="R557">
        <f t="shared" si="41"/>
        <v>0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 t="s">
        <v>8317</v>
      </c>
      <c r="P558" t="s">
        <v>8318</v>
      </c>
      <c r="Q558" s="9">
        <f t="shared" si="40"/>
        <v>3</v>
      </c>
      <c r="R558">
        <f t="shared" si="41"/>
        <v>200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 t="s">
        <v>8317</v>
      </c>
      <c r="P559" t="s">
        <v>8318</v>
      </c>
      <c r="Q559" s="9">
        <f t="shared" si="40"/>
        <v>1</v>
      </c>
      <c r="R559">
        <f t="shared" si="41"/>
        <v>68.3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 t="s">
        <v>8317</v>
      </c>
      <c r="P560" t="s">
        <v>8318</v>
      </c>
      <c r="Q560" s="9">
        <f t="shared" si="40"/>
        <v>0</v>
      </c>
      <c r="R560">
        <f t="shared" si="41"/>
        <v>0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 t="s">
        <v>8317</v>
      </c>
      <c r="P561" t="s">
        <v>8318</v>
      </c>
      <c r="Q561" s="9">
        <f t="shared" si="40"/>
        <v>0</v>
      </c>
      <c r="R561">
        <f t="shared" si="41"/>
        <v>50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 t="s">
        <v>8317</v>
      </c>
      <c r="P562" t="s">
        <v>8318</v>
      </c>
      <c r="Q562" s="9">
        <f t="shared" si="40"/>
        <v>0</v>
      </c>
      <c r="R562">
        <f t="shared" si="41"/>
        <v>4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 t="s">
        <v>8317</v>
      </c>
      <c r="P563" t="s">
        <v>8318</v>
      </c>
      <c r="Q563" s="9">
        <f t="shared" si="40"/>
        <v>0</v>
      </c>
      <c r="R563">
        <f t="shared" si="41"/>
        <v>27.5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 t="s">
        <v>8317</v>
      </c>
      <c r="P564" t="s">
        <v>8318</v>
      </c>
      <c r="Q564" s="9">
        <f t="shared" si="40"/>
        <v>0</v>
      </c>
      <c r="R564">
        <f t="shared" si="41"/>
        <v>0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 t="s">
        <v>8317</v>
      </c>
      <c r="P565" t="s">
        <v>8318</v>
      </c>
      <c r="Q565" s="9">
        <f t="shared" si="40"/>
        <v>0</v>
      </c>
      <c r="R565">
        <f t="shared" si="41"/>
        <v>34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 t="s">
        <v>8317</v>
      </c>
      <c r="P566" t="s">
        <v>8318</v>
      </c>
      <c r="Q566" s="9">
        <f t="shared" si="40"/>
        <v>0</v>
      </c>
      <c r="R566">
        <f t="shared" si="41"/>
        <v>1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 t="s">
        <v>8317</v>
      </c>
      <c r="P567" t="s">
        <v>8318</v>
      </c>
      <c r="Q567" s="9">
        <f t="shared" si="40"/>
        <v>0</v>
      </c>
      <c r="R567">
        <f t="shared" si="41"/>
        <v>0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 t="s">
        <v>8317</v>
      </c>
      <c r="P568" t="s">
        <v>8318</v>
      </c>
      <c r="Q568" s="9">
        <f t="shared" si="40"/>
        <v>0</v>
      </c>
      <c r="R568">
        <f t="shared" si="41"/>
        <v>1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 t="s">
        <v>8317</v>
      </c>
      <c r="P569" t="s">
        <v>8318</v>
      </c>
      <c r="Q569" s="9">
        <f t="shared" si="40"/>
        <v>0</v>
      </c>
      <c r="R569">
        <f t="shared" si="41"/>
        <v>0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 t="s">
        <v>8317</v>
      </c>
      <c r="P570" t="s">
        <v>8318</v>
      </c>
      <c r="Q570" s="9">
        <f t="shared" si="40"/>
        <v>1</v>
      </c>
      <c r="R570">
        <f t="shared" si="41"/>
        <v>49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 t="s">
        <v>8317</v>
      </c>
      <c r="P571" t="s">
        <v>8318</v>
      </c>
      <c r="Q571" s="9">
        <f t="shared" si="40"/>
        <v>1</v>
      </c>
      <c r="R571">
        <f t="shared" si="41"/>
        <v>20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 t="s">
        <v>8317</v>
      </c>
      <c r="P572" t="s">
        <v>8318</v>
      </c>
      <c r="Q572" s="9">
        <f t="shared" si="40"/>
        <v>0</v>
      </c>
      <c r="R572">
        <f t="shared" si="41"/>
        <v>142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 t="s">
        <v>8317</v>
      </c>
      <c r="P573" t="s">
        <v>8318</v>
      </c>
      <c r="Q573" s="9">
        <f t="shared" si="40"/>
        <v>0</v>
      </c>
      <c r="R573">
        <f t="shared" si="41"/>
        <v>53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 t="s">
        <v>8317</v>
      </c>
      <c r="P574" t="s">
        <v>8318</v>
      </c>
      <c r="Q574" s="9">
        <f t="shared" si="40"/>
        <v>0</v>
      </c>
      <c r="R574">
        <f t="shared" si="41"/>
        <v>0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 t="s">
        <v>8317</v>
      </c>
      <c r="P575" t="s">
        <v>8318</v>
      </c>
      <c r="Q575" s="9">
        <f t="shared" si="40"/>
        <v>0</v>
      </c>
      <c r="R575">
        <f t="shared" si="41"/>
        <v>38.44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 t="s">
        <v>8317</v>
      </c>
      <c r="P576" t="s">
        <v>8318</v>
      </c>
      <c r="Q576" s="9">
        <f t="shared" si="40"/>
        <v>1</v>
      </c>
      <c r="R576">
        <f t="shared" si="41"/>
        <v>20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 t="s">
        <v>8317</v>
      </c>
      <c r="P577" t="s">
        <v>8318</v>
      </c>
      <c r="Q577" s="9">
        <f t="shared" si="40"/>
        <v>0</v>
      </c>
      <c r="R577">
        <f t="shared" si="41"/>
        <v>64.75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 t="s">
        <v>8317</v>
      </c>
      <c r="P578" t="s">
        <v>8318</v>
      </c>
      <c r="Q578" s="9">
        <f t="shared" ref="Q578:Q641" si="45">ROUND(E578/D578*100,0)</f>
        <v>0</v>
      </c>
      <c r="R578">
        <f t="shared" si="41"/>
        <v>1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 t="s">
        <v>8317</v>
      </c>
      <c r="P579" t="s">
        <v>8318</v>
      </c>
      <c r="Q579" s="9">
        <f t="shared" si="45"/>
        <v>0</v>
      </c>
      <c r="R579">
        <f t="shared" ref="R579:R642" si="46">IFERROR(ROUND(E579/L579,2),0)</f>
        <v>10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 t="s">
        <v>8317</v>
      </c>
      <c r="P580" t="s">
        <v>8318</v>
      </c>
      <c r="Q580" s="9">
        <f t="shared" si="45"/>
        <v>0</v>
      </c>
      <c r="R580">
        <f t="shared" si="46"/>
        <v>2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 t="s">
        <v>8317</v>
      </c>
      <c r="P581" t="s">
        <v>8318</v>
      </c>
      <c r="Q581" s="9">
        <f t="shared" si="45"/>
        <v>1</v>
      </c>
      <c r="R581">
        <f t="shared" si="46"/>
        <v>35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 t="s">
        <v>8317</v>
      </c>
      <c r="P582" t="s">
        <v>8318</v>
      </c>
      <c r="Q582" s="9">
        <f t="shared" si="45"/>
        <v>0</v>
      </c>
      <c r="R582">
        <f t="shared" si="46"/>
        <v>1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 t="s">
        <v>8317</v>
      </c>
      <c r="P583" t="s">
        <v>8318</v>
      </c>
      <c r="Q583" s="9">
        <f t="shared" si="45"/>
        <v>0</v>
      </c>
      <c r="R583">
        <f t="shared" si="46"/>
        <v>0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 t="s">
        <v>8317</v>
      </c>
      <c r="P584" t="s">
        <v>8318</v>
      </c>
      <c r="Q584" s="9">
        <f t="shared" si="45"/>
        <v>0</v>
      </c>
      <c r="R584">
        <f t="shared" si="46"/>
        <v>0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 t="s">
        <v>8317</v>
      </c>
      <c r="P585" t="s">
        <v>8318</v>
      </c>
      <c r="Q585" s="9">
        <f t="shared" si="45"/>
        <v>0</v>
      </c>
      <c r="R585">
        <f t="shared" si="46"/>
        <v>1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 t="s">
        <v>8317</v>
      </c>
      <c r="P586" t="s">
        <v>8318</v>
      </c>
      <c r="Q586" s="9">
        <f t="shared" si="45"/>
        <v>1</v>
      </c>
      <c r="R586">
        <f t="shared" si="46"/>
        <v>5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 t="s">
        <v>8317</v>
      </c>
      <c r="P587" t="s">
        <v>8318</v>
      </c>
      <c r="Q587" s="9">
        <f t="shared" si="45"/>
        <v>0</v>
      </c>
      <c r="R587">
        <f t="shared" si="46"/>
        <v>0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 t="s">
        <v>8317</v>
      </c>
      <c r="P588" t="s">
        <v>8318</v>
      </c>
      <c r="Q588" s="9">
        <f t="shared" si="45"/>
        <v>1</v>
      </c>
      <c r="R588">
        <f t="shared" si="46"/>
        <v>14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 t="s">
        <v>8317</v>
      </c>
      <c r="P589" t="s">
        <v>8318</v>
      </c>
      <c r="Q589" s="9">
        <f t="shared" si="45"/>
        <v>9</v>
      </c>
      <c r="R589">
        <f t="shared" si="46"/>
        <v>389.29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 t="s">
        <v>8317</v>
      </c>
      <c r="P590" t="s">
        <v>8318</v>
      </c>
      <c r="Q590" s="9">
        <f t="shared" si="45"/>
        <v>3</v>
      </c>
      <c r="R590">
        <f t="shared" si="46"/>
        <v>150.5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 t="s">
        <v>8317</v>
      </c>
      <c r="P591" t="s">
        <v>8318</v>
      </c>
      <c r="Q591" s="9">
        <f t="shared" si="45"/>
        <v>0</v>
      </c>
      <c r="R591">
        <f t="shared" si="46"/>
        <v>1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 t="s">
        <v>8317</v>
      </c>
      <c r="P592" t="s">
        <v>8318</v>
      </c>
      <c r="Q592" s="9">
        <f t="shared" si="45"/>
        <v>4</v>
      </c>
      <c r="R592">
        <f t="shared" si="46"/>
        <v>24.78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 t="s">
        <v>8317</v>
      </c>
      <c r="P593" t="s">
        <v>8318</v>
      </c>
      <c r="Q593" s="9">
        <f t="shared" si="45"/>
        <v>0</v>
      </c>
      <c r="R593">
        <f t="shared" si="46"/>
        <v>30.5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 t="s">
        <v>8317</v>
      </c>
      <c r="P594" t="s">
        <v>8318</v>
      </c>
      <c r="Q594" s="9">
        <f t="shared" si="45"/>
        <v>3</v>
      </c>
      <c r="R594">
        <f t="shared" si="46"/>
        <v>250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 t="s">
        <v>8317</v>
      </c>
      <c r="P595" t="s">
        <v>8318</v>
      </c>
      <c r="Q595" s="9">
        <f t="shared" si="45"/>
        <v>23</v>
      </c>
      <c r="R595">
        <f t="shared" si="46"/>
        <v>16.43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 t="s">
        <v>8317</v>
      </c>
      <c r="P596" t="s">
        <v>8318</v>
      </c>
      <c r="Q596" s="9">
        <f t="shared" si="45"/>
        <v>0</v>
      </c>
      <c r="R596">
        <f t="shared" si="46"/>
        <v>13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 t="s">
        <v>8317</v>
      </c>
      <c r="P597" t="s">
        <v>8318</v>
      </c>
      <c r="Q597" s="9">
        <f t="shared" si="45"/>
        <v>0</v>
      </c>
      <c r="R597">
        <f t="shared" si="46"/>
        <v>53.25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 t="s">
        <v>8317</v>
      </c>
      <c r="P598" t="s">
        <v>8318</v>
      </c>
      <c r="Q598" s="9">
        <f t="shared" si="45"/>
        <v>0</v>
      </c>
      <c r="R598">
        <f t="shared" si="46"/>
        <v>3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 t="s">
        <v>8317</v>
      </c>
      <c r="P599" t="s">
        <v>8318</v>
      </c>
      <c r="Q599" s="9">
        <f t="shared" si="45"/>
        <v>0</v>
      </c>
      <c r="R599">
        <f t="shared" si="46"/>
        <v>10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 t="s">
        <v>8317</v>
      </c>
      <c r="P600" t="s">
        <v>8318</v>
      </c>
      <c r="Q600" s="9">
        <f t="shared" si="45"/>
        <v>34</v>
      </c>
      <c r="R600">
        <f t="shared" si="46"/>
        <v>121.43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 t="s">
        <v>8317</v>
      </c>
      <c r="P601" t="s">
        <v>8318</v>
      </c>
      <c r="Q601" s="9">
        <f t="shared" si="45"/>
        <v>0</v>
      </c>
      <c r="R601">
        <f t="shared" si="46"/>
        <v>15.5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 t="s">
        <v>8317</v>
      </c>
      <c r="P602" t="s">
        <v>8318</v>
      </c>
      <c r="Q602" s="9">
        <f t="shared" si="45"/>
        <v>2</v>
      </c>
      <c r="R602">
        <f t="shared" si="46"/>
        <v>100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 t="s">
        <v>8317</v>
      </c>
      <c r="P603" t="s">
        <v>8318</v>
      </c>
      <c r="Q603" s="9">
        <f t="shared" si="45"/>
        <v>1</v>
      </c>
      <c r="R603">
        <f t="shared" si="46"/>
        <v>23.33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 t="s">
        <v>8317</v>
      </c>
      <c r="P604" t="s">
        <v>8318</v>
      </c>
      <c r="Q604" s="9">
        <f t="shared" si="45"/>
        <v>0</v>
      </c>
      <c r="R604">
        <f t="shared" si="46"/>
        <v>0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 t="s">
        <v>8317</v>
      </c>
      <c r="P605" t="s">
        <v>8318</v>
      </c>
      <c r="Q605" s="9">
        <f t="shared" si="45"/>
        <v>4</v>
      </c>
      <c r="R605">
        <f t="shared" si="46"/>
        <v>45.39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 t="s">
        <v>8317</v>
      </c>
      <c r="P606" t="s">
        <v>8318</v>
      </c>
      <c r="Q606" s="9">
        <f t="shared" si="45"/>
        <v>0</v>
      </c>
      <c r="R606">
        <f t="shared" si="46"/>
        <v>0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 t="s">
        <v>8317</v>
      </c>
      <c r="P607" t="s">
        <v>8318</v>
      </c>
      <c r="Q607" s="9">
        <f t="shared" si="45"/>
        <v>3</v>
      </c>
      <c r="R607">
        <f t="shared" si="46"/>
        <v>16.38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 t="s">
        <v>8317</v>
      </c>
      <c r="P608" t="s">
        <v>8318</v>
      </c>
      <c r="Q608" s="9">
        <f t="shared" si="45"/>
        <v>0</v>
      </c>
      <c r="R608">
        <f t="shared" si="46"/>
        <v>10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 t="s">
        <v>8317</v>
      </c>
      <c r="P609" t="s">
        <v>8318</v>
      </c>
      <c r="Q609" s="9">
        <f t="shared" si="45"/>
        <v>0</v>
      </c>
      <c r="R609">
        <f t="shared" si="46"/>
        <v>0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 t="s">
        <v>8317</v>
      </c>
      <c r="P610" t="s">
        <v>8318</v>
      </c>
      <c r="Q610" s="9">
        <f t="shared" si="45"/>
        <v>1</v>
      </c>
      <c r="R610">
        <f t="shared" si="46"/>
        <v>292.2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 t="s">
        <v>8317</v>
      </c>
      <c r="P611" t="s">
        <v>8318</v>
      </c>
      <c r="Q611" s="9">
        <f t="shared" si="45"/>
        <v>1</v>
      </c>
      <c r="R611">
        <f t="shared" si="46"/>
        <v>5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 t="s">
        <v>8317</v>
      </c>
      <c r="P612" t="s">
        <v>8318</v>
      </c>
      <c r="Q612" s="9">
        <f t="shared" si="45"/>
        <v>0</v>
      </c>
      <c r="R612">
        <f t="shared" si="46"/>
        <v>0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 t="s">
        <v>8317</v>
      </c>
      <c r="P613" t="s">
        <v>8318</v>
      </c>
      <c r="Q613" s="9">
        <f t="shared" si="45"/>
        <v>0</v>
      </c>
      <c r="R613">
        <f t="shared" si="46"/>
        <v>0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 t="s">
        <v>8317</v>
      </c>
      <c r="P614" t="s">
        <v>8318</v>
      </c>
      <c r="Q614" s="9">
        <f t="shared" si="45"/>
        <v>0</v>
      </c>
      <c r="R614">
        <f t="shared" si="46"/>
        <v>0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 t="s">
        <v>8317</v>
      </c>
      <c r="P615" t="s">
        <v>8318</v>
      </c>
      <c r="Q615" s="9">
        <f t="shared" si="45"/>
        <v>21</v>
      </c>
      <c r="R615">
        <f t="shared" si="46"/>
        <v>105.93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 t="s">
        <v>8317</v>
      </c>
      <c r="P616" t="s">
        <v>8318</v>
      </c>
      <c r="Q616" s="9">
        <f t="shared" si="45"/>
        <v>0</v>
      </c>
      <c r="R616">
        <f t="shared" si="46"/>
        <v>0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 t="s">
        <v>8317</v>
      </c>
      <c r="P617" t="s">
        <v>8318</v>
      </c>
      <c r="Q617" s="9">
        <f t="shared" si="45"/>
        <v>0</v>
      </c>
      <c r="R617">
        <f t="shared" si="46"/>
        <v>0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 t="s">
        <v>8317</v>
      </c>
      <c r="P618" t="s">
        <v>8318</v>
      </c>
      <c r="Q618" s="9">
        <f t="shared" si="45"/>
        <v>0</v>
      </c>
      <c r="R618">
        <f t="shared" si="46"/>
        <v>0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 t="s">
        <v>8317</v>
      </c>
      <c r="P619" t="s">
        <v>8318</v>
      </c>
      <c r="Q619" s="9">
        <f t="shared" si="45"/>
        <v>3</v>
      </c>
      <c r="R619">
        <f t="shared" si="46"/>
        <v>20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 t="s">
        <v>8317</v>
      </c>
      <c r="P620" t="s">
        <v>8318</v>
      </c>
      <c r="Q620" s="9">
        <f t="shared" si="45"/>
        <v>0</v>
      </c>
      <c r="R620">
        <f t="shared" si="46"/>
        <v>0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 t="s">
        <v>8317</v>
      </c>
      <c r="P621" t="s">
        <v>8318</v>
      </c>
      <c r="Q621" s="9">
        <f t="shared" si="45"/>
        <v>0</v>
      </c>
      <c r="R621">
        <f t="shared" si="46"/>
        <v>1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 t="s">
        <v>8317</v>
      </c>
      <c r="P622" t="s">
        <v>8318</v>
      </c>
      <c r="Q622" s="9">
        <f t="shared" si="45"/>
        <v>1</v>
      </c>
      <c r="R622">
        <f t="shared" si="46"/>
        <v>300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 t="s">
        <v>8317</v>
      </c>
      <c r="P623" t="s">
        <v>8318</v>
      </c>
      <c r="Q623" s="9">
        <f t="shared" si="45"/>
        <v>1</v>
      </c>
      <c r="R623">
        <f t="shared" si="46"/>
        <v>87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 t="s">
        <v>8317</v>
      </c>
      <c r="P624" t="s">
        <v>8318</v>
      </c>
      <c r="Q624" s="9">
        <f t="shared" si="45"/>
        <v>6</v>
      </c>
      <c r="R624">
        <f t="shared" si="46"/>
        <v>37.89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 t="s">
        <v>8317</v>
      </c>
      <c r="P625" t="s">
        <v>8318</v>
      </c>
      <c r="Q625" s="9">
        <f t="shared" si="45"/>
        <v>0</v>
      </c>
      <c r="R625">
        <f t="shared" si="46"/>
        <v>0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 t="s">
        <v>8317</v>
      </c>
      <c r="P626" t="s">
        <v>8318</v>
      </c>
      <c r="Q626" s="9">
        <f t="shared" si="45"/>
        <v>0</v>
      </c>
      <c r="R626">
        <f t="shared" si="46"/>
        <v>0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 t="s">
        <v>8317</v>
      </c>
      <c r="P627" t="s">
        <v>8318</v>
      </c>
      <c r="Q627" s="9">
        <f t="shared" si="45"/>
        <v>0</v>
      </c>
      <c r="R627">
        <f t="shared" si="46"/>
        <v>0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 t="s">
        <v>8317</v>
      </c>
      <c r="P628" t="s">
        <v>8318</v>
      </c>
      <c r="Q628" s="9">
        <f t="shared" si="45"/>
        <v>17</v>
      </c>
      <c r="R628">
        <f t="shared" si="46"/>
        <v>111.41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 t="s">
        <v>8317</v>
      </c>
      <c r="P629" t="s">
        <v>8318</v>
      </c>
      <c r="Q629" s="9">
        <f t="shared" si="45"/>
        <v>0</v>
      </c>
      <c r="R629">
        <f t="shared" si="46"/>
        <v>90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 t="s">
        <v>8317</v>
      </c>
      <c r="P630" t="s">
        <v>8318</v>
      </c>
      <c r="Q630" s="9">
        <f t="shared" si="45"/>
        <v>0</v>
      </c>
      <c r="R630">
        <f t="shared" si="46"/>
        <v>0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 t="s">
        <v>8317</v>
      </c>
      <c r="P631" t="s">
        <v>8318</v>
      </c>
      <c r="Q631" s="9">
        <f t="shared" si="45"/>
        <v>0</v>
      </c>
      <c r="R631">
        <f t="shared" si="46"/>
        <v>116.67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 t="s">
        <v>8317</v>
      </c>
      <c r="P632" t="s">
        <v>8318</v>
      </c>
      <c r="Q632" s="9">
        <f t="shared" si="45"/>
        <v>0</v>
      </c>
      <c r="R632">
        <f t="shared" si="46"/>
        <v>10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 t="s">
        <v>8317</v>
      </c>
      <c r="P633" t="s">
        <v>8318</v>
      </c>
      <c r="Q633" s="9">
        <f t="shared" si="45"/>
        <v>1</v>
      </c>
      <c r="R633">
        <f t="shared" si="46"/>
        <v>76.67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 t="s">
        <v>8317</v>
      </c>
      <c r="P634" t="s">
        <v>8318</v>
      </c>
      <c r="Q634" s="9">
        <f t="shared" si="45"/>
        <v>0</v>
      </c>
      <c r="R634">
        <f t="shared" si="46"/>
        <v>0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 t="s">
        <v>8317</v>
      </c>
      <c r="P635" t="s">
        <v>8318</v>
      </c>
      <c r="Q635" s="9">
        <f t="shared" si="45"/>
        <v>12</v>
      </c>
      <c r="R635">
        <f t="shared" si="46"/>
        <v>49.8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 t="s">
        <v>8317</v>
      </c>
      <c r="P636" t="s">
        <v>8318</v>
      </c>
      <c r="Q636" s="9">
        <f t="shared" si="45"/>
        <v>0</v>
      </c>
      <c r="R636">
        <f t="shared" si="46"/>
        <v>1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 t="s">
        <v>8317</v>
      </c>
      <c r="P637" t="s">
        <v>8318</v>
      </c>
      <c r="Q637" s="9">
        <f t="shared" si="45"/>
        <v>0</v>
      </c>
      <c r="R637">
        <f t="shared" si="46"/>
        <v>2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 t="s">
        <v>8317</v>
      </c>
      <c r="P638" t="s">
        <v>8318</v>
      </c>
      <c r="Q638" s="9">
        <f t="shared" si="45"/>
        <v>0</v>
      </c>
      <c r="R638">
        <f t="shared" si="46"/>
        <v>4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 t="s">
        <v>8317</v>
      </c>
      <c r="P639" t="s">
        <v>8318</v>
      </c>
      <c r="Q639" s="9">
        <f t="shared" si="45"/>
        <v>0</v>
      </c>
      <c r="R639">
        <f t="shared" si="46"/>
        <v>0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 t="s">
        <v>8317</v>
      </c>
      <c r="P640" t="s">
        <v>8318</v>
      </c>
      <c r="Q640" s="9">
        <f t="shared" si="45"/>
        <v>0</v>
      </c>
      <c r="R640">
        <f t="shared" si="46"/>
        <v>3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 t="s">
        <v>8317</v>
      </c>
      <c r="P641" t="s">
        <v>8318</v>
      </c>
      <c r="Q641" s="9">
        <f t="shared" si="45"/>
        <v>0</v>
      </c>
      <c r="R641">
        <f t="shared" si="46"/>
        <v>1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 t="s">
        <v>8317</v>
      </c>
      <c r="P642" t="s">
        <v>8319</v>
      </c>
      <c r="Q642" s="9">
        <f t="shared" ref="Q642:Q705" si="50">ROUND(E642/D642*100,0)</f>
        <v>144</v>
      </c>
      <c r="R642">
        <f t="shared" si="46"/>
        <v>50.5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 t="s">
        <v>8317</v>
      </c>
      <c r="P643" t="s">
        <v>8319</v>
      </c>
      <c r="Q643" s="9">
        <f t="shared" si="50"/>
        <v>119</v>
      </c>
      <c r="R643">
        <f t="shared" ref="R643:R706" si="51">IFERROR(ROUND(E643/L643,2),0)</f>
        <v>151.32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 t="s">
        <v>8317</v>
      </c>
      <c r="P644" t="s">
        <v>8319</v>
      </c>
      <c r="Q644" s="9">
        <f t="shared" si="50"/>
        <v>1460</v>
      </c>
      <c r="R644">
        <f t="shared" si="51"/>
        <v>134.36000000000001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 t="s">
        <v>8317</v>
      </c>
      <c r="P645" t="s">
        <v>8319</v>
      </c>
      <c r="Q645" s="9">
        <f t="shared" si="50"/>
        <v>106</v>
      </c>
      <c r="R645">
        <f t="shared" si="51"/>
        <v>174.03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 t="s">
        <v>8317</v>
      </c>
      <c r="P646" t="s">
        <v>8319</v>
      </c>
      <c r="Q646" s="9">
        <f t="shared" si="50"/>
        <v>300</v>
      </c>
      <c r="R646">
        <f t="shared" si="51"/>
        <v>73.489999999999995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 t="s">
        <v>8317</v>
      </c>
      <c r="P647" t="s">
        <v>8319</v>
      </c>
      <c r="Q647" s="9">
        <f t="shared" si="50"/>
        <v>279</v>
      </c>
      <c r="R647">
        <f t="shared" si="51"/>
        <v>23.52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 t="s">
        <v>8317</v>
      </c>
      <c r="P648" t="s">
        <v>8319</v>
      </c>
      <c r="Q648" s="9">
        <f t="shared" si="50"/>
        <v>132</v>
      </c>
      <c r="R648">
        <f t="shared" si="51"/>
        <v>39.07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 t="s">
        <v>8317</v>
      </c>
      <c r="P649" t="s">
        <v>8319</v>
      </c>
      <c r="Q649" s="9">
        <f t="shared" si="50"/>
        <v>107</v>
      </c>
      <c r="R649">
        <f t="shared" si="51"/>
        <v>125.94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 t="s">
        <v>8317</v>
      </c>
      <c r="P650" t="s">
        <v>8319</v>
      </c>
      <c r="Q650" s="9">
        <f t="shared" si="50"/>
        <v>127</v>
      </c>
      <c r="R650">
        <f t="shared" si="51"/>
        <v>1644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 t="s">
        <v>8317</v>
      </c>
      <c r="P651" t="s">
        <v>8319</v>
      </c>
      <c r="Q651" s="9">
        <f t="shared" si="50"/>
        <v>140</v>
      </c>
      <c r="R651">
        <f t="shared" si="51"/>
        <v>42.67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 t="s">
        <v>8317</v>
      </c>
      <c r="P652" t="s">
        <v>8319</v>
      </c>
      <c r="Q652" s="9">
        <f t="shared" si="50"/>
        <v>112</v>
      </c>
      <c r="R652">
        <f t="shared" si="51"/>
        <v>35.130000000000003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 t="s">
        <v>8317</v>
      </c>
      <c r="P653" t="s">
        <v>8319</v>
      </c>
      <c r="Q653" s="9">
        <f t="shared" si="50"/>
        <v>101</v>
      </c>
      <c r="R653">
        <f t="shared" si="51"/>
        <v>239.35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 t="s">
        <v>8317</v>
      </c>
      <c r="P654" t="s">
        <v>8319</v>
      </c>
      <c r="Q654" s="9">
        <f t="shared" si="50"/>
        <v>100</v>
      </c>
      <c r="R654">
        <f t="shared" si="51"/>
        <v>107.64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 t="s">
        <v>8317</v>
      </c>
      <c r="P655" t="s">
        <v>8319</v>
      </c>
      <c r="Q655" s="9">
        <f t="shared" si="50"/>
        <v>141</v>
      </c>
      <c r="R655">
        <f t="shared" si="51"/>
        <v>95.83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 t="s">
        <v>8317</v>
      </c>
      <c r="P656" t="s">
        <v>8319</v>
      </c>
      <c r="Q656" s="9">
        <f t="shared" si="50"/>
        <v>267</v>
      </c>
      <c r="R656">
        <f t="shared" si="51"/>
        <v>31.66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 t="s">
        <v>8317</v>
      </c>
      <c r="P657" t="s">
        <v>8319</v>
      </c>
      <c r="Q657" s="9">
        <f t="shared" si="50"/>
        <v>147</v>
      </c>
      <c r="R657">
        <f t="shared" si="51"/>
        <v>42.89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 t="s">
        <v>8317</v>
      </c>
      <c r="P658" t="s">
        <v>8319</v>
      </c>
      <c r="Q658" s="9">
        <f t="shared" si="50"/>
        <v>214</v>
      </c>
      <c r="R658">
        <f t="shared" si="51"/>
        <v>122.74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 t="s">
        <v>8317</v>
      </c>
      <c r="P659" t="s">
        <v>8319</v>
      </c>
      <c r="Q659" s="9">
        <f t="shared" si="50"/>
        <v>126</v>
      </c>
      <c r="R659">
        <f t="shared" si="51"/>
        <v>190.45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 t="s">
        <v>8317</v>
      </c>
      <c r="P660" t="s">
        <v>8319</v>
      </c>
      <c r="Q660" s="9">
        <f t="shared" si="50"/>
        <v>104</v>
      </c>
      <c r="R660">
        <f t="shared" si="51"/>
        <v>109.34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 t="s">
        <v>8317</v>
      </c>
      <c r="P661" t="s">
        <v>8319</v>
      </c>
      <c r="Q661" s="9">
        <f t="shared" si="50"/>
        <v>101</v>
      </c>
      <c r="R661">
        <f t="shared" si="51"/>
        <v>143.66999999999999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 t="s">
        <v>8317</v>
      </c>
      <c r="P662" t="s">
        <v>8319</v>
      </c>
      <c r="Q662" s="9">
        <f t="shared" si="50"/>
        <v>3</v>
      </c>
      <c r="R662">
        <f t="shared" si="51"/>
        <v>84.94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 t="s">
        <v>8317</v>
      </c>
      <c r="P663" t="s">
        <v>8319</v>
      </c>
      <c r="Q663" s="9">
        <f t="shared" si="50"/>
        <v>1</v>
      </c>
      <c r="R663">
        <f t="shared" si="51"/>
        <v>10.56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 t="s">
        <v>8317</v>
      </c>
      <c r="P664" t="s">
        <v>8319</v>
      </c>
      <c r="Q664" s="9">
        <f t="shared" si="50"/>
        <v>0</v>
      </c>
      <c r="R664">
        <f t="shared" si="51"/>
        <v>39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 t="s">
        <v>8317</v>
      </c>
      <c r="P665" t="s">
        <v>8319</v>
      </c>
      <c r="Q665" s="9">
        <f t="shared" si="50"/>
        <v>0</v>
      </c>
      <c r="R665">
        <f t="shared" si="51"/>
        <v>100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 t="s">
        <v>8317</v>
      </c>
      <c r="P666" t="s">
        <v>8319</v>
      </c>
      <c r="Q666" s="9">
        <f t="shared" si="50"/>
        <v>8</v>
      </c>
      <c r="R666">
        <f t="shared" si="51"/>
        <v>31.17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 t="s">
        <v>8317</v>
      </c>
      <c r="P667" t="s">
        <v>8319</v>
      </c>
      <c r="Q667" s="9">
        <f t="shared" si="50"/>
        <v>19</v>
      </c>
      <c r="R667">
        <f t="shared" si="51"/>
        <v>155.33000000000001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 t="s">
        <v>8317</v>
      </c>
      <c r="P668" t="s">
        <v>8319</v>
      </c>
      <c r="Q668" s="9">
        <f t="shared" si="50"/>
        <v>0</v>
      </c>
      <c r="R668">
        <f t="shared" si="51"/>
        <v>2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 t="s">
        <v>8317</v>
      </c>
      <c r="P669" t="s">
        <v>8319</v>
      </c>
      <c r="Q669" s="9">
        <f t="shared" si="50"/>
        <v>10</v>
      </c>
      <c r="R669">
        <f t="shared" si="51"/>
        <v>178.93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 t="s">
        <v>8317</v>
      </c>
      <c r="P670" t="s">
        <v>8319</v>
      </c>
      <c r="Q670" s="9">
        <f t="shared" si="50"/>
        <v>5</v>
      </c>
      <c r="R670">
        <f t="shared" si="51"/>
        <v>27.36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 t="s">
        <v>8317</v>
      </c>
      <c r="P671" t="s">
        <v>8319</v>
      </c>
      <c r="Q671" s="9">
        <f t="shared" si="50"/>
        <v>22</v>
      </c>
      <c r="R671">
        <f t="shared" si="51"/>
        <v>1536.25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 t="s">
        <v>8317</v>
      </c>
      <c r="P672" t="s">
        <v>8319</v>
      </c>
      <c r="Q672" s="9">
        <f t="shared" si="50"/>
        <v>29</v>
      </c>
      <c r="R672">
        <f t="shared" si="51"/>
        <v>85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 t="s">
        <v>8317</v>
      </c>
      <c r="P673" t="s">
        <v>8319</v>
      </c>
      <c r="Q673" s="9">
        <f t="shared" si="50"/>
        <v>39</v>
      </c>
      <c r="R673">
        <f t="shared" si="51"/>
        <v>788.53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 t="s">
        <v>8317</v>
      </c>
      <c r="P674" t="s">
        <v>8319</v>
      </c>
      <c r="Q674" s="9">
        <f t="shared" si="50"/>
        <v>22</v>
      </c>
      <c r="R674">
        <f t="shared" si="51"/>
        <v>50.3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 t="s">
        <v>8317</v>
      </c>
      <c r="P675" t="s">
        <v>8319</v>
      </c>
      <c r="Q675" s="9">
        <f t="shared" si="50"/>
        <v>0</v>
      </c>
      <c r="R675">
        <f t="shared" si="51"/>
        <v>68.33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 t="s">
        <v>8317</v>
      </c>
      <c r="P676" t="s">
        <v>8319</v>
      </c>
      <c r="Q676" s="9">
        <f t="shared" si="50"/>
        <v>0</v>
      </c>
      <c r="R676">
        <f t="shared" si="51"/>
        <v>7.5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 t="s">
        <v>8317</v>
      </c>
      <c r="P677" t="s">
        <v>8319</v>
      </c>
      <c r="Q677" s="9">
        <f t="shared" si="50"/>
        <v>15</v>
      </c>
      <c r="R677">
        <f t="shared" si="51"/>
        <v>34.270000000000003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 t="s">
        <v>8317</v>
      </c>
      <c r="P678" t="s">
        <v>8319</v>
      </c>
      <c r="Q678" s="9">
        <f t="shared" si="50"/>
        <v>1</v>
      </c>
      <c r="R678">
        <f t="shared" si="51"/>
        <v>61.29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 t="s">
        <v>8317</v>
      </c>
      <c r="P679" t="s">
        <v>8319</v>
      </c>
      <c r="Q679" s="9">
        <f t="shared" si="50"/>
        <v>26</v>
      </c>
      <c r="R679">
        <f t="shared" si="51"/>
        <v>133.25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 t="s">
        <v>8317</v>
      </c>
      <c r="P680" t="s">
        <v>8319</v>
      </c>
      <c r="Q680" s="9">
        <f t="shared" si="50"/>
        <v>4</v>
      </c>
      <c r="R680">
        <f t="shared" si="51"/>
        <v>65.180000000000007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 t="s">
        <v>8317</v>
      </c>
      <c r="P681" t="s">
        <v>8319</v>
      </c>
      <c r="Q681" s="9">
        <f t="shared" si="50"/>
        <v>15</v>
      </c>
      <c r="R681">
        <f t="shared" si="51"/>
        <v>93.9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 t="s">
        <v>8317</v>
      </c>
      <c r="P682" t="s">
        <v>8319</v>
      </c>
      <c r="Q682" s="9">
        <f t="shared" si="50"/>
        <v>26</v>
      </c>
      <c r="R682">
        <f t="shared" si="51"/>
        <v>150.65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 t="s">
        <v>8317</v>
      </c>
      <c r="P683" t="s">
        <v>8319</v>
      </c>
      <c r="Q683" s="9">
        <f t="shared" si="50"/>
        <v>0</v>
      </c>
      <c r="R683">
        <f t="shared" si="51"/>
        <v>1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 t="s">
        <v>8317</v>
      </c>
      <c r="P684" t="s">
        <v>8319</v>
      </c>
      <c r="Q684" s="9">
        <f t="shared" si="50"/>
        <v>0</v>
      </c>
      <c r="R684">
        <f t="shared" si="51"/>
        <v>13.25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 t="s">
        <v>8317</v>
      </c>
      <c r="P685" t="s">
        <v>8319</v>
      </c>
      <c r="Q685" s="9">
        <f t="shared" si="50"/>
        <v>1</v>
      </c>
      <c r="R685">
        <f t="shared" si="51"/>
        <v>99.33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 t="s">
        <v>8317</v>
      </c>
      <c r="P686" t="s">
        <v>8319</v>
      </c>
      <c r="Q686" s="9">
        <f t="shared" si="50"/>
        <v>7</v>
      </c>
      <c r="R686">
        <f t="shared" si="51"/>
        <v>177.39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 t="s">
        <v>8317</v>
      </c>
      <c r="P687" t="s">
        <v>8319</v>
      </c>
      <c r="Q687" s="9">
        <f t="shared" si="50"/>
        <v>28</v>
      </c>
      <c r="R687">
        <f t="shared" si="51"/>
        <v>55.3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 t="s">
        <v>8317</v>
      </c>
      <c r="P688" t="s">
        <v>8319</v>
      </c>
      <c r="Q688" s="9">
        <f t="shared" si="50"/>
        <v>0</v>
      </c>
      <c r="R688">
        <f t="shared" si="51"/>
        <v>0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 t="s">
        <v>8317</v>
      </c>
      <c r="P689" t="s">
        <v>8319</v>
      </c>
      <c r="Q689" s="9">
        <f t="shared" si="50"/>
        <v>4</v>
      </c>
      <c r="R689">
        <f t="shared" si="51"/>
        <v>591.66999999999996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 t="s">
        <v>8317</v>
      </c>
      <c r="P690" t="s">
        <v>8319</v>
      </c>
      <c r="Q690" s="9">
        <f t="shared" si="50"/>
        <v>73</v>
      </c>
      <c r="R690">
        <f t="shared" si="51"/>
        <v>405.5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 t="s">
        <v>8317</v>
      </c>
      <c r="P691" t="s">
        <v>8319</v>
      </c>
      <c r="Q691" s="9">
        <f t="shared" si="50"/>
        <v>58</v>
      </c>
      <c r="R691">
        <f t="shared" si="51"/>
        <v>343.15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 t="s">
        <v>8317</v>
      </c>
      <c r="P692" t="s">
        <v>8319</v>
      </c>
      <c r="Q692" s="9">
        <f t="shared" si="50"/>
        <v>12</v>
      </c>
      <c r="R692">
        <f t="shared" si="51"/>
        <v>72.59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 t="s">
        <v>8317</v>
      </c>
      <c r="P693" t="s">
        <v>8319</v>
      </c>
      <c r="Q693" s="9">
        <f t="shared" si="50"/>
        <v>1</v>
      </c>
      <c r="R693">
        <f t="shared" si="51"/>
        <v>26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 t="s">
        <v>8317</v>
      </c>
      <c r="P694" t="s">
        <v>8319</v>
      </c>
      <c r="Q694" s="9">
        <f t="shared" si="50"/>
        <v>7</v>
      </c>
      <c r="R694">
        <f t="shared" si="51"/>
        <v>6.5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 t="s">
        <v>8317</v>
      </c>
      <c r="P695" t="s">
        <v>8319</v>
      </c>
      <c r="Q695" s="9">
        <f t="shared" si="50"/>
        <v>35</v>
      </c>
      <c r="R695">
        <f t="shared" si="51"/>
        <v>119.39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 t="s">
        <v>8317</v>
      </c>
      <c r="P696" t="s">
        <v>8319</v>
      </c>
      <c r="Q696" s="9">
        <f t="shared" si="50"/>
        <v>0</v>
      </c>
      <c r="R696">
        <f t="shared" si="51"/>
        <v>84.29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 t="s">
        <v>8317</v>
      </c>
      <c r="P697" t="s">
        <v>8319</v>
      </c>
      <c r="Q697" s="9">
        <f t="shared" si="50"/>
        <v>1</v>
      </c>
      <c r="R697">
        <f t="shared" si="51"/>
        <v>90.86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 t="s">
        <v>8317</v>
      </c>
      <c r="P698" t="s">
        <v>8319</v>
      </c>
      <c r="Q698" s="9">
        <f t="shared" si="50"/>
        <v>0</v>
      </c>
      <c r="R698">
        <f t="shared" si="51"/>
        <v>1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 t="s">
        <v>8317</v>
      </c>
      <c r="P699" t="s">
        <v>8319</v>
      </c>
      <c r="Q699" s="9">
        <f t="shared" si="50"/>
        <v>46</v>
      </c>
      <c r="R699">
        <f t="shared" si="51"/>
        <v>20.34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 t="s">
        <v>8317</v>
      </c>
      <c r="P700" t="s">
        <v>8319</v>
      </c>
      <c r="Q700" s="9">
        <f t="shared" si="50"/>
        <v>15</v>
      </c>
      <c r="R700">
        <f t="shared" si="51"/>
        <v>530.69000000000005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 t="s">
        <v>8317</v>
      </c>
      <c r="P701" t="s">
        <v>8319</v>
      </c>
      <c r="Q701" s="9">
        <f t="shared" si="50"/>
        <v>82</v>
      </c>
      <c r="R701">
        <f t="shared" si="51"/>
        <v>120.39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 t="s">
        <v>8317</v>
      </c>
      <c r="P702" t="s">
        <v>8319</v>
      </c>
      <c r="Q702" s="9">
        <f t="shared" si="50"/>
        <v>3</v>
      </c>
      <c r="R702">
        <f t="shared" si="51"/>
        <v>13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 t="s">
        <v>8317</v>
      </c>
      <c r="P703" t="s">
        <v>8319</v>
      </c>
      <c r="Q703" s="9">
        <f t="shared" si="50"/>
        <v>27</v>
      </c>
      <c r="R703">
        <f t="shared" si="51"/>
        <v>291.33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 t="s">
        <v>8317</v>
      </c>
      <c r="P704" t="s">
        <v>8319</v>
      </c>
      <c r="Q704" s="9">
        <f t="shared" si="50"/>
        <v>31</v>
      </c>
      <c r="R704">
        <f t="shared" si="51"/>
        <v>124.92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 t="s">
        <v>8317</v>
      </c>
      <c r="P705" t="s">
        <v>8319</v>
      </c>
      <c r="Q705" s="9">
        <f t="shared" si="50"/>
        <v>6</v>
      </c>
      <c r="R705">
        <f t="shared" si="51"/>
        <v>119.57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 t="s">
        <v>8317</v>
      </c>
      <c r="P706" t="s">
        <v>8319</v>
      </c>
      <c r="Q706" s="9">
        <f t="shared" ref="Q706:Q769" si="55">ROUND(E706/D706*100,0)</f>
        <v>1</v>
      </c>
      <c r="R706">
        <f t="shared" si="51"/>
        <v>120.25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 t="s">
        <v>8317</v>
      </c>
      <c r="P707" t="s">
        <v>8319</v>
      </c>
      <c r="Q707" s="9">
        <f t="shared" si="55"/>
        <v>1</v>
      </c>
      <c r="R707">
        <f t="shared" ref="R707:R770" si="56">IFERROR(ROUND(E707/L707,2),0)</f>
        <v>195.4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 t="s">
        <v>8317</v>
      </c>
      <c r="P708" t="s">
        <v>8319</v>
      </c>
      <c r="Q708" s="9">
        <f t="shared" si="55"/>
        <v>0</v>
      </c>
      <c r="R708">
        <f t="shared" si="56"/>
        <v>0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 t="s">
        <v>8317</v>
      </c>
      <c r="P709" t="s">
        <v>8319</v>
      </c>
      <c r="Q709" s="9">
        <f t="shared" si="55"/>
        <v>79</v>
      </c>
      <c r="R709">
        <f t="shared" si="56"/>
        <v>117.7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 t="s">
        <v>8317</v>
      </c>
      <c r="P710" t="s">
        <v>8319</v>
      </c>
      <c r="Q710" s="9">
        <f t="shared" si="55"/>
        <v>22</v>
      </c>
      <c r="R710">
        <f t="shared" si="56"/>
        <v>23.95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 t="s">
        <v>8317</v>
      </c>
      <c r="P711" t="s">
        <v>8319</v>
      </c>
      <c r="Q711" s="9">
        <f t="shared" si="55"/>
        <v>0</v>
      </c>
      <c r="R711">
        <f t="shared" si="56"/>
        <v>30.5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 t="s">
        <v>8317</v>
      </c>
      <c r="P712" t="s">
        <v>8319</v>
      </c>
      <c r="Q712" s="9">
        <f t="shared" si="55"/>
        <v>0</v>
      </c>
      <c r="R712">
        <f t="shared" si="56"/>
        <v>0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 t="s">
        <v>8317</v>
      </c>
      <c r="P713" t="s">
        <v>8319</v>
      </c>
      <c r="Q713" s="9">
        <f t="shared" si="55"/>
        <v>34</v>
      </c>
      <c r="R713">
        <f t="shared" si="56"/>
        <v>99.97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 t="s">
        <v>8317</v>
      </c>
      <c r="P714" t="s">
        <v>8319</v>
      </c>
      <c r="Q714" s="9">
        <f t="shared" si="55"/>
        <v>0</v>
      </c>
      <c r="R714">
        <f t="shared" si="56"/>
        <v>26.25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 t="s">
        <v>8317</v>
      </c>
      <c r="P715" t="s">
        <v>8319</v>
      </c>
      <c r="Q715" s="9">
        <f t="shared" si="55"/>
        <v>1</v>
      </c>
      <c r="R715">
        <f t="shared" si="56"/>
        <v>199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 t="s">
        <v>8317</v>
      </c>
      <c r="P716" t="s">
        <v>8319</v>
      </c>
      <c r="Q716" s="9">
        <f t="shared" si="55"/>
        <v>15</v>
      </c>
      <c r="R716">
        <f t="shared" si="56"/>
        <v>80.319999999999993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 t="s">
        <v>8317</v>
      </c>
      <c r="P717" t="s">
        <v>8319</v>
      </c>
      <c r="Q717" s="9">
        <f t="shared" si="55"/>
        <v>5</v>
      </c>
      <c r="R717">
        <f t="shared" si="56"/>
        <v>115.75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 t="s">
        <v>8317</v>
      </c>
      <c r="P718" t="s">
        <v>8319</v>
      </c>
      <c r="Q718" s="9">
        <f t="shared" si="55"/>
        <v>10</v>
      </c>
      <c r="R718">
        <f t="shared" si="56"/>
        <v>44.69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 t="s">
        <v>8317</v>
      </c>
      <c r="P719" t="s">
        <v>8319</v>
      </c>
      <c r="Q719" s="9">
        <f t="shared" si="55"/>
        <v>0</v>
      </c>
      <c r="R719">
        <f t="shared" si="56"/>
        <v>76.25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 t="s">
        <v>8317</v>
      </c>
      <c r="P720" t="s">
        <v>8319</v>
      </c>
      <c r="Q720" s="9">
        <f t="shared" si="55"/>
        <v>1</v>
      </c>
      <c r="R720">
        <f t="shared" si="56"/>
        <v>22.5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 t="s">
        <v>8317</v>
      </c>
      <c r="P721" t="s">
        <v>8319</v>
      </c>
      <c r="Q721" s="9">
        <f t="shared" si="55"/>
        <v>1</v>
      </c>
      <c r="R721">
        <f t="shared" si="56"/>
        <v>19.399999999999999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 t="s">
        <v>8320</v>
      </c>
      <c r="P722" t="s">
        <v>8321</v>
      </c>
      <c r="Q722" s="9">
        <f t="shared" si="55"/>
        <v>144</v>
      </c>
      <c r="R722">
        <f t="shared" si="56"/>
        <v>66.709999999999994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 t="s">
        <v>8320</v>
      </c>
      <c r="P723" t="s">
        <v>8321</v>
      </c>
      <c r="Q723" s="9">
        <f t="shared" si="55"/>
        <v>122</v>
      </c>
      <c r="R723">
        <f t="shared" si="56"/>
        <v>84.14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 t="s">
        <v>8320</v>
      </c>
      <c r="P724" t="s">
        <v>8321</v>
      </c>
      <c r="Q724" s="9">
        <f t="shared" si="55"/>
        <v>132</v>
      </c>
      <c r="R724">
        <f t="shared" si="56"/>
        <v>215.73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 t="s">
        <v>8320</v>
      </c>
      <c r="P725" t="s">
        <v>8321</v>
      </c>
      <c r="Q725" s="9">
        <f t="shared" si="55"/>
        <v>109</v>
      </c>
      <c r="R725">
        <f t="shared" si="56"/>
        <v>54.69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 t="s">
        <v>8320</v>
      </c>
      <c r="P726" t="s">
        <v>8321</v>
      </c>
      <c r="Q726" s="9">
        <f t="shared" si="55"/>
        <v>105</v>
      </c>
      <c r="R726">
        <f t="shared" si="56"/>
        <v>51.63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 t="s">
        <v>8320</v>
      </c>
      <c r="P727" t="s">
        <v>8321</v>
      </c>
      <c r="Q727" s="9">
        <f t="shared" si="55"/>
        <v>100</v>
      </c>
      <c r="R727">
        <f t="shared" si="56"/>
        <v>143.36000000000001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 t="s">
        <v>8320</v>
      </c>
      <c r="P728" t="s">
        <v>8321</v>
      </c>
      <c r="Q728" s="9">
        <f t="shared" si="55"/>
        <v>101</v>
      </c>
      <c r="R728">
        <f t="shared" si="56"/>
        <v>72.430000000000007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 t="s">
        <v>8320</v>
      </c>
      <c r="P729" t="s">
        <v>8321</v>
      </c>
      <c r="Q729" s="9">
        <f t="shared" si="55"/>
        <v>156</v>
      </c>
      <c r="R729">
        <f t="shared" si="56"/>
        <v>36.53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 t="s">
        <v>8320</v>
      </c>
      <c r="P730" t="s">
        <v>8321</v>
      </c>
      <c r="Q730" s="9">
        <f t="shared" si="55"/>
        <v>106</v>
      </c>
      <c r="R730">
        <f t="shared" si="56"/>
        <v>60.9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 t="s">
        <v>8320</v>
      </c>
      <c r="P731" t="s">
        <v>8321</v>
      </c>
      <c r="Q731" s="9">
        <f t="shared" si="55"/>
        <v>131</v>
      </c>
      <c r="R731">
        <f t="shared" si="56"/>
        <v>43.55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 t="s">
        <v>8320</v>
      </c>
      <c r="P732" t="s">
        <v>8321</v>
      </c>
      <c r="Q732" s="9">
        <f t="shared" si="55"/>
        <v>132</v>
      </c>
      <c r="R732">
        <f t="shared" si="56"/>
        <v>99.77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 t="s">
        <v>8320</v>
      </c>
      <c r="P733" t="s">
        <v>8321</v>
      </c>
      <c r="Q733" s="9">
        <f t="shared" si="55"/>
        <v>126</v>
      </c>
      <c r="R733">
        <f t="shared" si="56"/>
        <v>88.73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 t="s">
        <v>8320</v>
      </c>
      <c r="P734" t="s">
        <v>8321</v>
      </c>
      <c r="Q734" s="9">
        <f t="shared" si="55"/>
        <v>160</v>
      </c>
      <c r="R734">
        <f t="shared" si="56"/>
        <v>4.92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 t="s">
        <v>8320</v>
      </c>
      <c r="P735" t="s">
        <v>8321</v>
      </c>
      <c r="Q735" s="9">
        <f t="shared" si="55"/>
        <v>120</v>
      </c>
      <c r="R735">
        <f t="shared" si="56"/>
        <v>17.82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 t="s">
        <v>8320</v>
      </c>
      <c r="P736" t="s">
        <v>8321</v>
      </c>
      <c r="Q736" s="9">
        <f t="shared" si="55"/>
        <v>126</v>
      </c>
      <c r="R736">
        <f t="shared" si="56"/>
        <v>187.19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 t="s">
        <v>8320</v>
      </c>
      <c r="P737" t="s">
        <v>8321</v>
      </c>
      <c r="Q737" s="9">
        <f t="shared" si="55"/>
        <v>114</v>
      </c>
      <c r="R737">
        <f t="shared" si="56"/>
        <v>234.81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 t="s">
        <v>8320</v>
      </c>
      <c r="P738" t="s">
        <v>8321</v>
      </c>
      <c r="Q738" s="9">
        <f t="shared" si="55"/>
        <v>315</v>
      </c>
      <c r="R738">
        <f t="shared" si="56"/>
        <v>105.05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 t="s">
        <v>8320</v>
      </c>
      <c r="P739" t="s">
        <v>8321</v>
      </c>
      <c r="Q739" s="9">
        <f t="shared" si="55"/>
        <v>122</v>
      </c>
      <c r="R739">
        <f t="shared" si="56"/>
        <v>56.67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 t="s">
        <v>8320</v>
      </c>
      <c r="P740" t="s">
        <v>8321</v>
      </c>
      <c r="Q740" s="9">
        <f t="shared" si="55"/>
        <v>107</v>
      </c>
      <c r="R740">
        <f t="shared" si="56"/>
        <v>39.049999999999997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 t="s">
        <v>8320</v>
      </c>
      <c r="P741" t="s">
        <v>8321</v>
      </c>
      <c r="Q741" s="9">
        <f t="shared" si="55"/>
        <v>158</v>
      </c>
      <c r="R741">
        <f t="shared" si="56"/>
        <v>68.349999999999994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 t="s">
        <v>8320</v>
      </c>
      <c r="P742" t="s">
        <v>8321</v>
      </c>
      <c r="Q742" s="9">
        <f t="shared" si="55"/>
        <v>107</v>
      </c>
      <c r="R742">
        <f t="shared" si="56"/>
        <v>169.58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 t="s">
        <v>8320</v>
      </c>
      <c r="P743" t="s">
        <v>8321</v>
      </c>
      <c r="Q743" s="9">
        <f t="shared" si="55"/>
        <v>102</v>
      </c>
      <c r="R743">
        <f t="shared" si="56"/>
        <v>141.41999999999999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 t="s">
        <v>8320</v>
      </c>
      <c r="P744" t="s">
        <v>8321</v>
      </c>
      <c r="Q744" s="9">
        <f t="shared" si="55"/>
        <v>111</v>
      </c>
      <c r="R744">
        <f t="shared" si="56"/>
        <v>67.39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 t="s">
        <v>8320</v>
      </c>
      <c r="P745" t="s">
        <v>8321</v>
      </c>
      <c r="Q745" s="9">
        <f t="shared" si="55"/>
        <v>148</v>
      </c>
      <c r="R745">
        <f t="shared" si="56"/>
        <v>54.27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 t="s">
        <v>8320</v>
      </c>
      <c r="P746" t="s">
        <v>8321</v>
      </c>
      <c r="Q746" s="9">
        <f t="shared" si="55"/>
        <v>102</v>
      </c>
      <c r="R746">
        <f t="shared" si="56"/>
        <v>82.52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 t="s">
        <v>8320</v>
      </c>
      <c r="P747" t="s">
        <v>8321</v>
      </c>
      <c r="Q747" s="9">
        <f t="shared" si="55"/>
        <v>179</v>
      </c>
      <c r="R747">
        <f t="shared" si="56"/>
        <v>53.73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 t="s">
        <v>8320</v>
      </c>
      <c r="P748" t="s">
        <v>8321</v>
      </c>
      <c r="Q748" s="9">
        <f t="shared" si="55"/>
        <v>111</v>
      </c>
      <c r="R748">
        <f t="shared" si="56"/>
        <v>34.21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 t="s">
        <v>8320</v>
      </c>
      <c r="P749" t="s">
        <v>8321</v>
      </c>
      <c r="Q749" s="9">
        <f t="shared" si="55"/>
        <v>100</v>
      </c>
      <c r="R749">
        <f t="shared" si="56"/>
        <v>127.33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 t="s">
        <v>8320</v>
      </c>
      <c r="P750" t="s">
        <v>8321</v>
      </c>
      <c r="Q750" s="9">
        <f t="shared" si="55"/>
        <v>100</v>
      </c>
      <c r="R750">
        <f t="shared" si="56"/>
        <v>45.57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 t="s">
        <v>8320</v>
      </c>
      <c r="P751" t="s">
        <v>8321</v>
      </c>
      <c r="Q751" s="9">
        <f t="shared" si="55"/>
        <v>106</v>
      </c>
      <c r="R751">
        <f t="shared" si="56"/>
        <v>95.96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 t="s">
        <v>8320</v>
      </c>
      <c r="P752" t="s">
        <v>8321</v>
      </c>
      <c r="Q752" s="9">
        <f t="shared" si="55"/>
        <v>103</v>
      </c>
      <c r="R752">
        <f t="shared" si="56"/>
        <v>77.27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 t="s">
        <v>8320</v>
      </c>
      <c r="P753" t="s">
        <v>8321</v>
      </c>
      <c r="Q753" s="9">
        <f t="shared" si="55"/>
        <v>119</v>
      </c>
      <c r="R753">
        <f t="shared" si="56"/>
        <v>57.34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 t="s">
        <v>8320</v>
      </c>
      <c r="P754" t="s">
        <v>8321</v>
      </c>
      <c r="Q754" s="9">
        <f t="shared" si="55"/>
        <v>112</v>
      </c>
      <c r="R754">
        <f t="shared" si="56"/>
        <v>53.19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 t="s">
        <v>8320</v>
      </c>
      <c r="P755" t="s">
        <v>8321</v>
      </c>
      <c r="Q755" s="9">
        <f t="shared" si="55"/>
        <v>128</v>
      </c>
      <c r="R755">
        <f t="shared" si="56"/>
        <v>492.31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 t="s">
        <v>8320</v>
      </c>
      <c r="P756" t="s">
        <v>8321</v>
      </c>
      <c r="Q756" s="9">
        <f t="shared" si="55"/>
        <v>104</v>
      </c>
      <c r="R756">
        <f t="shared" si="56"/>
        <v>42.35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 t="s">
        <v>8320</v>
      </c>
      <c r="P757" t="s">
        <v>8321</v>
      </c>
      <c r="Q757" s="9">
        <f t="shared" si="55"/>
        <v>102</v>
      </c>
      <c r="R757">
        <f t="shared" si="56"/>
        <v>37.47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 t="s">
        <v>8320</v>
      </c>
      <c r="P758" t="s">
        <v>8321</v>
      </c>
      <c r="Q758" s="9">
        <f t="shared" si="55"/>
        <v>118</v>
      </c>
      <c r="R758">
        <f t="shared" si="56"/>
        <v>37.450000000000003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 t="s">
        <v>8320</v>
      </c>
      <c r="P759" t="s">
        <v>8321</v>
      </c>
      <c r="Q759" s="9">
        <f t="shared" si="55"/>
        <v>238</v>
      </c>
      <c r="R759">
        <f t="shared" si="56"/>
        <v>33.06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 t="s">
        <v>8320</v>
      </c>
      <c r="P760" t="s">
        <v>8321</v>
      </c>
      <c r="Q760" s="9">
        <f t="shared" si="55"/>
        <v>102</v>
      </c>
      <c r="R760">
        <f t="shared" si="56"/>
        <v>134.21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 t="s">
        <v>8320</v>
      </c>
      <c r="P761" t="s">
        <v>8321</v>
      </c>
      <c r="Q761" s="9">
        <f t="shared" si="55"/>
        <v>102</v>
      </c>
      <c r="R761">
        <f t="shared" si="56"/>
        <v>51.47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 t="s">
        <v>8320</v>
      </c>
      <c r="P762" t="s">
        <v>8322</v>
      </c>
      <c r="Q762" s="9">
        <f t="shared" si="55"/>
        <v>0</v>
      </c>
      <c r="R762">
        <f t="shared" si="56"/>
        <v>0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 t="s">
        <v>8320</v>
      </c>
      <c r="P763" t="s">
        <v>8322</v>
      </c>
      <c r="Q763" s="9">
        <f t="shared" si="55"/>
        <v>5</v>
      </c>
      <c r="R763">
        <f t="shared" si="56"/>
        <v>39.17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 t="s">
        <v>8320</v>
      </c>
      <c r="P764" t="s">
        <v>8322</v>
      </c>
      <c r="Q764" s="9">
        <f t="shared" si="55"/>
        <v>0</v>
      </c>
      <c r="R764">
        <f t="shared" si="56"/>
        <v>0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 t="s">
        <v>8320</v>
      </c>
      <c r="P765" t="s">
        <v>8322</v>
      </c>
      <c r="Q765" s="9">
        <f t="shared" si="55"/>
        <v>0</v>
      </c>
      <c r="R765">
        <f t="shared" si="56"/>
        <v>5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 t="s">
        <v>8320</v>
      </c>
      <c r="P766" t="s">
        <v>8322</v>
      </c>
      <c r="Q766" s="9">
        <f t="shared" si="55"/>
        <v>0</v>
      </c>
      <c r="R766">
        <f t="shared" si="56"/>
        <v>0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 t="s">
        <v>8320</v>
      </c>
      <c r="P767" t="s">
        <v>8322</v>
      </c>
      <c r="Q767" s="9">
        <f t="shared" si="55"/>
        <v>36</v>
      </c>
      <c r="R767">
        <f t="shared" si="56"/>
        <v>57.3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 t="s">
        <v>8320</v>
      </c>
      <c r="P768" t="s">
        <v>8322</v>
      </c>
      <c r="Q768" s="9">
        <f t="shared" si="55"/>
        <v>0</v>
      </c>
      <c r="R768">
        <f t="shared" si="56"/>
        <v>0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 t="s">
        <v>8320</v>
      </c>
      <c r="P769" t="s">
        <v>8322</v>
      </c>
      <c r="Q769" s="9">
        <f t="shared" si="55"/>
        <v>4</v>
      </c>
      <c r="R769">
        <f t="shared" si="56"/>
        <v>59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 t="s">
        <v>8320</v>
      </c>
      <c r="P770" t="s">
        <v>8322</v>
      </c>
      <c r="Q770" s="9">
        <f t="shared" ref="Q770:Q833" si="60">ROUND(E770/D770*100,0)</f>
        <v>0</v>
      </c>
      <c r="R770">
        <f t="shared" si="56"/>
        <v>0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 t="s">
        <v>8320</v>
      </c>
      <c r="P771" t="s">
        <v>8322</v>
      </c>
      <c r="Q771" s="9">
        <f t="shared" si="60"/>
        <v>41</v>
      </c>
      <c r="R771">
        <f t="shared" ref="R771:R834" si="61">IFERROR(ROUND(E771/L771,2),0)</f>
        <v>31.85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 t="s">
        <v>8320</v>
      </c>
      <c r="P772" t="s">
        <v>8322</v>
      </c>
      <c r="Q772" s="9">
        <f t="shared" si="60"/>
        <v>0</v>
      </c>
      <c r="R772">
        <f t="shared" si="61"/>
        <v>0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 t="s">
        <v>8320</v>
      </c>
      <c r="P773" t="s">
        <v>8322</v>
      </c>
      <c r="Q773" s="9">
        <f t="shared" si="60"/>
        <v>0</v>
      </c>
      <c r="R773">
        <f t="shared" si="61"/>
        <v>10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 t="s">
        <v>8320</v>
      </c>
      <c r="P774" t="s">
        <v>8322</v>
      </c>
      <c r="Q774" s="9">
        <f t="shared" si="60"/>
        <v>3</v>
      </c>
      <c r="R774">
        <f t="shared" si="61"/>
        <v>50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 t="s">
        <v>8320</v>
      </c>
      <c r="P775" t="s">
        <v>8322</v>
      </c>
      <c r="Q775" s="9">
        <f t="shared" si="60"/>
        <v>1</v>
      </c>
      <c r="R775">
        <f t="shared" si="61"/>
        <v>16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 t="s">
        <v>8320</v>
      </c>
      <c r="P776" t="s">
        <v>8322</v>
      </c>
      <c r="Q776" s="9">
        <f t="shared" si="60"/>
        <v>70</v>
      </c>
      <c r="R776">
        <f t="shared" si="61"/>
        <v>39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 t="s">
        <v>8320</v>
      </c>
      <c r="P777" t="s">
        <v>8322</v>
      </c>
      <c r="Q777" s="9">
        <f t="shared" si="60"/>
        <v>2</v>
      </c>
      <c r="R777">
        <f t="shared" si="61"/>
        <v>34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 t="s">
        <v>8320</v>
      </c>
      <c r="P778" t="s">
        <v>8322</v>
      </c>
      <c r="Q778" s="9">
        <f t="shared" si="60"/>
        <v>51</v>
      </c>
      <c r="R778">
        <f t="shared" si="61"/>
        <v>63.12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 t="s">
        <v>8320</v>
      </c>
      <c r="P779" t="s">
        <v>8322</v>
      </c>
      <c r="Q779" s="9">
        <f t="shared" si="60"/>
        <v>1</v>
      </c>
      <c r="R779">
        <f t="shared" si="61"/>
        <v>7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 t="s">
        <v>8320</v>
      </c>
      <c r="P780" t="s">
        <v>8322</v>
      </c>
      <c r="Q780" s="9">
        <f t="shared" si="60"/>
        <v>0</v>
      </c>
      <c r="R780">
        <f t="shared" si="61"/>
        <v>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 t="s">
        <v>8320</v>
      </c>
      <c r="P781" t="s">
        <v>8322</v>
      </c>
      <c r="Q781" s="9">
        <f t="shared" si="60"/>
        <v>3</v>
      </c>
      <c r="R781">
        <f t="shared" si="61"/>
        <v>66.67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 t="s">
        <v>8323</v>
      </c>
      <c r="P782" t="s">
        <v>8324</v>
      </c>
      <c r="Q782" s="9">
        <f t="shared" si="60"/>
        <v>104</v>
      </c>
      <c r="R782">
        <f t="shared" si="61"/>
        <v>38.520000000000003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 t="s">
        <v>8323</v>
      </c>
      <c r="P783" t="s">
        <v>8324</v>
      </c>
      <c r="Q783" s="9">
        <f t="shared" si="60"/>
        <v>133</v>
      </c>
      <c r="R783">
        <f t="shared" si="61"/>
        <v>42.61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 t="s">
        <v>8323</v>
      </c>
      <c r="P784" t="s">
        <v>8324</v>
      </c>
      <c r="Q784" s="9">
        <f t="shared" si="60"/>
        <v>100</v>
      </c>
      <c r="R784">
        <f t="shared" si="61"/>
        <v>50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 t="s">
        <v>8323</v>
      </c>
      <c r="P785" t="s">
        <v>8324</v>
      </c>
      <c r="Q785" s="9">
        <f t="shared" si="60"/>
        <v>148</v>
      </c>
      <c r="R785">
        <f t="shared" si="61"/>
        <v>63.49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 t="s">
        <v>8323</v>
      </c>
      <c r="P786" t="s">
        <v>8324</v>
      </c>
      <c r="Q786" s="9">
        <f t="shared" si="60"/>
        <v>103</v>
      </c>
      <c r="R786">
        <f t="shared" si="61"/>
        <v>102.5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 t="s">
        <v>8323</v>
      </c>
      <c r="P787" t="s">
        <v>8324</v>
      </c>
      <c r="Q787" s="9">
        <f t="shared" si="60"/>
        <v>181</v>
      </c>
      <c r="R787">
        <f t="shared" si="61"/>
        <v>31.14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 t="s">
        <v>8323</v>
      </c>
      <c r="P788" t="s">
        <v>8324</v>
      </c>
      <c r="Q788" s="9">
        <f t="shared" si="60"/>
        <v>143</v>
      </c>
      <c r="R788">
        <f t="shared" si="61"/>
        <v>162.27000000000001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 t="s">
        <v>8323</v>
      </c>
      <c r="P789" t="s">
        <v>8324</v>
      </c>
      <c r="Q789" s="9">
        <f t="shared" si="60"/>
        <v>114</v>
      </c>
      <c r="R789">
        <f t="shared" si="61"/>
        <v>80.59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 t="s">
        <v>8323</v>
      </c>
      <c r="P790" t="s">
        <v>8324</v>
      </c>
      <c r="Q790" s="9">
        <f t="shared" si="60"/>
        <v>204</v>
      </c>
      <c r="R790">
        <f t="shared" si="61"/>
        <v>59.85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 t="s">
        <v>8323</v>
      </c>
      <c r="P791" t="s">
        <v>8324</v>
      </c>
      <c r="Q791" s="9">
        <f t="shared" si="60"/>
        <v>109</v>
      </c>
      <c r="R791">
        <f t="shared" si="61"/>
        <v>132.86000000000001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 t="s">
        <v>8323</v>
      </c>
      <c r="P792" t="s">
        <v>8324</v>
      </c>
      <c r="Q792" s="9">
        <f t="shared" si="60"/>
        <v>144</v>
      </c>
      <c r="R792">
        <f t="shared" si="61"/>
        <v>92.55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 t="s">
        <v>8323</v>
      </c>
      <c r="P793" t="s">
        <v>8324</v>
      </c>
      <c r="Q793" s="9">
        <f t="shared" si="60"/>
        <v>104</v>
      </c>
      <c r="R793">
        <f t="shared" si="61"/>
        <v>60.86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 t="s">
        <v>8323</v>
      </c>
      <c r="P794" t="s">
        <v>8324</v>
      </c>
      <c r="Q794" s="9">
        <f t="shared" si="60"/>
        <v>100</v>
      </c>
      <c r="R794">
        <f t="shared" si="61"/>
        <v>41.85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 t="s">
        <v>8323</v>
      </c>
      <c r="P795" t="s">
        <v>8324</v>
      </c>
      <c r="Q795" s="9">
        <f t="shared" si="60"/>
        <v>103</v>
      </c>
      <c r="R795">
        <f t="shared" si="61"/>
        <v>88.33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 t="s">
        <v>8323</v>
      </c>
      <c r="P796" t="s">
        <v>8324</v>
      </c>
      <c r="Q796" s="9">
        <f t="shared" si="60"/>
        <v>105</v>
      </c>
      <c r="R796">
        <f t="shared" si="61"/>
        <v>158.96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 t="s">
        <v>8323</v>
      </c>
      <c r="P797" t="s">
        <v>8324</v>
      </c>
      <c r="Q797" s="9">
        <f t="shared" si="60"/>
        <v>112</v>
      </c>
      <c r="R797">
        <f t="shared" si="61"/>
        <v>85.05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 t="s">
        <v>8323</v>
      </c>
      <c r="P798" t="s">
        <v>8324</v>
      </c>
      <c r="Q798" s="9">
        <f t="shared" si="60"/>
        <v>101</v>
      </c>
      <c r="R798">
        <f t="shared" si="61"/>
        <v>112.61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 t="s">
        <v>8323</v>
      </c>
      <c r="P799" t="s">
        <v>8324</v>
      </c>
      <c r="Q799" s="9">
        <f t="shared" si="60"/>
        <v>108</v>
      </c>
      <c r="R799">
        <f t="shared" si="61"/>
        <v>45.44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 t="s">
        <v>8323</v>
      </c>
      <c r="P800" t="s">
        <v>8324</v>
      </c>
      <c r="Q800" s="9">
        <f t="shared" si="60"/>
        <v>115</v>
      </c>
      <c r="R800">
        <f t="shared" si="61"/>
        <v>46.22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 t="s">
        <v>8323</v>
      </c>
      <c r="P801" t="s">
        <v>8324</v>
      </c>
      <c r="Q801" s="9">
        <f t="shared" si="60"/>
        <v>100</v>
      </c>
      <c r="R801">
        <f t="shared" si="61"/>
        <v>178.61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 t="s">
        <v>8323</v>
      </c>
      <c r="P802" t="s">
        <v>8324</v>
      </c>
      <c r="Q802" s="9">
        <f t="shared" si="60"/>
        <v>152</v>
      </c>
      <c r="R802">
        <f t="shared" si="61"/>
        <v>40.75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 t="s">
        <v>8323</v>
      </c>
      <c r="P803" t="s">
        <v>8324</v>
      </c>
      <c r="Q803" s="9">
        <f t="shared" si="60"/>
        <v>112</v>
      </c>
      <c r="R803">
        <f t="shared" si="61"/>
        <v>43.73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 t="s">
        <v>8323</v>
      </c>
      <c r="P804" t="s">
        <v>8324</v>
      </c>
      <c r="Q804" s="9">
        <f t="shared" si="60"/>
        <v>101</v>
      </c>
      <c r="R804">
        <f t="shared" si="61"/>
        <v>81.069999999999993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 t="s">
        <v>8323</v>
      </c>
      <c r="P805" t="s">
        <v>8324</v>
      </c>
      <c r="Q805" s="9">
        <f t="shared" si="60"/>
        <v>123</v>
      </c>
      <c r="R805">
        <f t="shared" si="61"/>
        <v>74.61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 t="s">
        <v>8323</v>
      </c>
      <c r="P806" t="s">
        <v>8324</v>
      </c>
      <c r="Q806" s="9">
        <f t="shared" si="60"/>
        <v>100</v>
      </c>
      <c r="R806">
        <f t="shared" si="61"/>
        <v>305.56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 t="s">
        <v>8323</v>
      </c>
      <c r="P807" t="s">
        <v>8324</v>
      </c>
      <c r="Q807" s="9">
        <f t="shared" si="60"/>
        <v>105</v>
      </c>
      <c r="R807">
        <f t="shared" si="61"/>
        <v>58.33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 t="s">
        <v>8323</v>
      </c>
      <c r="P808" t="s">
        <v>8324</v>
      </c>
      <c r="Q808" s="9">
        <f t="shared" si="60"/>
        <v>104</v>
      </c>
      <c r="R808">
        <f t="shared" si="61"/>
        <v>117.68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 t="s">
        <v>8323</v>
      </c>
      <c r="P809" t="s">
        <v>8324</v>
      </c>
      <c r="Q809" s="9">
        <f t="shared" si="60"/>
        <v>105</v>
      </c>
      <c r="R809">
        <f t="shared" si="61"/>
        <v>73.77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 t="s">
        <v>8323</v>
      </c>
      <c r="P810" t="s">
        <v>8324</v>
      </c>
      <c r="Q810" s="9">
        <f t="shared" si="60"/>
        <v>100</v>
      </c>
      <c r="R810">
        <f t="shared" si="61"/>
        <v>104.65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 t="s">
        <v>8323</v>
      </c>
      <c r="P811" t="s">
        <v>8324</v>
      </c>
      <c r="Q811" s="9">
        <f t="shared" si="60"/>
        <v>104</v>
      </c>
      <c r="R811">
        <f t="shared" si="61"/>
        <v>79.83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 t="s">
        <v>8323</v>
      </c>
      <c r="P812" t="s">
        <v>8324</v>
      </c>
      <c r="Q812" s="9">
        <f t="shared" si="60"/>
        <v>105</v>
      </c>
      <c r="R812">
        <f t="shared" si="61"/>
        <v>58.33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 t="s">
        <v>8323</v>
      </c>
      <c r="P813" t="s">
        <v>8324</v>
      </c>
      <c r="Q813" s="9">
        <f t="shared" si="60"/>
        <v>104</v>
      </c>
      <c r="R813">
        <f t="shared" si="61"/>
        <v>86.67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 t="s">
        <v>8323</v>
      </c>
      <c r="P814" t="s">
        <v>8324</v>
      </c>
      <c r="Q814" s="9">
        <f t="shared" si="60"/>
        <v>152</v>
      </c>
      <c r="R814">
        <f t="shared" si="61"/>
        <v>27.61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 t="s">
        <v>8323</v>
      </c>
      <c r="P815" t="s">
        <v>8324</v>
      </c>
      <c r="Q815" s="9">
        <f t="shared" si="60"/>
        <v>160</v>
      </c>
      <c r="R815">
        <f t="shared" si="61"/>
        <v>25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 t="s">
        <v>8323</v>
      </c>
      <c r="P816" t="s">
        <v>8324</v>
      </c>
      <c r="Q816" s="9">
        <f t="shared" si="60"/>
        <v>127</v>
      </c>
      <c r="R816">
        <f t="shared" si="61"/>
        <v>45.46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 t="s">
        <v>8323</v>
      </c>
      <c r="P817" t="s">
        <v>8324</v>
      </c>
      <c r="Q817" s="9">
        <f t="shared" si="60"/>
        <v>107</v>
      </c>
      <c r="R817">
        <f t="shared" si="61"/>
        <v>99.53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 t="s">
        <v>8323</v>
      </c>
      <c r="P818" t="s">
        <v>8324</v>
      </c>
      <c r="Q818" s="9">
        <f t="shared" si="60"/>
        <v>115</v>
      </c>
      <c r="R818">
        <f t="shared" si="61"/>
        <v>39.31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 t="s">
        <v>8323</v>
      </c>
      <c r="P819" t="s">
        <v>8324</v>
      </c>
      <c r="Q819" s="9">
        <f t="shared" si="60"/>
        <v>137</v>
      </c>
      <c r="R819">
        <f t="shared" si="61"/>
        <v>89.42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 t="s">
        <v>8323</v>
      </c>
      <c r="P820" t="s">
        <v>8324</v>
      </c>
      <c r="Q820" s="9">
        <f t="shared" si="60"/>
        <v>156</v>
      </c>
      <c r="R820">
        <f t="shared" si="61"/>
        <v>28.68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 t="s">
        <v>8323</v>
      </c>
      <c r="P821" t="s">
        <v>8324</v>
      </c>
      <c r="Q821" s="9">
        <f t="shared" si="60"/>
        <v>109</v>
      </c>
      <c r="R821">
        <f t="shared" si="61"/>
        <v>31.07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 t="s">
        <v>8323</v>
      </c>
      <c r="P822" t="s">
        <v>8324</v>
      </c>
      <c r="Q822" s="9">
        <f t="shared" si="60"/>
        <v>134</v>
      </c>
      <c r="R822">
        <f t="shared" si="61"/>
        <v>70.55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 t="s">
        <v>8323</v>
      </c>
      <c r="P823" t="s">
        <v>8324</v>
      </c>
      <c r="Q823" s="9">
        <f t="shared" si="60"/>
        <v>100</v>
      </c>
      <c r="R823">
        <f t="shared" si="61"/>
        <v>224.13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 t="s">
        <v>8323</v>
      </c>
      <c r="P824" t="s">
        <v>8324</v>
      </c>
      <c r="Q824" s="9">
        <f t="shared" si="60"/>
        <v>119</v>
      </c>
      <c r="R824">
        <f t="shared" si="61"/>
        <v>51.81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 t="s">
        <v>8323</v>
      </c>
      <c r="P825" t="s">
        <v>8324</v>
      </c>
      <c r="Q825" s="9">
        <f t="shared" si="60"/>
        <v>180</v>
      </c>
      <c r="R825">
        <f t="shared" si="61"/>
        <v>43.52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 t="s">
        <v>8323</v>
      </c>
      <c r="P826" t="s">
        <v>8324</v>
      </c>
      <c r="Q826" s="9">
        <f t="shared" si="60"/>
        <v>134</v>
      </c>
      <c r="R826">
        <f t="shared" si="61"/>
        <v>39.82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 t="s">
        <v>8323</v>
      </c>
      <c r="P827" t="s">
        <v>8324</v>
      </c>
      <c r="Q827" s="9">
        <f t="shared" si="60"/>
        <v>100</v>
      </c>
      <c r="R827">
        <f t="shared" si="61"/>
        <v>126.81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 t="s">
        <v>8323</v>
      </c>
      <c r="P828" t="s">
        <v>8324</v>
      </c>
      <c r="Q828" s="9">
        <f t="shared" si="60"/>
        <v>101</v>
      </c>
      <c r="R828">
        <f t="shared" si="61"/>
        <v>113.88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 t="s">
        <v>8323</v>
      </c>
      <c r="P829" t="s">
        <v>8324</v>
      </c>
      <c r="Q829" s="9">
        <f t="shared" si="60"/>
        <v>103</v>
      </c>
      <c r="R829">
        <f t="shared" si="61"/>
        <v>28.18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 t="s">
        <v>8323</v>
      </c>
      <c r="P830" t="s">
        <v>8324</v>
      </c>
      <c r="Q830" s="9">
        <f t="shared" si="60"/>
        <v>107</v>
      </c>
      <c r="R830">
        <f t="shared" si="61"/>
        <v>36.61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 t="s">
        <v>8323</v>
      </c>
      <c r="P831" t="s">
        <v>8324</v>
      </c>
      <c r="Q831" s="9">
        <f t="shared" si="60"/>
        <v>104</v>
      </c>
      <c r="R831">
        <f t="shared" si="61"/>
        <v>32.5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 t="s">
        <v>8323</v>
      </c>
      <c r="P832" t="s">
        <v>8324</v>
      </c>
      <c r="Q832" s="9">
        <f t="shared" si="60"/>
        <v>108</v>
      </c>
      <c r="R832">
        <f t="shared" si="61"/>
        <v>60.66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 t="s">
        <v>8323</v>
      </c>
      <c r="P833" t="s">
        <v>8324</v>
      </c>
      <c r="Q833" s="9">
        <f t="shared" si="60"/>
        <v>233</v>
      </c>
      <c r="R833">
        <f t="shared" si="61"/>
        <v>175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 t="s">
        <v>8323</v>
      </c>
      <c r="P834" t="s">
        <v>8324</v>
      </c>
      <c r="Q834" s="9">
        <f t="shared" ref="Q834:Q897" si="65">ROUND(E834/D834*100,0)</f>
        <v>101</v>
      </c>
      <c r="R834">
        <f t="shared" si="61"/>
        <v>97.99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 t="s">
        <v>8323</v>
      </c>
      <c r="P835" t="s">
        <v>8324</v>
      </c>
      <c r="Q835" s="9">
        <f t="shared" si="65"/>
        <v>102</v>
      </c>
      <c r="R835">
        <f t="shared" ref="R835:R898" si="66">IFERROR(ROUND(E835/L835,2),0)</f>
        <v>148.78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 t="s">
        <v>8323</v>
      </c>
      <c r="P836" t="s">
        <v>8324</v>
      </c>
      <c r="Q836" s="9">
        <f t="shared" si="65"/>
        <v>131</v>
      </c>
      <c r="R836">
        <f t="shared" si="66"/>
        <v>96.08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 t="s">
        <v>8323</v>
      </c>
      <c r="P837" t="s">
        <v>8324</v>
      </c>
      <c r="Q837" s="9">
        <f t="shared" si="65"/>
        <v>117</v>
      </c>
      <c r="R837">
        <f t="shared" si="66"/>
        <v>58.63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 t="s">
        <v>8323</v>
      </c>
      <c r="P838" t="s">
        <v>8324</v>
      </c>
      <c r="Q838" s="9">
        <f t="shared" si="65"/>
        <v>101</v>
      </c>
      <c r="R838">
        <f t="shared" si="66"/>
        <v>109.71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 t="s">
        <v>8323</v>
      </c>
      <c r="P839" t="s">
        <v>8324</v>
      </c>
      <c r="Q839" s="9">
        <f t="shared" si="65"/>
        <v>122</v>
      </c>
      <c r="R839">
        <f t="shared" si="66"/>
        <v>49.11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 t="s">
        <v>8323</v>
      </c>
      <c r="P840" t="s">
        <v>8324</v>
      </c>
      <c r="Q840" s="9">
        <f t="shared" si="65"/>
        <v>145</v>
      </c>
      <c r="R840">
        <f t="shared" si="66"/>
        <v>47.67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 t="s">
        <v>8323</v>
      </c>
      <c r="P841" t="s">
        <v>8324</v>
      </c>
      <c r="Q841" s="9">
        <f t="shared" si="65"/>
        <v>117</v>
      </c>
      <c r="R841">
        <f t="shared" si="66"/>
        <v>60.74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 t="s">
        <v>8323</v>
      </c>
      <c r="P842" t="s">
        <v>8325</v>
      </c>
      <c r="Q842" s="9">
        <f t="shared" si="65"/>
        <v>120</v>
      </c>
      <c r="R842">
        <f t="shared" si="66"/>
        <v>63.38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 t="s">
        <v>8323</v>
      </c>
      <c r="P843" t="s">
        <v>8325</v>
      </c>
      <c r="Q843" s="9">
        <f t="shared" si="65"/>
        <v>101</v>
      </c>
      <c r="R843">
        <f t="shared" si="66"/>
        <v>53.89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 t="s">
        <v>8323</v>
      </c>
      <c r="P844" t="s">
        <v>8325</v>
      </c>
      <c r="Q844" s="9">
        <f t="shared" si="65"/>
        <v>104</v>
      </c>
      <c r="R844">
        <f t="shared" si="66"/>
        <v>66.87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 t="s">
        <v>8323</v>
      </c>
      <c r="P845" t="s">
        <v>8325</v>
      </c>
      <c r="Q845" s="9">
        <f t="shared" si="65"/>
        <v>267</v>
      </c>
      <c r="R845">
        <f t="shared" si="66"/>
        <v>63.1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 t="s">
        <v>8323</v>
      </c>
      <c r="P846" t="s">
        <v>8325</v>
      </c>
      <c r="Q846" s="9">
        <f t="shared" si="65"/>
        <v>194</v>
      </c>
      <c r="R846">
        <f t="shared" si="66"/>
        <v>36.630000000000003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 t="s">
        <v>8323</v>
      </c>
      <c r="P847" t="s">
        <v>8325</v>
      </c>
      <c r="Q847" s="9">
        <f t="shared" si="65"/>
        <v>120</v>
      </c>
      <c r="R847">
        <f t="shared" si="66"/>
        <v>34.01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 t="s">
        <v>8323</v>
      </c>
      <c r="P848" t="s">
        <v>8325</v>
      </c>
      <c r="Q848" s="9">
        <f t="shared" si="65"/>
        <v>122</v>
      </c>
      <c r="R848">
        <f t="shared" si="66"/>
        <v>28.55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 t="s">
        <v>8323</v>
      </c>
      <c r="P849" t="s">
        <v>8325</v>
      </c>
      <c r="Q849" s="9">
        <f t="shared" si="65"/>
        <v>100</v>
      </c>
      <c r="R849">
        <f t="shared" si="66"/>
        <v>10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 t="s">
        <v>8323</v>
      </c>
      <c r="P850" t="s">
        <v>8325</v>
      </c>
      <c r="Q850" s="9">
        <f t="shared" si="65"/>
        <v>100</v>
      </c>
      <c r="R850">
        <f t="shared" si="66"/>
        <v>18.75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 t="s">
        <v>8323</v>
      </c>
      <c r="P851" t="s">
        <v>8325</v>
      </c>
      <c r="Q851" s="9">
        <f t="shared" si="65"/>
        <v>120</v>
      </c>
      <c r="R851">
        <f t="shared" si="66"/>
        <v>41.7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 t="s">
        <v>8323</v>
      </c>
      <c r="P852" t="s">
        <v>8325</v>
      </c>
      <c r="Q852" s="9">
        <f t="shared" si="65"/>
        <v>155</v>
      </c>
      <c r="R852">
        <f t="shared" si="66"/>
        <v>46.67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 t="s">
        <v>8323</v>
      </c>
      <c r="P853" t="s">
        <v>8325</v>
      </c>
      <c r="Q853" s="9">
        <f t="shared" si="65"/>
        <v>130</v>
      </c>
      <c r="R853">
        <f t="shared" si="66"/>
        <v>37.270000000000003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 t="s">
        <v>8323</v>
      </c>
      <c r="P854" t="s">
        <v>8325</v>
      </c>
      <c r="Q854" s="9">
        <f t="shared" si="65"/>
        <v>105</v>
      </c>
      <c r="R854">
        <f t="shared" si="66"/>
        <v>59.26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 t="s">
        <v>8323</v>
      </c>
      <c r="P855" t="s">
        <v>8325</v>
      </c>
      <c r="Q855" s="9">
        <f t="shared" si="65"/>
        <v>100</v>
      </c>
      <c r="R855">
        <f t="shared" si="66"/>
        <v>30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 t="s">
        <v>8323</v>
      </c>
      <c r="P856" t="s">
        <v>8325</v>
      </c>
      <c r="Q856" s="9">
        <f t="shared" si="65"/>
        <v>118</v>
      </c>
      <c r="R856">
        <f t="shared" si="66"/>
        <v>65.86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 t="s">
        <v>8323</v>
      </c>
      <c r="P857" t="s">
        <v>8325</v>
      </c>
      <c r="Q857" s="9">
        <f t="shared" si="65"/>
        <v>103</v>
      </c>
      <c r="R857">
        <f t="shared" si="66"/>
        <v>31.91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 t="s">
        <v>8323</v>
      </c>
      <c r="P858" t="s">
        <v>8325</v>
      </c>
      <c r="Q858" s="9">
        <f t="shared" si="65"/>
        <v>218</v>
      </c>
      <c r="R858">
        <f t="shared" si="66"/>
        <v>19.46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 t="s">
        <v>8323</v>
      </c>
      <c r="P859" t="s">
        <v>8325</v>
      </c>
      <c r="Q859" s="9">
        <f t="shared" si="65"/>
        <v>100</v>
      </c>
      <c r="R859">
        <f t="shared" si="66"/>
        <v>50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 t="s">
        <v>8323</v>
      </c>
      <c r="P860" t="s">
        <v>8325</v>
      </c>
      <c r="Q860" s="9">
        <f t="shared" si="65"/>
        <v>144</v>
      </c>
      <c r="R860">
        <f t="shared" si="66"/>
        <v>22.74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 t="s">
        <v>8323</v>
      </c>
      <c r="P861" t="s">
        <v>8325</v>
      </c>
      <c r="Q861" s="9">
        <f t="shared" si="65"/>
        <v>105</v>
      </c>
      <c r="R861">
        <f t="shared" si="66"/>
        <v>42.72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 t="s">
        <v>8323</v>
      </c>
      <c r="P862" t="s">
        <v>8326</v>
      </c>
      <c r="Q862" s="9">
        <f t="shared" si="65"/>
        <v>18</v>
      </c>
      <c r="R862">
        <f t="shared" si="66"/>
        <v>52.92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 t="s">
        <v>8323</v>
      </c>
      <c r="P863" t="s">
        <v>8326</v>
      </c>
      <c r="Q863" s="9">
        <f t="shared" si="65"/>
        <v>2</v>
      </c>
      <c r="R863">
        <f t="shared" si="66"/>
        <v>50.5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 t="s">
        <v>8323</v>
      </c>
      <c r="P864" t="s">
        <v>8326</v>
      </c>
      <c r="Q864" s="9">
        <f t="shared" si="65"/>
        <v>0</v>
      </c>
      <c r="R864">
        <f t="shared" si="66"/>
        <v>42.5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 t="s">
        <v>8323</v>
      </c>
      <c r="P865" t="s">
        <v>8326</v>
      </c>
      <c r="Q865" s="9">
        <f t="shared" si="65"/>
        <v>5</v>
      </c>
      <c r="R865">
        <f t="shared" si="66"/>
        <v>18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 t="s">
        <v>8323</v>
      </c>
      <c r="P866" t="s">
        <v>8326</v>
      </c>
      <c r="Q866" s="9">
        <f t="shared" si="65"/>
        <v>42</v>
      </c>
      <c r="R866">
        <f t="shared" si="66"/>
        <v>34.18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 t="s">
        <v>8323</v>
      </c>
      <c r="P867" t="s">
        <v>8326</v>
      </c>
      <c r="Q867" s="9">
        <f t="shared" si="65"/>
        <v>2</v>
      </c>
      <c r="R867">
        <f t="shared" si="66"/>
        <v>22.5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 t="s">
        <v>8323</v>
      </c>
      <c r="P868" t="s">
        <v>8326</v>
      </c>
      <c r="Q868" s="9">
        <f t="shared" si="65"/>
        <v>18</v>
      </c>
      <c r="R868">
        <f t="shared" si="66"/>
        <v>58.18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 t="s">
        <v>8323</v>
      </c>
      <c r="P869" t="s">
        <v>8326</v>
      </c>
      <c r="Q869" s="9">
        <f t="shared" si="65"/>
        <v>24</v>
      </c>
      <c r="R869">
        <f t="shared" si="66"/>
        <v>109.18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 t="s">
        <v>8323</v>
      </c>
      <c r="P870" t="s">
        <v>8326</v>
      </c>
      <c r="Q870" s="9">
        <f t="shared" si="65"/>
        <v>0</v>
      </c>
      <c r="R870">
        <f t="shared" si="66"/>
        <v>50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 t="s">
        <v>8323</v>
      </c>
      <c r="P871" t="s">
        <v>8326</v>
      </c>
      <c r="Q871" s="9">
        <f t="shared" si="65"/>
        <v>12</v>
      </c>
      <c r="R871">
        <f t="shared" si="66"/>
        <v>346.67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 t="s">
        <v>8323</v>
      </c>
      <c r="P872" t="s">
        <v>8326</v>
      </c>
      <c r="Q872" s="9">
        <f t="shared" si="65"/>
        <v>0</v>
      </c>
      <c r="R872">
        <f t="shared" si="66"/>
        <v>12.4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 t="s">
        <v>8323</v>
      </c>
      <c r="P873" t="s">
        <v>8326</v>
      </c>
      <c r="Q873" s="9">
        <f t="shared" si="65"/>
        <v>5</v>
      </c>
      <c r="R873">
        <f t="shared" si="66"/>
        <v>27.08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 t="s">
        <v>8323</v>
      </c>
      <c r="P874" t="s">
        <v>8326</v>
      </c>
      <c r="Q874" s="9">
        <f t="shared" si="65"/>
        <v>1</v>
      </c>
      <c r="R874">
        <f t="shared" si="66"/>
        <v>32.5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 t="s">
        <v>8323</v>
      </c>
      <c r="P875" t="s">
        <v>8326</v>
      </c>
      <c r="Q875" s="9">
        <f t="shared" si="65"/>
        <v>1</v>
      </c>
      <c r="R875">
        <f t="shared" si="66"/>
        <v>9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 t="s">
        <v>8323</v>
      </c>
      <c r="P876" t="s">
        <v>8326</v>
      </c>
      <c r="Q876" s="9">
        <f t="shared" si="65"/>
        <v>24</v>
      </c>
      <c r="R876">
        <f t="shared" si="66"/>
        <v>34.76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 t="s">
        <v>8323</v>
      </c>
      <c r="P877" t="s">
        <v>8326</v>
      </c>
      <c r="Q877" s="9">
        <f t="shared" si="65"/>
        <v>0</v>
      </c>
      <c r="R877">
        <f t="shared" si="66"/>
        <v>0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 t="s">
        <v>8323</v>
      </c>
      <c r="P878" t="s">
        <v>8326</v>
      </c>
      <c r="Q878" s="9">
        <f t="shared" si="65"/>
        <v>41</v>
      </c>
      <c r="R878">
        <f t="shared" si="66"/>
        <v>28.58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 t="s">
        <v>8323</v>
      </c>
      <c r="P879" t="s">
        <v>8326</v>
      </c>
      <c r="Q879" s="9">
        <f t="shared" si="65"/>
        <v>68</v>
      </c>
      <c r="R879">
        <f t="shared" si="66"/>
        <v>46.59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 t="s">
        <v>8323</v>
      </c>
      <c r="P880" t="s">
        <v>8326</v>
      </c>
      <c r="Q880" s="9">
        <f t="shared" si="65"/>
        <v>1</v>
      </c>
      <c r="R880">
        <f t="shared" si="66"/>
        <v>32.5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 t="s">
        <v>8323</v>
      </c>
      <c r="P881" t="s">
        <v>8326</v>
      </c>
      <c r="Q881" s="9">
        <f t="shared" si="65"/>
        <v>31</v>
      </c>
      <c r="R881">
        <f t="shared" si="66"/>
        <v>21.47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 t="s">
        <v>8323</v>
      </c>
      <c r="P882" t="s">
        <v>8327</v>
      </c>
      <c r="Q882" s="9">
        <f t="shared" si="65"/>
        <v>3</v>
      </c>
      <c r="R882">
        <f t="shared" si="66"/>
        <v>14.13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 t="s">
        <v>8323</v>
      </c>
      <c r="P883" t="s">
        <v>8327</v>
      </c>
      <c r="Q883" s="9">
        <f t="shared" si="65"/>
        <v>1</v>
      </c>
      <c r="R883">
        <f t="shared" si="66"/>
        <v>30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 t="s">
        <v>8323</v>
      </c>
      <c r="P884" t="s">
        <v>8327</v>
      </c>
      <c r="Q884" s="9">
        <f t="shared" si="65"/>
        <v>20</v>
      </c>
      <c r="R884">
        <f t="shared" si="66"/>
        <v>21.57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 t="s">
        <v>8323</v>
      </c>
      <c r="P885" t="s">
        <v>8327</v>
      </c>
      <c r="Q885" s="9">
        <f t="shared" si="65"/>
        <v>40</v>
      </c>
      <c r="R885">
        <f t="shared" si="66"/>
        <v>83.38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 t="s">
        <v>8323</v>
      </c>
      <c r="P886" t="s">
        <v>8327</v>
      </c>
      <c r="Q886" s="9">
        <f t="shared" si="65"/>
        <v>1</v>
      </c>
      <c r="R886">
        <f t="shared" si="66"/>
        <v>10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 t="s">
        <v>8323</v>
      </c>
      <c r="P887" t="s">
        <v>8327</v>
      </c>
      <c r="Q887" s="9">
        <f t="shared" si="65"/>
        <v>75</v>
      </c>
      <c r="R887">
        <f t="shared" si="66"/>
        <v>35.71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 t="s">
        <v>8323</v>
      </c>
      <c r="P888" t="s">
        <v>8327</v>
      </c>
      <c r="Q888" s="9">
        <f t="shared" si="65"/>
        <v>41</v>
      </c>
      <c r="R888">
        <f t="shared" si="66"/>
        <v>29.29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 t="s">
        <v>8323</v>
      </c>
      <c r="P889" t="s">
        <v>8327</v>
      </c>
      <c r="Q889" s="9">
        <f t="shared" si="65"/>
        <v>0</v>
      </c>
      <c r="R889">
        <f t="shared" si="66"/>
        <v>0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 t="s">
        <v>8323</v>
      </c>
      <c r="P890" t="s">
        <v>8327</v>
      </c>
      <c r="Q890" s="9">
        <f t="shared" si="65"/>
        <v>7</v>
      </c>
      <c r="R890">
        <f t="shared" si="66"/>
        <v>18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 t="s">
        <v>8323</v>
      </c>
      <c r="P891" t="s">
        <v>8327</v>
      </c>
      <c r="Q891" s="9">
        <f t="shared" si="65"/>
        <v>9</v>
      </c>
      <c r="R891">
        <f t="shared" si="66"/>
        <v>73.760000000000005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 t="s">
        <v>8323</v>
      </c>
      <c r="P892" t="s">
        <v>8327</v>
      </c>
      <c r="Q892" s="9">
        <f t="shared" si="65"/>
        <v>4</v>
      </c>
      <c r="R892">
        <f t="shared" si="66"/>
        <v>31.25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 t="s">
        <v>8323</v>
      </c>
      <c r="P893" t="s">
        <v>8327</v>
      </c>
      <c r="Q893" s="9">
        <f t="shared" si="65"/>
        <v>3</v>
      </c>
      <c r="R893">
        <f t="shared" si="66"/>
        <v>28.89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 t="s">
        <v>8323</v>
      </c>
      <c r="P894" t="s">
        <v>8327</v>
      </c>
      <c r="Q894" s="9">
        <f t="shared" si="65"/>
        <v>41</v>
      </c>
      <c r="R894">
        <f t="shared" si="66"/>
        <v>143.82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 t="s">
        <v>8323</v>
      </c>
      <c r="P895" t="s">
        <v>8327</v>
      </c>
      <c r="Q895" s="9">
        <f t="shared" si="65"/>
        <v>10</v>
      </c>
      <c r="R895">
        <f t="shared" si="66"/>
        <v>40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 t="s">
        <v>8323</v>
      </c>
      <c r="P896" t="s">
        <v>8327</v>
      </c>
      <c r="Q896" s="9">
        <f t="shared" si="65"/>
        <v>39</v>
      </c>
      <c r="R896">
        <f t="shared" si="66"/>
        <v>147.81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 t="s">
        <v>8323</v>
      </c>
      <c r="P897" t="s">
        <v>8327</v>
      </c>
      <c r="Q897" s="9">
        <f t="shared" si="65"/>
        <v>2</v>
      </c>
      <c r="R897">
        <f t="shared" si="66"/>
        <v>27.86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 t="s">
        <v>8323</v>
      </c>
      <c r="P898" t="s">
        <v>8327</v>
      </c>
      <c r="Q898" s="9">
        <f t="shared" ref="Q898:Q961" si="70">ROUND(E898/D898*100,0)</f>
        <v>40</v>
      </c>
      <c r="R898">
        <f t="shared" si="66"/>
        <v>44.44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 t="s">
        <v>8323</v>
      </c>
      <c r="P899" t="s">
        <v>8327</v>
      </c>
      <c r="Q899" s="9">
        <f t="shared" si="70"/>
        <v>0</v>
      </c>
      <c r="R899">
        <f t="shared" ref="R899:R962" si="71">IFERROR(ROUND(E899/L899,2),0)</f>
        <v>0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 t="s">
        <v>8323</v>
      </c>
      <c r="P900" t="s">
        <v>8327</v>
      </c>
      <c r="Q900" s="9">
        <f t="shared" si="70"/>
        <v>3</v>
      </c>
      <c r="R900">
        <f t="shared" si="71"/>
        <v>35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 t="s">
        <v>8323</v>
      </c>
      <c r="P901" t="s">
        <v>8327</v>
      </c>
      <c r="Q901" s="9">
        <f t="shared" si="70"/>
        <v>37</v>
      </c>
      <c r="R901">
        <f t="shared" si="71"/>
        <v>35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 t="s">
        <v>8323</v>
      </c>
      <c r="P902" t="s">
        <v>8326</v>
      </c>
      <c r="Q902" s="9">
        <f t="shared" si="70"/>
        <v>0</v>
      </c>
      <c r="R902">
        <f t="shared" si="71"/>
        <v>10.5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 t="s">
        <v>8323</v>
      </c>
      <c r="P903" t="s">
        <v>8326</v>
      </c>
      <c r="Q903" s="9">
        <f t="shared" si="70"/>
        <v>0</v>
      </c>
      <c r="R903">
        <f t="shared" si="71"/>
        <v>0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 t="s">
        <v>8323</v>
      </c>
      <c r="P904" t="s">
        <v>8326</v>
      </c>
      <c r="Q904" s="9">
        <f t="shared" si="70"/>
        <v>0</v>
      </c>
      <c r="R904">
        <f t="shared" si="71"/>
        <v>30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 t="s">
        <v>8323</v>
      </c>
      <c r="P905" t="s">
        <v>8326</v>
      </c>
      <c r="Q905" s="9">
        <f t="shared" si="70"/>
        <v>3</v>
      </c>
      <c r="R905">
        <f t="shared" si="71"/>
        <v>40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 t="s">
        <v>8323</v>
      </c>
      <c r="P906" t="s">
        <v>8326</v>
      </c>
      <c r="Q906" s="9">
        <f t="shared" si="70"/>
        <v>0</v>
      </c>
      <c r="R906">
        <f t="shared" si="71"/>
        <v>50.33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 t="s">
        <v>8323</v>
      </c>
      <c r="P907" t="s">
        <v>8326</v>
      </c>
      <c r="Q907" s="9">
        <f t="shared" si="70"/>
        <v>3</v>
      </c>
      <c r="R907">
        <f t="shared" si="71"/>
        <v>32.67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 t="s">
        <v>8323</v>
      </c>
      <c r="P908" t="s">
        <v>8326</v>
      </c>
      <c r="Q908" s="9">
        <f t="shared" si="70"/>
        <v>0</v>
      </c>
      <c r="R908">
        <f t="shared" si="71"/>
        <v>0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 t="s">
        <v>8323</v>
      </c>
      <c r="P909" t="s">
        <v>8326</v>
      </c>
      <c r="Q909" s="9">
        <f t="shared" si="70"/>
        <v>0</v>
      </c>
      <c r="R909">
        <f t="shared" si="71"/>
        <v>0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 t="s">
        <v>8323</v>
      </c>
      <c r="P910" t="s">
        <v>8326</v>
      </c>
      <c r="Q910" s="9">
        <f t="shared" si="70"/>
        <v>0</v>
      </c>
      <c r="R910">
        <f t="shared" si="71"/>
        <v>0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 t="s">
        <v>8323</v>
      </c>
      <c r="P911" t="s">
        <v>8326</v>
      </c>
      <c r="Q911" s="9">
        <f t="shared" si="70"/>
        <v>3</v>
      </c>
      <c r="R911">
        <f t="shared" si="71"/>
        <v>65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 t="s">
        <v>8323</v>
      </c>
      <c r="P912" t="s">
        <v>8326</v>
      </c>
      <c r="Q912" s="9">
        <f t="shared" si="70"/>
        <v>22</v>
      </c>
      <c r="R912">
        <f t="shared" si="71"/>
        <v>24.6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 t="s">
        <v>8323</v>
      </c>
      <c r="P913" t="s">
        <v>8326</v>
      </c>
      <c r="Q913" s="9">
        <f t="shared" si="70"/>
        <v>0</v>
      </c>
      <c r="R913">
        <f t="shared" si="71"/>
        <v>0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 t="s">
        <v>8323</v>
      </c>
      <c r="P914" t="s">
        <v>8326</v>
      </c>
      <c r="Q914" s="9">
        <f t="shared" si="70"/>
        <v>1</v>
      </c>
      <c r="R914">
        <f t="shared" si="71"/>
        <v>15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 t="s">
        <v>8323</v>
      </c>
      <c r="P915" t="s">
        <v>8326</v>
      </c>
      <c r="Q915" s="9">
        <f t="shared" si="70"/>
        <v>7</v>
      </c>
      <c r="R915">
        <f t="shared" si="71"/>
        <v>82.58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 t="s">
        <v>8323</v>
      </c>
      <c r="P916" t="s">
        <v>8326</v>
      </c>
      <c r="Q916" s="9">
        <f t="shared" si="70"/>
        <v>0</v>
      </c>
      <c r="R916">
        <f t="shared" si="71"/>
        <v>0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 t="s">
        <v>8323</v>
      </c>
      <c r="P917" t="s">
        <v>8326</v>
      </c>
      <c r="Q917" s="9">
        <f t="shared" si="70"/>
        <v>6</v>
      </c>
      <c r="R917">
        <f t="shared" si="71"/>
        <v>41.67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 t="s">
        <v>8323</v>
      </c>
      <c r="P918" t="s">
        <v>8326</v>
      </c>
      <c r="Q918" s="9">
        <f t="shared" si="70"/>
        <v>0</v>
      </c>
      <c r="R918">
        <f t="shared" si="71"/>
        <v>0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 t="s">
        <v>8323</v>
      </c>
      <c r="P919" t="s">
        <v>8326</v>
      </c>
      <c r="Q919" s="9">
        <f t="shared" si="70"/>
        <v>1</v>
      </c>
      <c r="R919">
        <f t="shared" si="71"/>
        <v>30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 t="s">
        <v>8323</v>
      </c>
      <c r="P920" t="s">
        <v>8326</v>
      </c>
      <c r="Q920" s="9">
        <f t="shared" si="70"/>
        <v>5</v>
      </c>
      <c r="R920">
        <f t="shared" si="71"/>
        <v>19.600000000000001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 t="s">
        <v>8323</v>
      </c>
      <c r="P921" t="s">
        <v>8326</v>
      </c>
      <c r="Q921" s="9">
        <f t="shared" si="70"/>
        <v>1</v>
      </c>
      <c r="R921">
        <f t="shared" si="71"/>
        <v>100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 t="s">
        <v>8323</v>
      </c>
      <c r="P922" t="s">
        <v>8326</v>
      </c>
      <c r="Q922" s="9">
        <f t="shared" si="70"/>
        <v>0</v>
      </c>
      <c r="R922">
        <f t="shared" si="71"/>
        <v>0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 t="s">
        <v>8323</v>
      </c>
      <c r="P923" t="s">
        <v>8326</v>
      </c>
      <c r="Q923" s="9">
        <f t="shared" si="70"/>
        <v>31</v>
      </c>
      <c r="R923">
        <f t="shared" si="71"/>
        <v>231.75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 t="s">
        <v>8323</v>
      </c>
      <c r="P924" t="s">
        <v>8326</v>
      </c>
      <c r="Q924" s="9">
        <f t="shared" si="70"/>
        <v>21</v>
      </c>
      <c r="R924">
        <f t="shared" si="71"/>
        <v>189.33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 t="s">
        <v>8323</v>
      </c>
      <c r="P925" t="s">
        <v>8326</v>
      </c>
      <c r="Q925" s="9">
        <f t="shared" si="70"/>
        <v>2</v>
      </c>
      <c r="R925">
        <f t="shared" si="71"/>
        <v>55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 t="s">
        <v>8323</v>
      </c>
      <c r="P926" t="s">
        <v>8326</v>
      </c>
      <c r="Q926" s="9">
        <f t="shared" si="70"/>
        <v>11</v>
      </c>
      <c r="R926">
        <f t="shared" si="71"/>
        <v>21.8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 t="s">
        <v>8323</v>
      </c>
      <c r="P927" t="s">
        <v>8326</v>
      </c>
      <c r="Q927" s="9">
        <f t="shared" si="70"/>
        <v>3</v>
      </c>
      <c r="R927">
        <f t="shared" si="71"/>
        <v>32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 t="s">
        <v>8323</v>
      </c>
      <c r="P928" t="s">
        <v>8326</v>
      </c>
      <c r="Q928" s="9">
        <f t="shared" si="70"/>
        <v>0</v>
      </c>
      <c r="R928">
        <f t="shared" si="71"/>
        <v>0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 t="s">
        <v>8323</v>
      </c>
      <c r="P929" t="s">
        <v>8326</v>
      </c>
      <c r="Q929" s="9">
        <f t="shared" si="70"/>
        <v>0</v>
      </c>
      <c r="R929">
        <f t="shared" si="71"/>
        <v>0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 t="s">
        <v>8323</v>
      </c>
      <c r="P930" t="s">
        <v>8326</v>
      </c>
      <c r="Q930" s="9">
        <f t="shared" si="70"/>
        <v>11</v>
      </c>
      <c r="R930">
        <f t="shared" si="71"/>
        <v>56.25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 t="s">
        <v>8323</v>
      </c>
      <c r="P931" t="s">
        <v>8326</v>
      </c>
      <c r="Q931" s="9">
        <f t="shared" si="70"/>
        <v>0</v>
      </c>
      <c r="R931">
        <f t="shared" si="71"/>
        <v>0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 t="s">
        <v>8323</v>
      </c>
      <c r="P932" t="s">
        <v>8326</v>
      </c>
      <c r="Q932" s="9">
        <f t="shared" si="70"/>
        <v>38</v>
      </c>
      <c r="R932">
        <f t="shared" si="71"/>
        <v>69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 t="s">
        <v>8323</v>
      </c>
      <c r="P933" t="s">
        <v>8326</v>
      </c>
      <c r="Q933" s="9">
        <f t="shared" si="70"/>
        <v>7</v>
      </c>
      <c r="R933">
        <f t="shared" si="71"/>
        <v>18.71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 t="s">
        <v>8323</v>
      </c>
      <c r="P934" t="s">
        <v>8326</v>
      </c>
      <c r="Q934" s="9">
        <f t="shared" si="70"/>
        <v>15</v>
      </c>
      <c r="R934">
        <f t="shared" si="71"/>
        <v>46.03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 t="s">
        <v>8323</v>
      </c>
      <c r="P935" t="s">
        <v>8326</v>
      </c>
      <c r="Q935" s="9">
        <f t="shared" si="70"/>
        <v>6</v>
      </c>
      <c r="R935">
        <f t="shared" si="71"/>
        <v>60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 t="s">
        <v>8323</v>
      </c>
      <c r="P936" t="s">
        <v>8326</v>
      </c>
      <c r="Q936" s="9">
        <f t="shared" si="70"/>
        <v>30</v>
      </c>
      <c r="R936">
        <f t="shared" si="71"/>
        <v>50.67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 t="s">
        <v>8323</v>
      </c>
      <c r="P937" t="s">
        <v>8326</v>
      </c>
      <c r="Q937" s="9">
        <f t="shared" si="70"/>
        <v>1</v>
      </c>
      <c r="R937">
        <f t="shared" si="71"/>
        <v>25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 t="s">
        <v>8323</v>
      </c>
      <c r="P938" t="s">
        <v>8326</v>
      </c>
      <c r="Q938" s="9">
        <f t="shared" si="70"/>
        <v>0</v>
      </c>
      <c r="R938">
        <f t="shared" si="71"/>
        <v>0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 t="s">
        <v>8323</v>
      </c>
      <c r="P939" t="s">
        <v>8326</v>
      </c>
      <c r="Q939" s="9">
        <f t="shared" si="70"/>
        <v>1</v>
      </c>
      <c r="R939">
        <f t="shared" si="71"/>
        <v>20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 t="s">
        <v>8323</v>
      </c>
      <c r="P940" t="s">
        <v>8326</v>
      </c>
      <c r="Q940" s="9">
        <f t="shared" si="70"/>
        <v>0</v>
      </c>
      <c r="R940">
        <f t="shared" si="71"/>
        <v>25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 t="s">
        <v>8323</v>
      </c>
      <c r="P941" t="s">
        <v>8326</v>
      </c>
      <c r="Q941" s="9">
        <f t="shared" si="70"/>
        <v>1</v>
      </c>
      <c r="R941">
        <f t="shared" si="71"/>
        <v>20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 t="s">
        <v>8317</v>
      </c>
      <c r="P942" t="s">
        <v>8319</v>
      </c>
      <c r="Q942" s="9">
        <f t="shared" si="70"/>
        <v>17</v>
      </c>
      <c r="R942">
        <f t="shared" si="71"/>
        <v>110.29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 t="s">
        <v>8317</v>
      </c>
      <c r="P943" t="s">
        <v>8319</v>
      </c>
      <c r="Q943" s="9">
        <f t="shared" si="70"/>
        <v>2</v>
      </c>
      <c r="R943">
        <f t="shared" si="71"/>
        <v>37.450000000000003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 t="s">
        <v>8317</v>
      </c>
      <c r="P944" t="s">
        <v>8319</v>
      </c>
      <c r="Q944" s="9">
        <f t="shared" si="70"/>
        <v>9</v>
      </c>
      <c r="R944">
        <f t="shared" si="71"/>
        <v>41.75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 t="s">
        <v>8317</v>
      </c>
      <c r="P945" t="s">
        <v>8319</v>
      </c>
      <c r="Q945" s="9">
        <f t="shared" si="70"/>
        <v>10</v>
      </c>
      <c r="R945">
        <f t="shared" si="71"/>
        <v>24.08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 t="s">
        <v>8317</v>
      </c>
      <c r="P946" t="s">
        <v>8319</v>
      </c>
      <c r="Q946" s="9">
        <f t="shared" si="70"/>
        <v>13</v>
      </c>
      <c r="R946">
        <f t="shared" si="71"/>
        <v>69.41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 t="s">
        <v>8317</v>
      </c>
      <c r="P947" t="s">
        <v>8319</v>
      </c>
      <c r="Q947" s="9">
        <f t="shared" si="70"/>
        <v>2</v>
      </c>
      <c r="R947">
        <f t="shared" si="71"/>
        <v>155.25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 t="s">
        <v>8317</v>
      </c>
      <c r="P948" t="s">
        <v>8319</v>
      </c>
      <c r="Q948" s="9">
        <f t="shared" si="70"/>
        <v>2</v>
      </c>
      <c r="R948">
        <f t="shared" si="71"/>
        <v>57.2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 t="s">
        <v>8317</v>
      </c>
      <c r="P949" t="s">
        <v>8319</v>
      </c>
      <c r="Q949" s="9">
        <f t="shared" si="70"/>
        <v>0</v>
      </c>
      <c r="R949">
        <f t="shared" si="71"/>
        <v>0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 t="s">
        <v>8317</v>
      </c>
      <c r="P950" t="s">
        <v>8319</v>
      </c>
      <c r="Q950" s="9">
        <f t="shared" si="70"/>
        <v>12</v>
      </c>
      <c r="R950">
        <f t="shared" si="71"/>
        <v>60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 t="s">
        <v>8317</v>
      </c>
      <c r="P951" t="s">
        <v>8319</v>
      </c>
      <c r="Q951" s="9">
        <f t="shared" si="70"/>
        <v>1</v>
      </c>
      <c r="R951">
        <f t="shared" si="71"/>
        <v>39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 t="s">
        <v>8317</v>
      </c>
      <c r="P952" t="s">
        <v>8319</v>
      </c>
      <c r="Q952" s="9">
        <f t="shared" si="70"/>
        <v>28</v>
      </c>
      <c r="R952">
        <f t="shared" si="71"/>
        <v>58.42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 t="s">
        <v>8317</v>
      </c>
      <c r="P953" t="s">
        <v>8319</v>
      </c>
      <c r="Q953" s="9">
        <f t="shared" si="70"/>
        <v>38</v>
      </c>
      <c r="R953">
        <f t="shared" si="71"/>
        <v>158.63999999999999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 t="s">
        <v>8317</v>
      </c>
      <c r="P954" t="s">
        <v>8319</v>
      </c>
      <c r="Q954" s="9">
        <f t="shared" si="70"/>
        <v>40</v>
      </c>
      <c r="R954">
        <f t="shared" si="71"/>
        <v>99.86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 t="s">
        <v>8317</v>
      </c>
      <c r="P955" t="s">
        <v>8319</v>
      </c>
      <c r="Q955" s="9">
        <f t="shared" si="70"/>
        <v>1</v>
      </c>
      <c r="R955">
        <f t="shared" si="71"/>
        <v>25.2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 t="s">
        <v>8317</v>
      </c>
      <c r="P956" t="s">
        <v>8319</v>
      </c>
      <c r="Q956" s="9">
        <f t="shared" si="70"/>
        <v>43</v>
      </c>
      <c r="R956">
        <f t="shared" si="71"/>
        <v>89.19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 t="s">
        <v>8317</v>
      </c>
      <c r="P957" t="s">
        <v>8319</v>
      </c>
      <c r="Q957" s="9">
        <f t="shared" si="70"/>
        <v>6</v>
      </c>
      <c r="R957">
        <f t="shared" si="71"/>
        <v>182.62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 t="s">
        <v>8317</v>
      </c>
      <c r="P958" t="s">
        <v>8319</v>
      </c>
      <c r="Q958" s="9">
        <f t="shared" si="70"/>
        <v>2</v>
      </c>
      <c r="R958">
        <f t="shared" si="71"/>
        <v>50.65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 t="s">
        <v>8317</v>
      </c>
      <c r="P959" t="s">
        <v>8319</v>
      </c>
      <c r="Q959" s="9">
        <f t="shared" si="70"/>
        <v>2</v>
      </c>
      <c r="R959">
        <f t="shared" si="71"/>
        <v>33.29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 t="s">
        <v>8317</v>
      </c>
      <c r="P960" t="s">
        <v>8319</v>
      </c>
      <c r="Q960" s="9">
        <f t="shared" si="70"/>
        <v>11</v>
      </c>
      <c r="R960">
        <f t="shared" si="71"/>
        <v>51.82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 t="s">
        <v>8317</v>
      </c>
      <c r="P961" t="s">
        <v>8319</v>
      </c>
      <c r="Q961" s="9">
        <f t="shared" si="70"/>
        <v>39</v>
      </c>
      <c r="R961">
        <f t="shared" si="71"/>
        <v>113.63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 t="s">
        <v>8317</v>
      </c>
      <c r="P962" t="s">
        <v>8319</v>
      </c>
      <c r="Q962" s="9">
        <f t="shared" ref="Q962:Q1025" si="75">ROUND(E962/D962*100,0)</f>
        <v>46</v>
      </c>
      <c r="R962">
        <f t="shared" si="71"/>
        <v>136.46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 t="s">
        <v>8317</v>
      </c>
      <c r="P963" t="s">
        <v>8319</v>
      </c>
      <c r="Q963" s="9">
        <f t="shared" si="75"/>
        <v>42</v>
      </c>
      <c r="R963">
        <f t="shared" ref="R963:R1026" si="76">IFERROR(ROUND(E963/L963,2),0)</f>
        <v>364.35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 t="s">
        <v>8317</v>
      </c>
      <c r="P964" t="s">
        <v>8319</v>
      </c>
      <c r="Q964" s="9">
        <f t="shared" si="75"/>
        <v>28</v>
      </c>
      <c r="R964">
        <f t="shared" si="76"/>
        <v>19.239999999999998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 t="s">
        <v>8317</v>
      </c>
      <c r="P965" t="s">
        <v>8319</v>
      </c>
      <c r="Q965" s="9">
        <f t="shared" si="75"/>
        <v>1</v>
      </c>
      <c r="R965">
        <f t="shared" si="76"/>
        <v>41.89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 t="s">
        <v>8317</v>
      </c>
      <c r="P966" t="s">
        <v>8319</v>
      </c>
      <c r="Q966" s="9">
        <f t="shared" si="75"/>
        <v>1</v>
      </c>
      <c r="R966">
        <f t="shared" si="76"/>
        <v>30.31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 t="s">
        <v>8317</v>
      </c>
      <c r="P967" t="s">
        <v>8319</v>
      </c>
      <c r="Q967" s="9">
        <f t="shared" si="75"/>
        <v>1</v>
      </c>
      <c r="R967">
        <f t="shared" si="76"/>
        <v>49.67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 t="s">
        <v>8317</v>
      </c>
      <c r="P968" t="s">
        <v>8319</v>
      </c>
      <c r="Q968" s="9">
        <f t="shared" si="75"/>
        <v>15</v>
      </c>
      <c r="R968">
        <f t="shared" si="76"/>
        <v>59.2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 t="s">
        <v>8317</v>
      </c>
      <c r="P969" t="s">
        <v>8319</v>
      </c>
      <c r="Q969" s="9">
        <f t="shared" si="75"/>
        <v>18</v>
      </c>
      <c r="R969">
        <f t="shared" si="76"/>
        <v>43.98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 t="s">
        <v>8317</v>
      </c>
      <c r="P970" t="s">
        <v>8319</v>
      </c>
      <c r="Q970" s="9">
        <f t="shared" si="75"/>
        <v>1</v>
      </c>
      <c r="R970">
        <f t="shared" si="76"/>
        <v>26.5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 t="s">
        <v>8317</v>
      </c>
      <c r="P971" t="s">
        <v>8319</v>
      </c>
      <c r="Q971" s="9">
        <f t="shared" si="75"/>
        <v>47</v>
      </c>
      <c r="R971">
        <f t="shared" si="76"/>
        <v>1272.73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 t="s">
        <v>8317</v>
      </c>
      <c r="P972" t="s">
        <v>8319</v>
      </c>
      <c r="Q972" s="9">
        <f t="shared" si="75"/>
        <v>46</v>
      </c>
      <c r="R972">
        <f t="shared" si="76"/>
        <v>164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 t="s">
        <v>8317</v>
      </c>
      <c r="P973" t="s">
        <v>8319</v>
      </c>
      <c r="Q973" s="9">
        <f t="shared" si="75"/>
        <v>0</v>
      </c>
      <c r="R973">
        <f t="shared" si="76"/>
        <v>45.2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 t="s">
        <v>8317</v>
      </c>
      <c r="P974" t="s">
        <v>8319</v>
      </c>
      <c r="Q974" s="9">
        <f t="shared" si="75"/>
        <v>35</v>
      </c>
      <c r="R974">
        <f t="shared" si="76"/>
        <v>153.88999999999999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 t="s">
        <v>8317</v>
      </c>
      <c r="P975" t="s">
        <v>8319</v>
      </c>
      <c r="Q975" s="9">
        <f t="shared" si="75"/>
        <v>2</v>
      </c>
      <c r="R975">
        <f t="shared" si="76"/>
        <v>51.38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 t="s">
        <v>8317</v>
      </c>
      <c r="P976" t="s">
        <v>8319</v>
      </c>
      <c r="Q976" s="9">
        <f t="shared" si="75"/>
        <v>1</v>
      </c>
      <c r="R976">
        <f t="shared" si="76"/>
        <v>93.33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 t="s">
        <v>8317</v>
      </c>
      <c r="P977" t="s">
        <v>8319</v>
      </c>
      <c r="Q977" s="9">
        <f t="shared" si="75"/>
        <v>3</v>
      </c>
      <c r="R977">
        <f t="shared" si="76"/>
        <v>108.63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 t="s">
        <v>8317</v>
      </c>
      <c r="P978" t="s">
        <v>8319</v>
      </c>
      <c r="Q978" s="9">
        <f t="shared" si="75"/>
        <v>2</v>
      </c>
      <c r="R978">
        <f t="shared" si="76"/>
        <v>160.5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 t="s">
        <v>8317</v>
      </c>
      <c r="P979" t="s">
        <v>8319</v>
      </c>
      <c r="Q979" s="9">
        <f t="shared" si="75"/>
        <v>34</v>
      </c>
      <c r="R979">
        <f t="shared" si="76"/>
        <v>75.75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 t="s">
        <v>8317</v>
      </c>
      <c r="P980" t="s">
        <v>8319</v>
      </c>
      <c r="Q980" s="9">
        <f t="shared" si="75"/>
        <v>56</v>
      </c>
      <c r="R980">
        <f t="shared" si="76"/>
        <v>790.84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 t="s">
        <v>8317</v>
      </c>
      <c r="P981" t="s">
        <v>8319</v>
      </c>
      <c r="Q981" s="9">
        <f t="shared" si="75"/>
        <v>83</v>
      </c>
      <c r="R981">
        <f t="shared" si="76"/>
        <v>301.94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 t="s">
        <v>8317</v>
      </c>
      <c r="P982" t="s">
        <v>8319</v>
      </c>
      <c r="Q982" s="9">
        <f t="shared" si="75"/>
        <v>15</v>
      </c>
      <c r="R982">
        <f t="shared" si="76"/>
        <v>47.94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 t="s">
        <v>8317</v>
      </c>
      <c r="P983" t="s">
        <v>8319</v>
      </c>
      <c r="Q983" s="9">
        <f t="shared" si="75"/>
        <v>0</v>
      </c>
      <c r="R983">
        <f t="shared" si="76"/>
        <v>2.75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 t="s">
        <v>8317</v>
      </c>
      <c r="P984" t="s">
        <v>8319</v>
      </c>
      <c r="Q984" s="9">
        <f t="shared" si="75"/>
        <v>0</v>
      </c>
      <c r="R984">
        <f t="shared" si="76"/>
        <v>1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 t="s">
        <v>8317</v>
      </c>
      <c r="P985" t="s">
        <v>8319</v>
      </c>
      <c r="Q985" s="9">
        <f t="shared" si="75"/>
        <v>30</v>
      </c>
      <c r="R985">
        <f t="shared" si="76"/>
        <v>171.79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 t="s">
        <v>8317</v>
      </c>
      <c r="P986" t="s">
        <v>8319</v>
      </c>
      <c r="Q986" s="9">
        <f t="shared" si="75"/>
        <v>1</v>
      </c>
      <c r="R986">
        <f t="shared" si="76"/>
        <v>35.33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 t="s">
        <v>8317</v>
      </c>
      <c r="P987" t="s">
        <v>8319</v>
      </c>
      <c r="Q987" s="9">
        <f t="shared" si="75"/>
        <v>6</v>
      </c>
      <c r="R987">
        <f t="shared" si="76"/>
        <v>82.09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 t="s">
        <v>8317</v>
      </c>
      <c r="P988" t="s">
        <v>8319</v>
      </c>
      <c r="Q988" s="9">
        <f t="shared" si="75"/>
        <v>13</v>
      </c>
      <c r="R988">
        <f t="shared" si="76"/>
        <v>110.87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 t="s">
        <v>8317</v>
      </c>
      <c r="P989" t="s">
        <v>8319</v>
      </c>
      <c r="Q989" s="9">
        <f t="shared" si="75"/>
        <v>13</v>
      </c>
      <c r="R989">
        <f t="shared" si="76"/>
        <v>161.22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 t="s">
        <v>8317</v>
      </c>
      <c r="P990" t="s">
        <v>8319</v>
      </c>
      <c r="Q990" s="9">
        <f t="shared" si="75"/>
        <v>0</v>
      </c>
      <c r="R990">
        <f t="shared" si="76"/>
        <v>0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 t="s">
        <v>8317</v>
      </c>
      <c r="P991" t="s">
        <v>8319</v>
      </c>
      <c r="Q991" s="9">
        <f t="shared" si="75"/>
        <v>17</v>
      </c>
      <c r="R991">
        <f t="shared" si="76"/>
        <v>52.41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 t="s">
        <v>8317</v>
      </c>
      <c r="P992" t="s">
        <v>8319</v>
      </c>
      <c r="Q992" s="9">
        <f t="shared" si="75"/>
        <v>0</v>
      </c>
      <c r="R992">
        <f t="shared" si="76"/>
        <v>13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 t="s">
        <v>8317</v>
      </c>
      <c r="P993" t="s">
        <v>8319</v>
      </c>
      <c r="Q993" s="9">
        <f t="shared" si="75"/>
        <v>4</v>
      </c>
      <c r="R993">
        <f t="shared" si="76"/>
        <v>30.29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 t="s">
        <v>8317</v>
      </c>
      <c r="P994" t="s">
        <v>8319</v>
      </c>
      <c r="Q994" s="9">
        <f t="shared" si="75"/>
        <v>0</v>
      </c>
      <c r="R994">
        <f t="shared" si="76"/>
        <v>116.75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 t="s">
        <v>8317</v>
      </c>
      <c r="P995" t="s">
        <v>8319</v>
      </c>
      <c r="Q995" s="9">
        <f t="shared" si="75"/>
        <v>25</v>
      </c>
      <c r="R995">
        <f t="shared" si="76"/>
        <v>89.6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 t="s">
        <v>8317</v>
      </c>
      <c r="P996" t="s">
        <v>8319</v>
      </c>
      <c r="Q996" s="9">
        <f t="shared" si="75"/>
        <v>2</v>
      </c>
      <c r="R996">
        <f t="shared" si="76"/>
        <v>424.45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 t="s">
        <v>8317</v>
      </c>
      <c r="P997" t="s">
        <v>8319</v>
      </c>
      <c r="Q997" s="9">
        <f t="shared" si="75"/>
        <v>7</v>
      </c>
      <c r="R997">
        <f t="shared" si="76"/>
        <v>80.67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 t="s">
        <v>8317</v>
      </c>
      <c r="P998" t="s">
        <v>8319</v>
      </c>
      <c r="Q998" s="9">
        <f t="shared" si="75"/>
        <v>2</v>
      </c>
      <c r="R998">
        <f t="shared" si="76"/>
        <v>13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 t="s">
        <v>8317</v>
      </c>
      <c r="P999" t="s">
        <v>8319</v>
      </c>
      <c r="Q999" s="9">
        <f t="shared" si="75"/>
        <v>1</v>
      </c>
      <c r="R999">
        <f t="shared" si="76"/>
        <v>8.1300000000000008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 t="s">
        <v>8317</v>
      </c>
      <c r="P1000" t="s">
        <v>8319</v>
      </c>
      <c r="Q1000" s="9">
        <f t="shared" si="75"/>
        <v>59</v>
      </c>
      <c r="R1000">
        <f t="shared" si="76"/>
        <v>153.43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 t="s">
        <v>8317</v>
      </c>
      <c r="P1001" t="s">
        <v>8319</v>
      </c>
      <c r="Q1001" s="9">
        <f t="shared" si="75"/>
        <v>8</v>
      </c>
      <c r="R1001">
        <f t="shared" si="76"/>
        <v>292.08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 t="s">
        <v>8317</v>
      </c>
      <c r="P1002" t="s">
        <v>8319</v>
      </c>
      <c r="Q1002" s="9">
        <f t="shared" si="75"/>
        <v>2</v>
      </c>
      <c r="R1002">
        <f t="shared" si="76"/>
        <v>3304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 t="s">
        <v>8317</v>
      </c>
      <c r="P1003" t="s">
        <v>8319</v>
      </c>
      <c r="Q1003" s="9">
        <f t="shared" si="75"/>
        <v>104</v>
      </c>
      <c r="R1003">
        <f t="shared" si="76"/>
        <v>1300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 t="s">
        <v>8317</v>
      </c>
      <c r="P1004" t="s">
        <v>8319</v>
      </c>
      <c r="Q1004" s="9">
        <f t="shared" si="75"/>
        <v>30</v>
      </c>
      <c r="R1004">
        <f t="shared" si="76"/>
        <v>134.55000000000001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 t="s">
        <v>8317</v>
      </c>
      <c r="P1005" t="s">
        <v>8319</v>
      </c>
      <c r="Q1005" s="9">
        <f t="shared" si="75"/>
        <v>16</v>
      </c>
      <c r="R1005">
        <f t="shared" si="76"/>
        <v>214.07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 t="s">
        <v>8317</v>
      </c>
      <c r="P1006" t="s">
        <v>8319</v>
      </c>
      <c r="Q1006" s="9">
        <f t="shared" si="75"/>
        <v>82</v>
      </c>
      <c r="R1006">
        <f t="shared" si="76"/>
        <v>216.34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 t="s">
        <v>8317</v>
      </c>
      <c r="P1007" t="s">
        <v>8319</v>
      </c>
      <c r="Q1007" s="9">
        <f t="shared" si="75"/>
        <v>75</v>
      </c>
      <c r="R1007">
        <f t="shared" si="76"/>
        <v>932.31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 t="s">
        <v>8317</v>
      </c>
      <c r="P1008" t="s">
        <v>8319</v>
      </c>
      <c r="Q1008" s="9">
        <f t="shared" si="75"/>
        <v>6</v>
      </c>
      <c r="R1008">
        <f t="shared" si="76"/>
        <v>29.25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 t="s">
        <v>8317</v>
      </c>
      <c r="P1009" t="s">
        <v>8319</v>
      </c>
      <c r="Q1009" s="9">
        <f t="shared" si="75"/>
        <v>44</v>
      </c>
      <c r="R1009">
        <f t="shared" si="76"/>
        <v>174.95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 t="s">
        <v>8317</v>
      </c>
      <c r="P1010" t="s">
        <v>8319</v>
      </c>
      <c r="Q1010" s="9">
        <f t="shared" si="75"/>
        <v>0</v>
      </c>
      <c r="R1010">
        <f t="shared" si="76"/>
        <v>250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 t="s">
        <v>8317</v>
      </c>
      <c r="P1011" t="s">
        <v>8319</v>
      </c>
      <c r="Q1011" s="9">
        <f t="shared" si="75"/>
        <v>13</v>
      </c>
      <c r="R1011">
        <f t="shared" si="76"/>
        <v>65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 t="s">
        <v>8317</v>
      </c>
      <c r="P1012" t="s">
        <v>8319</v>
      </c>
      <c r="Q1012" s="9">
        <f t="shared" si="75"/>
        <v>0</v>
      </c>
      <c r="R1012">
        <f t="shared" si="76"/>
        <v>55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 t="s">
        <v>8317</v>
      </c>
      <c r="P1013" t="s">
        <v>8319</v>
      </c>
      <c r="Q1013" s="9">
        <f t="shared" si="75"/>
        <v>0</v>
      </c>
      <c r="R1013">
        <f t="shared" si="76"/>
        <v>75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 t="s">
        <v>8317</v>
      </c>
      <c r="P1014" t="s">
        <v>8319</v>
      </c>
      <c r="Q1014" s="9">
        <f t="shared" si="75"/>
        <v>21535</v>
      </c>
      <c r="R1014">
        <f t="shared" si="76"/>
        <v>1389.36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 t="s">
        <v>8317</v>
      </c>
      <c r="P1015" t="s">
        <v>8319</v>
      </c>
      <c r="Q1015" s="9">
        <f t="shared" si="75"/>
        <v>35</v>
      </c>
      <c r="R1015">
        <f t="shared" si="76"/>
        <v>95.91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 t="s">
        <v>8317</v>
      </c>
      <c r="P1016" t="s">
        <v>8319</v>
      </c>
      <c r="Q1016" s="9">
        <f t="shared" si="75"/>
        <v>31</v>
      </c>
      <c r="R1016">
        <f t="shared" si="76"/>
        <v>191.25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 t="s">
        <v>8317</v>
      </c>
      <c r="P1017" t="s">
        <v>8319</v>
      </c>
      <c r="Q1017" s="9">
        <f t="shared" si="75"/>
        <v>3</v>
      </c>
      <c r="R1017">
        <f t="shared" si="76"/>
        <v>40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 t="s">
        <v>8317</v>
      </c>
      <c r="P1018" t="s">
        <v>8319</v>
      </c>
      <c r="Q1018" s="9">
        <f t="shared" si="75"/>
        <v>3</v>
      </c>
      <c r="R1018">
        <f t="shared" si="76"/>
        <v>74.790000000000006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 t="s">
        <v>8317</v>
      </c>
      <c r="P1019" t="s">
        <v>8319</v>
      </c>
      <c r="Q1019" s="9">
        <f t="shared" si="75"/>
        <v>23</v>
      </c>
      <c r="R1019">
        <f t="shared" si="76"/>
        <v>161.12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 t="s">
        <v>8317</v>
      </c>
      <c r="P1020" t="s">
        <v>8319</v>
      </c>
      <c r="Q1020" s="9">
        <f t="shared" si="75"/>
        <v>3</v>
      </c>
      <c r="R1020">
        <f t="shared" si="76"/>
        <v>88.71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 t="s">
        <v>8317</v>
      </c>
      <c r="P1021" t="s">
        <v>8319</v>
      </c>
      <c r="Q1021" s="9">
        <f t="shared" si="75"/>
        <v>47</v>
      </c>
      <c r="R1021">
        <f t="shared" si="76"/>
        <v>53.25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 t="s">
        <v>8323</v>
      </c>
      <c r="P1022" t="s">
        <v>8328</v>
      </c>
      <c r="Q1022" s="9">
        <f t="shared" si="75"/>
        <v>206</v>
      </c>
      <c r="R1022">
        <f t="shared" si="76"/>
        <v>106.2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 t="s">
        <v>8323</v>
      </c>
      <c r="P1023" t="s">
        <v>8328</v>
      </c>
      <c r="Q1023" s="9">
        <f t="shared" si="75"/>
        <v>352</v>
      </c>
      <c r="R1023">
        <f t="shared" si="76"/>
        <v>22.08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 t="s">
        <v>8323</v>
      </c>
      <c r="P1024" t="s">
        <v>8328</v>
      </c>
      <c r="Q1024" s="9">
        <f t="shared" si="75"/>
        <v>115</v>
      </c>
      <c r="R1024">
        <f t="shared" si="76"/>
        <v>31.05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 t="s">
        <v>8323</v>
      </c>
      <c r="P1025" t="s">
        <v>8328</v>
      </c>
      <c r="Q1025" s="9">
        <f t="shared" si="75"/>
        <v>237</v>
      </c>
      <c r="R1025">
        <f t="shared" si="76"/>
        <v>36.21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 t="s">
        <v>8323</v>
      </c>
      <c r="P1026" t="s">
        <v>8328</v>
      </c>
      <c r="Q1026" s="9">
        <f t="shared" ref="Q1026:Q1089" si="80">ROUND(E1026/D1026*100,0)</f>
        <v>119</v>
      </c>
      <c r="R1026">
        <f t="shared" si="76"/>
        <v>388.98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 t="s">
        <v>8323</v>
      </c>
      <c r="P1027" t="s">
        <v>8328</v>
      </c>
      <c r="Q1027" s="9">
        <f t="shared" si="80"/>
        <v>110</v>
      </c>
      <c r="R1027">
        <f t="shared" ref="R1027:R1090" si="81">IFERROR(ROUND(E1027/L1027,2),0)</f>
        <v>71.849999999999994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 t="s">
        <v>8323</v>
      </c>
      <c r="P1028" t="s">
        <v>8328</v>
      </c>
      <c r="Q1028" s="9">
        <f t="shared" si="80"/>
        <v>100</v>
      </c>
      <c r="R1028">
        <f t="shared" si="81"/>
        <v>57.38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 t="s">
        <v>8323</v>
      </c>
      <c r="P1029" t="s">
        <v>8328</v>
      </c>
      <c r="Q1029" s="9">
        <f t="shared" si="80"/>
        <v>103</v>
      </c>
      <c r="R1029">
        <f t="shared" si="81"/>
        <v>69.67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 t="s">
        <v>8323</v>
      </c>
      <c r="P1030" t="s">
        <v>8328</v>
      </c>
      <c r="Q1030" s="9">
        <f t="shared" si="80"/>
        <v>117</v>
      </c>
      <c r="R1030">
        <f t="shared" si="81"/>
        <v>45.99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 t="s">
        <v>8323</v>
      </c>
      <c r="P1031" t="s">
        <v>8328</v>
      </c>
      <c r="Q1031" s="9">
        <f t="shared" si="80"/>
        <v>112</v>
      </c>
      <c r="R1031">
        <f t="shared" si="81"/>
        <v>79.260000000000005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 t="s">
        <v>8323</v>
      </c>
      <c r="P1032" t="s">
        <v>8328</v>
      </c>
      <c r="Q1032" s="9">
        <f t="shared" si="80"/>
        <v>342</v>
      </c>
      <c r="R1032">
        <f t="shared" si="81"/>
        <v>43.03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 t="s">
        <v>8323</v>
      </c>
      <c r="P1033" t="s">
        <v>8328</v>
      </c>
      <c r="Q1033" s="9">
        <f t="shared" si="80"/>
        <v>107</v>
      </c>
      <c r="R1033">
        <f t="shared" si="81"/>
        <v>108.48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 t="s">
        <v>8323</v>
      </c>
      <c r="P1034" t="s">
        <v>8328</v>
      </c>
      <c r="Q1034" s="9">
        <f t="shared" si="80"/>
        <v>108</v>
      </c>
      <c r="R1034">
        <f t="shared" si="81"/>
        <v>61.03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 t="s">
        <v>8323</v>
      </c>
      <c r="P1035" t="s">
        <v>8328</v>
      </c>
      <c r="Q1035" s="9">
        <f t="shared" si="80"/>
        <v>103</v>
      </c>
      <c r="R1035">
        <f t="shared" si="81"/>
        <v>50.59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 t="s">
        <v>8323</v>
      </c>
      <c r="P1036" t="s">
        <v>8328</v>
      </c>
      <c r="Q1036" s="9">
        <f t="shared" si="80"/>
        <v>130</v>
      </c>
      <c r="R1036">
        <f t="shared" si="81"/>
        <v>39.159999999999997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 t="s">
        <v>8323</v>
      </c>
      <c r="P1037" t="s">
        <v>8328</v>
      </c>
      <c r="Q1037" s="9">
        <f t="shared" si="80"/>
        <v>108</v>
      </c>
      <c r="R1037">
        <f t="shared" si="81"/>
        <v>65.16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 t="s">
        <v>8323</v>
      </c>
      <c r="P1038" t="s">
        <v>8328</v>
      </c>
      <c r="Q1038" s="9">
        <f t="shared" si="80"/>
        <v>112</v>
      </c>
      <c r="R1038">
        <f t="shared" si="81"/>
        <v>23.96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 t="s">
        <v>8323</v>
      </c>
      <c r="P1039" t="s">
        <v>8328</v>
      </c>
      <c r="Q1039" s="9">
        <f t="shared" si="80"/>
        <v>102</v>
      </c>
      <c r="R1039">
        <f t="shared" si="81"/>
        <v>48.62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 t="s">
        <v>8323</v>
      </c>
      <c r="P1040" t="s">
        <v>8328</v>
      </c>
      <c r="Q1040" s="9">
        <f t="shared" si="80"/>
        <v>145</v>
      </c>
      <c r="R1040">
        <f t="shared" si="81"/>
        <v>35.74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 t="s">
        <v>8323</v>
      </c>
      <c r="P1041" t="s">
        <v>8328</v>
      </c>
      <c r="Q1041" s="9">
        <f t="shared" si="80"/>
        <v>128</v>
      </c>
      <c r="R1041">
        <f t="shared" si="81"/>
        <v>21.37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 t="s">
        <v>8329</v>
      </c>
      <c r="P1042" t="s">
        <v>8330</v>
      </c>
      <c r="Q1042" s="9">
        <f t="shared" si="80"/>
        <v>0</v>
      </c>
      <c r="R1042">
        <f t="shared" si="81"/>
        <v>250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 t="s">
        <v>8329</v>
      </c>
      <c r="P1043" t="s">
        <v>8330</v>
      </c>
      <c r="Q1043" s="9">
        <f t="shared" si="80"/>
        <v>0</v>
      </c>
      <c r="R1043">
        <f t="shared" si="81"/>
        <v>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 t="s">
        <v>8329</v>
      </c>
      <c r="P1044" t="s">
        <v>8330</v>
      </c>
      <c r="Q1044" s="9">
        <f t="shared" si="80"/>
        <v>2</v>
      </c>
      <c r="R1044">
        <f t="shared" si="81"/>
        <v>10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 t="s">
        <v>8329</v>
      </c>
      <c r="P1045" t="s">
        <v>8330</v>
      </c>
      <c r="Q1045" s="9">
        <f t="shared" si="80"/>
        <v>9</v>
      </c>
      <c r="R1045">
        <f t="shared" si="81"/>
        <v>29.24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 t="s">
        <v>8329</v>
      </c>
      <c r="P1046" t="s">
        <v>8330</v>
      </c>
      <c r="Q1046" s="9">
        <f t="shared" si="80"/>
        <v>0</v>
      </c>
      <c r="R1046">
        <f t="shared" si="81"/>
        <v>3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 t="s">
        <v>8329</v>
      </c>
      <c r="P1047" t="s">
        <v>8330</v>
      </c>
      <c r="Q1047" s="9">
        <f t="shared" si="80"/>
        <v>3</v>
      </c>
      <c r="R1047">
        <f t="shared" si="81"/>
        <v>33.25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 t="s">
        <v>8329</v>
      </c>
      <c r="P1048" t="s">
        <v>8330</v>
      </c>
      <c r="Q1048" s="9">
        <f t="shared" si="80"/>
        <v>0</v>
      </c>
      <c r="R1048">
        <f t="shared" si="81"/>
        <v>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 t="s">
        <v>8329</v>
      </c>
      <c r="P1049" t="s">
        <v>8330</v>
      </c>
      <c r="Q1049" s="9">
        <f t="shared" si="80"/>
        <v>0</v>
      </c>
      <c r="R1049">
        <f t="shared" si="81"/>
        <v>1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 t="s">
        <v>8329</v>
      </c>
      <c r="P1050" t="s">
        <v>8330</v>
      </c>
      <c r="Q1050" s="9">
        <f t="shared" si="80"/>
        <v>1</v>
      </c>
      <c r="R1050">
        <f t="shared" si="81"/>
        <v>53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 t="s">
        <v>8329</v>
      </c>
      <c r="P1051" t="s">
        <v>8330</v>
      </c>
      <c r="Q1051" s="9">
        <f t="shared" si="80"/>
        <v>0</v>
      </c>
      <c r="R1051">
        <f t="shared" si="81"/>
        <v>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 t="s">
        <v>8329</v>
      </c>
      <c r="P1052" t="s">
        <v>8330</v>
      </c>
      <c r="Q1052" s="9">
        <f t="shared" si="80"/>
        <v>0</v>
      </c>
      <c r="R1052">
        <f t="shared" si="81"/>
        <v>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 t="s">
        <v>8329</v>
      </c>
      <c r="P1053" t="s">
        <v>8330</v>
      </c>
      <c r="Q1053" s="9">
        <f t="shared" si="80"/>
        <v>0</v>
      </c>
      <c r="R1053">
        <f t="shared" si="81"/>
        <v>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 t="s">
        <v>8329</v>
      </c>
      <c r="P1054" t="s">
        <v>8330</v>
      </c>
      <c r="Q1054" s="9">
        <f t="shared" si="80"/>
        <v>0</v>
      </c>
      <c r="R1054">
        <f t="shared" si="81"/>
        <v>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 t="s">
        <v>8329</v>
      </c>
      <c r="P1055" t="s">
        <v>8330</v>
      </c>
      <c r="Q1055" s="9">
        <f t="shared" si="80"/>
        <v>1</v>
      </c>
      <c r="R1055">
        <f t="shared" si="81"/>
        <v>15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 t="s">
        <v>8329</v>
      </c>
      <c r="P1056" t="s">
        <v>8330</v>
      </c>
      <c r="Q1056" s="9">
        <f t="shared" si="80"/>
        <v>0</v>
      </c>
      <c r="R1056">
        <f t="shared" si="81"/>
        <v>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 t="s">
        <v>8329</v>
      </c>
      <c r="P1057" t="s">
        <v>8330</v>
      </c>
      <c r="Q1057" s="9">
        <f t="shared" si="80"/>
        <v>0</v>
      </c>
      <c r="R1057">
        <f t="shared" si="81"/>
        <v>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 t="s">
        <v>8329</v>
      </c>
      <c r="P1058" t="s">
        <v>8330</v>
      </c>
      <c r="Q1058" s="9">
        <f t="shared" si="80"/>
        <v>0</v>
      </c>
      <c r="R1058">
        <f t="shared" si="81"/>
        <v>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 t="s">
        <v>8329</v>
      </c>
      <c r="P1059" t="s">
        <v>8330</v>
      </c>
      <c r="Q1059" s="9">
        <f t="shared" si="80"/>
        <v>0</v>
      </c>
      <c r="R1059">
        <f t="shared" si="81"/>
        <v>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 t="s">
        <v>8329</v>
      </c>
      <c r="P1060" t="s">
        <v>8330</v>
      </c>
      <c r="Q1060" s="9">
        <f t="shared" si="80"/>
        <v>0</v>
      </c>
      <c r="R1060">
        <f t="shared" si="81"/>
        <v>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 t="s">
        <v>8329</v>
      </c>
      <c r="P1061" t="s">
        <v>8330</v>
      </c>
      <c r="Q1061" s="9">
        <f t="shared" si="80"/>
        <v>0</v>
      </c>
      <c r="R1061">
        <f t="shared" si="81"/>
        <v>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 t="s">
        <v>8329</v>
      </c>
      <c r="P1062" t="s">
        <v>8330</v>
      </c>
      <c r="Q1062" s="9">
        <f t="shared" si="80"/>
        <v>1</v>
      </c>
      <c r="R1062">
        <f t="shared" si="81"/>
        <v>50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 t="s">
        <v>8329</v>
      </c>
      <c r="P1063" t="s">
        <v>8330</v>
      </c>
      <c r="Q1063" s="9">
        <f t="shared" si="80"/>
        <v>0</v>
      </c>
      <c r="R1063">
        <f t="shared" si="81"/>
        <v>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 t="s">
        <v>8329</v>
      </c>
      <c r="P1064" t="s">
        <v>8330</v>
      </c>
      <c r="Q1064" s="9">
        <f t="shared" si="80"/>
        <v>95</v>
      </c>
      <c r="R1064">
        <f t="shared" si="81"/>
        <v>47.5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 t="s">
        <v>8329</v>
      </c>
      <c r="P1065" t="s">
        <v>8330</v>
      </c>
      <c r="Q1065" s="9">
        <f t="shared" si="80"/>
        <v>0</v>
      </c>
      <c r="R1065">
        <f t="shared" si="81"/>
        <v>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 t="s">
        <v>8331</v>
      </c>
      <c r="P1066" t="s">
        <v>8332</v>
      </c>
      <c r="Q1066" s="9">
        <f t="shared" si="80"/>
        <v>9</v>
      </c>
      <c r="R1066">
        <f t="shared" si="81"/>
        <v>65.67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 t="s">
        <v>8331</v>
      </c>
      <c r="P1067" t="s">
        <v>8332</v>
      </c>
      <c r="Q1067" s="9">
        <f t="shared" si="80"/>
        <v>3</v>
      </c>
      <c r="R1067">
        <f t="shared" si="81"/>
        <v>16.2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 t="s">
        <v>8331</v>
      </c>
      <c r="P1068" t="s">
        <v>8332</v>
      </c>
      <c r="Q1068" s="9">
        <f t="shared" si="80"/>
        <v>3</v>
      </c>
      <c r="R1068">
        <f t="shared" si="81"/>
        <v>34.130000000000003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 t="s">
        <v>8331</v>
      </c>
      <c r="P1069" t="s">
        <v>8332</v>
      </c>
      <c r="Q1069" s="9">
        <f t="shared" si="80"/>
        <v>26</v>
      </c>
      <c r="R1069">
        <f t="shared" si="81"/>
        <v>13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 t="s">
        <v>8331</v>
      </c>
      <c r="P1070" t="s">
        <v>8332</v>
      </c>
      <c r="Q1070" s="9">
        <f t="shared" si="80"/>
        <v>0</v>
      </c>
      <c r="R1070">
        <f t="shared" si="81"/>
        <v>11.25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 t="s">
        <v>8331</v>
      </c>
      <c r="P1071" t="s">
        <v>8332</v>
      </c>
      <c r="Q1071" s="9">
        <f t="shared" si="80"/>
        <v>39</v>
      </c>
      <c r="R1071">
        <f t="shared" si="81"/>
        <v>40.479999999999997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 t="s">
        <v>8331</v>
      </c>
      <c r="P1072" t="s">
        <v>8332</v>
      </c>
      <c r="Q1072" s="9">
        <f t="shared" si="80"/>
        <v>1</v>
      </c>
      <c r="R1072">
        <f t="shared" si="81"/>
        <v>35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 t="s">
        <v>8331</v>
      </c>
      <c r="P1073" t="s">
        <v>8332</v>
      </c>
      <c r="Q1073" s="9">
        <f t="shared" si="80"/>
        <v>0</v>
      </c>
      <c r="R1073">
        <f t="shared" si="81"/>
        <v>0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 t="s">
        <v>8331</v>
      </c>
      <c r="P1074" t="s">
        <v>8332</v>
      </c>
      <c r="Q1074" s="9">
        <f t="shared" si="80"/>
        <v>0</v>
      </c>
      <c r="R1074">
        <f t="shared" si="81"/>
        <v>12.75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 t="s">
        <v>8331</v>
      </c>
      <c r="P1075" t="s">
        <v>8332</v>
      </c>
      <c r="Q1075" s="9">
        <f t="shared" si="80"/>
        <v>1</v>
      </c>
      <c r="R1075">
        <f t="shared" si="81"/>
        <v>10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 t="s">
        <v>8331</v>
      </c>
      <c r="P1076" t="s">
        <v>8332</v>
      </c>
      <c r="Q1076" s="9">
        <f t="shared" si="80"/>
        <v>6</v>
      </c>
      <c r="R1076">
        <f t="shared" si="81"/>
        <v>113.57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 t="s">
        <v>8331</v>
      </c>
      <c r="P1077" t="s">
        <v>8332</v>
      </c>
      <c r="Q1077" s="9">
        <f t="shared" si="80"/>
        <v>5</v>
      </c>
      <c r="R1077">
        <f t="shared" si="81"/>
        <v>15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 t="s">
        <v>8331</v>
      </c>
      <c r="P1078" t="s">
        <v>8332</v>
      </c>
      <c r="Q1078" s="9">
        <f t="shared" si="80"/>
        <v>63</v>
      </c>
      <c r="R1078">
        <f t="shared" si="81"/>
        <v>48.28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 t="s">
        <v>8331</v>
      </c>
      <c r="P1079" t="s">
        <v>8332</v>
      </c>
      <c r="Q1079" s="9">
        <f t="shared" si="80"/>
        <v>29</v>
      </c>
      <c r="R1079">
        <f t="shared" si="81"/>
        <v>43.98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 t="s">
        <v>8331</v>
      </c>
      <c r="P1080" t="s">
        <v>8332</v>
      </c>
      <c r="Q1080" s="9">
        <f t="shared" si="80"/>
        <v>8</v>
      </c>
      <c r="R1080">
        <f t="shared" si="81"/>
        <v>9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 t="s">
        <v>8331</v>
      </c>
      <c r="P1081" t="s">
        <v>8332</v>
      </c>
      <c r="Q1081" s="9">
        <f t="shared" si="80"/>
        <v>3</v>
      </c>
      <c r="R1081">
        <f t="shared" si="81"/>
        <v>37.67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 t="s">
        <v>8331</v>
      </c>
      <c r="P1082" t="s">
        <v>8332</v>
      </c>
      <c r="Q1082" s="9">
        <f t="shared" si="80"/>
        <v>9</v>
      </c>
      <c r="R1082">
        <f t="shared" si="81"/>
        <v>18.579999999999998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 t="s">
        <v>8331</v>
      </c>
      <c r="P1083" t="s">
        <v>8332</v>
      </c>
      <c r="Q1083" s="9">
        <f t="shared" si="80"/>
        <v>0</v>
      </c>
      <c r="R1083">
        <f t="shared" si="81"/>
        <v>3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 t="s">
        <v>8331</v>
      </c>
      <c r="P1084" t="s">
        <v>8332</v>
      </c>
      <c r="Q1084" s="9">
        <f t="shared" si="80"/>
        <v>1</v>
      </c>
      <c r="R1084">
        <f t="shared" si="81"/>
        <v>18.670000000000002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 t="s">
        <v>8331</v>
      </c>
      <c r="P1085" t="s">
        <v>8332</v>
      </c>
      <c r="Q1085" s="9">
        <f t="shared" si="80"/>
        <v>1</v>
      </c>
      <c r="R1085">
        <f t="shared" si="81"/>
        <v>410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 t="s">
        <v>8331</v>
      </c>
      <c r="P1086" t="s">
        <v>8332</v>
      </c>
      <c r="Q1086" s="9">
        <f t="shared" si="80"/>
        <v>0</v>
      </c>
      <c r="R1086">
        <f t="shared" si="81"/>
        <v>0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 t="s">
        <v>8331</v>
      </c>
      <c r="P1087" t="s">
        <v>8332</v>
      </c>
      <c r="Q1087" s="9">
        <f t="shared" si="80"/>
        <v>3</v>
      </c>
      <c r="R1087">
        <f t="shared" si="81"/>
        <v>114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 t="s">
        <v>8331</v>
      </c>
      <c r="P1088" t="s">
        <v>8332</v>
      </c>
      <c r="Q1088" s="9">
        <f t="shared" si="80"/>
        <v>0</v>
      </c>
      <c r="R1088">
        <f t="shared" si="81"/>
        <v>7.5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 t="s">
        <v>8331</v>
      </c>
      <c r="P1089" t="s">
        <v>8332</v>
      </c>
      <c r="Q1089" s="9">
        <f t="shared" si="80"/>
        <v>0</v>
      </c>
      <c r="R1089">
        <f t="shared" si="81"/>
        <v>0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 t="s">
        <v>8331</v>
      </c>
      <c r="P1090" t="s">
        <v>8332</v>
      </c>
      <c r="Q1090" s="9">
        <f t="shared" ref="Q1090:Q1153" si="85">ROUND(E1090/D1090*100,0)</f>
        <v>14</v>
      </c>
      <c r="R1090">
        <f t="shared" si="81"/>
        <v>43.42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 t="s">
        <v>8331</v>
      </c>
      <c r="P1091" t="s">
        <v>8332</v>
      </c>
      <c r="Q1091" s="9">
        <f t="shared" si="85"/>
        <v>8</v>
      </c>
      <c r="R1091">
        <f t="shared" ref="R1091:R1154" si="86">IFERROR(ROUND(E1091/L1091,2),0)</f>
        <v>23.96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 t="s">
        <v>8331</v>
      </c>
      <c r="P1092" t="s">
        <v>8332</v>
      </c>
      <c r="Q1092" s="9">
        <f t="shared" si="85"/>
        <v>0</v>
      </c>
      <c r="R1092">
        <f t="shared" si="86"/>
        <v>5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 t="s">
        <v>8331</v>
      </c>
      <c r="P1093" t="s">
        <v>8332</v>
      </c>
      <c r="Q1093" s="9">
        <f t="shared" si="85"/>
        <v>13</v>
      </c>
      <c r="R1093">
        <f t="shared" si="86"/>
        <v>12.5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 t="s">
        <v>8331</v>
      </c>
      <c r="P1094" t="s">
        <v>8332</v>
      </c>
      <c r="Q1094" s="9">
        <f t="shared" si="85"/>
        <v>1</v>
      </c>
      <c r="R1094">
        <f t="shared" si="86"/>
        <v>3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 t="s">
        <v>8331</v>
      </c>
      <c r="P1095" t="s">
        <v>8332</v>
      </c>
      <c r="Q1095" s="9">
        <f t="shared" si="85"/>
        <v>14</v>
      </c>
      <c r="R1095">
        <f t="shared" si="86"/>
        <v>10.56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 t="s">
        <v>8331</v>
      </c>
      <c r="P1096" t="s">
        <v>8332</v>
      </c>
      <c r="Q1096" s="9">
        <f t="shared" si="85"/>
        <v>18</v>
      </c>
      <c r="R1096">
        <f t="shared" si="86"/>
        <v>122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 t="s">
        <v>8331</v>
      </c>
      <c r="P1097" t="s">
        <v>8332</v>
      </c>
      <c r="Q1097" s="9">
        <f t="shared" si="85"/>
        <v>5</v>
      </c>
      <c r="R1097">
        <f t="shared" si="86"/>
        <v>267.81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 t="s">
        <v>8331</v>
      </c>
      <c r="P1098" t="s">
        <v>8332</v>
      </c>
      <c r="Q1098" s="9">
        <f t="shared" si="85"/>
        <v>18</v>
      </c>
      <c r="R1098">
        <f t="shared" si="86"/>
        <v>74.209999999999994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 t="s">
        <v>8331</v>
      </c>
      <c r="P1099" t="s">
        <v>8332</v>
      </c>
      <c r="Q1099" s="9">
        <f t="shared" si="85"/>
        <v>0</v>
      </c>
      <c r="R1099">
        <f t="shared" si="86"/>
        <v>6.71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 t="s">
        <v>8331</v>
      </c>
      <c r="P1100" t="s">
        <v>8332</v>
      </c>
      <c r="Q1100" s="9">
        <f t="shared" si="85"/>
        <v>7</v>
      </c>
      <c r="R1100">
        <f t="shared" si="86"/>
        <v>81.95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 t="s">
        <v>8331</v>
      </c>
      <c r="P1101" t="s">
        <v>8332</v>
      </c>
      <c r="Q1101" s="9">
        <f t="shared" si="85"/>
        <v>1</v>
      </c>
      <c r="R1101">
        <f t="shared" si="86"/>
        <v>25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 t="s">
        <v>8331</v>
      </c>
      <c r="P1102" t="s">
        <v>8332</v>
      </c>
      <c r="Q1102" s="9">
        <f t="shared" si="85"/>
        <v>3</v>
      </c>
      <c r="R1102">
        <f t="shared" si="86"/>
        <v>10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 t="s">
        <v>8331</v>
      </c>
      <c r="P1103" t="s">
        <v>8332</v>
      </c>
      <c r="Q1103" s="9">
        <f t="shared" si="85"/>
        <v>0</v>
      </c>
      <c r="R1103">
        <f t="shared" si="86"/>
        <v>6.83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 t="s">
        <v>8331</v>
      </c>
      <c r="P1104" t="s">
        <v>8332</v>
      </c>
      <c r="Q1104" s="9">
        <f t="shared" si="85"/>
        <v>5</v>
      </c>
      <c r="R1104">
        <f t="shared" si="86"/>
        <v>17.71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 t="s">
        <v>8331</v>
      </c>
      <c r="P1105" t="s">
        <v>8332</v>
      </c>
      <c r="Q1105" s="9">
        <f t="shared" si="85"/>
        <v>2</v>
      </c>
      <c r="R1105">
        <f t="shared" si="86"/>
        <v>16.2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 t="s">
        <v>8331</v>
      </c>
      <c r="P1106" t="s">
        <v>8332</v>
      </c>
      <c r="Q1106" s="9">
        <f t="shared" si="85"/>
        <v>5</v>
      </c>
      <c r="R1106">
        <f t="shared" si="86"/>
        <v>80.3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 t="s">
        <v>8331</v>
      </c>
      <c r="P1107" t="s">
        <v>8332</v>
      </c>
      <c r="Q1107" s="9">
        <f t="shared" si="85"/>
        <v>0</v>
      </c>
      <c r="R1107">
        <f t="shared" si="86"/>
        <v>71.55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 t="s">
        <v>8331</v>
      </c>
      <c r="P1108" t="s">
        <v>8332</v>
      </c>
      <c r="Q1108" s="9">
        <f t="shared" si="85"/>
        <v>41</v>
      </c>
      <c r="R1108">
        <f t="shared" si="86"/>
        <v>23.57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 t="s">
        <v>8331</v>
      </c>
      <c r="P1109" t="s">
        <v>8332</v>
      </c>
      <c r="Q1109" s="9">
        <f t="shared" si="85"/>
        <v>0</v>
      </c>
      <c r="R1109">
        <f t="shared" si="86"/>
        <v>0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 t="s">
        <v>8331</v>
      </c>
      <c r="P1110" t="s">
        <v>8332</v>
      </c>
      <c r="Q1110" s="9">
        <f t="shared" si="85"/>
        <v>3</v>
      </c>
      <c r="R1110">
        <f t="shared" si="86"/>
        <v>34.880000000000003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 t="s">
        <v>8331</v>
      </c>
      <c r="P1111" t="s">
        <v>8332</v>
      </c>
      <c r="Q1111" s="9">
        <f t="shared" si="85"/>
        <v>0</v>
      </c>
      <c r="R1111">
        <f t="shared" si="86"/>
        <v>15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 t="s">
        <v>8331</v>
      </c>
      <c r="P1112" t="s">
        <v>8332</v>
      </c>
      <c r="Q1112" s="9">
        <f t="shared" si="85"/>
        <v>1</v>
      </c>
      <c r="R1112">
        <f t="shared" si="86"/>
        <v>23.18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 t="s">
        <v>8331</v>
      </c>
      <c r="P1113" t="s">
        <v>8332</v>
      </c>
      <c r="Q1113" s="9">
        <f t="shared" si="85"/>
        <v>0</v>
      </c>
      <c r="R1113">
        <f t="shared" si="86"/>
        <v>1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 t="s">
        <v>8331</v>
      </c>
      <c r="P1114" t="s">
        <v>8332</v>
      </c>
      <c r="Q1114" s="9">
        <f t="shared" si="85"/>
        <v>36</v>
      </c>
      <c r="R1114">
        <f t="shared" si="86"/>
        <v>100.23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 t="s">
        <v>8331</v>
      </c>
      <c r="P1115" t="s">
        <v>8332</v>
      </c>
      <c r="Q1115" s="9">
        <f t="shared" si="85"/>
        <v>1</v>
      </c>
      <c r="R1115">
        <f t="shared" si="86"/>
        <v>5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 t="s">
        <v>8331</v>
      </c>
      <c r="P1116" t="s">
        <v>8332</v>
      </c>
      <c r="Q1116" s="9">
        <f t="shared" si="85"/>
        <v>0</v>
      </c>
      <c r="R1116">
        <f t="shared" si="86"/>
        <v>3.33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 t="s">
        <v>8331</v>
      </c>
      <c r="P1117" t="s">
        <v>8332</v>
      </c>
      <c r="Q1117" s="9">
        <f t="shared" si="85"/>
        <v>0</v>
      </c>
      <c r="R1117">
        <f t="shared" si="86"/>
        <v>13.25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 t="s">
        <v>8331</v>
      </c>
      <c r="P1118" t="s">
        <v>8332</v>
      </c>
      <c r="Q1118" s="9">
        <f t="shared" si="85"/>
        <v>0</v>
      </c>
      <c r="R1118">
        <f t="shared" si="86"/>
        <v>17.850000000000001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 t="s">
        <v>8331</v>
      </c>
      <c r="P1119" t="s">
        <v>8332</v>
      </c>
      <c r="Q1119" s="9">
        <f t="shared" si="85"/>
        <v>8</v>
      </c>
      <c r="R1119">
        <f t="shared" si="86"/>
        <v>10.38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 t="s">
        <v>8331</v>
      </c>
      <c r="P1120" t="s">
        <v>8332</v>
      </c>
      <c r="Q1120" s="9">
        <f t="shared" si="85"/>
        <v>2</v>
      </c>
      <c r="R1120">
        <f t="shared" si="86"/>
        <v>36.33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 t="s">
        <v>8331</v>
      </c>
      <c r="P1121" t="s">
        <v>8332</v>
      </c>
      <c r="Q1121" s="9">
        <f t="shared" si="85"/>
        <v>0</v>
      </c>
      <c r="R1121">
        <f t="shared" si="86"/>
        <v>5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 t="s">
        <v>8331</v>
      </c>
      <c r="P1122" t="s">
        <v>8332</v>
      </c>
      <c r="Q1122" s="9">
        <f t="shared" si="85"/>
        <v>0</v>
      </c>
      <c r="R1122">
        <f t="shared" si="86"/>
        <v>0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 t="s">
        <v>8331</v>
      </c>
      <c r="P1123" t="s">
        <v>8332</v>
      </c>
      <c r="Q1123" s="9">
        <f t="shared" si="85"/>
        <v>0</v>
      </c>
      <c r="R1123">
        <f t="shared" si="86"/>
        <v>5.8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 t="s">
        <v>8331</v>
      </c>
      <c r="P1124" t="s">
        <v>8332</v>
      </c>
      <c r="Q1124" s="9">
        <f t="shared" si="85"/>
        <v>0</v>
      </c>
      <c r="R1124">
        <f t="shared" si="86"/>
        <v>0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 t="s">
        <v>8331</v>
      </c>
      <c r="P1125" t="s">
        <v>8332</v>
      </c>
      <c r="Q1125" s="9">
        <f t="shared" si="85"/>
        <v>0</v>
      </c>
      <c r="R1125">
        <f t="shared" si="86"/>
        <v>3.67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 t="s">
        <v>8331</v>
      </c>
      <c r="P1126" t="s">
        <v>8333</v>
      </c>
      <c r="Q1126" s="9">
        <f t="shared" si="85"/>
        <v>0</v>
      </c>
      <c r="R1126">
        <f t="shared" si="86"/>
        <v>60.71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 t="s">
        <v>8331</v>
      </c>
      <c r="P1127" t="s">
        <v>8333</v>
      </c>
      <c r="Q1127" s="9">
        <f t="shared" si="85"/>
        <v>0</v>
      </c>
      <c r="R1127">
        <f t="shared" si="86"/>
        <v>0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 t="s">
        <v>8331</v>
      </c>
      <c r="P1128" t="s">
        <v>8333</v>
      </c>
      <c r="Q1128" s="9">
        <f t="shared" si="85"/>
        <v>1</v>
      </c>
      <c r="R1128">
        <f t="shared" si="86"/>
        <v>5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 t="s">
        <v>8331</v>
      </c>
      <c r="P1129" t="s">
        <v>8333</v>
      </c>
      <c r="Q1129" s="9">
        <f t="shared" si="85"/>
        <v>2</v>
      </c>
      <c r="R1129">
        <f t="shared" si="86"/>
        <v>25.43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 t="s">
        <v>8331</v>
      </c>
      <c r="P1130" t="s">
        <v>8333</v>
      </c>
      <c r="Q1130" s="9">
        <f t="shared" si="85"/>
        <v>0</v>
      </c>
      <c r="R1130">
        <f t="shared" si="86"/>
        <v>1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 t="s">
        <v>8331</v>
      </c>
      <c r="P1131" t="s">
        <v>8333</v>
      </c>
      <c r="Q1131" s="9">
        <f t="shared" si="85"/>
        <v>0</v>
      </c>
      <c r="R1131">
        <f t="shared" si="86"/>
        <v>10.5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 t="s">
        <v>8331</v>
      </c>
      <c r="P1132" t="s">
        <v>8333</v>
      </c>
      <c r="Q1132" s="9">
        <f t="shared" si="85"/>
        <v>0</v>
      </c>
      <c r="R1132">
        <f t="shared" si="86"/>
        <v>3.67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 t="s">
        <v>8331</v>
      </c>
      <c r="P1133" t="s">
        <v>8333</v>
      </c>
      <c r="Q1133" s="9">
        <f t="shared" si="85"/>
        <v>0</v>
      </c>
      <c r="R1133">
        <f t="shared" si="86"/>
        <v>0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 t="s">
        <v>8331</v>
      </c>
      <c r="P1134" t="s">
        <v>8333</v>
      </c>
      <c r="Q1134" s="9">
        <f t="shared" si="85"/>
        <v>14</v>
      </c>
      <c r="R1134">
        <f t="shared" si="86"/>
        <v>110.62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 t="s">
        <v>8331</v>
      </c>
      <c r="P1135" t="s">
        <v>8333</v>
      </c>
      <c r="Q1135" s="9">
        <f t="shared" si="85"/>
        <v>1</v>
      </c>
      <c r="R1135">
        <f t="shared" si="86"/>
        <v>20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 t="s">
        <v>8331</v>
      </c>
      <c r="P1136" t="s">
        <v>8333</v>
      </c>
      <c r="Q1136" s="9">
        <f t="shared" si="85"/>
        <v>0</v>
      </c>
      <c r="R1136">
        <f t="shared" si="86"/>
        <v>1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 t="s">
        <v>8331</v>
      </c>
      <c r="P1137" t="s">
        <v>8333</v>
      </c>
      <c r="Q1137" s="9">
        <f t="shared" si="85"/>
        <v>5</v>
      </c>
      <c r="R1137">
        <f t="shared" si="86"/>
        <v>50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 t="s">
        <v>8331</v>
      </c>
      <c r="P1138" t="s">
        <v>8333</v>
      </c>
      <c r="Q1138" s="9">
        <f t="shared" si="85"/>
        <v>6</v>
      </c>
      <c r="R1138">
        <f t="shared" si="86"/>
        <v>45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 t="s">
        <v>8331</v>
      </c>
      <c r="P1139" t="s">
        <v>8333</v>
      </c>
      <c r="Q1139" s="9">
        <f t="shared" si="85"/>
        <v>40</v>
      </c>
      <c r="R1139">
        <f t="shared" si="86"/>
        <v>253.21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 t="s">
        <v>8331</v>
      </c>
      <c r="P1140" t="s">
        <v>8333</v>
      </c>
      <c r="Q1140" s="9">
        <f t="shared" si="85"/>
        <v>0</v>
      </c>
      <c r="R1140">
        <f t="shared" si="86"/>
        <v>31.25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 t="s">
        <v>8331</v>
      </c>
      <c r="P1141" t="s">
        <v>8333</v>
      </c>
      <c r="Q1141" s="9">
        <f t="shared" si="85"/>
        <v>0</v>
      </c>
      <c r="R1141">
        <f t="shared" si="86"/>
        <v>5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 t="s">
        <v>8331</v>
      </c>
      <c r="P1142" t="s">
        <v>8333</v>
      </c>
      <c r="Q1142" s="9">
        <f t="shared" si="85"/>
        <v>0</v>
      </c>
      <c r="R1142">
        <f t="shared" si="86"/>
        <v>0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 t="s">
        <v>8331</v>
      </c>
      <c r="P1143" t="s">
        <v>8333</v>
      </c>
      <c r="Q1143" s="9">
        <f t="shared" si="85"/>
        <v>0</v>
      </c>
      <c r="R1143">
        <f t="shared" si="86"/>
        <v>0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 t="s">
        <v>8331</v>
      </c>
      <c r="P1144" t="s">
        <v>8333</v>
      </c>
      <c r="Q1144" s="9">
        <f t="shared" si="85"/>
        <v>0</v>
      </c>
      <c r="R1144">
        <f t="shared" si="86"/>
        <v>0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 t="s">
        <v>8331</v>
      </c>
      <c r="P1145" t="s">
        <v>8333</v>
      </c>
      <c r="Q1145" s="9">
        <f t="shared" si="85"/>
        <v>0</v>
      </c>
      <c r="R1145">
        <f t="shared" si="86"/>
        <v>23.25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 t="s">
        <v>8334</v>
      </c>
      <c r="P1146" t="s">
        <v>8335</v>
      </c>
      <c r="Q1146" s="9">
        <f t="shared" si="85"/>
        <v>0</v>
      </c>
      <c r="R1146">
        <f t="shared" si="86"/>
        <v>0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 t="s">
        <v>8334</v>
      </c>
      <c r="P1147" t="s">
        <v>8335</v>
      </c>
      <c r="Q1147" s="9">
        <f t="shared" si="85"/>
        <v>0</v>
      </c>
      <c r="R1147">
        <f t="shared" si="86"/>
        <v>100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 t="s">
        <v>8334</v>
      </c>
      <c r="P1148" t="s">
        <v>8335</v>
      </c>
      <c r="Q1148" s="9">
        <f t="shared" si="85"/>
        <v>9</v>
      </c>
      <c r="R1148">
        <f t="shared" si="86"/>
        <v>44.17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 t="s">
        <v>8334</v>
      </c>
      <c r="P1149" t="s">
        <v>8335</v>
      </c>
      <c r="Q1149" s="9">
        <f t="shared" si="85"/>
        <v>0</v>
      </c>
      <c r="R1149">
        <f t="shared" si="86"/>
        <v>0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 t="s">
        <v>8334</v>
      </c>
      <c r="P1150" t="s">
        <v>8335</v>
      </c>
      <c r="Q1150" s="9">
        <f t="shared" si="85"/>
        <v>0</v>
      </c>
      <c r="R1150">
        <f t="shared" si="86"/>
        <v>24.33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 t="s">
        <v>8334</v>
      </c>
      <c r="P1151" t="s">
        <v>8335</v>
      </c>
      <c r="Q1151" s="9">
        <f t="shared" si="85"/>
        <v>0</v>
      </c>
      <c r="R1151">
        <f t="shared" si="86"/>
        <v>37.5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 t="s">
        <v>8334</v>
      </c>
      <c r="P1152" t="s">
        <v>8335</v>
      </c>
      <c r="Q1152" s="9">
        <f t="shared" si="85"/>
        <v>10</v>
      </c>
      <c r="R1152">
        <f t="shared" si="86"/>
        <v>42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 t="s">
        <v>8334</v>
      </c>
      <c r="P1153" t="s">
        <v>8335</v>
      </c>
      <c r="Q1153" s="9">
        <f t="shared" si="85"/>
        <v>0</v>
      </c>
      <c r="R1153">
        <f t="shared" si="86"/>
        <v>0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 t="s">
        <v>8334</v>
      </c>
      <c r="P1154" t="s">
        <v>8335</v>
      </c>
      <c r="Q1154" s="9">
        <f t="shared" ref="Q1154:Q1217" si="90">ROUND(E1154/D1154*100,0)</f>
        <v>6</v>
      </c>
      <c r="R1154">
        <f t="shared" si="86"/>
        <v>60.73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 t="s">
        <v>8334</v>
      </c>
      <c r="P1155" t="s">
        <v>8335</v>
      </c>
      <c r="Q1155" s="9">
        <f t="shared" si="90"/>
        <v>1</v>
      </c>
      <c r="R1155">
        <f t="shared" ref="R1155:R1218" si="91">IFERROR(ROUND(E1155/L1155,2),0)</f>
        <v>50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 t="s">
        <v>8334</v>
      </c>
      <c r="P1156" t="s">
        <v>8335</v>
      </c>
      <c r="Q1156" s="9">
        <f t="shared" si="90"/>
        <v>7</v>
      </c>
      <c r="R1156">
        <f t="shared" si="91"/>
        <v>108.33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 t="s">
        <v>8334</v>
      </c>
      <c r="P1157" t="s">
        <v>8335</v>
      </c>
      <c r="Q1157" s="9">
        <f t="shared" si="90"/>
        <v>1</v>
      </c>
      <c r="R1157">
        <f t="shared" si="91"/>
        <v>23.5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 t="s">
        <v>8334</v>
      </c>
      <c r="P1158" t="s">
        <v>8335</v>
      </c>
      <c r="Q1158" s="9">
        <f t="shared" si="90"/>
        <v>0</v>
      </c>
      <c r="R1158">
        <f t="shared" si="91"/>
        <v>0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 t="s">
        <v>8334</v>
      </c>
      <c r="P1159" t="s">
        <v>8335</v>
      </c>
      <c r="Q1159" s="9">
        <f t="shared" si="90"/>
        <v>2</v>
      </c>
      <c r="R1159">
        <f t="shared" si="91"/>
        <v>50.33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 t="s">
        <v>8334</v>
      </c>
      <c r="P1160" t="s">
        <v>8335</v>
      </c>
      <c r="Q1160" s="9">
        <f t="shared" si="90"/>
        <v>0</v>
      </c>
      <c r="R1160">
        <f t="shared" si="91"/>
        <v>11.67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 t="s">
        <v>8334</v>
      </c>
      <c r="P1161" t="s">
        <v>8335</v>
      </c>
      <c r="Q1161" s="9">
        <f t="shared" si="90"/>
        <v>0</v>
      </c>
      <c r="R1161">
        <f t="shared" si="91"/>
        <v>0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 t="s">
        <v>8334</v>
      </c>
      <c r="P1162" t="s">
        <v>8335</v>
      </c>
      <c r="Q1162" s="9">
        <f t="shared" si="90"/>
        <v>4</v>
      </c>
      <c r="R1162">
        <f t="shared" si="91"/>
        <v>60.79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 t="s">
        <v>8334</v>
      </c>
      <c r="P1163" t="s">
        <v>8335</v>
      </c>
      <c r="Q1163" s="9">
        <f t="shared" si="90"/>
        <v>0</v>
      </c>
      <c r="R1163">
        <f t="shared" si="91"/>
        <v>0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 t="s">
        <v>8334</v>
      </c>
      <c r="P1164" t="s">
        <v>8335</v>
      </c>
      <c r="Q1164" s="9">
        <f t="shared" si="90"/>
        <v>0</v>
      </c>
      <c r="R1164">
        <f t="shared" si="91"/>
        <v>17.5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 t="s">
        <v>8334</v>
      </c>
      <c r="P1165" t="s">
        <v>8335</v>
      </c>
      <c r="Q1165" s="9">
        <f t="shared" si="90"/>
        <v>0</v>
      </c>
      <c r="R1165">
        <f t="shared" si="91"/>
        <v>0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 t="s">
        <v>8334</v>
      </c>
      <c r="P1166" t="s">
        <v>8335</v>
      </c>
      <c r="Q1166" s="9">
        <f t="shared" si="90"/>
        <v>0</v>
      </c>
      <c r="R1166">
        <f t="shared" si="91"/>
        <v>0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 t="s">
        <v>8334</v>
      </c>
      <c r="P1167" t="s">
        <v>8335</v>
      </c>
      <c r="Q1167" s="9">
        <f t="shared" si="90"/>
        <v>21</v>
      </c>
      <c r="R1167">
        <f t="shared" si="91"/>
        <v>82.82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 t="s">
        <v>8334</v>
      </c>
      <c r="P1168" t="s">
        <v>8335</v>
      </c>
      <c r="Q1168" s="9">
        <f t="shared" si="90"/>
        <v>19</v>
      </c>
      <c r="R1168">
        <f t="shared" si="91"/>
        <v>358.88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 t="s">
        <v>8334</v>
      </c>
      <c r="P1169" t="s">
        <v>8335</v>
      </c>
      <c r="Q1169" s="9">
        <f t="shared" si="90"/>
        <v>2</v>
      </c>
      <c r="R1169">
        <f t="shared" si="91"/>
        <v>61.19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 t="s">
        <v>8334</v>
      </c>
      <c r="P1170" t="s">
        <v>8335</v>
      </c>
      <c r="Q1170" s="9">
        <f t="shared" si="90"/>
        <v>6</v>
      </c>
      <c r="R1170">
        <f t="shared" si="91"/>
        <v>340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 t="s">
        <v>8334</v>
      </c>
      <c r="P1171" t="s">
        <v>8335</v>
      </c>
      <c r="Q1171" s="9">
        <f t="shared" si="90"/>
        <v>0</v>
      </c>
      <c r="R1171">
        <f t="shared" si="91"/>
        <v>5.67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 t="s">
        <v>8334</v>
      </c>
      <c r="P1172" t="s">
        <v>8335</v>
      </c>
      <c r="Q1172" s="9">
        <f t="shared" si="90"/>
        <v>0</v>
      </c>
      <c r="R1172">
        <f t="shared" si="91"/>
        <v>50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 t="s">
        <v>8334</v>
      </c>
      <c r="P1173" t="s">
        <v>8335</v>
      </c>
      <c r="Q1173" s="9">
        <f t="shared" si="90"/>
        <v>0</v>
      </c>
      <c r="R1173">
        <f t="shared" si="91"/>
        <v>25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 t="s">
        <v>8334</v>
      </c>
      <c r="P1174" t="s">
        <v>8335</v>
      </c>
      <c r="Q1174" s="9">
        <f t="shared" si="90"/>
        <v>0</v>
      </c>
      <c r="R1174">
        <f t="shared" si="91"/>
        <v>0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 t="s">
        <v>8334</v>
      </c>
      <c r="P1175" t="s">
        <v>8335</v>
      </c>
      <c r="Q1175" s="9">
        <f t="shared" si="90"/>
        <v>0</v>
      </c>
      <c r="R1175">
        <f t="shared" si="91"/>
        <v>30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 t="s">
        <v>8334</v>
      </c>
      <c r="P1176" t="s">
        <v>8335</v>
      </c>
      <c r="Q1176" s="9">
        <f t="shared" si="90"/>
        <v>6</v>
      </c>
      <c r="R1176">
        <f t="shared" si="91"/>
        <v>46.63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 t="s">
        <v>8334</v>
      </c>
      <c r="P1177" t="s">
        <v>8335</v>
      </c>
      <c r="Q1177" s="9">
        <f t="shared" si="90"/>
        <v>3</v>
      </c>
      <c r="R1177">
        <f t="shared" si="91"/>
        <v>65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 t="s">
        <v>8334</v>
      </c>
      <c r="P1178" t="s">
        <v>8335</v>
      </c>
      <c r="Q1178" s="9">
        <f t="shared" si="90"/>
        <v>0</v>
      </c>
      <c r="R1178">
        <f t="shared" si="91"/>
        <v>10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 t="s">
        <v>8334</v>
      </c>
      <c r="P1179" t="s">
        <v>8335</v>
      </c>
      <c r="Q1179" s="9">
        <f t="shared" si="90"/>
        <v>0</v>
      </c>
      <c r="R1179">
        <f t="shared" si="91"/>
        <v>0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 t="s">
        <v>8334</v>
      </c>
      <c r="P1180" t="s">
        <v>8335</v>
      </c>
      <c r="Q1180" s="9">
        <f t="shared" si="90"/>
        <v>0</v>
      </c>
      <c r="R1180">
        <f t="shared" si="91"/>
        <v>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 t="s">
        <v>8334</v>
      </c>
      <c r="P1181" t="s">
        <v>8335</v>
      </c>
      <c r="Q1181" s="9">
        <f t="shared" si="90"/>
        <v>5</v>
      </c>
      <c r="R1181">
        <f t="shared" si="91"/>
        <v>640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 t="s">
        <v>8334</v>
      </c>
      <c r="P1182" t="s">
        <v>8335</v>
      </c>
      <c r="Q1182" s="9">
        <f t="shared" si="90"/>
        <v>12</v>
      </c>
      <c r="R1182">
        <f t="shared" si="91"/>
        <v>69.12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 t="s">
        <v>8334</v>
      </c>
      <c r="P1183" t="s">
        <v>8335</v>
      </c>
      <c r="Q1183" s="9">
        <f t="shared" si="90"/>
        <v>0</v>
      </c>
      <c r="R1183">
        <f t="shared" si="91"/>
        <v>1.33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 t="s">
        <v>8334</v>
      </c>
      <c r="P1184" t="s">
        <v>8335</v>
      </c>
      <c r="Q1184" s="9">
        <f t="shared" si="90"/>
        <v>4</v>
      </c>
      <c r="R1184">
        <f t="shared" si="91"/>
        <v>10.5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 t="s">
        <v>8334</v>
      </c>
      <c r="P1185" t="s">
        <v>8335</v>
      </c>
      <c r="Q1185" s="9">
        <f t="shared" si="90"/>
        <v>4</v>
      </c>
      <c r="R1185">
        <f t="shared" si="91"/>
        <v>33.33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 t="s">
        <v>8336</v>
      </c>
      <c r="P1186" t="s">
        <v>8337</v>
      </c>
      <c r="Q1186" s="9">
        <f t="shared" si="90"/>
        <v>105</v>
      </c>
      <c r="R1186">
        <f t="shared" si="91"/>
        <v>61.56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 t="s">
        <v>8336</v>
      </c>
      <c r="P1187" t="s">
        <v>8337</v>
      </c>
      <c r="Q1187" s="9">
        <f t="shared" si="90"/>
        <v>105</v>
      </c>
      <c r="R1187">
        <f t="shared" si="91"/>
        <v>118.74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 t="s">
        <v>8336</v>
      </c>
      <c r="P1188" t="s">
        <v>8337</v>
      </c>
      <c r="Q1188" s="9">
        <f t="shared" si="90"/>
        <v>107</v>
      </c>
      <c r="R1188">
        <f t="shared" si="91"/>
        <v>65.08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 t="s">
        <v>8336</v>
      </c>
      <c r="P1189" t="s">
        <v>8337</v>
      </c>
      <c r="Q1189" s="9">
        <f t="shared" si="90"/>
        <v>104</v>
      </c>
      <c r="R1189">
        <f t="shared" si="91"/>
        <v>130.16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 t="s">
        <v>8336</v>
      </c>
      <c r="P1190" t="s">
        <v>8337</v>
      </c>
      <c r="Q1190" s="9">
        <f t="shared" si="90"/>
        <v>161</v>
      </c>
      <c r="R1190">
        <f t="shared" si="91"/>
        <v>37.78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 t="s">
        <v>8336</v>
      </c>
      <c r="P1191" t="s">
        <v>8337</v>
      </c>
      <c r="Q1191" s="9">
        <f t="shared" si="90"/>
        <v>108</v>
      </c>
      <c r="R1191">
        <f t="shared" si="91"/>
        <v>112.79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 t="s">
        <v>8336</v>
      </c>
      <c r="P1192" t="s">
        <v>8337</v>
      </c>
      <c r="Q1192" s="9">
        <f t="shared" si="90"/>
        <v>135</v>
      </c>
      <c r="R1192">
        <f t="shared" si="91"/>
        <v>51.92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 t="s">
        <v>8336</v>
      </c>
      <c r="P1193" t="s">
        <v>8337</v>
      </c>
      <c r="Q1193" s="9">
        <f t="shared" si="90"/>
        <v>109</v>
      </c>
      <c r="R1193">
        <f t="shared" si="91"/>
        <v>89.24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 t="s">
        <v>8336</v>
      </c>
      <c r="P1194" t="s">
        <v>8337</v>
      </c>
      <c r="Q1194" s="9">
        <f t="shared" si="90"/>
        <v>290</v>
      </c>
      <c r="R1194">
        <f t="shared" si="91"/>
        <v>19.329999999999998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 t="s">
        <v>8336</v>
      </c>
      <c r="P1195" t="s">
        <v>8337</v>
      </c>
      <c r="Q1195" s="9">
        <f t="shared" si="90"/>
        <v>104</v>
      </c>
      <c r="R1195">
        <f t="shared" si="91"/>
        <v>79.97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 t="s">
        <v>8336</v>
      </c>
      <c r="P1196" t="s">
        <v>8337</v>
      </c>
      <c r="Q1196" s="9">
        <f t="shared" si="90"/>
        <v>322</v>
      </c>
      <c r="R1196">
        <f t="shared" si="91"/>
        <v>56.41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 t="s">
        <v>8336</v>
      </c>
      <c r="P1197" t="s">
        <v>8337</v>
      </c>
      <c r="Q1197" s="9">
        <f t="shared" si="90"/>
        <v>135</v>
      </c>
      <c r="R1197">
        <f t="shared" si="91"/>
        <v>79.41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 t="s">
        <v>8336</v>
      </c>
      <c r="P1198" t="s">
        <v>8337</v>
      </c>
      <c r="Q1198" s="9">
        <f t="shared" si="90"/>
        <v>270</v>
      </c>
      <c r="R1198">
        <f t="shared" si="91"/>
        <v>76.44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 t="s">
        <v>8336</v>
      </c>
      <c r="P1199" t="s">
        <v>8337</v>
      </c>
      <c r="Q1199" s="9">
        <f t="shared" si="90"/>
        <v>253</v>
      </c>
      <c r="R1199">
        <f t="shared" si="91"/>
        <v>121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 t="s">
        <v>8336</v>
      </c>
      <c r="P1200" t="s">
        <v>8337</v>
      </c>
      <c r="Q1200" s="9">
        <f t="shared" si="90"/>
        <v>261</v>
      </c>
      <c r="R1200">
        <f t="shared" si="91"/>
        <v>54.62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 t="s">
        <v>8336</v>
      </c>
      <c r="P1201" t="s">
        <v>8337</v>
      </c>
      <c r="Q1201" s="9">
        <f t="shared" si="90"/>
        <v>101</v>
      </c>
      <c r="R1201">
        <f t="shared" si="91"/>
        <v>299.22000000000003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 t="s">
        <v>8336</v>
      </c>
      <c r="P1202" t="s">
        <v>8337</v>
      </c>
      <c r="Q1202" s="9">
        <f t="shared" si="90"/>
        <v>126</v>
      </c>
      <c r="R1202">
        <f t="shared" si="91"/>
        <v>58.53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 t="s">
        <v>8336</v>
      </c>
      <c r="P1203" t="s">
        <v>8337</v>
      </c>
      <c r="Q1203" s="9">
        <f t="shared" si="90"/>
        <v>102</v>
      </c>
      <c r="R1203">
        <f t="shared" si="91"/>
        <v>55.37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 t="s">
        <v>8336</v>
      </c>
      <c r="P1204" t="s">
        <v>8337</v>
      </c>
      <c r="Q1204" s="9">
        <f t="shared" si="90"/>
        <v>199</v>
      </c>
      <c r="R1204">
        <f t="shared" si="91"/>
        <v>183.8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 t="s">
        <v>8336</v>
      </c>
      <c r="P1205" t="s">
        <v>8337</v>
      </c>
      <c r="Q1205" s="9">
        <f t="shared" si="90"/>
        <v>102</v>
      </c>
      <c r="R1205">
        <f t="shared" si="91"/>
        <v>165.35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 t="s">
        <v>8336</v>
      </c>
      <c r="P1206" t="s">
        <v>8337</v>
      </c>
      <c r="Q1206" s="9">
        <f t="shared" si="90"/>
        <v>103</v>
      </c>
      <c r="R1206">
        <f t="shared" si="91"/>
        <v>234.79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 t="s">
        <v>8336</v>
      </c>
      <c r="P1207" t="s">
        <v>8337</v>
      </c>
      <c r="Q1207" s="9">
        <f t="shared" si="90"/>
        <v>101</v>
      </c>
      <c r="R1207">
        <f t="shared" si="91"/>
        <v>211.48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 t="s">
        <v>8336</v>
      </c>
      <c r="P1208" t="s">
        <v>8337</v>
      </c>
      <c r="Q1208" s="9">
        <f t="shared" si="90"/>
        <v>115</v>
      </c>
      <c r="R1208">
        <f t="shared" si="91"/>
        <v>32.340000000000003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 t="s">
        <v>8336</v>
      </c>
      <c r="P1209" t="s">
        <v>8337</v>
      </c>
      <c r="Q1209" s="9">
        <f t="shared" si="90"/>
        <v>104</v>
      </c>
      <c r="R1209">
        <f t="shared" si="91"/>
        <v>123.38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 t="s">
        <v>8336</v>
      </c>
      <c r="P1210" t="s">
        <v>8337</v>
      </c>
      <c r="Q1210" s="9">
        <f t="shared" si="90"/>
        <v>155</v>
      </c>
      <c r="R1210">
        <f t="shared" si="91"/>
        <v>207.07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 t="s">
        <v>8336</v>
      </c>
      <c r="P1211" t="s">
        <v>8337</v>
      </c>
      <c r="Q1211" s="9">
        <f t="shared" si="90"/>
        <v>106</v>
      </c>
      <c r="R1211">
        <f t="shared" si="91"/>
        <v>138.26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 t="s">
        <v>8336</v>
      </c>
      <c r="P1212" t="s">
        <v>8337</v>
      </c>
      <c r="Q1212" s="9">
        <f t="shared" si="90"/>
        <v>254</v>
      </c>
      <c r="R1212">
        <f t="shared" si="91"/>
        <v>493.82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 t="s">
        <v>8336</v>
      </c>
      <c r="P1213" t="s">
        <v>8337</v>
      </c>
      <c r="Q1213" s="9">
        <f t="shared" si="90"/>
        <v>101</v>
      </c>
      <c r="R1213">
        <f t="shared" si="91"/>
        <v>168.5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 t="s">
        <v>8336</v>
      </c>
      <c r="P1214" t="s">
        <v>8337</v>
      </c>
      <c r="Q1214" s="9">
        <f t="shared" si="90"/>
        <v>129</v>
      </c>
      <c r="R1214">
        <f t="shared" si="91"/>
        <v>38.869999999999997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 t="s">
        <v>8336</v>
      </c>
      <c r="P1215" t="s">
        <v>8337</v>
      </c>
      <c r="Q1215" s="9">
        <f t="shared" si="90"/>
        <v>102</v>
      </c>
      <c r="R1215">
        <f t="shared" si="91"/>
        <v>61.53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 t="s">
        <v>8336</v>
      </c>
      <c r="P1216" t="s">
        <v>8337</v>
      </c>
      <c r="Q1216" s="9">
        <f t="shared" si="90"/>
        <v>132</v>
      </c>
      <c r="R1216">
        <f t="shared" si="91"/>
        <v>105.44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 t="s">
        <v>8336</v>
      </c>
      <c r="P1217" t="s">
        <v>8337</v>
      </c>
      <c r="Q1217" s="9">
        <f t="shared" si="90"/>
        <v>786</v>
      </c>
      <c r="R1217">
        <f t="shared" si="91"/>
        <v>71.59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 t="s">
        <v>8336</v>
      </c>
      <c r="P1218" t="s">
        <v>8337</v>
      </c>
      <c r="Q1218" s="9">
        <f t="shared" ref="Q1218:Q1281" si="95">ROUND(E1218/D1218*100,0)</f>
        <v>146</v>
      </c>
      <c r="R1218">
        <f t="shared" si="91"/>
        <v>91.88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 t="s">
        <v>8336</v>
      </c>
      <c r="P1219" t="s">
        <v>8337</v>
      </c>
      <c r="Q1219" s="9">
        <f t="shared" si="95"/>
        <v>103</v>
      </c>
      <c r="R1219">
        <f t="shared" ref="R1219:R1282" si="96">IFERROR(ROUND(E1219/L1219,2),0)</f>
        <v>148.57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 t="s">
        <v>8336</v>
      </c>
      <c r="P1220" t="s">
        <v>8337</v>
      </c>
      <c r="Q1220" s="9">
        <f t="shared" si="95"/>
        <v>172</v>
      </c>
      <c r="R1220">
        <f t="shared" si="96"/>
        <v>174.21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 t="s">
        <v>8336</v>
      </c>
      <c r="P1221" t="s">
        <v>8337</v>
      </c>
      <c r="Q1221" s="9">
        <f t="shared" si="95"/>
        <v>159</v>
      </c>
      <c r="R1221">
        <f t="shared" si="96"/>
        <v>102.86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 t="s">
        <v>8336</v>
      </c>
      <c r="P1222" t="s">
        <v>8337</v>
      </c>
      <c r="Q1222" s="9">
        <f t="shared" si="95"/>
        <v>104</v>
      </c>
      <c r="R1222">
        <f t="shared" si="96"/>
        <v>111.18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 t="s">
        <v>8336</v>
      </c>
      <c r="P1223" t="s">
        <v>8337</v>
      </c>
      <c r="Q1223" s="9">
        <f t="shared" si="95"/>
        <v>111</v>
      </c>
      <c r="R1223">
        <f t="shared" si="96"/>
        <v>23.8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 t="s">
        <v>8336</v>
      </c>
      <c r="P1224" t="s">
        <v>8337</v>
      </c>
      <c r="Q1224" s="9">
        <f t="shared" si="95"/>
        <v>280</v>
      </c>
      <c r="R1224">
        <f t="shared" si="96"/>
        <v>81.27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 t="s">
        <v>8336</v>
      </c>
      <c r="P1225" t="s">
        <v>8337</v>
      </c>
      <c r="Q1225" s="9">
        <f t="shared" si="95"/>
        <v>112</v>
      </c>
      <c r="R1225">
        <f t="shared" si="96"/>
        <v>116.21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 t="s">
        <v>8323</v>
      </c>
      <c r="P1226" t="s">
        <v>8338</v>
      </c>
      <c r="Q1226" s="9">
        <f t="shared" si="95"/>
        <v>7</v>
      </c>
      <c r="R1226">
        <f t="shared" si="96"/>
        <v>58.89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 t="s">
        <v>8323</v>
      </c>
      <c r="P1227" t="s">
        <v>8338</v>
      </c>
      <c r="Q1227" s="9">
        <f t="shared" si="95"/>
        <v>4</v>
      </c>
      <c r="R1227">
        <f t="shared" si="96"/>
        <v>44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 t="s">
        <v>8323</v>
      </c>
      <c r="P1228" t="s">
        <v>8338</v>
      </c>
      <c r="Q1228" s="9">
        <f t="shared" si="95"/>
        <v>4</v>
      </c>
      <c r="R1228">
        <f t="shared" si="96"/>
        <v>48.43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 t="s">
        <v>8323</v>
      </c>
      <c r="P1229" t="s">
        <v>8338</v>
      </c>
      <c r="Q1229" s="9">
        <f t="shared" si="95"/>
        <v>0</v>
      </c>
      <c r="R1229">
        <f t="shared" si="96"/>
        <v>0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 t="s">
        <v>8323</v>
      </c>
      <c r="P1230" t="s">
        <v>8338</v>
      </c>
      <c r="Q1230" s="9">
        <f t="shared" si="95"/>
        <v>29</v>
      </c>
      <c r="R1230">
        <f t="shared" si="96"/>
        <v>61.04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 t="s">
        <v>8323</v>
      </c>
      <c r="P1231" t="s">
        <v>8338</v>
      </c>
      <c r="Q1231" s="9">
        <f t="shared" si="95"/>
        <v>1</v>
      </c>
      <c r="R1231">
        <f t="shared" si="96"/>
        <v>25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 t="s">
        <v>8323</v>
      </c>
      <c r="P1232" t="s">
        <v>8338</v>
      </c>
      <c r="Q1232" s="9">
        <f t="shared" si="95"/>
        <v>0</v>
      </c>
      <c r="R1232">
        <f t="shared" si="96"/>
        <v>0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 t="s">
        <v>8323</v>
      </c>
      <c r="P1233" t="s">
        <v>8338</v>
      </c>
      <c r="Q1233" s="9">
        <f t="shared" si="95"/>
        <v>0</v>
      </c>
      <c r="R1233">
        <f t="shared" si="96"/>
        <v>0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 t="s">
        <v>8323</v>
      </c>
      <c r="P1234" t="s">
        <v>8338</v>
      </c>
      <c r="Q1234" s="9">
        <f t="shared" si="95"/>
        <v>1</v>
      </c>
      <c r="R1234">
        <f t="shared" si="96"/>
        <v>40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 t="s">
        <v>8323</v>
      </c>
      <c r="P1235" t="s">
        <v>8338</v>
      </c>
      <c r="Q1235" s="9">
        <f t="shared" si="95"/>
        <v>12</v>
      </c>
      <c r="R1235">
        <f t="shared" si="96"/>
        <v>19.329999999999998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 t="s">
        <v>8323</v>
      </c>
      <c r="P1236" t="s">
        <v>8338</v>
      </c>
      <c r="Q1236" s="9">
        <f t="shared" si="95"/>
        <v>0</v>
      </c>
      <c r="R1236">
        <f t="shared" si="96"/>
        <v>0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 t="s">
        <v>8323</v>
      </c>
      <c r="P1237" t="s">
        <v>8338</v>
      </c>
      <c r="Q1237" s="9">
        <f t="shared" si="95"/>
        <v>3</v>
      </c>
      <c r="R1237">
        <f t="shared" si="96"/>
        <v>35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 t="s">
        <v>8323</v>
      </c>
      <c r="P1238" t="s">
        <v>8338</v>
      </c>
      <c r="Q1238" s="9">
        <f t="shared" si="95"/>
        <v>0</v>
      </c>
      <c r="R1238">
        <f t="shared" si="96"/>
        <v>0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 t="s">
        <v>8323</v>
      </c>
      <c r="P1239" t="s">
        <v>8338</v>
      </c>
      <c r="Q1239" s="9">
        <f t="shared" si="95"/>
        <v>0</v>
      </c>
      <c r="R1239">
        <f t="shared" si="96"/>
        <v>0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 t="s">
        <v>8323</v>
      </c>
      <c r="P1240" t="s">
        <v>8338</v>
      </c>
      <c r="Q1240" s="9">
        <f t="shared" si="95"/>
        <v>18</v>
      </c>
      <c r="R1240">
        <f t="shared" si="96"/>
        <v>59.33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 t="s">
        <v>8323</v>
      </c>
      <c r="P1241" t="s">
        <v>8338</v>
      </c>
      <c r="Q1241" s="9">
        <f t="shared" si="95"/>
        <v>0</v>
      </c>
      <c r="R1241">
        <f t="shared" si="96"/>
        <v>0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 t="s">
        <v>8323</v>
      </c>
      <c r="P1242" t="s">
        <v>8338</v>
      </c>
      <c r="Q1242" s="9">
        <f t="shared" si="95"/>
        <v>3</v>
      </c>
      <c r="R1242">
        <f t="shared" si="96"/>
        <v>30.13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 t="s">
        <v>8323</v>
      </c>
      <c r="P1243" t="s">
        <v>8338</v>
      </c>
      <c r="Q1243" s="9">
        <f t="shared" si="95"/>
        <v>51</v>
      </c>
      <c r="R1243">
        <f t="shared" si="96"/>
        <v>74.62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 t="s">
        <v>8323</v>
      </c>
      <c r="P1244" t="s">
        <v>8338</v>
      </c>
      <c r="Q1244" s="9">
        <f t="shared" si="95"/>
        <v>1</v>
      </c>
      <c r="R1244">
        <f t="shared" si="96"/>
        <v>5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 t="s">
        <v>8323</v>
      </c>
      <c r="P1245" t="s">
        <v>8338</v>
      </c>
      <c r="Q1245" s="9">
        <f t="shared" si="95"/>
        <v>14</v>
      </c>
      <c r="R1245">
        <f t="shared" si="96"/>
        <v>44.5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 t="s">
        <v>8323</v>
      </c>
      <c r="P1246" t="s">
        <v>8324</v>
      </c>
      <c r="Q1246" s="9">
        <f t="shared" si="95"/>
        <v>104</v>
      </c>
      <c r="R1246">
        <f t="shared" si="96"/>
        <v>46.13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 t="s">
        <v>8323</v>
      </c>
      <c r="P1247" t="s">
        <v>8324</v>
      </c>
      <c r="Q1247" s="9">
        <f t="shared" si="95"/>
        <v>120</v>
      </c>
      <c r="R1247">
        <f t="shared" si="96"/>
        <v>141.47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 t="s">
        <v>8323</v>
      </c>
      <c r="P1248" t="s">
        <v>8324</v>
      </c>
      <c r="Q1248" s="9">
        <f t="shared" si="95"/>
        <v>117</v>
      </c>
      <c r="R1248">
        <f t="shared" si="96"/>
        <v>75.48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 t="s">
        <v>8323</v>
      </c>
      <c r="P1249" t="s">
        <v>8324</v>
      </c>
      <c r="Q1249" s="9">
        <f t="shared" si="95"/>
        <v>122</v>
      </c>
      <c r="R1249">
        <f t="shared" si="96"/>
        <v>85.5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 t="s">
        <v>8323</v>
      </c>
      <c r="P1250" t="s">
        <v>8324</v>
      </c>
      <c r="Q1250" s="9">
        <f t="shared" si="95"/>
        <v>152</v>
      </c>
      <c r="R1250">
        <f t="shared" si="96"/>
        <v>64.25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 t="s">
        <v>8323</v>
      </c>
      <c r="P1251" t="s">
        <v>8324</v>
      </c>
      <c r="Q1251" s="9">
        <f t="shared" si="95"/>
        <v>104</v>
      </c>
      <c r="R1251">
        <f t="shared" si="96"/>
        <v>64.47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 t="s">
        <v>8323</v>
      </c>
      <c r="P1252" t="s">
        <v>8324</v>
      </c>
      <c r="Q1252" s="9">
        <f t="shared" si="95"/>
        <v>200</v>
      </c>
      <c r="R1252">
        <f t="shared" si="96"/>
        <v>118.2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 t="s">
        <v>8323</v>
      </c>
      <c r="P1253" t="s">
        <v>8324</v>
      </c>
      <c r="Q1253" s="9">
        <f t="shared" si="95"/>
        <v>102</v>
      </c>
      <c r="R1253">
        <f t="shared" si="96"/>
        <v>82.54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 t="s">
        <v>8323</v>
      </c>
      <c r="P1254" t="s">
        <v>8324</v>
      </c>
      <c r="Q1254" s="9">
        <f t="shared" si="95"/>
        <v>138</v>
      </c>
      <c r="R1254">
        <f t="shared" si="96"/>
        <v>34.17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 t="s">
        <v>8323</v>
      </c>
      <c r="P1255" t="s">
        <v>8324</v>
      </c>
      <c r="Q1255" s="9">
        <f t="shared" si="95"/>
        <v>303833</v>
      </c>
      <c r="R1255">
        <f t="shared" si="96"/>
        <v>42.73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 t="s">
        <v>8323</v>
      </c>
      <c r="P1256" t="s">
        <v>8324</v>
      </c>
      <c r="Q1256" s="9">
        <f t="shared" si="95"/>
        <v>199</v>
      </c>
      <c r="R1256">
        <f t="shared" si="96"/>
        <v>94.49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 t="s">
        <v>8323</v>
      </c>
      <c r="P1257" t="s">
        <v>8324</v>
      </c>
      <c r="Q1257" s="9">
        <f t="shared" si="95"/>
        <v>202</v>
      </c>
      <c r="R1257">
        <f t="shared" si="96"/>
        <v>55.7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 t="s">
        <v>8323</v>
      </c>
      <c r="P1258" t="s">
        <v>8324</v>
      </c>
      <c r="Q1258" s="9">
        <f t="shared" si="95"/>
        <v>118</v>
      </c>
      <c r="R1258">
        <f t="shared" si="96"/>
        <v>98.03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 t="s">
        <v>8323</v>
      </c>
      <c r="P1259" t="s">
        <v>8324</v>
      </c>
      <c r="Q1259" s="9">
        <f t="shared" si="95"/>
        <v>295</v>
      </c>
      <c r="R1259">
        <f t="shared" si="96"/>
        <v>92.1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 t="s">
        <v>8323</v>
      </c>
      <c r="P1260" t="s">
        <v>8324</v>
      </c>
      <c r="Q1260" s="9">
        <f t="shared" si="95"/>
        <v>213</v>
      </c>
      <c r="R1260">
        <f t="shared" si="96"/>
        <v>38.18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 t="s">
        <v>8323</v>
      </c>
      <c r="P1261" t="s">
        <v>8324</v>
      </c>
      <c r="Q1261" s="9">
        <f t="shared" si="95"/>
        <v>104</v>
      </c>
      <c r="R1261">
        <f t="shared" si="96"/>
        <v>27.15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 t="s">
        <v>8323</v>
      </c>
      <c r="P1262" t="s">
        <v>8324</v>
      </c>
      <c r="Q1262" s="9">
        <f t="shared" si="95"/>
        <v>114</v>
      </c>
      <c r="R1262">
        <f t="shared" si="96"/>
        <v>50.69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 t="s">
        <v>8323</v>
      </c>
      <c r="P1263" t="s">
        <v>8324</v>
      </c>
      <c r="Q1263" s="9">
        <f t="shared" si="95"/>
        <v>101</v>
      </c>
      <c r="R1263">
        <f t="shared" si="96"/>
        <v>38.94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 t="s">
        <v>8323</v>
      </c>
      <c r="P1264" t="s">
        <v>8324</v>
      </c>
      <c r="Q1264" s="9">
        <f t="shared" si="95"/>
        <v>125</v>
      </c>
      <c r="R1264">
        <f t="shared" si="96"/>
        <v>77.64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 t="s">
        <v>8323</v>
      </c>
      <c r="P1265" t="s">
        <v>8324</v>
      </c>
      <c r="Q1265" s="9">
        <f t="shared" si="95"/>
        <v>119</v>
      </c>
      <c r="R1265">
        <f t="shared" si="96"/>
        <v>43.54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 t="s">
        <v>8323</v>
      </c>
      <c r="P1266" t="s">
        <v>8324</v>
      </c>
      <c r="Q1266" s="9">
        <f t="shared" si="95"/>
        <v>166</v>
      </c>
      <c r="R1266">
        <f t="shared" si="96"/>
        <v>31.82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 t="s">
        <v>8323</v>
      </c>
      <c r="P1267" t="s">
        <v>8324</v>
      </c>
      <c r="Q1267" s="9">
        <f t="shared" si="95"/>
        <v>119</v>
      </c>
      <c r="R1267">
        <f t="shared" si="96"/>
        <v>63.18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 t="s">
        <v>8323</v>
      </c>
      <c r="P1268" t="s">
        <v>8324</v>
      </c>
      <c r="Q1268" s="9">
        <f t="shared" si="95"/>
        <v>100</v>
      </c>
      <c r="R1268">
        <f t="shared" si="96"/>
        <v>190.9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 t="s">
        <v>8323</v>
      </c>
      <c r="P1269" t="s">
        <v>8324</v>
      </c>
      <c r="Q1269" s="9">
        <f t="shared" si="95"/>
        <v>102</v>
      </c>
      <c r="R1269">
        <f t="shared" si="96"/>
        <v>140.86000000000001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 t="s">
        <v>8323</v>
      </c>
      <c r="P1270" t="s">
        <v>8324</v>
      </c>
      <c r="Q1270" s="9">
        <f t="shared" si="95"/>
        <v>117</v>
      </c>
      <c r="R1270">
        <f t="shared" si="96"/>
        <v>76.92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 t="s">
        <v>8323</v>
      </c>
      <c r="P1271" t="s">
        <v>8324</v>
      </c>
      <c r="Q1271" s="9">
        <f t="shared" si="95"/>
        <v>109</v>
      </c>
      <c r="R1271">
        <f t="shared" si="96"/>
        <v>99.16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 t="s">
        <v>8323</v>
      </c>
      <c r="P1272" t="s">
        <v>8324</v>
      </c>
      <c r="Q1272" s="9">
        <f t="shared" si="95"/>
        <v>115</v>
      </c>
      <c r="R1272">
        <f t="shared" si="96"/>
        <v>67.88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 t="s">
        <v>8323</v>
      </c>
      <c r="P1273" t="s">
        <v>8324</v>
      </c>
      <c r="Q1273" s="9">
        <f t="shared" si="95"/>
        <v>102</v>
      </c>
      <c r="R1273">
        <f t="shared" si="96"/>
        <v>246.29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 t="s">
        <v>8323</v>
      </c>
      <c r="P1274" t="s">
        <v>8324</v>
      </c>
      <c r="Q1274" s="9">
        <f t="shared" si="95"/>
        <v>106</v>
      </c>
      <c r="R1274">
        <f t="shared" si="96"/>
        <v>189.29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 t="s">
        <v>8323</v>
      </c>
      <c r="P1275" t="s">
        <v>8324</v>
      </c>
      <c r="Q1275" s="9">
        <f t="shared" si="95"/>
        <v>104</v>
      </c>
      <c r="R1275">
        <f t="shared" si="96"/>
        <v>76.67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 t="s">
        <v>8323</v>
      </c>
      <c r="P1276" t="s">
        <v>8324</v>
      </c>
      <c r="Q1276" s="9">
        <f t="shared" si="95"/>
        <v>155</v>
      </c>
      <c r="R1276">
        <f t="shared" si="96"/>
        <v>82.96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 t="s">
        <v>8323</v>
      </c>
      <c r="P1277" t="s">
        <v>8324</v>
      </c>
      <c r="Q1277" s="9">
        <f t="shared" si="95"/>
        <v>162</v>
      </c>
      <c r="R1277">
        <f t="shared" si="96"/>
        <v>62.52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 t="s">
        <v>8323</v>
      </c>
      <c r="P1278" t="s">
        <v>8324</v>
      </c>
      <c r="Q1278" s="9">
        <f t="shared" si="95"/>
        <v>104</v>
      </c>
      <c r="R1278">
        <f t="shared" si="96"/>
        <v>46.07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 t="s">
        <v>8323</v>
      </c>
      <c r="P1279" t="s">
        <v>8324</v>
      </c>
      <c r="Q1279" s="9">
        <f t="shared" si="95"/>
        <v>106</v>
      </c>
      <c r="R1279">
        <f t="shared" si="96"/>
        <v>38.54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 t="s">
        <v>8323</v>
      </c>
      <c r="P1280" t="s">
        <v>8324</v>
      </c>
      <c r="Q1280" s="9">
        <f t="shared" si="95"/>
        <v>155</v>
      </c>
      <c r="R1280">
        <f t="shared" si="96"/>
        <v>53.01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 t="s">
        <v>8323</v>
      </c>
      <c r="P1281" t="s">
        <v>8324</v>
      </c>
      <c r="Q1281" s="9">
        <f t="shared" si="95"/>
        <v>111</v>
      </c>
      <c r="R1281">
        <f t="shared" si="96"/>
        <v>73.36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 t="s">
        <v>8323</v>
      </c>
      <c r="P1282" t="s">
        <v>8324</v>
      </c>
      <c r="Q1282" s="9">
        <f t="shared" ref="Q1282:Q1345" si="100">ROUND(E1282/D1282*100,0)</f>
        <v>111</v>
      </c>
      <c r="R1282">
        <f t="shared" si="96"/>
        <v>127.98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 t="s">
        <v>8323</v>
      </c>
      <c r="P1283" t="s">
        <v>8324</v>
      </c>
      <c r="Q1283" s="9">
        <f t="shared" si="100"/>
        <v>111</v>
      </c>
      <c r="R1283">
        <f t="shared" ref="R1283:R1346" si="101">IFERROR(ROUND(E1283/L1283,2),0)</f>
        <v>104.73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 t="s">
        <v>8323</v>
      </c>
      <c r="P1284" t="s">
        <v>8324</v>
      </c>
      <c r="Q1284" s="9">
        <f t="shared" si="100"/>
        <v>124</v>
      </c>
      <c r="R1284">
        <f t="shared" si="101"/>
        <v>67.67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 t="s">
        <v>8323</v>
      </c>
      <c r="P1285" t="s">
        <v>8324</v>
      </c>
      <c r="Q1285" s="9">
        <f t="shared" si="100"/>
        <v>211</v>
      </c>
      <c r="R1285">
        <f t="shared" si="101"/>
        <v>95.93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 t="s">
        <v>8315</v>
      </c>
      <c r="P1286" t="s">
        <v>8316</v>
      </c>
      <c r="Q1286" s="9">
        <f t="shared" si="100"/>
        <v>101</v>
      </c>
      <c r="R1286">
        <f t="shared" si="101"/>
        <v>65.16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 t="s">
        <v>8315</v>
      </c>
      <c r="P1287" t="s">
        <v>8316</v>
      </c>
      <c r="Q1287" s="9">
        <f t="shared" si="100"/>
        <v>102</v>
      </c>
      <c r="R1287">
        <f t="shared" si="101"/>
        <v>32.270000000000003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 t="s">
        <v>8315</v>
      </c>
      <c r="P1288" t="s">
        <v>8316</v>
      </c>
      <c r="Q1288" s="9">
        <f t="shared" si="100"/>
        <v>108</v>
      </c>
      <c r="R1288">
        <f t="shared" si="101"/>
        <v>81.25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 t="s">
        <v>8315</v>
      </c>
      <c r="P1289" t="s">
        <v>8316</v>
      </c>
      <c r="Q1289" s="9">
        <f t="shared" si="100"/>
        <v>242</v>
      </c>
      <c r="R1289">
        <f t="shared" si="101"/>
        <v>24.2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 t="s">
        <v>8315</v>
      </c>
      <c r="P1290" t="s">
        <v>8316</v>
      </c>
      <c r="Q1290" s="9">
        <f t="shared" si="100"/>
        <v>100</v>
      </c>
      <c r="R1290">
        <f t="shared" si="101"/>
        <v>65.87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 t="s">
        <v>8315</v>
      </c>
      <c r="P1291" t="s">
        <v>8316</v>
      </c>
      <c r="Q1291" s="9">
        <f t="shared" si="100"/>
        <v>125</v>
      </c>
      <c r="R1291">
        <f t="shared" si="101"/>
        <v>36.08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 t="s">
        <v>8315</v>
      </c>
      <c r="P1292" t="s">
        <v>8316</v>
      </c>
      <c r="Q1292" s="9">
        <f t="shared" si="100"/>
        <v>109</v>
      </c>
      <c r="R1292">
        <f t="shared" si="101"/>
        <v>44.19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 t="s">
        <v>8315</v>
      </c>
      <c r="P1293" t="s">
        <v>8316</v>
      </c>
      <c r="Q1293" s="9">
        <f t="shared" si="100"/>
        <v>146</v>
      </c>
      <c r="R1293">
        <f t="shared" si="101"/>
        <v>104.07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 t="s">
        <v>8315</v>
      </c>
      <c r="P1294" t="s">
        <v>8316</v>
      </c>
      <c r="Q1294" s="9">
        <f t="shared" si="100"/>
        <v>110</v>
      </c>
      <c r="R1294">
        <f t="shared" si="101"/>
        <v>35.96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 t="s">
        <v>8315</v>
      </c>
      <c r="P1295" t="s">
        <v>8316</v>
      </c>
      <c r="Q1295" s="9">
        <f t="shared" si="100"/>
        <v>102</v>
      </c>
      <c r="R1295">
        <f t="shared" si="101"/>
        <v>127.79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 t="s">
        <v>8315</v>
      </c>
      <c r="P1296" t="s">
        <v>8316</v>
      </c>
      <c r="Q1296" s="9">
        <f t="shared" si="100"/>
        <v>122</v>
      </c>
      <c r="R1296">
        <f t="shared" si="101"/>
        <v>27.73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 t="s">
        <v>8315</v>
      </c>
      <c r="P1297" t="s">
        <v>8316</v>
      </c>
      <c r="Q1297" s="9">
        <f t="shared" si="100"/>
        <v>102</v>
      </c>
      <c r="R1297">
        <f t="shared" si="101"/>
        <v>39.83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 t="s">
        <v>8315</v>
      </c>
      <c r="P1298" t="s">
        <v>8316</v>
      </c>
      <c r="Q1298" s="9">
        <f t="shared" si="100"/>
        <v>141</v>
      </c>
      <c r="R1298">
        <f t="shared" si="101"/>
        <v>52.17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 t="s">
        <v>8315</v>
      </c>
      <c r="P1299" t="s">
        <v>8316</v>
      </c>
      <c r="Q1299" s="9">
        <f t="shared" si="100"/>
        <v>110</v>
      </c>
      <c r="R1299">
        <f t="shared" si="101"/>
        <v>92.04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 t="s">
        <v>8315</v>
      </c>
      <c r="P1300" t="s">
        <v>8316</v>
      </c>
      <c r="Q1300" s="9">
        <f t="shared" si="100"/>
        <v>105</v>
      </c>
      <c r="R1300">
        <f t="shared" si="101"/>
        <v>63.42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 t="s">
        <v>8315</v>
      </c>
      <c r="P1301" t="s">
        <v>8316</v>
      </c>
      <c r="Q1301" s="9">
        <f t="shared" si="100"/>
        <v>124</v>
      </c>
      <c r="R1301">
        <f t="shared" si="101"/>
        <v>135.63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 t="s">
        <v>8315</v>
      </c>
      <c r="P1302" t="s">
        <v>8316</v>
      </c>
      <c r="Q1302" s="9">
        <f t="shared" si="100"/>
        <v>135</v>
      </c>
      <c r="R1302">
        <f t="shared" si="101"/>
        <v>168.75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 t="s">
        <v>8315</v>
      </c>
      <c r="P1303" t="s">
        <v>8316</v>
      </c>
      <c r="Q1303" s="9">
        <f t="shared" si="100"/>
        <v>103</v>
      </c>
      <c r="R1303">
        <f t="shared" si="101"/>
        <v>70.86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 t="s">
        <v>8315</v>
      </c>
      <c r="P1304" t="s">
        <v>8316</v>
      </c>
      <c r="Q1304" s="9">
        <f t="shared" si="100"/>
        <v>100</v>
      </c>
      <c r="R1304">
        <f t="shared" si="101"/>
        <v>50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 t="s">
        <v>8315</v>
      </c>
      <c r="P1305" t="s">
        <v>8316</v>
      </c>
      <c r="Q1305" s="9">
        <f t="shared" si="100"/>
        <v>130</v>
      </c>
      <c r="R1305">
        <f t="shared" si="101"/>
        <v>42.21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 t="s">
        <v>8317</v>
      </c>
      <c r="P1306" t="s">
        <v>8319</v>
      </c>
      <c r="Q1306" s="9">
        <f t="shared" si="100"/>
        <v>40</v>
      </c>
      <c r="R1306">
        <f t="shared" si="101"/>
        <v>152.41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 t="s">
        <v>8317</v>
      </c>
      <c r="P1307" t="s">
        <v>8319</v>
      </c>
      <c r="Q1307" s="9">
        <f t="shared" si="100"/>
        <v>26</v>
      </c>
      <c r="R1307">
        <f t="shared" si="101"/>
        <v>90.62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 t="s">
        <v>8317</v>
      </c>
      <c r="P1308" t="s">
        <v>8319</v>
      </c>
      <c r="Q1308" s="9">
        <f t="shared" si="100"/>
        <v>65</v>
      </c>
      <c r="R1308">
        <f t="shared" si="101"/>
        <v>201.6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 t="s">
        <v>8317</v>
      </c>
      <c r="P1309" t="s">
        <v>8319</v>
      </c>
      <c r="Q1309" s="9">
        <f t="shared" si="100"/>
        <v>12</v>
      </c>
      <c r="R1309">
        <f t="shared" si="101"/>
        <v>127.93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 t="s">
        <v>8317</v>
      </c>
      <c r="P1310" t="s">
        <v>8319</v>
      </c>
      <c r="Q1310" s="9">
        <f t="shared" si="100"/>
        <v>11</v>
      </c>
      <c r="R1310">
        <f t="shared" si="101"/>
        <v>29.89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 t="s">
        <v>8317</v>
      </c>
      <c r="P1311" t="s">
        <v>8319</v>
      </c>
      <c r="Q1311" s="9">
        <f t="shared" si="100"/>
        <v>112</v>
      </c>
      <c r="R1311">
        <f t="shared" si="101"/>
        <v>367.97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 t="s">
        <v>8317</v>
      </c>
      <c r="P1312" t="s">
        <v>8319</v>
      </c>
      <c r="Q1312" s="9">
        <f t="shared" si="100"/>
        <v>16</v>
      </c>
      <c r="R1312">
        <f t="shared" si="101"/>
        <v>129.16999999999999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 t="s">
        <v>8317</v>
      </c>
      <c r="P1313" t="s">
        <v>8319</v>
      </c>
      <c r="Q1313" s="9">
        <f t="shared" si="100"/>
        <v>32</v>
      </c>
      <c r="R1313">
        <f t="shared" si="101"/>
        <v>800.7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 t="s">
        <v>8317</v>
      </c>
      <c r="P1314" t="s">
        <v>8319</v>
      </c>
      <c r="Q1314" s="9">
        <f t="shared" si="100"/>
        <v>1</v>
      </c>
      <c r="R1314">
        <f t="shared" si="101"/>
        <v>28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 t="s">
        <v>8317</v>
      </c>
      <c r="P1315" t="s">
        <v>8319</v>
      </c>
      <c r="Q1315" s="9">
        <f t="shared" si="100"/>
        <v>31</v>
      </c>
      <c r="R1315">
        <f t="shared" si="101"/>
        <v>102.02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 t="s">
        <v>8317</v>
      </c>
      <c r="P1316" t="s">
        <v>8319</v>
      </c>
      <c r="Q1316" s="9">
        <f t="shared" si="100"/>
        <v>1</v>
      </c>
      <c r="R1316">
        <f t="shared" si="101"/>
        <v>184.36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 t="s">
        <v>8317</v>
      </c>
      <c r="P1317" t="s">
        <v>8319</v>
      </c>
      <c r="Q1317" s="9">
        <f t="shared" si="100"/>
        <v>40</v>
      </c>
      <c r="R1317">
        <f t="shared" si="101"/>
        <v>162.91999999999999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 t="s">
        <v>8317</v>
      </c>
      <c r="P1318" t="s">
        <v>8319</v>
      </c>
      <c r="Q1318" s="9">
        <f t="shared" si="100"/>
        <v>0</v>
      </c>
      <c r="R1318">
        <f t="shared" si="101"/>
        <v>1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 t="s">
        <v>8317</v>
      </c>
      <c r="P1319" t="s">
        <v>8319</v>
      </c>
      <c r="Q1319" s="9">
        <f t="shared" si="100"/>
        <v>6</v>
      </c>
      <c r="R1319">
        <f t="shared" si="101"/>
        <v>603.53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 t="s">
        <v>8317</v>
      </c>
      <c r="P1320" t="s">
        <v>8319</v>
      </c>
      <c r="Q1320" s="9">
        <f t="shared" si="100"/>
        <v>15</v>
      </c>
      <c r="R1320">
        <f t="shared" si="101"/>
        <v>45.41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 t="s">
        <v>8317</v>
      </c>
      <c r="P1321" t="s">
        <v>8319</v>
      </c>
      <c r="Q1321" s="9">
        <f t="shared" si="100"/>
        <v>15</v>
      </c>
      <c r="R1321">
        <f t="shared" si="101"/>
        <v>97.33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 t="s">
        <v>8317</v>
      </c>
      <c r="P1322" t="s">
        <v>8319</v>
      </c>
      <c r="Q1322" s="9">
        <f t="shared" si="100"/>
        <v>1</v>
      </c>
      <c r="R1322">
        <f t="shared" si="101"/>
        <v>167.67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 t="s">
        <v>8317</v>
      </c>
      <c r="P1323" t="s">
        <v>8319</v>
      </c>
      <c r="Q1323" s="9">
        <f t="shared" si="100"/>
        <v>1</v>
      </c>
      <c r="R1323">
        <f t="shared" si="101"/>
        <v>859.86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 t="s">
        <v>8317</v>
      </c>
      <c r="P1324" t="s">
        <v>8319</v>
      </c>
      <c r="Q1324" s="9">
        <f t="shared" si="100"/>
        <v>0</v>
      </c>
      <c r="R1324">
        <f t="shared" si="101"/>
        <v>26.5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 t="s">
        <v>8317</v>
      </c>
      <c r="P1325" t="s">
        <v>8319</v>
      </c>
      <c r="Q1325" s="9">
        <f t="shared" si="100"/>
        <v>9</v>
      </c>
      <c r="R1325">
        <f t="shared" si="101"/>
        <v>30.27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 t="s">
        <v>8317</v>
      </c>
      <c r="P1326" t="s">
        <v>8319</v>
      </c>
      <c r="Q1326" s="9">
        <f t="shared" si="100"/>
        <v>10</v>
      </c>
      <c r="R1326">
        <f t="shared" si="101"/>
        <v>54.67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 t="s">
        <v>8317</v>
      </c>
      <c r="P1327" t="s">
        <v>8319</v>
      </c>
      <c r="Q1327" s="9">
        <f t="shared" si="100"/>
        <v>2</v>
      </c>
      <c r="R1327">
        <f t="shared" si="101"/>
        <v>60.75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 t="s">
        <v>8317</v>
      </c>
      <c r="P1328" t="s">
        <v>8319</v>
      </c>
      <c r="Q1328" s="9">
        <f t="shared" si="100"/>
        <v>1</v>
      </c>
      <c r="R1328">
        <f t="shared" si="101"/>
        <v>102.73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 t="s">
        <v>8317</v>
      </c>
      <c r="P1329" t="s">
        <v>8319</v>
      </c>
      <c r="Q1329" s="9">
        <f t="shared" si="100"/>
        <v>4</v>
      </c>
      <c r="R1329">
        <f t="shared" si="101"/>
        <v>41.59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 t="s">
        <v>8317</v>
      </c>
      <c r="P1330" t="s">
        <v>8319</v>
      </c>
      <c r="Q1330" s="9">
        <f t="shared" si="100"/>
        <v>2</v>
      </c>
      <c r="R1330">
        <f t="shared" si="101"/>
        <v>116.53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 t="s">
        <v>8317</v>
      </c>
      <c r="P1331" t="s">
        <v>8319</v>
      </c>
      <c r="Q1331" s="9">
        <f t="shared" si="100"/>
        <v>1</v>
      </c>
      <c r="R1331">
        <f t="shared" si="101"/>
        <v>45.33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 t="s">
        <v>8317</v>
      </c>
      <c r="P1332" t="s">
        <v>8319</v>
      </c>
      <c r="Q1332" s="9">
        <f t="shared" si="100"/>
        <v>22</v>
      </c>
      <c r="R1332">
        <f t="shared" si="101"/>
        <v>157.46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 t="s">
        <v>8317</v>
      </c>
      <c r="P1333" t="s">
        <v>8319</v>
      </c>
      <c r="Q1333" s="9">
        <f t="shared" si="100"/>
        <v>1</v>
      </c>
      <c r="R1333">
        <f t="shared" si="101"/>
        <v>100.5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 t="s">
        <v>8317</v>
      </c>
      <c r="P1334" t="s">
        <v>8319</v>
      </c>
      <c r="Q1334" s="9">
        <f t="shared" si="100"/>
        <v>0</v>
      </c>
      <c r="R1334">
        <f t="shared" si="101"/>
        <v>0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 t="s">
        <v>8317</v>
      </c>
      <c r="P1335" t="s">
        <v>8319</v>
      </c>
      <c r="Q1335" s="9">
        <f t="shared" si="100"/>
        <v>0</v>
      </c>
      <c r="R1335">
        <f t="shared" si="101"/>
        <v>0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 t="s">
        <v>8317</v>
      </c>
      <c r="P1336" t="s">
        <v>8319</v>
      </c>
      <c r="Q1336" s="9">
        <f t="shared" si="100"/>
        <v>11</v>
      </c>
      <c r="R1336">
        <f t="shared" si="101"/>
        <v>51.82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 t="s">
        <v>8317</v>
      </c>
      <c r="P1337" t="s">
        <v>8319</v>
      </c>
      <c r="Q1337" s="9">
        <f t="shared" si="100"/>
        <v>20</v>
      </c>
      <c r="R1337">
        <f t="shared" si="101"/>
        <v>308.75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 t="s">
        <v>8317</v>
      </c>
      <c r="P1338" t="s">
        <v>8319</v>
      </c>
      <c r="Q1338" s="9">
        <f t="shared" si="100"/>
        <v>85</v>
      </c>
      <c r="R1338">
        <f t="shared" si="101"/>
        <v>379.23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 t="s">
        <v>8317</v>
      </c>
      <c r="P1339" t="s">
        <v>8319</v>
      </c>
      <c r="Q1339" s="9">
        <f t="shared" si="100"/>
        <v>49</v>
      </c>
      <c r="R1339">
        <f t="shared" si="101"/>
        <v>176.36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 t="s">
        <v>8317</v>
      </c>
      <c r="P1340" t="s">
        <v>8319</v>
      </c>
      <c r="Q1340" s="9">
        <f t="shared" si="100"/>
        <v>3</v>
      </c>
      <c r="R1340">
        <f t="shared" si="101"/>
        <v>66.069999999999993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 t="s">
        <v>8317</v>
      </c>
      <c r="P1341" t="s">
        <v>8319</v>
      </c>
      <c r="Q1341" s="9">
        <f t="shared" si="100"/>
        <v>7</v>
      </c>
      <c r="R1341">
        <f t="shared" si="101"/>
        <v>89.65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 t="s">
        <v>8317</v>
      </c>
      <c r="P1342" t="s">
        <v>8319</v>
      </c>
      <c r="Q1342" s="9">
        <f t="shared" si="100"/>
        <v>0</v>
      </c>
      <c r="R1342">
        <f t="shared" si="101"/>
        <v>0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 t="s">
        <v>8317</v>
      </c>
      <c r="P1343" t="s">
        <v>8319</v>
      </c>
      <c r="Q1343" s="9">
        <f t="shared" si="100"/>
        <v>70</v>
      </c>
      <c r="R1343">
        <f t="shared" si="101"/>
        <v>382.39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 t="s">
        <v>8317</v>
      </c>
      <c r="P1344" t="s">
        <v>8319</v>
      </c>
      <c r="Q1344" s="9">
        <f t="shared" si="100"/>
        <v>0</v>
      </c>
      <c r="R1344">
        <f t="shared" si="101"/>
        <v>100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 t="s">
        <v>8317</v>
      </c>
      <c r="P1345" t="s">
        <v>8319</v>
      </c>
      <c r="Q1345" s="9">
        <f t="shared" si="100"/>
        <v>102</v>
      </c>
      <c r="R1345">
        <f t="shared" si="101"/>
        <v>158.36000000000001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 t="s">
        <v>8320</v>
      </c>
      <c r="P1346" t="s">
        <v>8321</v>
      </c>
      <c r="Q1346" s="9">
        <f t="shared" ref="Q1346:Q1409" si="105">ROUND(E1346/D1346*100,0)</f>
        <v>378</v>
      </c>
      <c r="R1346">
        <f t="shared" si="101"/>
        <v>40.76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 t="s">
        <v>8320</v>
      </c>
      <c r="P1347" t="s">
        <v>8321</v>
      </c>
      <c r="Q1347" s="9">
        <f t="shared" si="105"/>
        <v>125</v>
      </c>
      <c r="R1347">
        <f t="shared" ref="R1347:R1410" si="106">IFERROR(ROUND(E1347/L1347,2),0)</f>
        <v>53.57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 t="s">
        <v>8320</v>
      </c>
      <c r="P1348" t="s">
        <v>8321</v>
      </c>
      <c r="Q1348" s="9">
        <f t="shared" si="105"/>
        <v>147</v>
      </c>
      <c r="R1348">
        <f t="shared" si="106"/>
        <v>48.45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 t="s">
        <v>8320</v>
      </c>
      <c r="P1349" t="s">
        <v>8321</v>
      </c>
      <c r="Q1349" s="9">
        <f t="shared" si="105"/>
        <v>102</v>
      </c>
      <c r="R1349">
        <f t="shared" si="106"/>
        <v>82.42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 t="s">
        <v>8320</v>
      </c>
      <c r="P1350" t="s">
        <v>8321</v>
      </c>
      <c r="Q1350" s="9">
        <f t="shared" si="105"/>
        <v>102</v>
      </c>
      <c r="R1350">
        <f t="shared" si="106"/>
        <v>230.19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 t="s">
        <v>8320</v>
      </c>
      <c r="P1351" t="s">
        <v>8321</v>
      </c>
      <c r="Q1351" s="9">
        <f t="shared" si="105"/>
        <v>204</v>
      </c>
      <c r="R1351">
        <f t="shared" si="106"/>
        <v>59.36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 t="s">
        <v>8320</v>
      </c>
      <c r="P1352" t="s">
        <v>8321</v>
      </c>
      <c r="Q1352" s="9">
        <f t="shared" si="105"/>
        <v>104</v>
      </c>
      <c r="R1352">
        <f t="shared" si="106"/>
        <v>66.7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 t="s">
        <v>8320</v>
      </c>
      <c r="P1353" t="s">
        <v>8321</v>
      </c>
      <c r="Q1353" s="9">
        <f t="shared" si="105"/>
        <v>101</v>
      </c>
      <c r="R1353">
        <f t="shared" si="106"/>
        <v>168.78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 t="s">
        <v>8320</v>
      </c>
      <c r="P1354" t="s">
        <v>8321</v>
      </c>
      <c r="Q1354" s="9">
        <f t="shared" si="105"/>
        <v>136</v>
      </c>
      <c r="R1354">
        <f t="shared" si="106"/>
        <v>59.97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 t="s">
        <v>8320</v>
      </c>
      <c r="P1355" t="s">
        <v>8321</v>
      </c>
      <c r="Q1355" s="9">
        <f t="shared" si="105"/>
        <v>134</v>
      </c>
      <c r="R1355">
        <f t="shared" si="106"/>
        <v>31.81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 t="s">
        <v>8320</v>
      </c>
      <c r="P1356" t="s">
        <v>8321</v>
      </c>
      <c r="Q1356" s="9">
        <f t="shared" si="105"/>
        <v>130</v>
      </c>
      <c r="R1356">
        <f t="shared" si="106"/>
        <v>24.42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 t="s">
        <v>8320</v>
      </c>
      <c r="P1357" t="s">
        <v>8321</v>
      </c>
      <c r="Q1357" s="9">
        <f t="shared" si="105"/>
        <v>123</v>
      </c>
      <c r="R1357">
        <f t="shared" si="106"/>
        <v>25.35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 t="s">
        <v>8320</v>
      </c>
      <c r="P1358" t="s">
        <v>8321</v>
      </c>
      <c r="Q1358" s="9">
        <f t="shared" si="105"/>
        <v>183</v>
      </c>
      <c r="R1358">
        <f t="shared" si="106"/>
        <v>71.44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 t="s">
        <v>8320</v>
      </c>
      <c r="P1359" t="s">
        <v>8321</v>
      </c>
      <c r="Q1359" s="9">
        <f t="shared" si="105"/>
        <v>125</v>
      </c>
      <c r="R1359">
        <f t="shared" si="106"/>
        <v>38.549999999999997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 t="s">
        <v>8320</v>
      </c>
      <c r="P1360" t="s">
        <v>8321</v>
      </c>
      <c r="Q1360" s="9">
        <f t="shared" si="105"/>
        <v>112</v>
      </c>
      <c r="R1360">
        <f t="shared" si="106"/>
        <v>68.37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 t="s">
        <v>8320</v>
      </c>
      <c r="P1361" t="s">
        <v>8321</v>
      </c>
      <c r="Q1361" s="9">
        <f t="shared" si="105"/>
        <v>116</v>
      </c>
      <c r="R1361">
        <f t="shared" si="106"/>
        <v>40.21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 t="s">
        <v>8320</v>
      </c>
      <c r="P1362" t="s">
        <v>8321</v>
      </c>
      <c r="Q1362" s="9">
        <f t="shared" si="105"/>
        <v>173</v>
      </c>
      <c r="R1362">
        <f t="shared" si="106"/>
        <v>32.07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 t="s">
        <v>8320</v>
      </c>
      <c r="P1363" t="s">
        <v>8321</v>
      </c>
      <c r="Q1363" s="9">
        <f t="shared" si="105"/>
        <v>126</v>
      </c>
      <c r="R1363">
        <f t="shared" si="106"/>
        <v>28.63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 t="s">
        <v>8320</v>
      </c>
      <c r="P1364" t="s">
        <v>8321</v>
      </c>
      <c r="Q1364" s="9">
        <f t="shared" si="105"/>
        <v>109</v>
      </c>
      <c r="R1364">
        <f t="shared" si="106"/>
        <v>43.64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 t="s">
        <v>8320</v>
      </c>
      <c r="P1365" t="s">
        <v>8321</v>
      </c>
      <c r="Q1365" s="9">
        <f t="shared" si="105"/>
        <v>100</v>
      </c>
      <c r="R1365">
        <f t="shared" si="106"/>
        <v>40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 t="s">
        <v>8323</v>
      </c>
      <c r="P1366" t="s">
        <v>8324</v>
      </c>
      <c r="Q1366" s="9">
        <f t="shared" si="105"/>
        <v>119</v>
      </c>
      <c r="R1366">
        <f t="shared" si="106"/>
        <v>346.04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 t="s">
        <v>8323</v>
      </c>
      <c r="P1367" t="s">
        <v>8324</v>
      </c>
      <c r="Q1367" s="9">
        <f t="shared" si="105"/>
        <v>100</v>
      </c>
      <c r="R1367">
        <f t="shared" si="106"/>
        <v>81.739999999999995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 t="s">
        <v>8323</v>
      </c>
      <c r="P1368" t="s">
        <v>8324</v>
      </c>
      <c r="Q1368" s="9">
        <f t="shared" si="105"/>
        <v>126</v>
      </c>
      <c r="R1368">
        <f t="shared" si="106"/>
        <v>64.540000000000006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 t="s">
        <v>8323</v>
      </c>
      <c r="P1369" t="s">
        <v>8324</v>
      </c>
      <c r="Q1369" s="9">
        <f t="shared" si="105"/>
        <v>114</v>
      </c>
      <c r="R1369">
        <f t="shared" si="106"/>
        <v>63.48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 t="s">
        <v>8323</v>
      </c>
      <c r="P1370" t="s">
        <v>8324</v>
      </c>
      <c r="Q1370" s="9">
        <f t="shared" si="105"/>
        <v>111</v>
      </c>
      <c r="R1370">
        <f t="shared" si="106"/>
        <v>63.62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 t="s">
        <v>8323</v>
      </c>
      <c r="P1371" t="s">
        <v>8324</v>
      </c>
      <c r="Q1371" s="9">
        <f t="shared" si="105"/>
        <v>105</v>
      </c>
      <c r="R1371">
        <f t="shared" si="106"/>
        <v>83.97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 t="s">
        <v>8323</v>
      </c>
      <c r="P1372" t="s">
        <v>8324</v>
      </c>
      <c r="Q1372" s="9">
        <f t="shared" si="105"/>
        <v>104</v>
      </c>
      <c r="R1372">
        <f t="shared" si="106"/>
        <v>77.75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 t="s">
        <v>8323</v>
      </c>
      <c r="P1373" t="s">
        <v>8324</v>
      </c>
      <c r="Q1373" s="9">
        <f t="shared" si="105"/>
        <v>107</v>
      </c>
      <c r="R1373">
        <f t="shared" si="106"/>
        <v>107.07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 t="s">
        <v>8323</v>
      </c>
      <c r="P1374" t="s">
        <v>8324</v>
      </c>
      <c r="Q1374" s="9">
        <f t="shared" si="105"/>
        <v>124</v>
      </c>
      <c r="R1374">
        <f t="shared" si="106"/>
        <v>38.75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 t="s">
        <v>8323</v>
      </c>
      <c r="P1375" t="s">
        <v>8324</v>
      </c>
      <c r="Q1375" s="9">
        <f t="shared" si="105"/>
        <v>105</v>
      </c>
      <c r="R1375">
        <f t="shared" si="106"/>
        <v>201.94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 t="s">
        <v>8323</v>
      </c>
      <c r="P1376" t="s">
        <v>8324</v>
      </c>
      <c r="Q1376" s="9">
        <f t="shared" si="105"/>
        <v>189</v>
      </c>
      <c r="R1376">
        <f t="shared" si="106"/>
        <v>43.06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 t="s">
        <v>8323</v>
      </c>
      <c r="P1377" t="s">
        <v>8324</v>
      </c>
      <c r="Q1377" s="9">
        <f t="shared" si="105"/>
        <v>171</v>
      </c>
      <c r="R1377">
        <f t="shared" si="106"/>
        <v>62.87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 t="s">
        <v>8323</v>
      </c>
      <c r="P1378" t="s">
        <v>8324</v>
      </c>
      <c r="Q1378" s="9">
        <f t="shared" si="105"/>
        <v>252</v>
      </c>
      <c r="R1378">
        <f t="shared" si="106"/>
        <v>55.61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 t="s">
        <v>8323</v>
      </c>
      <c r="P1379" t="s">
        <v>8324</v>
      </c>
      <c r="Q1379" s="9">
        <f t="shared" si="105"/>
        <v>116</v>
      </c>
      <c r="R1379">
        <f t="shared" si="106"/>
        <v>48.71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 t="s">
        <v>8323</v>
      </c>
      <c r="P1380" t="s">
        <v>8324</v>
      </c>
      <c r="Q1380" s="9">
        <f t="shared" si="105"/>
        <v>203</v>
      </c>
      <c r="R1380">
        <f t="shared" si="106"/>
        <v>30.58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 t="s">
        <v>8323</v>
      </c>
      <c r="P1381" t="s">
        <v>8324</v>
      </c>
      <c r="Q1381" s="9">
        <f t="shared" si="105"/>
        <v>112</v>
      </c>
      <c r="R1381">
        <f t="shared" si="106"/>
        <v>73.91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 t="s">
        <v>8323</v>
      </c>
      <c r="P1382" t="s">
        <v>8324</v>
      </c>
      <c r="Q1382" s="9">
        <f t="shared" si="105"/>
        <v>424</v>
      </c>
      <c r="R1382">
        <f t="shared" si="106"/>
        <v>21.2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 t="s">
        <v>8323</v>
      </c>
      <c r="P1383" t="s">
        <v>8324</v>
      </c>
      <c r="Q1383" s="9">
        <f t="shared" si="105"/>
        <v>107</v>
      </c>
      <c r="R1383">
        <f t="shared" si="106"/>
        <v>73.36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 t="s">
        <v>8323</v>
      </c>
      <c r="P1384" t="s">
        <v>8324</v>
      </c>
      <c r="Q1384" s="9">
        <f t="shared" si="105"/>
        <v>104</v>
      </c>
      <c r="R1384">
        <f t="shared" si="106"/>
        <v>56.41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 t="s">
        <v>8323</v>
      </c>
      <c r="P1385" t="s">
        <v>8324</v>
      </c>
      <c r="Q1385" s="9">
        <f t="shared" si="105"/>
        <v>212</v>
      </c>
      <c r="R1385">
        <f t="shared" si="106"/>
        <v>50.25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 t="s">
        <v>8323</v>
      </c>
      <c r="P1386" t="s">
        <v>8324</v>
      </c>
      <c r="Q1386" s="9">
        <f t="shared" si="105"/>
        <v>124</v>
      </c>
      <c r="R1386">
        <f t="shared" si="106"/>
        <v>68.94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 t="s">
        <v>8323</v>
      </c>
      <c r="P1387" t="s">
        <v>8324</v>
      </c>
      <c r="Q1387" s="9">
        <f t="shared" si="105"/>
        <v>110</v>
      </c>
      <c r="R1387">
        <f t="shared" si="106"/>
        <v>65.91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 t="s">
        <v>8323</v>
      </c>
      <c r="P1388" t="s">
        <v>8324</v>
      </c>
      <c r="Q1388" s="9">
        <f t="shared" si="105"/>
        <v>219</v>
      </c>
      <c r="R1388">
        <f t="shared" si="106"/>
        <v>62.5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 t="s">
        <v>8323</v>
      </c>
      <c r="P1389" t="s">
        <v>8324</v>
      </c>
      <c r="Q1389" s="9">
        <f t="shared" si="105"/>
        <v>137</v>
      </c>
      <c r="R1389">
        <f t="shared" si="106"/>
        <v>70.06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 t="s">
        <v>8323</v>
      </c>
      <c r="P1390" t="s">
        <v>8324</v>
      </c>
      <c r="Q1390" s="9">
        <f t="shared" si="105"/>
        <v>135</v>
      </c>
      <c r="R1390">
        <f t="shared" si="106"/>
        <v>60.18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 t="s">
        <v>8323</v>
      </c>
      <c r="P1391" t="s">
        <v>8324</v>
      </c>
      <c r="Q1391" s="9">
        <f t="shared" si="105"/>
        <v>145</v>
      </c>
      <c r="R1391">
        <f t="shared" si="106"/>
        <v>21.38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 t="s">
        <v>8323</v>
      </c>
      <c r="P1392" t="s">
        <v>8324</v>
      </c>
      <c r="Q1392" s="9">
        <f t="shared" si="105"/>
        <v>109</v>
      </c>
      <c r="R1392">
        <f t="shared" si="106"/>
        <v>160.79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 t="s">
        <v>8323</v>
      </c>
      <c r="P1393" t="s">
        <v>8324</v>
      </c>
      <c r="Q1393" s="9">
        <f t="shared" si="105"/>
        <v>110</v>
      </c>
      <c r="R1393">
        <f t="shared" si="106"/>
        <v>42.38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 t="s">
        <v>8323</v>
      </c>
      <c r="P1394" t="s">
        <v>8324</v>
      </c>
      <c r="Q1394" s="9">
        <f t="shared" si="105"/>
        <v>114</v>
      </c>
      <c r="R1394">
        <f t="shared" si="106"/>
        <v>27.32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 t="s">
        <v>8323</v>
      </c>
      <c r="P1395" t="s">
        <v>8324</v>
      </c>
      <c r="Q1395" s="9">
        <f t="shared" si="105"/>
        <v>102</v>
      </c>
      <c r="R1395">
        <f t="shared" si="106"/>
        <v>196.83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 t="s">
        <v>8323</v>
      </c>
      <c r="P1396" t="s">
        <v>8324</v>
      </c>
      <c r="Q1396" s="9">
        <f t="shared" si="105"/>
        <v>122</v>
      </c>
      <c r="R1396">
        <f t="shared" si="106"/>
        <v>53.88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 t="s">
        <v>8323</v>
      </c>
      <c r="P1397" t="s">
        <v>8324</v>
      </c>
      <c r="Q1397" s="9">
        <f t="shared" si="105"/>
        <v>112</v>
      </c>
      <c r="R1397">
        <f t="shared" si="106"/>
        <v>47.76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 t="s">
        <v>8323</v>
      </c>
      <c r="P1398" t="s">
        <v>8324</v>
      </c>
      <c r="Q1398" s="9">
        <f t="shared" si="105"/>
        <v>107</v>
      </c>
      <c r="R1398">
        <f t="shared" si="106"/>
        <v>88.19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 t="s">
        <v>8323</v>
      </c>
      <c r="P1399" t="s">
        <v>8324</v>
      </c>
      <c r="Q1399" s="9">
        <f t="shared" si="105"/>
        <v>114</v>
      </c>
      <c r="R1399">
        <f t="shared" si="106"/>
        <v>72.06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 t="s">
        <v>8323</v>
      </c>
      <c r="P1400" t="s">
        <v>8324</v>
      </c>
      <c r="Q1400" s="9">
        <f t="shared" si="105"/>
        <v>110</v>
      </c>
      <c r="R1400">
        <f t="shared" si="106"/>
        <v>74.25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 t="s">
        <v>8323</v>
      </c>
      <c r="P1401" t="s">
        <v>8324</v>
      </c>
      <c r="Q1401" s="9">
        <f t="shared" si="105"/>
        <v>126</v>
      </c>
      <c r="R1401">
        <f t="shared" si="106"/>
        <v>61.7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 t="s">
        <v>8323</v>
      </c>
      <c r="P1402" t="s">
        <v>8324</v>
      </c>
      <c r="Q1402" s="9">
        <f t="shared" si="105"/>
        <v>167</v>
      </c>
      <c r="R1402">
        <f t="shared" si="106"/>
        <v>17.239999999999998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 t="s">
        <v>8323</v>
      </c>
      <c r="P1403" t="s">
        <v>8324</v>
      </c>
      <c r="Q1403" s="9">
        <f t="shared" si="105"/>
        <v>497</v>
      </c>
      <c r="R1403">
        <f t="shared" si="106"/>
        <v>51.72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 t="s">
        <v>8323</v>
      </c>
      <c r="P1404" t="s">
        <v>8324</v>
      </c>
      <c r="Q1404" s="9">
        <f t="shared" si="105"/>
        <v>109</v>
      </c>
      <c r="R1404">
        <f t="shared" si="106"/>
        <v>24.15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 t="s">
        <v>8323</v>
      </c>
      <c r="P1405" t="s">
        <v>8324</v>
      </c>
      <c r="Q1405" s="9">
        <f t="shared" si="105"/>
        <v>103</v>
      </c>
      <c r="R1405">
        <f t="shared" si="106"/>
        <v>62.17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 t="s">
        <v>8320</v>
      </c>
      <c r="P1406" t="s">
        <v>8339</v>
      </c>
      <c r="Q1406" s="9">
        <f t="shared" si="105"/>
        <v>2</v>
      </c>
      <c r="R1406">
        <f t="shared" si="106"/>
        <v>48.2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 t="s">
        <v>8320</v>
      </c>
      <c r="P1407" t="s">
        <v>8339</v>
      </c>
      <c r="Q1407" s="9">
        <f t="shared" si="105"/>
        <v>0</v>
      </c>
      <c r="R1407">
        <f t="shared" si="106"/>
        <v>6.18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 t="s">
        <v>8320</v>
      </c>
      <c r="P1408" t="s">
        <v>8339</v>
      </c>
      <c r="Q1408" s="9">
        <f t="shared" si="105"/>
        <v>0</v>
      </c>
      <c r="R1408">
        <f t="shared" si="106"/>
        <v>5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 t="s">
        <v>8320</v>
      </c>
      <c r="P1409" t="s">
        <v>8339</v>
      </c>
      <c r="Q1409" s="9">
        <f t="shared" si="105"/>
        <v>1</v>
      </c>
      <c r="R1409">
        <f t="shared" si="106"/>
        <v>7.5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 t="s">
        <v>8320</v>
      </c>
      <c r="P1410" t="s">
        <v>8339</v>
      </c>
      <c r="Q1410" s="9">
        <f t="shared" ref="Q1410:Q1473" si="110">ROUND(E1410/D1410*100,0)</f>
        <v>7</v>
      </c>
      <c r="R1410">
        <f t="shared" si="106"/>
        <v>12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 t="s">
        <v>8320</v>
      </c>
      <c r="P1411" t="s">
        <v>8339</v>
      </c>
      <c r="Q1411" s="9">
        <f t="shared" si="110"/>
        <v>0</v>
      </c>
      <c r="R1411">
        <f t="shared" ref="R1411:R1474" si="111">IFERROR(ROUND(E1411/L1411,2),0)</f>
        <v>0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 t="s">
        <v>8320</v>
      </c>
      <c r="P1412" t="s">
        <v>8339</v>
      </c>
      <c r="Q1412" s="9">
        <f t="shared" si="110"/>
        <v>0</v>
      </c>
      <c r="R1412">
        <f t="shared" si="111"/>
        <v>1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 t="s">
        <v>8320</v>
      </c>
      <c r="P1413" t="s">
        <v>8339</v>
      </c>
      <c r="Q1413" s="9">
        <f t="shared" si="110"/>
        <v>0</v>
      </c>
      <c r="R1413">
        <f t="shared" si="111"/>
        <v>2.33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 t="s">
        <v>8320</v>
      </c>
      <c r="P1414" t="s">
        <v>8339</v>
      </c>
      <c r="Q1414" s="9">
        <f t="shared" si="110"/>
        <v>5</v>
      </c>
      <c r="R1414">
        <f t="shared" si="111"/>
        <v>24.62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 t="s">
        <v>8320</v>
      </c>
      <c r="P1415" t="s">
        <v>8339</v>
      </c>
      <c r="Q1415" s="9">
        <f t="shared" si="110"/>
        <v>5</v>
      </c>
      <c r="R1415">
        <f t="shared" si="111"/>
        <v>100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 t="s">
        <v>8320</v>
      </c>
      <c r="P1416" t="s">
        <v>8339</v>
      </c>
      <c r="Q1416" s="9">
        <f t="shared" si="110"/>
        <v>0</v>
      </c>
      <c r="R1416">
        <f t="shared" si="111"/>
        <v>1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 t="s">
        <v>8320</v>
      </c>
      <c r="P1417" t="s">
        <v>8339</v>
      </c>
      <c r="Q1417" s="9">
        <f t="shared" si="110"/>
        <v>18</v>
      </c>
      <c r="R1417">
        <f t="shared" si="111"/>
        <v>88.89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 t="s">
        <v>8320</v>
      </c>
      <c r="P1418" t="s">
        <v>8339</v>
      </c>
      <c r="Q1418" s="9">
        <f t="shared" si="110"/>
        <v>0</v>
      </c>
      <c r="R1418">
        <f t="shared" si="111"/>
        <v>0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 t="s">
        <v>8320</v>
      </c>
      <c r="P1419" t="s">
        <v>8339</v>
      </c>
      <c r="Q1419" s="9">
        <f t="shared" si="110"/>
        <v>1</v>
      </c>
      <c r="R1419">
        <f t="shared" si="111"/>
        <v>27.5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 t="s">
        <v>8320</v>
      </c>
      <c r="P1420" t="s">
        <v>8339</v>
      </c>
      <c r="Q1420" s="9">
        <f t="shared" si="110"/>
        <v>0</v>
      </c>
      <c r="R1420">
        <f t="shared" si="111"/>
        <v>6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 t="s">
        <v>8320</v>
      </c>
      <c r="P1421" t="s">
        <v>8339</v>
      </c>
      <c r="Q1421" s="9">
        <f t="shared" si="110"/>
        <v>7</v>
      </c>
      <c r="R1421">
        <f t="shared" si="111"/>
        <v>44.5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 t="s">
        <v>8320</v>
      </c>
      <c r="P1422" t="s">
        <v>8339</v>
      </c>
      <c r="Q1422" s="9">
        <f t="shared" si="110"/>
        <v>3</v>
      </c>
      <c r="R1422">
        <f t="shared" si="111"/>
        <v>1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 t="s">
        <v>8320</v>
      </c>
      <c r="P1423" t="s">
        <v>8339</v>
      </c>
      <c r="Q1423" s="9">
        <f t="shared" si="110"/>
        <v>0</v>
      </c>
      <c r="R1423">
        <f t="shared" si="111"/>
        <v>100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 t="s">
        <v>8320</v>
      </c>
      <c r="P1424" t="s">
        <v>8339</v>
      </c>
      <c r="Q1424" s="9">
        <f t="shared" si="110"/>
        <v>0</v>
      </c>
      <c r="R1424">
        <f t="shared" si="111"/>
        <v>13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 t="s">
        <v>8320</v>
      </c>
      <c r="P1425" t="s">
        <v>8339</v>
      </c>
      <c r="Q1425" s="9">
        <f t="shared" si="110"/>
        <v>0</v>
      </c>
      <c r="R1425">
        <f t="shared" si="111"/>
        <v>100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 t="s">
        <v>8320</v>
      </c>
      <c r="P1426" t="s">
        <v>8339</v>
      </c>
      <c r="Q1426" s="9">
        <f t="shared" si="110"/>
        <v>20</v>
      </c>
      <c r="R1426">
        <f t="shared" si="111"/>
        <v>109.07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 t="s">
        <v>8320</v>
      </c>
      <c r="P1427" t="s">
        <v>8339</v>
      </c>
      <c r="Q1427" s="9">
        <f t="shared" si="110"/>
        <v>0</v>
      </c>
      <c r="R1427">
        <f t="shared" si="111"/>
        <v>0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 t="s">
        <v>8320</v>
      </c>
      <c r="P1428" t="s">
        <v>8339</v>
      </c>
      <c r="Q1428" s="9">
        <f t="shared" si="110"/>
        <v>0</v>
      </c>
      <c r="R1428">
        <f t="shared" si="111"/>
        <v>0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 t="s">
        <v>8320</v>
      </c>
      <c r="P1429" t="s">
        <v>8339</v>
      </c>
      <c r="Q1429" s="9">
        <f t="shared" si="110"/>
        <v>8</v>
      </c>
      <c r="R1429">
        <f t="shared" si="111"/>
        <v>104.75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 t="s">
        <v>8320</v>
      </c>
      <c r="P1430" t="s">
        <v>8339</v>
      </c>
      <c r="Q1430" s="9">
        <f t="shared" si="110"/>
        <v>5</v>
      </c>
      <c r="R1430">
        <f t="shared" si="111"/>
        <v>15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 t="s">
        <v>8320</v>
      </c>
      <c r="P1431" t="s">
        <v>8339</v>
      </c>
      <c r="Q1431" s="9">
        <f t="shared" si="110"/>
        <v>0</v>
      </c>
      <c r="R1431">
        <f t="shared" si="111"/>
        <v>0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 t="s">
        <v>8320</v>
      </c>
      <c r="P1432" t="s">
        <v>8339</v>
      </c>
      <c r="Q1432" s="9">
        <f t="shared" si="110"/>
        <v>8</v>
      </c>
      <c r="R1432">
        <f t="shared" si="111"/>
        <v>80.599999999999994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 t="s">
        <v>8320</v>
      </c>
      <c r="P1433" t="s">
        <v>8339</v>
      </c>
      <c r="Q1433" s="9">
        <f t="shared" si="110"/>
        <v>32</v>
      </c>
      <c r="R1433">
        <f t="shared" si="111"/>
        <v>115.55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 t="s">
        <v>8320</v>
      </c>
      <c r="P1434" t="s">
        <v>8339</v>
      </c>
      <c r="Q1434" s="9">
        <f t="shared" si="110"/>
        <v>0</v>
      </c>
      <c r="R1434">
        <f t="shared" si="111"/>
        <v>0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 t="s">
        <v>8320</v>
      </c>
      <c r="P1435" t="s">
        <v>8339</v>
      </c>
      <c r="Q1435" s="9">
        <f t="shared" si="110"/>
        <v>7</v>
      </c>
      <c r="R1435">
        <f t="shared" si="111"/>
        <v>80.5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 t="s">
        <v>8320</v>
      </c>
      <c r="P1436" t="s">
        <v>8339</v>
      </c>
      <c r="Q1436" s="9">
        <f t="shared" si="110"/>
        <v>10</v>
      </c>
      <c r="R1436">
        <f t="shared" si="111"/>
        <v>744.55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 t="s">
        <v>8320</v>
      </c>
      <c r="P1437" t="s">
        <v>8339</v>
      </c>
      <c r="Q1437" s="9">
        <f t="shared" si="110"/>
        <v>0</v>
      </c>
      <c r="R1437">
        <f t="shared" si="111"/>
        <v>7.5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 t="s">
        <v>8320</v>
      </c>
      <c r="P1438" t="s">
        <v>8339</v>
      </c>
      <c r="Q1438" s="9">
        <f t="shared" si="110"/>
        <v>1</v>
      </c>
      <c r="R1438">
        <f t="shared" si="111"/>
        <v>38.5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 t="s">
        <v>8320</v>
      </c>
      <c r="P1439" t="s">
        <v>8339</v>
      </c>
      <c r="Q1439" s="9">
        <f t="shared" si="110"/>
        <v>27</v>
      </c>
      <c r="R1439">
        <f t="shared" si="111"/>
        <v>36.68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 t="s">
        <v>8320</v>
      </c>
      <c r="P1440" t="s">
        <v>8339</v>
      </c>
      <c r="Q1440" s="9">
        <f t="shared" si="110"/>
        <v>3</v>
      </c>
      <c r="R1440">
        <f t="shared" si="111"/>
        <v>75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 t="s">
        <v>8320</v>
      </c>
      <c r="P1441" t="s">
        <v>8339</v>
      </c>
      <c r="Q1441" s="9">
        <f t="shared" si="110"/>
        <v>7</v>
      </c>
      <c r="R1441">
        <f t="shared" si="111"/>
        <v>30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 t="s">
        <v>8320</v>
      </c>
      <c r="P1442" t="s">
        <v>8339</v>
      </c>
      <c r="Q1442" s="9">
        <f t="shared" si="110"/>
        <v>0</v>
      </c>
      <c r="R1442">
        <f t="shared" si="111"/>
        <v>1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 t="s">
        <v>8320</v>
      </c>
      <c r="P1443" t="s">
        <v>8339</v>
      </c>
      <c r="Q1443" s="9">
        <f t="shared" si="110"/>
        <v>1</v>
      </c>
      <c r="R1443">
        <f t="shared" si="111"/>
        <v>673.33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 t="s">
        <v>8320</v>
      </c>
      <c r="P1444" t="s">
        <v>8339</v>
      </c>
      <c r="Q1444" s="9">
        <f t="shared" si="110"/>
        <v>0</v>
      </c>
      <c r="R1444">
        <f t="shared" si="111"/>
        <v>0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 t="s">
        <v>8320</v>
      </c>
      <c r="P1445" t="s">
        <v>8339</v>
      </c>
      <c r="Q1445" s="9">
        <f t="shared" si="110"/>
        <v>0</v>
      </c>
      <c r="R1445">
        <f t="shared" si="111"/>
        <v>0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 t="s">
        <v>8320</v>
      </c>
      <c r="P1446" t="s">
        <v>8339</v>
      </c>
      <c r="Q1446" s="9">
        <f t="shared" si="110"/>
        <v>0</v>
      </c>
      <c r="R1446">
        <f t="shared" si="111"/>
        <v>0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 t="s">
        <v>8320</v>
      </c>
      <c r="P1447" t="s">
        <v>8339</v>
      </c>
      <c r="Q1447" s="9">
        <f t="shared" si="110"/>
        <v>0</v>
      </c>
      <c r="R1447">
        <f t="shared" si="111"/>
        <v>0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 t="s">
        <v>8320</v>
      </c>
      <c r="P1448" t="s">
        <v>8339</v>
      </c>
      <c r="Q1448" s="9">
        <f t="shared" si="110"/>
        <v>0</v>
      </c>
      <c r="R1448">
        <f t="shared" si="111"/>
        <v>0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 t="s">
        <v>8320</v>
      </c>
      <c r="P1449" t="s">
        <v>8339</v>
      </c>
      <c r="Q1449" s="9">
        <f t="shared" si="110"/>
        <v>0</v>
      </c>
      <c r="R1449">
        <f t="shared" si="111"/>
        <v>25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 t="s">
        <v>8320</v>
      </c>
      <c r="P1450" t="s">
        <v>8339</v>
      </c>
      <c r="Q1450" s="9">
        <f t="shared" si="110"/>
        <v>0</v>
      </c>
      <c r="R1450">
        <f t="shared" si="111"/>
        <v>0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 t="s">
        <v>8320</v>
      </c>
      <c r="P1451" t="s">
        <v>8339</v>
      </c>
      <c r="Q1451" s="9">
        <f t="shared" si="110"/>
        <v>0</v>
      </c>
      <c r="R1451">
        <f t="shared" si="111"/>
        <v>0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 t="s">
        <v>8320</v>
      </c>
      <c r="P1452" t="s">
        <v>8339</v>
      </c>
      <c r="Q1452" s="9">
        <f t="shared" si="110"/>
        <v>0</v>
      </c>
      <c r="R1452">
        <f t="shared" si="111"/>
        <v>1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 t="s">
        <v>8320</v>
      </c>
      <c r="P1453" t="s">
        <v>8339</v>
      </c>
      <c r="Q1453" s="9">
        <f t="shared" si="110"/>
        <v>0</v>
      </c>
      <c r="R1453">
        <f t="shared" si="111"/>
        <v>1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 t="s">
        <v>8320</v>
      </c>
      <c r="P1454" t="s">
        <v>8339</v>
      </c>
      <c r="Q1454" s="9">
        <f t="shared" si="110"/>
        <v>0</v>
      </c>
      <c r="R1454">
        <f t="shared" si="111"/>
        <v>0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 t="s">
        <v>8320</v>
      </c>
      <c r="P1455" t="s">
        <v>8339</v>
      </c>
      <c r="Q1455" s="9">
        <f t="shared" si="110"/>
        <v>0</v>
      </c>
      <c r="R1455">
        <f t="shared" si="111"/>
        <v>0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 t="s">
        <v>8320</v>
      </c>
      <c r="P1456" t="s">
        <v>8339</v>
      </c>
      <c r="Q1456" s="9">
        <f t="shared" si="110"/>
        <v>1</v>
      </c>
      <c r="R1456">
        <f t="shared" si="111"/>
        <v>15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 t="s">
        <v>8320</v>
      </c>
      <c r="P1457" t="s">
        <v>8339</v>
      </c>
      <c r="Q1457" s="9">
        <f t="shared" si="110"/>
        <v>11</v>
      </c>
      <c r="R1457">
        <f t="shared" si="111"/>
        <v>225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 t="s">
        <v>8320</v>
      </c>
      <c r="P1458" t="s">
        <v>8339</v>
      </c>
      <c r="Q1458" s="9">
        <f t="shared" si="110"/>
        <v>3</v>
      </c>
      <c r="R1458">
        <f t="shared" si="111"/>
        <v>48.33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 t="s">
        <v>8320</v>
      </c>
      <c r="P1459" t="s">
        <v>8339</v>
      </c>
      <c r="Q1459" s="9">
        <f t="shared" si="110"/>
        <v>0</v>
      </c>
      <c r="R1459">
        <f t="shared" si="111"/>
        <v>0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 t="s">
        <v>8320</v>
      </c>
      <c r="P1460" t="s">
        <v>8339</v>
      </c>
      <c r="Q1460" s="9">
        <f t="shared" si="110"/>
        <v>0</v>
      </c>
      <c r="R1460">
        <f t="shared" si="111"/>
        <v>0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 t="s">
        <v>8320</v>
      </c>
      <c r="P1461" t="s">
        <v>8339</v>
      </c>
      <c r="Q1461" s="9">
        <f t="shared" si="110"/>
        <v>0</v>
      </c>
      <c r="R1461">
        <f t="shared" si="111"/>
        <v>0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 t="s">
        <v>8320</v>
      </c>
      <c r="P1462" t="s">
        <v>8339</v>
      </c>
      <c r="Q1462" s="9">
        <f t="shared" si="110"/>
        <v>0</v>
      </c>
      <c r="R1462">
        <f t="shared" si="111"/>
        <v>0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 t="s">
        <v>8320</v>
      </c>
      <c r="P1463" t="s">
        <v>8340</v>
      </c>
      <c r="Q1463" s="9">
        <f t="shared" si="110"/>
        <v>101</v>
      </c>
      <c r="R1463">
        <f t="shared" si="111"/>
        <v>44.67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 t="s">
        <v>8320</v>
      </c>
      <c r="P1464" t="s">
        <v>8340</v>
      </c>
      <c r="Q1464" s="9">
        <f t="shared" si="110"/>
        <v>109</v>
      </c>
      <c r="R1464">
        <f t="shared" si="111"/>
        <v>28.94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 t="s">
        <v>8320</v>
      </c>
      <c r="P1465" t="s">
        <v>8340</v>
      </c>
      <c r="Q1465" s="9">
        <f t="shared" si="110"/>
        <v>148</v>
      </c>
      <c r="R1465">
        <f t="shared" si="111"/>
        <v>35.44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 t="s">
        <v>8320</v>
      </c>
      <c r="P1466" t="s">
        <v>8340</v>
      </c>
      <c r="Q1466" s="9">
        <f t="shared" si="110"/>
        <v>163</v>
      </c>
      <c r="R1466">
        <f t="shared" si="111"/>
        <v>34.869999999999997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 t="s">
        <v>8320</v>
      </c>
      <c r="P1467" t="s">
        <v>8340</v>
      </c>
      <c r="Q1467" s="9">
        <f t="shared" si="110"/>
        <v>456</v>
      </c>
      <c r="R1467">
        <f t="shared" si="111"/>
        <v>52.62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 t="s">
        <v>8320</v>
      </c>
      <c r="P1468" t="s">
        <v>8340</v>
      </c>
      <c r="Q1468" s="9">
        <f t="shared" si="110"/>
        <v>108</v>
      </c>
      <c r="R1468">
        <f t="shared" si="111"/>
        <v>69.599999999999994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 t="s">
        <v>8320</v>
      </c>
      <c r="P1469" t="s">
        <v>8340</v>
      </c>
      <c r="Q1469" s="9">
        <f t="shared" si="110"/>
        <v>115</v>
      </c>
      <c r="R1469">
        <f t="shared" si="111"/>
        <v>76.72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 t="s">
        <v>8320</v>
      </c>
      <c r="P1470" t="s">
        <v>8340</v>
      </c>
      <c r="Q1470" s="9">
        <f t="shared" si="110"/>
        <v>102</v>
      </c>
      <c r="R1470">
        <f t="shared" si="111"/>
        <v>33.19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 t="s">
        <v>8320</v>
      </c>
      <c r="P1471" t="s">
        <v>8340</v>
      </c>
      <c r="Q1471" s="9">
        <f t="shared" si="110"/>
        <v>108</v>
      </c>
      <c r="R1471">
        <f t="shared" si="111"/>
        <v>149.46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 t="s">
        <v>8320</v>
      </c>
      <c r="P1472" t="s">
        <v>8340</v>
      </c>
      <c r="Q1472" s="9">
        <f t="shared" si="110"/>
        <v>125</v>
      </c>
      <c r="R1472">
        <f t="shared" si="111"/>
        <v>23.17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 t="s">
        <v>8320</v>
      </c>
      <c r="P1473" t="s">
        <v>8340</v>
      </c>
      <c r="Q1473" s="9">
        <f t="shared" si="110"/>
        <v>104</v>
      </c>
      <c r="R1473">
        <f t="shared" si="111"/>
        <v>96.88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 t="s">
        <v>8320</v>
      </c>
      <c r="P1474" t="s">
        <v>8340</v>
      </c>
      <c r="Q1474" s="9">
        <f t="shared" ref="Q1474:Q1537" si="115">ROUND(E1474/D1474*100,0)</f>
        <v>139</v>
      </c>
      <c r="R1474">
        <f t="shared" si="111"/>
        <v>103.2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 t="s">
        <v>8320</v>
      </c>
      <c r="P1475" t="s">
        <v>8340</v>
      </c>
      <c r="Q1475" s="9">
        <f t="shared" si="115"/>
        <v>121</v>
      </c>
      <c r="R1475">
        <f t="shared" ref="R1475:R1538" si="116">IFERROR(ROUND(E1475/L1475,2),0)</f>
        <v>38.46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 t="s">
        <v>8320</v>
      </c>
      <c r="P1476" t="s">
        <v>8340</v>
      </c>
      <c r="Q1476" s="9">
        <f t="shared" si="115"/>
        <v>112</v>
      </c>
      <c r="R1476">
        <f t="shared" si="116"/>
        <v>44.32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 t="s">
        <v>8320</v>
      </c>
      <c r="P1477" t="s">
        <v>8340</v>
      </c>
      <c r="Q1477" s="9">
        <f t="shared" si="115"/>
        <v>189</v>
      </c>
      <c r="R1477">
        <f t="shared" si="116"/>
        <v>64.17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 t="s">
        <v>8320</v>
      </c>
      <c r="P1478" t="s">
        <v>8340</v>
      </c>
      <c r="Q1478" s="9">
        <f t="shared" si="115"/>
        <v>662</v>
      </c>
      <c r="R1478">
        <f t="shared" si="116"/>
        <v>43.33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 t="s">
        <v>8320</v>
      </c>
      <c r="P1479" t="s">
        <v>8340</v>
      </c>
      <c r="Q1479" s="9">
        <f t="shared" si="115"/>
        <v>111</v>
      </c>
      <c r="R1479">
        <f t="shared" si="116"/>
        <v>90.5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 t="s">
        <v>8320</v>
      </c>
      <c r="P1480" t="s">
        <v>8340</v>
      </c>
      <c r="Q1480" s="9">
        <f t="shared" si="115"/>
        <v>1182</v>
      </c>
      <c r="R1480">
        <f t="shared" si="116"/>
        <v>29.19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 t="s">
        <v>8320</v>
      </c>
      <c r="P1481" t="s">
        <v>8340</v>
      </c>
      <c r="Q1481" s="9">
        <f t="shared" si="115"/>
        <v>137</v>
      </c>
      <c r="R1481">
        <f t="shared" si="116"/>
        <v>30.96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 t="s">
        <v>8320</v>
      </c>
      <c r="P1482" t="s">
        <v>8340</v>
      </c>
      <c r="Q1482" s="9">
        <f t="shared" si="115"/>
        <v>117</v>
      </c>
      <c r="R1482">
        <f t="shared" si="116"/>
        <v>92.16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 t="s">
        <v>8320</v>
      </c>
      <c r="P1483" t="s">
        <v>8322</v>
      </c>
      <c r="Q1483" s="9">
        <f t="shared" si="115"/>
        <v>2</v>
      </c>
      <c r="R1483">
        <f t="shared" si="116"/>
        <v>17.5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 t="s">
        <v>8320</v>
      </c>
      <c r="P1484" t="s">
        <v>8322</v>
      </c>
      <c r="Q1484" s="9">
        <f t="shared" si="115"/>
        <v>0</v>
      </c>
      <c r="R1484">
        <f t="shared" si="116"/>
        <v>5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 t="s">
        <v>8320</v>
      </c>
      <c r="P1485" t="s">
        <v>8322</v>
      </c>
      <c r="Q1485" s="9">
        <f t="shared" si="115"/>
        <v>1</v>
      </c>
      <c r="R1485">
        <f t="shared" si="116"/>
        <v>25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 t="s">
        <v>8320</v>
      </c>
      <c r="P1486" t="s">
        <v>8322</v>
      </c>
      <c r="Q1486" s="9">
        <f t="shared" si="115"/>
        <v>0</v>
      </c>
      <c r="R1486">
        <f t="shared" si="116"/>
        <v>0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 t="s">
        <v>8320</v>
      </c>
      <c r="P1487" t="s">
        <v>8322</v>
      </c>
      <c r="Q1487" s="9">
        <f t="shared" si="115"/>
        <v>2</v>
      </c>
      <c r="R1487">
        <f t="shared" si="116"/>
        <v>50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 t="s">
        <v>8320</v>
      </c>
      <c r="P1488" t="s">
        <v>8322</v>
      </c>
      <c r="Q1488" s="9">
        <f t="shared" si="115"/>
        <v>0</v>
      </c>
      <c r="R1488">
        <f t="shared" si="116"/>
        <v>16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 t="s">
        <v>8320</v>
      </c>
      <c r="P1489" t="s">
        <v>8322</v>
      </c>
      <c r="Q1489" s="9">
        <f t="shared" si="115"/>
        <v>0</v>
      </c>
      <c r="R1489">
        <f t="shared" si="116"/>
        <v>0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 t="s">
        <v>8320</v>
      </c>
      <c r="P1490" t="s">
        <v>8322</v>
      </c>
      <c r="Q1490" s="9">
        <f t="shared" si="115"/>
        <v>2</v>
      </c>
      <c r="R1490">
        <f t="shared" si="116"/>
        <v>60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 t="s">
        <v>8320</v>
      </c>
      <c r="P1491" t="s">
        <v>8322</v>
      </c>
      <c r="Q1491" s="9">
        <f t="shared" si="115"/>
        <v>0</v>
      </c>
      <c r="R1491">
        <f t="shared" si="116"/>
        <v>0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 t="s">
        <v>8320</v>
      </c>
      <c r="P1492" t="s">
        <v>8322</v>
      </c>
      <c r="Q1492" s="9">
        <f t="shared" si="115"/>
        <v>31</v>
      </c>
      <c r="R1492">
        <f t="shared" si="116"/>
        <v>47.11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 t="s">
        <v>8320</v>
      </c>
      <c r="P1493" t="s">
        <v>8322</v>
      </c>
      <c r="Q1493" s="9">
        <f t="shared" si="115"/>
        <v>8</v>
      </c>
      <c r="R1493">
        <f t="shared" si="116"/>
        <v>100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 t="s">
        <v>8320</v>
      </c>
      <c r="P1494" t="s">
        <v>8322</v>
      </c>
      <c r="Q1494" s="9">
        <f t="shared" si="115"/>
        <v>1</v>
      </c>
      <c r="R1494">
        <f t="shared" si="116"/>
        <v>15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 t="s">
        <v>8320</v>
      </c>
      <c r="P1495" t="s">
        <v>8322</v>
      </c>
      <c r="Q1495" s="9">
        <f t="shared" si="115"/>
        <v>0</v>
      </c>
      <c r="R1495">
        <f t="shared" si="116"/>
        <v>0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 t="s">
        <v>8320</v>
      </c>
      <c r="P1496" t="s">
        <v>8322</v>
      </c>
      <c r="Q1496" s="9">
        <f t="shared" si="115"/>
        <v>9</v>
      </c>
      <c r="R1496">
        <f t="shared" si="116"/>
        <v>40.450000000000003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 t="s">
        <v>8320</v>
      </c>
      <c r="P1497" t="s">
        <v>8322</v>
      </c>
      <c r="Q1497" s="9">
        <f t="shared" si="115"/>
        <v>0</v>
      </c>
      <c r="R1497">
        <f t="shared" si="116"/>
        <v>0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 t="s">
        <v>8320</v>
      </c>
      <c r="P1498" t="s">
        <v>8322</v>
      </c>
      <c r="Q1498" s="9">
        <f t="shared" si="115"/>
        <v>0</v>
      </c>
      <c r="R1498">
        <f t="shared" si="116"/>
        <v>0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 t="s">
        <v>8320</v>
      </c>
      <c r="P1499" t="s">
        <v>8322</v>
      </c>
      <c r="Q1499" s="9">
        <f t="shared" si="115"/>
        <v>0</v>
      </c>
      <c r="R1499">
        <f t="shared" si="116"/>
        <v>1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 t="s">
        <v>8320</v>
      </c>
      <c r="P1500" t="s">
        <v>8322</v>
      </c>
      <c r="Q1500" s="9">
        <f t="shared" si="115"/>
        <v>2</v>
      </c>
      <c r="R1500">
        <f t="shared" si="116"/>
        <v>19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 t="s">
        <v>8320</v>
      </c>
      <c r="P1501" t="s">
        <v>8322</v>
      </c>
      <c r="Q1501" s="9">
        <f t="shared" si="115"/>
        <v>0</v>
      </c>
      <c r="R1501">
        <f t="shared" si="116"/>
        <v>5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 t="s">
        <v>8320</v>
      </c>
      <c r="P1502" t="s">
        <v>8322</v>
      </c>
      <c r="Q1502" s="9">
        <f t="shared" si="115"/>
        <v>25</v>
      </c>
      <c r="R1502">
        <f t="shared" si="116"/>
        <v>46.73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 t="s">
        <v>8336</v>
      </c>
      <c r="P1503" t="s">
        <v>8337</v>
      </c>
      <c r="Q1503" s="9">
        <f t="shared" si="115"/>
        <v>166</v>
      </c>
      <c r="R1503">
        <f t="shared" si="116"/>
        <v>97.73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 t="s">
        <v>8336</v>
      </c>
      <c r="P1504" t="s">
        <v>8337</v>
      </c>
      <c r="Q1504" s="9">
        <f t="shared" si="115"/>
        <v>101</v>
      </c>
      <c r="R1504">
        <f t="shared" si="116"/>
        <v>67.84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 t="s">
        <v>8336</v>
      </c>
      <c r="P1505" t="s">
        <v>8337</v>
      </c>
      <c r="Q1505" s="9">
        <f t="shared" si="115"/>
        <v>108</v>
      </c>
      <c r="R1505">
        <f t="shared" si="116"/>
        <v>56.98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 t="s">
        <v>8336</v>
      </c>
      <c r="P1506" t="s">
        <v>8337</v>
      </c>
      <c r="Q1506" s="9">
        <f t="shared" si="115"/>
        <v>278</v>
      </c>
      <c r="R1506">
        <f t="shared" si="116"/>
        <v>67.16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 t="s">
        <v>8336</v>
      </c>
      <c r="P1507" t="s">
        <v>8337</v>
      </c>
      <c r="Q1507" s="9">
        <f t="shared" si="115"/>
        <v>104</v>
      </c>
      <c r="R1507">
        <f t="shared" si="116"/>
        <v>48.04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 t="s">
        <v>8336</v>
      </c>
      <c r="P1508" t="s">
        <v>8337</v>
      </c>
      <c r="Q1508" s="9">
        <f t="shared" si="115"/>
        <v>111</v>
      </c>
      <c r="R1508">
        <f t="shared" si="116"/>
        <v>38.86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 t="s">
        <v>8336</v>
      </c>
      <c r="P1509" t="s">
        <v>8337</v>
      </c>
      <c r="Q1509" s="9">
        <f t="shared" si="115"/>
        <v>215</v>
      </c>
      <c r="R1509">
        <f t="shared" si="116"/>
        <v>78.180000000000007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 t="s">
        <v>8336</v>
      </c>
      <c r="P1510" t="s">
        <v>8337</v>
      </c>
      <c r="Q1510" s="9">
        <f t="shared" si="115"/>
        <v>111</v>
      </c>
      <c r="R1510">
        <f t="shared" si="116"/>
        <v>97.11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 t="s">
        <v>8336</v>
      </c>
      <c r="P1511" t="s">
        <v>8337</v>
      </c>
      <c r="Q1511" s="9">
        <f t="shared" si="115"/>
        <v>124</v>
      </c>
      <c r="R1511">
        <f t="shared" si="116"/>
        <v>110.39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 t="s">
        <v>8336</v>
      </c>
      <c r="P1512" t="s">
        <v>8337</v>
      </c>
      <c r="Q1512" s="9">
        <f t="shared" si="115"/>
        <v>101</v>
      </c>
      <c r="R1512">
        <f t="shared" si="116"/>
        <v>39.92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 t="s">
        <v>8336</v>
      </c>
      <c r="P1513" t="s">
        <v>8337</v>
      </c>
      <c r="Q1513" s="9">
        <f t="shared" si="115"/>
        <v>112</v>
      </c>
      <c r="R1513">
        <f t="shared" si="116"/>
        <v>75.98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 t="s">
        <v>8336</v>
      </c>
      <c r="P1514" t="s">
        <v>8337</v>
      </c>
      <c r="Q1514" s="9">
        <f t="shared" si="115"/>
        <v>559</v>
      </c>
      <c r="R1514">
        <f t="shared" si="116"/>
        <v>58.38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 t="s">
        <v>8336</v>
      </c>
      <c r="P1515" t="s">
        <v>8337</v>
      </c>
      <c r="Q1515" s="9">
        <f t="shared" si="115"/>
        <v>150</v>
      </c>
      <c r="R1515">
        <f t="shared" si="116"/>
        <v>55.82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 t="s">
        <v>8336</v>
      </c>
      <c r="P1516" t="s">
        <v>8337</v>
      </c>
      <c r="Q1516" s="9">
        <f t="shared" si="115"/>
        <v>106</v>
      </c>
      <c r="R1516">
        <f t="shared" si="116"/>
        <v>151.24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 t="s">
        <v>8336</v>
      </c>
      <c r="P1517" t="s">
        <v>8337</v>
      </c>
      <c r="Q1517" s="9">
        <f t="shared" si="115"/>
        <v>157</v>
      </c>
      <c r="R1517">
        <f t="shared" si="116"/>
        <v>849.67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 t="s">
        <v>8336</v>
      </c>
      <c r="P1518" t="s">
        <v>8337</v>
      </c>
      <c r="Q1518" s="9">
        <f t="shared" si="115"/>
        <v>109</v>
      </c>
      <c r="R1518">
        <f t="shared" si="116"/>
        <v>159.24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 t="s">
        <v>8336</v>
      </c>
      <c r="P1519" t="s">
        <v>8337</v>
      </c>
      <c r="Q1519" s="9">
        <f t="shared" si="115"/>
        <v>162</v>
      </c>
      <c r="R1519">
        <f t="shared" si="116"/>
        <v>39.51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 t="s">
        <v>8336</v>
      </c>
      <c r="P1520" t="s">
        <v>8337</v>
      </c>
      <c r="Q1520" s="9">
        <f t="shared" si="115"/>
        <v>205</v>
      </c>
      <c r="R1520">
        <f t="shared" si="116"/>
        <v>130.53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 t="s">
        <v>8336</v>
      </c>
      <c r="P1521" t="s">
        <v>8337</v>
      </c>
      <c r="Q1521" s="9">
        <f t="shared" si="115"/>
        <v>103</v>
      </c>
      <c r="R1521">
        <f t="shared" si="116"/>
        <v>64.16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 t="s">
        <v>8336</v>
      </c>
      <c r="P1522" t="s">
        <v>8337</v>
      </c>
      <c r="Q1522" s="9">
        <f t="shared" si="115"/>
        <v>103</v>
      </c>
      <c r="R1522">
        <f t="shared" si="116"/>
        <v>111.53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 t="s">
        <v>8336</v>
      </c>
      <c r="P1523" t="s">
        <v>8337</v>
      </c>
      <c r="Q1523" s="9">
        <f t="shared" si="115"/>
        <v>107</v>
      </c>
      <c r="R1523">
        <f t="shared" si="116"/>
        <v>170.45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 t="s">
        <v>8336</v>
      </c>
      <c r="P1524" t="s">
        <v>8337</v>
      </c>
      <c r="Q1524" s="9">
        <f t="shared" si="115"/>
        <v>139</v>
      </c>
      <c r="R1524">
        <f t="shared" si="116"/>
        <v>133.74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 t="s">
        <v>8336</v>
      </c>
      <c r="P1525" t="s">
        <v>8337</v>
      </c>
      <c r="Q1525" s="9">
        <f t="shared" si="115"/>
        <v>125</v>
      </c>
      <c r="R1525">
        <f t="shared" si="116"/>
        <v>95.83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 t="s">
        <v>8336</v>
      </c>
      <c r="P1526" t="s">
        <v>8337</v>
      </c>
      <c r="Q1526" s="9">
        <f t="shared" si="115"/>
        <v>207</v>
      </c>
      <c r="R1526">
        <f t="shared" si="116"/>
        <v>221.79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 t="s">
        <v>8336</v>
      </c>
      <c r="P1527" t="s">
        <v>8337</v>
      </c>
      <c r="Q1527" s="9">
        <f t="shared" si="115"/>
        <v>174</v>
      </c>
      <c r="R1527">
        <f t="shared" si="116"/>
        <v>32.32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 t="s">
        <v>8336</v>
      </c>
      <c r="P1528" t="s">
        <v>8337</v>
      </c>
      <c r="Q1528" s="9">
        <f t="shared" si="115"/>
        <v>120</v>
      </c>
      <c r="R1528">
        <f t="shared" si="116"/>
        <v>98.84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 t="s">
        <v>8336</v>
      </c>
      <c r="P1529" t="s">
        <v>8337</v>
      </c>
      <c r="Q1529" s="9">
        <f t="shared" si="115"/>
        <v>110</v>
      </c>
      <c r="R1529">
        <f t="shared" si="116"/>
        <v>55.22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 t="s">
        <v>8336</v>
      </c>
      <c r="P1530" t="s">
        <v>8337</v>
      </c>
      <c r="Q1530" s="9">
        <f t="shared" si="115"/>
        <v>282</v>
      </c>
      <c r="R1530">
        <f t="shared" si="116"/>
        <v>52.79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 t="s">
        <v>8336</v>
      </c>
      <c r="P1531" t="s">
        <v>8337</v>
      </c>
      <c r="Q1531" s="9">
        <f t="shared" si="115"/>
        <v>101</v>
      </c>
      <c r="R1531">
        <f t="shared" si="116"/>
        <v>135.66999999999999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 t="s">
        <v>8336</v>
      </c>
      <c r="P1532" t="s">
        <v>8337</v>
      </c>
      <c r="Q1532" s="9">
        <f t="shared" si="115"/>
        <v>135</v>
      </c>
      <c r="R1532">
        <f t="shared" si="116"/>
        <v>53.99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 t="s">
        <v>8336</v>
      </c>
      <c r="P1533" t="s">
        <v>8337</v>
      </c>
      <c r="Q1533" s="9">
        <f t="shared" si="115"/>
        <v>176</v>
      </c>
      <c r="R1533">
        <f t="shared" si="116"/>
        <v>56.64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 t="s">
        <v>8336</v>
      </c>
      <c r="P1534" t="s">
        <v>8337</v>
      </c>
      <c r="Q1534" s="9">
        <f t="shared" si="115"/>
        <v>484</v>
      </c>
      <c r="R1534">
        <f t="shared" si="116"/>
        <v>82.32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 t="s">
        <v>8336</v>
      </c>
      <c r="P1535" t="s">
        <v>8337</v>
      </c>
      <c r="Q1535" s="9">
        <f t="shared" si="115"/>
        <v>145</v>
      </c>
      <c r="R1535">
        <f t="shared" si="116"/>
        <v>88.26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 t="s">
        <v>8336</v>
      </c>
      <c r="P1536" t="s">
        <v>8337</v>
      </c>
      <c r="Q1536" s="9">
        <f t="shared" si="115"/>
        <v>418</v>
      </c>
      <c r="R1536">
        <f t="shared" si="116"/>
        <v>84.91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 t="s">
        <v>8336</v>
      </c>
      <c r="P1537" t="s">
        <v>8337</v>
      </c>
      <c r="Q1537" s="9">
        <f t="shared" si="115"/>
        <v>132</v>
      </c>
      <c r="R1537">
        <f t="shared" si="116"/>
        <v>48.15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 t="s">
        <v>8336</v>
      </c>
      <c r="P1538" t="s">
        <v>8337</v>
      </c>
      <c r="Q1538" s="9">
        <f t="shared" ref="Q1538:Q1601" si="120">ROUND(E1538/D1538*100,0)</f>
        <v>250</v>
      </c>
      <c r="R1538">
        <f t="shared" si="116"/>
        <v>66.02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 t="s">
        <v>8336</v>
      </c>
      <c r="P1539" t="s">
        <v>8337</v>
      </c>
      <c r="Q1539" s="9">
        <f t="shared" si="120"/>
        <v>180</v>
      </c>
      <c r="R1539">
        <f t="shared" ref="R1539:R1602" si="121">IFERROR(ROUND(E1539/L1539,2),0)</f>
        <v>96.38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 t="s">
        <v>8336</v>
      </c>
      <c r="P1540" t="s">
        <v>8337</v>
      </c>
      <c r="Q1540" s="9">
        <f t="shared" si="120"/>
        <v>103</v>
      </c>
      <c r="R1540">
        <f t="shared" si="121"/>
        <v>156.16999999999999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 t="s">
        <v>8336</v>
      </c>
      <c r="P1541" t="s">
        <v>8337</v>
      </c>
      <c r="Q1541" s="9">
        <f t="shared" si="120"/>
        <v>136</v>
      </c>
      <c r="R1541">
        <f t="shared" si="121"/>
        <v>95.76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 t="s">
        <v>8336</v>
      </c>
      <c r="P1542" t="s">
        <v>8337</v>
      </c>
      <c r="Q1542" s="9">
        <f t="shared" si="120"/>
        <v>118</v>
      </c>
      <c r="R1542">
        <f t="shared" si="121"/>
        <v>180.41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 t="s">
        <v>8336</v>
      </c>
      <c r="P1543" t="s">
        <v>8341</v>
      </c>
      <c r="Q1543" s="9">
        <f t="shared" si="120"/>
        <v>0</v>
      </c>
      <c r="R1543">
        <f t="shared" si="121"/>
        <v>3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 t="s">
        <v>8336</v>
      </c>
      <c r="P1544" t="s">
        <v>8341</v>
      </c>
      <c r="Q1544" s="9">
        <f t="shared" si="120"/>
        <v>4</v>
      </c>
      <c r="R1544">
        <f t="shared" si="121"/>
        <v>20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 t="s">
        <v>8336</v>
      </c>
      <c r="P1545" t="s">
        <v>8341</v>
      </c>
      <c r="Q1545" s="9">
        <f t="shared" si="120"/>
        <v>0</v>
      </c>
      <c r="R1545">
        <f t="shared" si="121"/>
        <v>10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 t="s">
        <v>8336</v>
      </c>
      <c r="P1546" t="s">
        <v>8341</v>
      </c>
      <c r="Q1546" s="9">
        <f t="shared" si="120"/>
        <v>0</v>
      </c>
      <c r="R1546">
        <f t="shared" si="121"/>
        <v>0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 t="s">
        <v>8336</v>
      </c>
      <c r="P1547" t="s">
        <v>8341</v>
      </c>
      <c r="Q1547" s="9">
        <f t="shared" si="120"/>
        <v>0</v>
      </c>
      <c r="R1547">
        <f t="shared" si="121"/>
        <v>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 t="s">
        <v>8336</v>
      </c>
      <c r="P1548" t="s">
        <v>8341</v>
      </c>
      <c r="Q1548" s="9">
        <f t="shared" si="120"/>
        <v>29</v>
      </c>
      <c r="R1548">
        <f t="shared" si="121"/>
        <v>26.27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 t="s">
        <v>8336</v>
      </c>
      <c r="P1549" t="s">
        <v>8341</v>
      </c>
      <c r="Q1549" s="9">
        <f t="shared" si="120"/>
        <v>0</v>
      </c>
      <c r="R1549">
        <f t="shared" si="121"/>
        <v>0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 t="s">
        <v>8336</v>
      </c>
      <c r="P1550" t="s">
        <v>8341</v>
      </c>
      <c r="Q1550" s="9">
        <f t="shared" si="120"/>
        <v>9</v>
      </c>
      <c r="R1550">
        <f t="shared" si="121"/>
        <v>60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 t="s">
        <v>8336</v>
      </c>
      <c r="P1551" t="s">
        <v>8341</v>
      </c>
      <c r="Q1551" s="9">
        <f t="shared" si="120"/>
        <v>34</v>
      </c>
      <c r="R1551">
        <f t="shared" si="121"/>
        <v>28.33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 t="s">
        <v>8336</v>
      </c>
      <c r="P1552" t="s">
        <v>8341</v>
      </c>
      <c r="Q1552" s="9">
        <f t="shared" si="120"/>
        <v>13</v>
      </c>
      <c r="R1552">
        <f t="shared" si="121"/>
        <v>14.43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 t="s">
        <v>8336</v>
      </c>
      <c r="P1553" t="s">
        <v>8341</v>
      </c>
      <c r="Q1553" s="9">
        <f t="shared" si="120"/>
        <v>0</v>
      </c>
      <c r="R1553">
        <f t="shared" si="121"/>
        <v>0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 t="s">
        <v>8336</v>
      </c>
      <c r="P1554" t="s">
        <v>8341</v>
      </c>
      <c r="Q1554" s="9">
        <f t="shared" si="120"/>
        <v>49</v>
      </c>
      <c r="R1554">
        <f t="shared" si="121"/>
        <v>132.19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 t="s">
        <v>8336</v>
      </c>
      <c r="P1555" t="s">
        <v>8341</v>
      </c>
      <c r="Q1555" s="9">
        <f t="shared" si="120"/>
        <v>0</v>
      </c>
      <c r="R1555">
        <f t="shared" si="121"/>
        <v>0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 t="s">
        <v>8336</v>
      </c>
      <c r="P1556" t="s">
        <v>8341</v>
      </c>
      <c r="Q1556" s="9">
        <f t="shared" si="120"/>
        <v>0</v>
      </c>
      <c r="R1556">
        <f t="shared" si="121"/>
        <v>0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 t="s">
        <v>8336</v>
      </c>
      <c r="P1557" t="s">
        <v>8341</v>
      </c>
      <c r="Q1557" s="9">
        <f t="shared" si="120"/>
        <v>0</v>
      </c>
      <c r="R1557">
        <f t="shared" si="121"/>
        <v>0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 t="s">
        <v>8336</v>
      </c>
      <c r="P1558" t="s">
        <v>8341</v>
      </c>
      <c r="Q1558" s="9">
        <f t="shared" si="120"/>
        <v>45</v>
      </c>
      <c r="R1558">
        <f t="shared" si="121"/>
        <v>56.42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 t="s">
        <v>8336</v>
      </c>
      <c r="P1559" t="s">
        <v>8341</v>
      </c>
      <c r="Q1559" s="9">
        <f t="shared" si="120"/>
        <v>4</v>
      </c>
      <c r="R1559">
        <f t="shared" si="121"/>
        <v>100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 t="s">
        <v>8336</v>
      </c>
      <c r="P1560" t="s">
        <v>8341</v>
      </c>
      <c r="Q1560" s="9">
        <f t="shared" si="120"/>
        <v>5</v>
      </c>
      <c r="R1560">
        <f t="shared" si="121"/>
        <v>11.67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 t="s">
        <v>8336</v>
      </c>
      <c r="P1561" t="s">
        <v>8341</v>
      </c>
      <c r="Q1561" s="9">
        <f t="shared" si="120"/>
        <v>0</v>
      </c>
      <c r="R1561">
        <f t="shared" si="121"/>
        <v>50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 t="s">
        <v>8336</v>
      </c>
      <c r="P1562" t="s">
        <v>8341</v>
      </c>
      <c r="Q1562" s="9">
        <f t="shared" si="120"/>
        <v>4</v>
      </c>
      <c r="R1562">
        <f t="shared" si="121"/>
        <v>23.5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 t="s">
        <v>8320</v>
      </c>
      <c r="P1563" t="s">
        <v>8342</v>
      </c>
      <c r="Q1563" s="9">
        <f t="shared" si="120"/>
        <v>1</v>
      </c>
      <c r="R1563">
        <f t="shared" si="121"/>
        <v>67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 t="s">
        <v>8320</v>
      </c>
      <c r="P1564" t="s">
        <v>8342</v>
      </c>
      <c r="Q1564" s="9">
        <f t="shared" si="120"/>
        <v>0</v>
      </c>
      <c r="R1564">
        <f t="shared" si="121"/>
        <v>0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 t="s">
        <v>8320</v>
      </c>
      <c r="P1565" t="s">
        <v>8342</v>
      </c>
      <c r="Q1565" s="9">
        <f t="shared" si="120"/>
        <v>1</v>
      </c>
      <c r="R1565">
        <f t="shared" si="121"/>
        <v>42.5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 t="s">
        <v>8320</v>
      </c>
      <c r="P1566" t="s">
        <v>8342</v>
      </c>
      <c r="Q1566" s="9">
        <f t="shared" si="120"/>
        <v>0</v>
      </c>
      <c r="R1566">
        <f t="shared" si="121"/>
        <v>10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 t="s">
        <v>8320</v>
      </c>
      <c r="P1567" t="s">
        <v>8342</v>
      </c>
      <c r="Q1567" s="9">
        <f t="shared" si="120"/>
        <v>3</v>
      </c>
      <c r="R1567">
        <f t="shared" si="121"/>
        <v>100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 t="s">
        <v>8320</v>
      </c>
      <c r="P1568" t="s">
        <v>8342</v>
      </c>
      <c r="Q1568" s="9">
        <f t="shared" si="120"/>
        <v>21</v>
      </c>
      <c r="R1568">
        <f t="shared" si="121"/>
        <v>108.05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 t="s">
        <v>8320</v>
      </c>
      <c r="P1569" t="s">
        <v>8342</v>
      </c>
      <c r="Q1569" s="9">
        <f t="shared" si="120"/>
        <v>4</v>
      </c>
      <c r="R1569">
        <f t="shared" si="121"/>
        <v>26.92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 t="s">
        <v>8320</v>
      </c>
      <c r="P1570" t="s">
        <v>8342</v>
      </c>
      <c r="Q1570" s="9">
        <f t="shared" si="120"/>
        <v>14</v>
      </c>
      <c r="R1570">
        <f t="shared" si="121"/>
        <v>155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 t="s">
        <v>8320</v>
      </c>
      <c r="P1571" t="s">
        <v>8342</v>
      </c>
      <c r="Q1571" s="9">
        <f t="shared" si="120"/>
        <v>0</v>
      </c>
      <c r="R1571">
        <f t="shared" si="121"/>
        <v>0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 t="s">
        <v>8320</v>
      </c>
      <c r="P1572" t="s">
        <v>8342</v>
      </c>
      <c r="Q1572" s="9">
        <f t="shared" si="120"/>
        <v>41</v>
      </c>
      <c r="R1572">
        <f t="shared" si="121"/>
        <v>47.77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 t="s">
        <v>8320</v>
      </c>
      <c r="P1573" t="s">
        <v>8342</v>
      </c>
      <c r="Q1573" s="9">
        <f t="shared" si="120"/>
        <v>1</v>
      </c>
      <c r="R1573">
        <f t="shared" si="121"/>
        <v>20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 t="s">
        <v>8320</v>
      </c>
      <c r="P1574" t="s">
        <v>8342</v>
      </c>
      <c r="Q1574" s="9">
        <f t="shared" si="120"/>
        <v>5</v>
      </c>
      <c r="R1574">
        <f t="shared" si="121"/>
        <v>41.67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 t="s">
        <v>8320</v>
      </c>
      <c r="P1575" t="s">
        <v>8342</v>
      </c>
      <c r="Q1575" s="9">
        <f t="shared" si="120"/>
        <v>2</v>
      </c>
      <c r="R1575">
        <f t="shared" si="121"/>
        <v>74.33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 t="s">
        <v>8320</v>
      </c>
      <c r="P1576" t="s">
        <v>8342</v>
      </c>
      <c r="Q1576" s="9">
        <f t="shared" si="120"/>
        <v>5</v>
      </c>
      <c r="R1576">
        <f t="shared" si="121"/>
        <v>84.33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 t="s">
        <v>8320</v>
      </c>
      <c r="P1577" t="s">
        <v>8342</v>
      </c>
      <c r="Q1577" s="9">
        <f t="shared" si="120"/>
        <v>23</v>
      </c>
      <c r="R1577">
        <f t="shared" si="121"/>
        <v>65.459999999999994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 t="s">
        <v>8320</v>
      </c>
      <c r="P1578" t="s">
        <v>8342</v>
      </c>
      <c r="Q1578" s="9">
        <f t="shared" si="120"/>
        <v>13</v>
      </c>
      <c r="R1578">
        <f t="shared" si="121"/>
        <v>65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 t="s">
        <v>8320</v>
      </c>
      <c r="P1579" t="s">
        <v>8342</v>
      </c>
      <c r="Q1579" s="9">
        <f t="shared" si="120"/>
        <v>1</v>
      </c>
      <c r="R1579">
        <f t="shared" si="121"/>
        <v>27.5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 t="s">
        <v>8320</v>
      </c>
      <c r="P1580" t="s">
        <v>8342</v>
      </c>
      <c r="Q1580" s="9">
        <f t="shared" si="120"/>
        <v>11</v>
      </c>
      <c r="R1580">
        <f t="shared" si="121"/>
        <v>51.25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 t="s">
        <v>8320</v>
      </c>
      <c r="P1581" t="s">
        <v>8342</v>
      </c>
      <c r="Q1581" s="9">
        <f t="shared" si="120"/>
        <v>1</v>
      </c>
      <c r="R1581">
        <f t="shared" si="121"/>
        <v>14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 t="s">
        <v>8320</v>
      </c>
      <c r="P1582" t="s">
        <v>8342</v>
      </c>
      <c r="Q1582" s="9">
        <f t="shared" si="120"/>
        <v>0</v>
      </c>
      <c r="R1582">
        <f t="shared" si="121"/>
        <v>0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 t="s">
        <v>8336</v>
      </c>
      <c r="P1583" t="s">
        <v>8343</v>
      </c>
      <c r="Q1583" s="9">
        <f t="shared" si="120"/>
        <v>1</v>
      </c>
      <c r="R1583">
        <f t="shared" si="121"/>
        <v>5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 t="s">
        <v>8336</v>
      </c>
      <c r="P1584" t="s">
        <v>8343</v>
      </c>
      <c r="Q1584" s="9">
        <f t="shared" si="120"/>
        <v>9</v>
      </c>
      <c r="R1584">
        <f t="shared" si="121"/>
        <v>31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 t="s">
        <v>8336</v>
      </c>
      <c r="P1585" t="s">
        <v>8343</v>
      </c>
      <c r="Q1585" s="9">
        <f t="shared" si="120"/>
        <v>0</v>
      </c>
      <c r="R1585">
        <f t="shared" si="121"/>
        <v>15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 t="s">
        <v>8336</v>
      </c>
      <c r="P1586" t="s">
        <v>8343</v>
      </c>
      <c r="Q1586" s="9">
        <f t="shared" si="120"/>
        <v>0</v>
      </c>
      <c r="R1586">
        <f t="shared" si="121"/>
        <v>0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 t="s">
        <v>8336</v>
      </c>
      <c r="P1587" t="s">
        <v>8343</v>
      </c>
      <c r="Q1587" s="9">
        <f t="shared" si="120"/>
        <v>79</v>
      </c>
      <c r="R1587">
        <f t="shared" si="121"/>
        <v>131.66999999999999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 t="s">
        <v>8336</v>
      </c>
      <c r="P1588" t="s">
        <v>8343</v>
      </c>
      <c r="Q1588" s="9">
        <f t="shared" si="120"/>
        <v>0</v>
      </c>
      <c r="R1588">
        <f t="shared" si="121"/>
        <v>0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 t="s">
        <v>8336</v>
      </c>
      <c r="P1589" t="s">
        <v>8343</v>
      </c>
      <c r="Q1589" s="9">
        <f t="shared" si="120"/>
        <v>0</v>
      </c>
      <c r="R1589">
        <f t="shared" si="121"/>
        <v>1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 t="s">
        <v>8336</v>
      </c>
      <c r="P1590" t="s">
        <v>8343</v>
      </c>
      <c r="Q1590" s="9">
        <f t="shared" si="120"/>
        <v>0</v>
      </c>
      <c r="R1590">
        <f t="shared" si="121"/>
        <v>0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 t="s">
        <v>8336</v>
      </c>
      <c r="P1591" t="s">
        <v>8343</v>
      </c>
      <c r="Q1591" s="9">
        <f t="shared" si="120"/>
        <v>0</v>
      </c>
      <c r="R1591">
        <f t="shared" si="121"/>
        <v>0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 t="s">
        <v>8336</v>
      </c>
      <c r="P1592" t="s">
        <v>8343</v>
      </c>
      <c r="Q1592" s="9">
        <f t="shared" si="120"/>
        <v>2</v>
      </c>
      <c r="R1592">
        <f t="shared" si="121"/>
        <v>510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 t="s">
        <v>8336</v>
      </c>
      <c r="P1593" t="s">
        <v>8343</v>
      </c>
      <c r="Q1593" s="9">
        <f t="shared" si="120"/>
        <v>29</v>
      </c>
      <c r="R1593">
        <f t="shared" si="121"/>
        <v>44.48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 t="s">
        <v>8336</v>
      </c>
      <c r="P1594" t="s">
        <v>8343</v>
      </c>
      <c r="Q1594" s="9">
        <f t="shared" si="120"/>
        <v>0</v>
      </c>
      <c r="R1594">
        <f t="shared" si="121"/>
        <v>0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 t="s">
        <v>8336</v>
      </c>
      <c r="P1595" t="s">
        <v>8343</v>
      </c>
      <c r="Q1595" s="9">
        <f t="shared" si="120"/>
        <v>0</v>
      </c>
      <c r="R1595">
        <f t="shared" si="121"/>
        <v>1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 t="s">
        <v>8336</v>
      </c>
      <c r="P1596" t="s">
        <v>8343</v>
      </c>
      <c r="Q1596" s="9">
        <f t="shared" si="120"/>
        <v>21</v>
      </c>
      <c r="R1596">
        <f t="shared" si="121"/>
        <v>20.5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 t="s">
        <v>8336</v>
      </c>
      <c r="P1597" t="s">
        <v>8343</v>
      </c>
      <c r="Q1597" s="9">
        <f t="shared" si="120"/>
        <v>0</v>
      </c>
      <c r="R1597">
        <f t="shared" si="121"/>
        <v>40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 t="s">
        <v>8336</v>
      </c>
      <c r="P1598" t="s">
        <v>8343</v>
      </c>
      <c r="Q1598" s="9">
        <f t="shared" si="120"/>
        <v>2</v>
      </c>
      <c r="R1598">
        <f t="shared" si="121"/>
        <v>25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 t="s">
        <v>8336</v>
      </c>
      <c r="P1599" t="s">
        <v>8343</v>
      </c>
      <c r="Q1599" s="9">
        <f t="shared" si="120"/>
        <v>0</v>
      </c>
      <c r="R1599">
        <f t="shared" si="121"/>
        <v>0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 t="s">
        <v>8336</v>
      </c>
      <c r="P1600" t="s">
        <v>8343</v>
      </c>
      <c r="Q1600" s="9">
        <f t="shared" si="120"/>
        <v>0</v>
      </c>
      <c r="R1600">
        <f t="shared" si="121"/>
        <v>1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 t="s">
        <v>8336</v>
      </c>
      <c r="P1601" t="s">
        <v>8343</v>
      </c>
      <c r="Q1601" s="9">
        <f t="shared" si="120"/>
        <v>0</v>
      </c>
      <c r="R1601">
        <f t="shared" si="121"/>
        <v>0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 t="s">
        <v>8336</v>
      </c>
      <c r="P1602" t="s">
        <v>8343</v>
      </c>
      <c r="Q1602" s="9">
        <f t="shared" ref="Q1602:Q1665" si="125">ROUND(E1602/D1602*100,0)</f>
        <v>7</v>
      </c>
      <c r="R1602">
        <f t="shared" si="121"/>
        <v>40.78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 t="s">
        <v>8323</v>
      </c>
      <c r="P1603" t="s">
        <v>8324</v>
      </c>
      <c r="Q1603" s="9">
        <f t="shared" si="125"/>
        <v>108</v>
      </c>
      <c r="R1603">
        <f t="shared" ref="R1603:R1666" si="126">IFERROR(ROUND(E1603/L1603,2),0)</f>
        <v>48.33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 t="s">
        <v>8323</v>
      </c>
      <c r="P1604" t="s">
        <v>8324</v>
      </c>
      <c r="Q1604" s="9">
        <f t="shared" si="125"/>
        <v>100</v>
      </c>
      <c r="R1604">
        <f t="shared" si="126"/>
        <v>46.95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 t="s">
        <v>8323</v>
      </c>
      <c r="P1605" t="s">
        <v>8324</v>
      </c>
      <c r="Q1605" s="9">
        <f t="shared" si="125"/>
        <v>100</v>
      </c>
      <c r="R1605">
        <f t="shared" si="126"/>
        <v>66.69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 t="s">
        <v>8323</v>
      </c>
      <c r="P1606" t="s">
        <v>8324</v>
      </c>
      <c r="Q1606" s="9">
        <f t="shared" si="125"/>
        <v>122</v>
      </c>
      <c r="R1606">
        <f t="shared" si="126"/>
        <v>48.84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 t="s">
        <v>8323</v>
      </c>
      <c r="P1607" t="s">
        <v>8324</v>
      </c>
      <c r="Q1607" s="9">
        <f t="shared" si="125"/>
        <v>101</v>
      </c>
      <c r="R1607">
        <f t="shared" si="126"/>
        <v>137.31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 t="s">
        <v>8323</v>
      </c>
      <c r="P1608" t="s">
        <v>8324</v>
      </c>
      <c r="Q1608" s="9">
        <f t="shared" si="125"/>
        <v>101</v>
      </c>
      <c r="R1608">
        <f t="shared" si="126"/>
        <v>87.83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 t="s">
        <v>8323</v>
      </c>
      <c r="P1609" t="s">
        <v>8324</v>
      </c>
      <c r="Q1609" s="9">
        <f t="shared" si="125"/>
        <v>145</v>
      </c>
      <c r="R1609">
        <f t="shared" si="126"/>
        <v>70.790000000000006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 t="s">
        <v>8323</v>
      </c>
      <c r="P1610" t="s">
        <v>8324</v>
      </c>
      <c r="Q1610" s="9">
        <f t="shared" si="125"/>
        <v>101</v>
      </c>
      <c r="R1610">
        <f t="shared" si="126"/>
        <v>52.83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 t="s">
        <v>8323</v>
      </c>
      <c r="P1611" t="s">
        <v>8324</v>
      </c>
      <c r="Q1611" s="9">
        <f t="shared" si="125"/>
        <v>118</v>
      </c>
      <c r="R1611">
        <f t="shared" si="126"/>
        <v>443.75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 t="s">
        <v>8323</v>
      </c>
      <c r="P1612" t="s">
        <v>8324</v>
      </c>
      <c r="Q1612" s="9">
        <f t="shared" si="125"/>
        <v>272</v>
      </c>
      <c r="R1612">
        <f t="shared" si="126"/>
        <v>48.54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 t="s">
        <v>8323</v>
      </c>
      <c r="P1613" t="s">
        <v>8324</v>
      </c>
      <c r="Q1613" s="9">
        <f t="shared" si="125"/>
        <v>125</v>
      </c>
      <c r="R1613">
        <f t="shared" si="126"/>
        <v>37.07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 t="s">
        <v>8323</v>
      </c>
      <c r="P1614" t="s">
        <v>8324</v>
      </c>
      <c r="Q1614" s="9">
        <f t="shared" si="125"/>
        <v>110</v>
      </c>
      <c r="R1614">
        <f t="shared" si="126"/>
        <v>50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 t="s">
        <v>8323</v>
      </c>
      <c r="P1615" t="s">
        <v>8324</v>
      </c>
      <c r="Q1615" s="9">
        <f t="shared" si="125"/>
        <v>102</v>
      </c>
      <c r="R1615">
        <f t="shared" si="126"/>
        <v>39.04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 t="s">
        <v>8323</v>
      </c>
      <c r="P1616" t="s">
        <v>8324</v>
      </c>
      <c r="Q1616" s="9">
        <f t="shared" si="125"/>
        <v>103</v>
      </c>
      <c r="R1616">
        <f t="shared" si="126"/>
        <v>66.69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 t="s">
        <v>8323</v>
      </c>
      <c r="P1617" t="s">
        <v>8324</v>
      </c>
      <c r="Q1617" s="9">
        <f t="shared" si="125"/>
        <v>114</v>
      </c>
      <c r="R1617">
        <f t="shared" si="126"/>
        <v>67.13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 t="s">
        <v>8323</v>
      </c>
      <c r="P1618" t="s">
        <v>8324</v>
      </c>
      <c r="Q1618" s="9">
        <f t="shared" si="125"/>
        <v>104</v>
      </c>
      <c r="R1618">
        <f t="shared" si="126"/>
        <v>66.37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 t="s">
        <v>8323</v>
      </c>
      <c r="P1619" t="s">
        <v>8324</v>
      </c>
      <c r="Q1619" s="9">
        <f t="shared" si="125"/>
        <v>146</v>
      </c>
      <c r="R1619">
        <f t="shared" si="126"/>
        <v>64.62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 t="s">
        <v>8323</v>
      </c>
      <c r="P1620" t="s">
        <v>8324</v>
      </c>
      <c r="Q1620" s="9">
        <f t="shared" si="125"/>
        <v>105</v>
      </c>
      <c r="R1620">
        <f t="shared" si="126"/>
        <v>58.37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 t="s">
        <v>8323</v>
      </c>
      <c r="P1621" t="s">
        <v>8324</v>
      </c>
      <c r="Q1621" s="9">
        <f t="shared" si="125"/>
        <v>133</v>
      </c>
      <c r="R1621">
        <f t="shared" si="126"/>
        <v>86.96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 t="s">
        <v>8323</v>
      </c>
      <c r="P1622" t="s">
        <v>8324</v>
      </c>
      <c r="Q1622" s="9">
        <f t="shared" si="125"/>
        <v>113</v>
      </c>
      <c r="R1622">
        <f t="shared" si="126"/>
        <v>66.47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 t="s">
        <v>8323</v>
      </c>
      <c r="P1623" t="s">
        <v>8324</v>
      </c>
      <c r="Q1623" s="9">
        <f t="shared" si="125"/>
        <v>121</v>
      </c>
      <c r="R1623">
        <f t="shared" si="126"/>
        <v>163.78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 t="s">
        <v>8323</v>
      </c>
      <c r="P1624" t="s">
        <v>8324</v>
      </c>
      <c r="Q1624" s="9">
        <f t="shared" si="125"/>
        <v>102</v>
      </c>
      <c r="R1624">
        <f t="shared" si="126"/>
        <v>107.98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 t="s">
        <v>8323</v>
      </c>
      <c r="P1625" t="s">
        <v>8324</v>
      </c>
      <c r="Q1625" s="9">
        <f t="shared" si="125"/>
        <v>101</v>
      </c>
      <c r="R1625">
        <f t="shared" si="126"/>
        <v>42.11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 t="s">
        <v>8323</v>
      </c>
      <c r="P1626" t="s">
        <v>8324</v>
      </c>
      <c r="Q1626" s="9">
        <f t="shared" si="125"/>
        <v>118</v>
      </c>
      <c r="R1626">
        <f t="shared" si="126"/>
        <v>47.2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 t="s">
        <v>8323</v>
      </c>
      <c r="P1627" t="s">
        <v>8324</v>
      </c>
      <c r="Q1627" s="9">
        <f t="shared" si="125"/>
        <v>155</v>
      </c>
      <c r="R1627">
        <f t="shared" si="126"/>
        <v>112.02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 t="s">
        <v>8323</v>
      </c>
      <c r="P1628" t="s">
        <v>8324</v>
      </c>
      <c r="Q1628" s="9">
        <f t="shared" si="125"/>
        <v>101</v>
      </c>
      <c r="R1628">
        <f t="shared" si="126"/>
        <v>74.95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 t="s">
        <v>8323</v>
      </c>
      <c r="P1629" t="s">
        <v>8324</v>
      </c>
      <c r="Q1629" s="9">
        <f t="shared" si="125"/>
        <v>117</v>
      </c>
      <c r="R1629">
        <f t="shared" si="126"/>
        <v>61.58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 t="s">
        <v>8323</v>
      </c>
      <c r="P1630" t="s">
        <v>8324</v>
      </c>
      <c r="Q1630" s="9">
        <f t="shared" si="125"/>
        <v>101</v>
      </c>
      <c r="R1630">
        <f t="shared" si="126"/>
        <v>45.88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 t="s">
        <v>8323</v>
      </c>
      <c r="P1631" t="s">
        <v>8324</v>
      </c>
      <c r="Q1631" s="9">
        <f t="shared" si="125"/>
        <v>104</v>
      </c>
      <c r="R1631">
        <f t="shared" si="126"/>
        <v>75.849999999999994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 t="s">
        <v>8323</v>
      </c>
      <c r="P1632" t="s">
        <v>8324</v>
      </c>
      <c r="Q1632" s="9">
        <f t="shared" si="125"/>
        <v>265</v>
      </c>
      <c r="R1632">
        <f t="shared" si="126"/>
        <v>84.21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 t="s">
        <v>8323</v>
      </c>
      <c r="P1633" t="s">
        <v>8324</v>
      </c>
      <c r="Q1633" s="9">
        <f t="shared" si="125"/>
        <v>156</v>
      </c>
      <c r="R1633">
        <f t="shared" si="126"/>
        <v>117.23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 t="s">
        <v>8323</v>
      </c>
      <c r="P1634" t="s">
        <v>8324</v>
      </c>
      <c r="Q1634" s="9">
        <f t="shared" si="125"/>
        <v>102</v>
      </c>
      <c r="R1634">
        <f t="shared" si="126"/>
        <v>86.49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 t="s">
        <v>8323</v>
      </c>
      <c r="P1635" t="s">
        <v>8324</v>
      </c>
      <c r="Q1635" s="9">
        <f t="shared" si="125"/>
        <v>100</v>
      </c>
      <c r="R1635">
        <f t="shared" si="126"/>
        <v>172.41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 t="s">
        <v>8323</v>
      </c>
      <c r="P1636" t="s">
        <v>8324</v>
      </c>
      <c r="Q1636" s="9">
        <f t="shared" si="125"/>
        <v>101</v>
      </c>
      <c r="R1636">
        <f t="shared" si="126"/>
        <v>62.81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 t="s">
        <v>8323</v>
      </c>
      <c r="P1637" t="s">
        <v>8324</v>
      </c>
      <c r="Q1637" s="9">
        <f t="shared" si="125"/>
        <v>125</v>
      </c>
      <c r="R1637">
        <f t="shared" si="126"/>
        <v>67.73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 t="s">
        <v>8323</v>
      </c>
      <c r="P1638" t="s">
        <v>8324</v>
      </c>
      <c r="Q1638" s="9">
        <f t="shared" si="125"/>
        <v>104</v>
      </c>
      <c r="R1638">
        <f t="shared" si="126"/>
        <v>53.56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 t="s">
        <v>8323</v>
      </c>
      <c r="P1639" t="s">
        <v>8324</v>
      </c>
      <c r="Q1639" s="9">
        <f t="shared" si="125"/>
        <v>104</v>
      </c>
      <c r="R1639">
        <f t="shared" si="126"/>
        <v>34.6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 t="s">
        <v>8323</v>
      </c>
      <c r="P1640" t="s">
        <v>8324</v>
      </c>
      <c r="Q1640" s="9">
        <f t="shared" si="125"/>
        <v>105</v>
      </c>
      <c r="R1640">
        <f t="shared" si="126"/>
        <v>38.89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 t="s">
        <v>8323</v>
      </c>
      <c r="P1641" t="s">
        <v>8324</v>
      </c>
      <c r="Q1641" s="9">
        <f t="shared" si="125"/>
        <v>100</v>
      </c>
      <c r="R1641">
        <f t="shared" si="126"/>
        <v>94.74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 t="s">
        <v>8323</v>
      </c>
      <c r="P1642" t="s">
        <v>8324</v>
      </c>
      <c r="Q1642" s="9">
        <f t="shared" si="125"/>
        <v>170</v>
      </c>
      <c r="R1642">
        <f t="shared" si="126"/>
        <v>39.97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 t="s">
        <v>8323</v>
      </c>
      <c r="P1643" t="s">
        <v>8344</v>
      </c>
      <c r="Q1643" s="9">
        <f t="shared" si="125"/>
        <v>101</v>
      </c>
      <c r="R1643">
        <f t="shared" si="126"/>
        <v>97.5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 t="s">
        <v>8323</v>
      </c>
      <c r="P1644" t="s">
        <v>8344</v>
      </c>
      <c r="Q1644" s="9">
        <f t="shared" si="125"/>
        <v>100</v>
      </c>
      <c r="R1644">
        <f t="shared" si="126"/>
        <v>42.86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 t="s">
        <v>8323</v>
      </c>
      <c r="P1645" t="s">
        <v>8344</v>
      </c>
      <c r="Q1645" s="9">
        <f t="shared" si="125"/>
        <v>125</v>
      </c>
      <c r="R1645">
        <f t="shared" si="126"/>
        <v>168.51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 t="s">
        <v>8323</v>
      </c>
      <c r="P1646" t="s">
        <v>8344</v>
      </c>
      <c r="Q1646" s="9">
        <f t="shared" si="125"/>
        <v>110</v>
      </c>
      <c r="R1646">
        <f t="shared" si="126"/>
        <v>85.55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 t="s">
        <v>8323</v>
      </c>
      <c r="P1647" t="s">
        <v>8344</v>
      </c>
      <c r="Q1647" s="9">
        <f t="shared" si="125"/>
        <v>111</v>
      </c>
      <c r="R1647">
        <f t="shared" si="126"/>
        <v>554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 t="s">
        <v>8323</v>
      </c>
      <c r="P1648" t="s">
        <v>8344</v>
      </c>
      <c r="Q1648" s="9">
        <f t="shared" si="125"/>
        <v>110</v>
      </c>
      <c r="R1648">
        <f t="shared" si="126"/>
        <v>26.55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 t="s">
        <v>8323</v>
      </c>
      <c r="P1649" t="s">
        <v>8344</v>
      </c>
      <c r="Q1649" s="9">
        <f t="shared" si="125"/>
        <v>105</v>
      </c>
      <c r="R1649">
        <f t="shared" si="126"/>
        <v>113.83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 t="s">
        <v>8323</v>
      </c>
      <c r="P1650" t="s">
        <v>8344</v>
      </c>
      <c r="Q1650" s="9">
        <f t="shared" si="125"/>
        <v>125</v>
      </c>
      <c r="R1650">
        <f t="shared" si="126"/>
        <v>32.01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 t="s">
        <v>8323</v>
      </c>
      <c r="P1651" t="s">
        <v>8344</v>
      </c>
      <c r="Q1651" s="9">
        <f t="shared" si="125"/>
        <v>101</v>
      </c>
      <c r="R1651">
        <f t="shared" si="126"/>
        <v>47.19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 t="s">
        <v>8323</v>
      </c>
      <c r="P1652" t="s">
        <v>8344</v>
      </c>
      <c r="Q1652" s="9">
        <f t="shared" si="125"/>
        <v>142</v>
      </c>
      <c r="R1652">
        <f t="shared" si="126"/>
        <v>88.47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 t="s">
        <v>8323</v>
      </c>
      <c r="P1653" t="s">
        <v>8344</v>
      </c>
      <c r="Q1653" s="9">
        <f t="shared" si="125"/>
        <v>101</v>
      </c>
      <c r="R1653">
        <f t="shared" si="126"/>
        <v>100.75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 t="s">
        <v>8323</v>
      </c>
      <c r="P1654" t="s">
        <v>8344</v>
      </c>
      <c r="Q1654" s="9">
        <f t="shared" si="125"/>
        <v>101</v>
      </c>
      <c r="R1654">
        <f t="shared" si="126"/>
        <v>64.709999999999994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 t="s">
        <v>8323</v>
      </c>
      <c r="P1655" t="s">
        <v>8344</v>
      </c>
      <c r="Q1655" s="9">
        <f t="shared" si="125"/>
        <v>174</v>
      </c>
      <c r="R1655">
        <f t="shared" si="126"/>
        <v>51.85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 t="s">
        <v>8323</v>
      </c>
      <c r="P1656" t="s">
        <v>8344</v>
      </c>
      <c r="Q1656" s="9">
        <f t="shared" si="125"/>
        <v>120</v>
      </c>
      <c r="R1656">
        <f t="shared" si="126"/>
        <v>38.79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 t="s">
        <v>8323</v>
      </c>
      <c r="P1657" t="s">
        <v>8344</v>
      </c>
      <c r="Q1657" s="9">
        <f t="shared" si="125"/>
        <v>143</v>
      </c>
      <c r="R1657">
        <f t="shared" si="126"/>
        <v>44.65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 t="s">
        <v>8323</v>
      </c>
      <c r="P1658" t="s">
        <v>8344</v>
      </c>
      <c r="Q1658" s="9">
        <f t="shared" si="125"/>
        <v>100</v>
      </c>
      <c r="R1658">
        <f t="shared" si="126"/>
        <v>156.77000000000001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 t="s">
        <v>8323</v>
      </c>
      <c r="P1659" t="s">
        <v>8344</v>
      </c>
      <c r="Q1659" s="9">
        <f t="shared" si="125"/>
        <v>105</v>
      </c>
      <c r="R1659">
        <f t="shared" si="126"/>
        <v>118.7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 t="s">
        <v>8323</v>
      </c>
      <c r="P1660" t="s">
        <v>8344</v>
      </c>
      <c r="Q1660" s="9">
        <f t="shared" si="125"/>
        <v>132</v>
      </c>
      <c r="R1660">
        <f t="shared" si="126"/>
        <v>74.150000000000006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 t="s">
        <v>8323</v>
      </c>
      <c r="P1661" t="s">
        <v>8344</v>
      </c>
      <c r="Q1661" s="9">
        <f t="shared" si="125"/>
        <v>113</v>
      </c>
      <c r="R1661">
        <f t="shared" si="126"/>
        <v>12.53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 t="s">
        <v>8323</v>
      </c>
      <c r="P1662" t="s">
        <v>8344</v>
      </c>
      <c r="Q1662" s="9">
        <f t="shared" si="125"/>
        <v>1254</v>
      </c>
      <c r="R1662">
        <f t="shared" si="126"/>
        <v>27.86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 t="s">
        <v>8323</v>
      </c>
      <c r="P1663" t="s">
        <v>8344</v>
      </c>
      <c r="Q1663" s="9">
        <f t="shared" si="125"/>
        <v>103</v>
      </c>
      <c r="R1663">
        <f t="shared" si="126"/>
        <v>80.180000000000007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 t="s">
        <v>8323</v>
      </c>
      <c r="P1664" t="s">
        <v>8344</v>
      </c>
      <c r="Q1664" s="9">
        <f t="shared" si="125"/>
        <v>103</v>
      </c>
      <c r="R1664">
        <f t="shared" si="126"/>
        <v>132.44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 t="s">
        <v>8323</v>
      </c>
      <c r="P1665" t="s">
        <v>8344</v>
      </c>
      <c r="Q1665" s="9">
        <f t="shared" si="125"/>
        <v>108</v>
      </c>
      <c r="R1665">
        <f t="shared" si="126"/>
        <v>33.75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 t="s">
        <v>8323</v>
      </c>
      <c r="P1666" t="s">
        <v>8344</v>
      </c>
      <c r="Q1666" s="9">
        <f t="shared" ref="Q1666:Q1729" si="130">ROUND(E1666/D1666*100,0)</f>
        <v>122</v>
      </c>
      <c r="R1666">
        <f t="shared" si="126"/>
        <v>34.380000000000003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 t="s">
        <v>8323</v>
      </c>
      <c r="P1667" t="s">
        <v>8344</v>
      </c>
      <c r="Q1667" s="9">
        <f t="shared" si="130"/>
        <v>119</v>
      </c>
      <c r="R1667">
        <f t="shared" ref="R1667:R1730" si="131">IFERROR(ROUND(E1667/L1667,2),0)</f>
        <v>44.96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 t="s">
        <v>8323</v>
      </c>
      <c r="P1668" t="s">
        <v>8344</v>
      </c>
      <c r="Q1668" s="9">
        <f t="shared" si="130"/>
        <v>161</v>
      </c>
      <c r="R1668">
        <f t="shared" si="131"/>
        <v>41.04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 t="s">
        <v>8323</v>
      </c>
      <c r="P1669" t="s">
        <v>8344</v>
      </c>
      <c r="Q1669" s="9">
        <f t="shared" si="130"/>
        <v>127</v>
      </c>
      <c r="R1669">
        <f t="shared" si="131"/>
        <v>52.6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 t="s">
        <v>8323</v>
      </c>
      <c r="P1670" t="s">
        <v>8344</v>
      </c>
      <c r="Q1670" s="9">
        <f t="shared" si="130"/>
        <v>103</v>
      </c>
      <c r="R1670">
        <f t="shared" si="131"/>
        <v>70.78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 t="s">
        <v>8323</v>
      </c>
      <c r="P1671" t="s">
        <v>8344</v>
      </c>
      <c r="Q1671" s="9">
        <f t="shared" si="130"/>
        <v>140</v>
      </c>
      <c r="R1671">
        <f t="shared" si="131"/>
        <v>53.75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 t="s">
        <v>8323</v>
      </c>
      <c r="P1672" t="s">
        <v>8344</v>
      </c>
      <c r="Q1672" s="9">
        <f t="shared" si="130"/>
        <v>103</v>
      </c>
      <c r="R1672">
        <f t="shared" si="131"/>
        <v>44.61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 t="s">
        <v>8323</v>
      </c>
      <c r="P1673" t="s">
        <v>8344</v>
      </c>
      <c r="Q1673" s="9">
        <f t="shared" si="130"/>
        <v>101</v>
      </c>
      <c r="R1673">
        <f t="shared" si="131"/>
        <v>26.15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 t="s">
        <v>8323</v>
      </c>
      <c r="P1674" t="s">
        <v>8344</v>
      </c>
      <c r="Q1674" s="9">
        <f t="shared" si="130"/>
        <v>113</v>
      </c>
      <c r="R1674">
        <f t="shared" si="131"/>
        <v>39.18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 t="s">
        <v>8323</v>
      </c>
      <c r="P1675" t="s">
        <v>8344</v>
      </c>
      <c r="Q1675" s="9">
        <f t="shared" si="130"/>
        <v>128</v>
      </c>
      <c r="R1675">
        <f t="shared" si="131"/>
        <v>45.59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 t="s">
        <v>8323</v>
      </c>
      <c r="P1676" t="s">
        <v>8344</v>
      </c>
      <c r="Q1676" s="9">
        <f t="shared" si="130"/>
        <v>202</v>
      </c>
      <c r="R1676">
        <f t="shared" si="131"/>
        <v>89.25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 t="s">
        <v>8323</v>
      </c>
      <c r="P1677" t="s">
        <v>8344</v>
      </c>
      <c r="Q1677" s="9">
        <f t="shared" si="130"/>
        <v>137</v>
      </c>
      <c r="R1677">
        <f t="shared" si="131"/>
        <v>40.42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 t="s">
        <v>8323</v>
      </c>
      <c r="P1678" t="s">
        <v>8344</v>
      </c>
      <c r="Q1678" s="9">
        <f t="shared" si="130"/>
        <v>115</v>
      </c>
      <c r="R1678">
        <f t="shared" si="131"/>
        <v>82.38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 t="s">
        <v>8323</v>
      </c>
      <c r="P1679" t="s">
        <v>8344</v>
      </c>
      <c r="Q1679" s="9">
        <f t="shared" si="130"/>
        <v>112</v>
      </c>
      <c r="R1679">
        <f t="shared" si="131"/>
        <v>159.52000000000001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 t="s">
        <v>8323</v>
      </c>
      <c r="P1680" t="s">
        <v>8344</v>
      </c>
      <c r="Q1680" s="9">
        <f t="shared" si="130"/>
        <v>118</v>
      </c>
      <c r="R1680">
        <f t="shared" si="131"/>
        <v>36.24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 t="s">
        <v>8323</v>
      </c>
      <c r="P1681" t="s">
        <v>8344</v>
      </c>
      <c r="Q1681" s="9">
        <f t="shared" si="130"/>
        <v>175</v>
      </c>
      <c r="R1681">
        <f t="shared" si="131"/>
        <v>62.5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 t="s">
        <v>8323</v>
      </c>
      <c r="P1682" t="s">
        <v>8344</v>
      </c>
      <c r="Q1682" s="9">
        <f t="shared" si="130"/>
        <v>118</v>
      </c>
      <c r="R1682">
        <f t="shared" si="131"/>
        <v>47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 t="s">
        <v>8323</v>
      </c>
      <c r="P1683" t="s">
        <v>8345</v>
      </c>
      <c r="Q1683" s="9">
        <f t="shared" si="130"/>
        <v>101</v>
      </c>
      <c r="R1683">
        <f t="shared" si="131"/>
        <v>74.58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 t="s">
        <v>8323</v>
      </c>
      <c r="P1684" t="s">
        <v>8345</v>
      </c>
      <c r="Q1684" s="9">
        <f t="shared" si="130"/>
        <v>0</v>
      </c>
      <c r="R1684">
        <f t="shared" si="131"/>
        <v>0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 t="s">
        <v>8323</v>
      </c>
      <c r="P1685" t="s">
        <v>8345</v>
      </c>
      <c r="Q1685" s="9">
        <f t="shared" si="130"/>
        <v>22</v>
      </c>
      <c r="R1685">
        <f t="shared" si="131"/>
        <v>76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 t="s">
        <v>8323</v>
      </c>
      <c r="P1686" t="s">
        <v>8345</v>
      </c>
      <c r="Q1686" s="9">
        <f t="shared" si="130"/>
        <v>109</v>
      </c>
      <c r="R1686">
        <f t="shared" si="131"/>
        <v>86.44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 t="s">
        <v>8323</v>
      </c>
      <c r="P1687" t="s">
        <v>8345</v>
      </c>
      <c r="Q1687" s="9">
        <f t="shared" si="130"/>
        <v>103</v>
      </c>
      <c r="R1687">
        <f t="shared" si="131"/>
        <v>24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 t="s">
        <v>8323</v>
      </c>
      <c r="P1688" t="s">
        <v>8345</v>
      </c>
      <c r="Q1688" s="9">
        <f t="shared" si="130"/>
        <v>0</v>
      </c>
      <c r="R1688">
        <f t="shared" si="131"/>
        <v>18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 t="s">
        <v>8323</v>
      </c>
      <c r="P1689" t="s">
        <v>8345</v>
      </c>
      <c r="Q1689" s="9">
        <f t="shared" si="130"/>
        <v>31</v>
      </c>
      <c r="R1689">
        <f t="shared" si="131"/>
        <v>80.13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 t="s">
        <v>8323</v>
      </c>
      <c r="P1690" t="s">
        <v>8345</v>
      </c>
      <c r="Q1690" s="9">
        <f t="shared" si="130"/>
        <v>44</v>
      </c>
      <c r="R1690">
        <f t="shared" si="131"/>
        <v>253.14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 t="s">
        <v>8323</v>
      </c>
      <c r="P1691" t="s">
        <v>8345</v>
      </c>
      <c r="Q1691" s="9">
        <f t="shared" si="130"/>
        <v>100</v>
      </c>
      <c r="R1691">
        <f t="shared" si="131"/>
        <v>171.43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 t="s">
        <v>8323</v>
      </c>
      <c r="P1692" t="s">
        <v>8345</v>
      </c>
      <c r="Q1692" s="9">
        <f t="shared" si="130"/>
        <v>25</v>
      </c>
      <c r="R1692">
        <f t="shared" si="131"/>
        <v>57.73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 t="s">
        <v>8323</v>
      </c>
      <c r="P1693" t="s">
        <v>8345</v>
      </c>
      <c r="Q1693" s="9">
        <f t="shared" si="130"/>
        <v>33</v>
      </c>
      <c r="R1693">
        <f t="shared" si="131"/>
        <v>264.26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 t="s">
        <v>8323</v>
      </c>
      <c r="P1694" t="s">
        <v>8345</v>
      </c>
      <c r="Q1694" s="9">
        <f t="shared" si="130"/>
        <v>48</v>
      </c>
      <c r="R1694">
        <f t="shared" si="131"/>
        <v>159.33000000000001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 t="s">
        <v>8323</v>
      </c>
      <c r="P1695" t="s">
        <v>8345</v>
      </c>
      <c r="Q1695" s="9">
        <f t="shared" si="130"/>
        <v>9</v>
      </c>
      <c r="R1695">
        <f t="shared" si="131"/>
        <v>35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 t="s">
        <v>8323</v>
      </c>
      <c r="P1696" t="s">
        <v>8345</v>
      </c>
      <c r="Q1696" s="9">
        <f t="shared" si="130"/>
        <v>0</v>
      </c>
      <c r="R1696">
        <f t="shared" si="131"/>
        <v>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 t="s">
        <v>8323</v>
      </c>
      <c r="P1697" t="s">
        <v>8345</v>
      </c>
      <c r="Q1697" s="9">
        <f t="shared" si="130"/>
        <v>12</v>
      </c>
      <c r="R1697">
        <f t="shared" si="131"/>
        <v>61.09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 t="s">
        <v>8323</v>
      </c>
      <c r="P1698" t="s">
        <v>8345</v>
      </c>
      <c r="Q1698" s="9">
        <f t="shared" si="130"/>
        <v>0</v>
      </c>
      <c r="R1698">
        <f t="shared" si="131"/>
        <v>0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 t="s">
        <v>8323</v>
      </c>
      <c r="P1699" t="s">
        <v>8345</v>
      </c>
      <c r="Q1699" s="9">
        <f t="shared" si="130"/>
        <v>20</v>
      </c>
      <c r="R1699">
        <f t="shared" si="131"/>
        <v>114.82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 t="s">
        <v>8323</v>
      </c>
      <c r="P1700" t="s">
        <v>8345</v>
      </c>
      <c r="Q1700" s="9">
        <f t="shared" si="130"/>
        <v>0</v>
      </c>
      <c r="R1700">
        <f t="shared" si="131"/>
        <v>0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 t="s">
        <v>8323</v>
      </c>
      <c r="P1701" t="s">
        <v>8345</v>
      </c>
      <c r="Q1701" s="9">
        <f t="shared" si="130"/>
        <v>4</v>
      </c>
      <c r="R1701">
        <f t="shared" si="131"/>
        <v>54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 t="s">
        <v>8323</v>
      </c>
      <c r="P1702" t="s">
        <v>8345</v>
      </c>
      <c r="Q1702" s="9">
        <f t="shared" si="130"/>
        <v>26</v>
      </c>
      <c r="R1702">
        <f t="shared" si="131"/>
        <v>65.97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 t="s">
        <v>8323</v>
      </c>
      <c r="P1703" t="s">
        <v>8345</v>
      </c>
      <c r="Q1703" s="9">
        <f t="shared" si="130"/>
        <v>0</v>
      </c>
      <c r="R1703">
        <f t="shared" si="131"/>
        <v>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 t="s">
        <v>8323</v>
      </c>
      <c r="P1704" t="s">
        <v>8345</v>
      </c>
      <c r="Q1704" s="9">
        <f t="shared" si="130"/>
        <v>0</v>
      </c>
      <c r="R1704">
        <f t="shared" si="131"/>
        <v>1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 t="s">
        <v>8323</v>
      </c>
      <c r="P1705" t="s">
        <v>8345</v>
      </c>
      <c r="Q1705" s="9">
        <f t="shared" si="130"/>
        <v>1</v>
      </c>
      <c r="R1705">
        <f t="shared" si="131"/>
        <v>25.5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 t="s">
        <v>8323</v>
      </c>
      <c r="P1706" t="s">
        <v>8345</v>
      </c>
      <c r="Q1706" s="9">
        <f t="shared" si="130"/>
        <v>65</v>
      </c>
      <c r="R1706">
        <f t="shared" si="131"/>
        <v>118.36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 t="s">
        <v>8323</v>
      </c>
      <c r="P1707" t="s">
        <v>8345</v>
      </c>
      <c r="Q1707" s="9">
        <f t="shared" si="130"/>
        <v>0</v>
      </c>
      <c r="R1707">
        <f t="shared" si="131"/>
        <v>0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 t="s">
        <v>8323</v>
      </c>
      <c r="P1708" t="s">
        <v>8345</v>
      </c>
      <c r="Q1708" s="9">
        <f t="shared" si="130"/>
        <v>0</v>
      </c>
      <c r="R1708">
        <f t="shared" si="131"/>
        <v>0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 t="s">
        <v>8323</v>
      </c>
      <c r="P1709" t="s">
        <v>8345</v>
      </c>
      <c r="Q1709" s="9">
        <f t="shared" si="130"/>
        <v>10</v>
      </c>
      <c r="R1709">
        <f t="shared" si="131"/>
        <v>54.11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 t="s">
        <v>8323</v>
      </c>
      <c r="P1710" t="s">
        <v>8345</v>
      </c>
      <c r="Q1710" s="9">
        <f t="shared" si="130"/>
        <v>0</v>
      </c>
      <c r="R1710">
        <f t="shared" si="131"/>
        <v>0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 t="s">
        <v>8323</v>
      </c>
      <c r="P1711" t="s">
        <v>8345</v>
      </c>
      <c r="Q1711" s="9">
        <f t="shared" si="130"/>
        <v>5</v>
      </c>
      <c r="R1711">
        <f t="shared" si="131"/>
        <v>21.25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 t="s">
        <v>8323</v>
      </c>
      <c r="P1712" t="s">
        <v>8345</v>
      </c>
      <c r="Q1712" s="9">
        <f t="shared" si="130"/>
        <v>1</v>
      </c>
      <c r="R1712">
        <f t="shared" si="131"/>
        <v>34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 t="s">
        <v>8323</v>
      </c>
      <c r="P1713" t="s">
        <v>8345</v>
      </c>
      <c r="Q1713" s="9">
        <f t="shared" si="130"/>
        <v>11</v>
      </c>
      <c r="R1713">
        <f t="shared" si="131"/>
        <v>525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 t="s">
        <v>8323</v>
      </c>
      <c r="P1714" t="s">
        <v>8345</v>
      </c>
      <c r="Q1714" s="9">
        <f t="shared" si="130"/>
        <v>0</v>
      </c>
      <c r="R1714">
        <f t="shared" si="131"/>
        <v>0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 t="s">
        <v>8323</v>
      </c>
      <c r="P1715" t="s">
        <v>8345</v>
      </c>
      <c r="Q1715" s="9">
        <f t="shared" si="130"/>
        <v>2</v>
      </c>
      <c r="R1715">
        <f t="shared" si="131"/>
        <v>50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 t="s">
        <v>8323</v>
      </c>
      <c r="P1716" t="s">
        <v>8345</v>
      </c>
      <c r="Q1716" s="9">
        <f t="shared" si="130"/>
        <v>8</v>
      </c>
      <c r="R1716">
        <f t="shared" si="131"/>
        <v>115.71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 t="s">
        <v>8323</v>
      </c>
      <c r="P1717" t="s">
        <v>8345</v>
      </c>
      <c r="Q1717" s="9">
        <f t="shared" si="130"/>
        <v>0</v>
      </c>
      <c r="R1717">
        <f t="shared" si="131"/>
        <v>5.5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 t="s">
        <v>8323</v>
      </c>
      <c r="P1718" t="s">
        <v>8345</v>
      </c>
      <c r="Q1718" s="9">
        <f t="shared" si="130"/>
        <v>8</v>
      </c>
      <c r="R1718">
        <f t="shared" si="131"/>
        <v>50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 t="s">
        <v>8323</v>
      </c>
      <c r="P1719" t="s">
        <v>8345</v>
      </c>
      <c r="Q1719" s="9">
        <f t="shared" si="130"/>
        <v>43</v>
      </c>
      <c r="R1719">
        <f t="shared" si="131"/>
        <v>34.020000000000003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 t="s">
        <v>8323</v>
      </c>
      <c r="P1720" t="s">
        <v>8345</v>
      </c>
      <c r="Q1720" s="9">
        <f t="shared" si="130"/>
        <v>0</v>
      </c>
      <c r="R1720">
        <f t="shared" si="131"/>
        <v>37.5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 t="s">
        <v>8323</v>
      </c>
      <c r="P1721" t="s">
        <v>8345</v>
      </c>
      <c r="Q1721" s="9">
        <f t="shared" si="130"/>
        <v>1</v>
      </c>
      <c r="R1721">
        <f t="shared" si="131"/>
        <v>11.67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 t="s">
        <v>8323</v>
      </c>
      <c r="P1722" t="s">
        <v>8345</v>
      </c>
      <c r="Q1722" s="9">
        <f t="shared" si="130"/>
        <v>6</v>
      </c>
      <c r="R1722">
        <f t="shared" si="131"/>
        <v>28.13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 t="s">
        <v>8323</v>
      </c>
      <c r="P1723" t="s">
        <v>8345</v>
      </c>
      <c r="Q1723" s="9">
        <f t="shared" si="130"/>
        <v>0</v>
      </c>
      <c r="R1723">
        <f t="shared" si="131"/>
        <v>0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 t="s">
        <v>8323</v>
      </c>
      <c r="P1724" t="s">
        <v>8345</v>
      </c>
      <c r="Q1724" s="9">
        <f t="shared" si="130"/>
        <v>0</v>
      </c>
      <c r="R1724">
        <f t="shared" si="131"/>
        <v>1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 t="s">
        <v>8323</v>
      </c>
      <c r="P1725" t="s">
        <v>8345</v>
      </c>
      <c r="Q1725" s="9">
        <f t="shared" si="130"/>
        <v>7</v>
      </c>
      <c r="R1725">
        <f t="shared" si="131"/>
        <v>216.67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 t="s">
        <v>8323</v>
      </c>
      <c r="P1726" t="s">
        <v>8345</v>
      </c>
      <c r="Q1726" s="9">
        <f t="shared" si="130"/>
        <v>1</v>
      </c>
      <c r="R1726">
        <f t="shared" si="131"/>
        <v>8.75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 t="s">
        <v>8323</v>
      </c>
      <c r="P1727" t="s">
        <v>8345</v>
      </c>
      <c r="Q1727" s="9">
        <f t="shared" si="130"/>
        <v>10</v>
      </c>
      <c r="R1727">
        <f t="shared" si="131"/>
        <v>62.22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 t="s">
        <v>8323</v>
      </c>
      <c r="P1728" t="s">
        <v>8345</v>
      </c>
      <c r="Q1728" s="9">
        <f t="shared" si="130"/>
        <v>34</v>
      </c>
      <c r="R1728">
        <f t="shared" si="131"/>
        <v>137.25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 t="s">
        <v>8323</v>
      </c>
      <c r="P1729" t="s">
        <v>8345</v>
      </c>
      <c r="Q1729" s="9">
        <f t="shared" si="130"/>
        <v>0</v>
      </c>
      <c r="R1729">
        <f t="shared" si="131"/>
        <v>1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 t="s">
        <v>8323</v>
      </c>
      <c r="P1730" t="s">
        <v>8345</v>
      </c>
      <c r="Q1730" s="9">
        <f t="shared" ref="Q1730:Q1793" si="135">ROUND(E1730/D1730*100,0)</f>
        <v>68</v>
      </c>
      <c r="R1730">
        <f t="shared" si="131"/>
        <v>122.14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 t="s">
        <v>8323</v>
      </c>
      <c r="P1731" t="s">
        <v>8345</v>
      </c>
      <c r="Q1731" s="9">
        <f t="shared" si="135"/>
        <v>0</v>
      </c>
      <c r="R1731">
        <f t="shared" ref="R1731:R1794" si="136">IFERROR(ROUND(E1731/L1731,2),0)</f>
        <v>0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 t="s">
        <v>8323</v>
      </c>
      <c r="P1732" t="s">
        <v>8345</v>
      </c>
      <c r="Q1732" s="9">
        <f t="shared" si="135"/>
        <v>0</v>
      </c>
      <c r="R1732">
        <f t="shared" si="136"/>
        <v>0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 t="s">
        <v>8323</v>
      </c>
      <c r="P1733" t="s">
        <v>8345</v>
      </c>
      <c r="Q1733" s="9">
        <f t="shared" si="135"/>
        <v>0</v>
      </c>
      <c r="R1733">
        <f t="shared" si="136"/>
        <v>0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 t="s">
        <v>8323</v>
      </c>
      <c r="P1734" t="s">
        <v>8345</v>
      </c>
      <c r="Q1734" s="9">
        <f t="shared" si="135"/>
        <v>0</v>
      </c>
      <c r="R1734">
        <f t="shared" si="136"/>
        <v>0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 t="s">
        <v>8323</v>
      </c>
      <c r="P1735" t="s">
        <v>8345</v>
      </c>
      <c r="Q1735" s="9">
        <f t="shared" si="135"/>
        <v>0</v>
      </c>
      <c r="R1735">
        <f t="shared" si="136"/>
        <v>0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 t="s">
        <v>8323</v>
      </c>
      <c r="P1736" t="s">
        <v>8345</v>
      </c>
      <c r="Q1736" s="9">
        <f t="shared" si="135"/>
        <v>0</v>
      </c>
      <c r="R1736">
        <f t="shared" si="136"/>
        <v>1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 t="s">
        <v>8323</v>
      </c>
      <c r="P1737" t="s">
        <v>8345</v>
      </c>
      <c r="Q1737" s="9">
        <f t="shared" si="135"/>
        <v>11</v>
      </c>
      <c r="R1737">
        <f t="shared" si="136"/>
        <v>55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 t="s">
        <v>8323</v>
      </c>
      <c r="P1738" t="s">
        <v>8345</v>
      </c>
      <c r="Q1738" s="9">
        <f t="shared" si="135"/>
        <v>1</v>
      </c>
      <c r="R1738">
        <f t="shared" si="136"/>
        <v>22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 t="s">
        <v>8323</v>
      </c>
      <c r="P1739" t="s">
        <v>8345</v>
      </c>
      <c r="Q1739" s="9">
        <f t="shared" si="135"/>
        <v>21</v>
      </c>
      <c r="R1739">
        <f t="shared" si="136"/>
        <v>56.67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 t="s">
        <v>8323</v>
      </c>
      <c r="P1740" t="s">
        <v>8345</v>
      </c>
      <c r="Q1740" s="9">
        <f t="shared" si="135"/>
        <v>0</v>
      </c>
      <c r="R1740">
        <f t="shared" si="136"/>
        <v>20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 t="s">
        <v>8323</v>
      </c>
      <c r="P1741" t="s">
        <v>8345</v>
      </c>
      <c r="Q1741" s="9">
        <f t="shared" si="135"/>
        <v>0</v>
      </c>
      <c r="R1741">
        <f t="shared" si="136"/>
        <v>1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 t="s">
        <v>8323</v>
      </c>
      <c r="P1742" t="s">
        <v>8345</v>
      </c>
      <c r="Q1742" s="9">
        <f t="shared" si="135"/>
        <v>0</v>
      </c>
      <c r="R1742">
        <f t="shared" si="136"/>
        <v>0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 t="s">
        <v>8336</v>
      </c>
      <c r="P1743" t="s">
        <v>8337</v>
      </c>
      <c r="Q1743" s="9">
        <f t="shared" si="135"/>
        <v>111</v>
      </c>
      <c r="R1743">
        <f t="shared" si="136"/>
        <v>25.58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 t="s">
        <v>8336</v>
      </c>
      <c r="P1744" t="s">
        <v>8337</v>
      </c>
      <c r="Q1744" s="9">
        <f t="shared" si="135"/>
        <v>109</v>
      </c>
      <c r="R1744">
        <f t="shared" si="136"/>
        <v>63.97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 t="s">
        <v>8336</v>
      </c>
      <c r="P1745" t="s">
        <v>8337</v>
      </c>
      <c r="Q1745" s="9">
        <f t="shared" si="135"/>
        <v>100</v>
      </c>
      <c r="R1745">
        <f t="shared" si="136"/>
        <v>89.93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 t="s">
        <v>8336</v>
      </c>
      <c r="P1746" t="s">
        <v>8337</v>
      </c>
      <c r="Q1746" s="9">
        <f t="shared" si="135"/>
        <v>118</v>
      </c>
      <c r="R1746">
        <f t="shared" si="136"/>
        <v>93.07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 t="s">
        <v>8336</v>
      </c>
      <c r="P1747" t="s">
        <v>8337</v>
      </c>
      <c r="Q1747" s="9">
        <f t="shared" si="135"/>
        <v>114</v>
      </c>
      <c r="R1747">
        <f t="shared" si="136"/>
        <v>89.67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 t="s">
        <v>8336</v>
      </c>
      <c r="P1748" t="s">
        <v>8337</v>
      </c>
      <c r="Q1748" s="9">
        <f t="shared" si="135"/>
        <v>148</v>
      </c>
      <c r="R1748">
        <f t="shared" si="136"/>
        <v>207.62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 t="s">
        <v>8336</v>
      </c>
      <c r="P1749" t="s">
        <v>8337</v>
      </c>
      <c r="Q1749" s="9">
        <f t="shared" si="135"/>
        <v>105</v>
      </c>
      <c r="R1749">
        <f t="shared" si="136"/>
        <v>59.41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 t="s">
        <v>8336</v>
      </c>
      <c r="P1750" t="s">
        <v>8337</v>
      </c>
      <c r="Q1750" s="9">
        <f t="shared" si="135"/>
        <v>130</v>
      </c>
      <c r="R1750">
        <f t="shared" si="136"/>
        <v>358.97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 t="s">
        <v>8336</v>
      </c>
      <c r="P1751" t="s">
        <v>8337</v>
      </c>
      <c r="Q1751" s="9">
        <f t="shared" si="135"/>
        <v>123</v>
      </c>
      <c r="R1751">
        <f t="shared" si="136"/>
        <v>94.74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 t="s">
        <v>8336</v>
      </c>
      <c r="P1752" t="s">
        <v>8337</v>
      </c>
      <c r="Q1752" s="9">
        <f t="shared" si="135"/>
        <v>202</v>
      </c>
      <c r="R1752">
        <f t="shared" si="136"/>
        <v>80.650000000000006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 t="s">
        <v>8336</v>
      </c>
      <c r="P1753" t="s">
        <v>8337</v>
      </c>
      <c r="Q1753" s="9">
        <f t="shared" si="135"/>
        <v>103</v>
      </c>
      <c r="R1753">
        <f t="shared" si="136"/>
        <v>168.69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 t="s">
        <v>8336</v>
      </c>
      <c r="P1754" t="s">
        <v>8337</v>
      </c>
      <c r="Q1754" s="9">
        <f t="shared" si="135"/>
        <v>260</v>
      </c>
      <c r="R1754">
        <f t="shared" si="136"/>
        <v>34.69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 t="s">
        <v>8336</v>
      </c>
      <c r="P1755" t="s">
        <v>8337</v>
      </c>
      <c r="Q1755" s="9">
        <f t="shared" si="135"/>
        <v>108</v>
      </c>
      <c r="R1755">
        <f t="shared" si="136"/>
        <v>462.86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 t="s">
        <v>8336</v>
      </c>
      <c r="P1756" t="s">
        <v>8337</v>
      </c>
      <c r="Q1756" s="9">
        <f t="shared" si="135"/>
        <v>111</v>
      </c>
      <c r="R1756">
        <f t="shared" si="136"/>
        <v>104.39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 t="s">
        <v>8336</v>
      </c>
      <c r="P1757" t="s">
        <v>8337</v>
      </c>
      <c r="Q1757" s="9">
        <f t="shared" si="135"/>
        <v>120</v>
      </c>
      <c r="R1757">
        <f t="shared" si="136"/>
        <v>7.5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 t="s">
        <v>8336</v>
      </c>
      <c r="P1758" t="s">
        <v>8337</v>
      </c>
      <c r="Q1758" s="9">
        <f t="shared" si="135"/>
        <v>103</v>
      </c>
      <c r="R1758">
        <f t="shared" si="136"/>
        <v>47.13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 t="s">
        <v>8336</v>
      </c>
      <c r="P1759" t="s">
        <v>8337</v>
      </c>
      <c r="Q1759" s="9">
        <f t="shared" si="135"/>
        <v>116</v>
      </c>
      <c r="R1759">
        <f t="shared" si="136"/>
        <v>414.29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 t="s">
        <v>8336</v>
      </c>
      <c r="P1760" t="s">
        <v>8337</v>
      </c>
      <c r="Q1760" s="9">
        <f t="shared" si="135"/>
        <v>115</v>
      </c>
      <c r="R1760">
        <f t="shared" si="136"/>
        <v>42.48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 t="s">
        <v>8336</v>
      </c>
      <c r="P1761" t="s">
        <v>8337</v>
      </c>
      <c r="Q1761" s="9">
        <f t="shared" si="135"/>
        <v>107</v>
      </c>
      <c r="R1761">
        <f t="shared" si="136"/>
        <v>108.78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 t="s">
        <v>8336</v>
      </c>
      <c r="P1762" t="s">
        <v>8337</v>
      </c>
      <c r="Q1762" s="9">
        <f t="shared" si="135"/>
        <v>165</v>
      </c>
      <c r="R1762">
        <f t="shared" si="136"/>
        <v>81.099999999999994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 t="s">
        <v>8336</v>
      </c>
      <c r="P1763" t="s">
        <v>8337</v>
      </c>
      <c r="Q1763" s="9">
        <f t="shared" si="135"/>
        <v>155</v>
      </c>
      <c r="R1763">
        <f t="shared" si="136"/>
        <v>51.67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 t="s">
        <v>8336</v>
      </c>
      <c r="P1764" t="s">
        <v>8337</v>
      </c>
      <c r="Q1764" s="9">
        <f t="shared" si="135"/>
        <v>885</v>
      </c>
      <c r="R1764">
        <f t="shared" si="136"/>
        <v>35.4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 t="s">
        <v>8336</v>
      </c>
      <c r="P1765" t="s">
        <v>8337</v>
      </c>
      <c r="Q1765" s="9">
        <f t="shared" si="135"/>
        <v>102</v>
      </c>
      <c r="R1765">
        <f t="shared" si="136"/>
        <v>103.64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 t="s">
        <v>8336</v>
      </c>
      <c r="P1766" t="s">
        <v>8337</v>
      </c>
      <c r="Q1766" s="9">
        <f t="shared" si="135"/>
        <v>20</v>
      </c>
      <c r="R1766">
        <f t="shared" si="136"/>
        <v>55.28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 t="s">
        <v>8336</v>
      </c>
      <c r="P1767" t="s">
        <v>8337</v>
      </c>
      <c r="Q1767" s="9">
        <f t="shared" si="135"/>
        <v>59</v>
      </c>
      <c r="R1767">
        <f t="shared" si="136"/>
        <v>72.17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 t="s">
        <v>8336</v>
      </c>
      <c r="P1768" t="s">
        <v>8337</v>
      </c>
      <c r="Q1768" s="9">
        <f t="shared" si="135"/>
        <v>0</v>
      </c>
      <c r="R1768">
        <f t="shared" si="136"/>
        <v>0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 t="s">
        <v>8336</v>
      </c>
      <c r="P1769" t="s">
        <v>8337</v>
      </c>
      <c r="Q1769" s="9">
        <f t="shared" si="135"/>
        <v>46</v>
      </c>
      <c r="R1769">
        <f t="shared" si="136"/>
        <v>58.62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 t="s">
        <v>8336</v>
      </c>
      <c r="P1770" t="s">
        <v>8337</v>
      </c>
      <c r="Q1770" s="9">
        <f t="shared" si="135"/>
        <v>4</v>
      </c>
      <c r="R1770">
        <f t="shared" si="136"/>
        <v>12.47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 t="s">
        <v>8336</v>
      </c>
      <c r="P1771" t="s">
        <v>8337</v>
      </c>
      <c r="Q1771" s="9">
        <f t="shared" si="135"/>
        <v>3</v>
      </c>
      <c r="R1771">
        <f t="shared" si="136"/>
        <v>49.14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 t="s">
        <v>8336</v>
      </c>
      <c r="P1772" t="s">
        <v>8337</v>
      </c>
      <c r="Q1772" s="9">
        <f t="shared" si="135"/>
        <v>57</v>
      </c>
      <c r="R1772">
        <f t="shared" si="136"/>
        <v>150.5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 t="s">
        <v>8336</v>
      </c>
      <c r="P1773" t="s">
        <v>8337</v>
      </c>
      <c r="Q1773" s="9">
        <f t="shared" si="135"/>
        <v>21</v>
      </c>
      <c r="R1773">
        <f t="shared" si="136"/>
        <v>35.799999999999997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 t="s">
        <v>8336</v>
      </c>
      <c r="P1774" t="s">
        <v>8337</v>
      </c>
      <c r="Q1774" s="9">
        <f t="shared" si="135"/>
        <v>16</v>
      </c>
      <c r="R1774">
        <f t="shared" si="136"/>
        <v>45.16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 t="s">
        <v>8336</v>
      </c>
      <c r="P1775" t="s">
        <v>8337</v>
      </c>
      <c r="Q1775" s="9">
        <f t="shared" si="135"/>
        <v>6</v>
      </c>
      <c r="R1775">
        <f t="shared" si="136"/>
        <v>98.79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 t="s">
        <v>8336</v>
      </c>
      <c r="P1776" t="s">
        <v>8337</v>
      </c>
      <c r="Q1776" s="9">
        <f t="shared" si="135"/>
        <v>46</v>
      </c>
      <c r="R1776">
        <f t="shared" si="136"/>
        <v>88.31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 t="s">
        <v>8336</v>
      </c>
      <c r="P1777" t="s">
        <v>8337</v>
      </c>
      <c r="Q1777" s="9">
        <f t="shared" si="135"/>
        <v>65</v>
      </c>
      <c r="R1777">
        <f t="shared" si="136"/>
        <v>170.63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 t="s">
        <v>8336</v>
      </c>
      <c r="P1778" t="s">
        <v>8337</v>
      </c>
      <c r="Q1778" s="9">
        <f t="shared" si="135"/>
        <v>7</v>
      </c>
      <c r="R1778">
        <f t="shared" si="136"/>
        <v>83.75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 t="s">
        <v>8336</v>
      </c>
      <c r="P1779" t="s">
        <v>8337</v>
      </c>
      <c r="Q1779" s="9">
        <f t="shared" si="135"/>
        <v>14</v>
      </c>
      <c r="R1779">
        <f t="shared" si="136"/>
        <v>65.099999999999994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 t="s">
        <v>8336</v>
      </c>
      <c r="P1780" t="s">
        <v>8337</v>
      </c>
      <c r="Q1780" s="9">
        <f t="shared" si="135"/>
        <v>2</v>
      </c>
      <c r="R1780">
        <f t="shared" si="136"/>
        <v>66.33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 t="s">
        <v>8336</v>
      </c>
      <c r="P1781" t="s">
        <v>8337</v>
      </c>
      <c r="Q1781" s="9">
        <f t="shared" si="135"/>
        <v>36</v>
      </c>
      <c r="R1781">
        <f t="shared" si="136"/>
        <v>104.89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 t="s">
        <v>8336</v>
      </c>
      <c r="P1782" t="s">
        <v>8337</v>
      </c>
      <c r="Q1782" s="9">
        <f t="shared" si="135"/>
        <v>40</v>
      </c>
      <c r="R1782">
        <f t="shared" si="136"/>
        <v>78.44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 t="s">
        <v>8336</v>
      </c>
      <c r="P1783" t="s">
        <v>8337</v>
      </c>
      <c r="Q1783" s="9">
        <f t="shared" si="135"/>
        <v>26</v>
      </c>
      <c r="R1783">
        <f t="shared" si="136"/>
        <v>59.04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 t="s">
        <v>8336</v>
      </c>
      <c r="P1784" t="s">
        <v>8337</v>
      </c>
      <c r="Q1784" s="9">
        <f t="shared" si="135"/>
        <v>15</v>
      </c>
      <c r="R1784">
        <f t="shared" si="136"/>
        <v>71.34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 t="s">
        <v>8336</v>
      </c>
      <c r="P1785" t="s">
        <v>8337</v>
      </c>
      <c r="Q1785" s="9">
        <f t="shared" si="135"/>
        <v>24</v>
      </c>
      <c r="R1785">
        <f t="shared" si="136"/>
        <v>51.23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 t="s">
        <v>8336</v>
      </c>
      <c r="P1786" t="s">
        <v>8337</v>
      </c>
      <c r="Q1786" s="9">
        <f t="shared" si="135"/>
        <v>40</v>
      </c>
      <c r="R1786">
        <f t="shared" si="136"/>
        <v>60.24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 t="s">
        <v>8336</v>
      </c>
      <c r="P1787" t="s">
        <v>8337</v>
      </c>
      <c r="Q1787" s="9">
        <f t="shared" si="135"/>
        <v>20</v>
      </c>
      <c r="R1787">
        <f t="shared" si="136"/>
        <v>44.94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 t="s">
        <v>8336</v>
      </c>
      <c r="P1788" t="s">
        <v>8337</v>
      </c>
      <c r="Q1788" s="9">
        <f t="shared" si="135"/>
        <v>48</v>
      </c>
      <c r="R1788">
        <f t="shared" si="136"/>
        <v>31.21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 t="s">
        <v>8336</v>
      </c>
      <c r="P1789" t="s">
        <v>8337</v>
      </c>
      <c r="Q1789" s="9">
        <f t="shared" si="135"/>
        <v>15</v>
      </c>
      <c r="R1789">
        <f t="shared" si="136"/>
        <v>63.88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 t="s">
        <v>8336</v>
      </c>
      <c r="P1790" t="s">
        <v>8337</v>
      </c>
      <c r="Q1790" s="9">
        <f t="shared" si="135"/>
        <v>1</v>
      </c>
      <c r="R1790">
        <f t="shared" si="136"/>
        <v>19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 t="s">
        <v>8336</v>
      </c>
      <c r="P1791" t="s">
        <v>8337</v>
      </c>
      <c r="Q1791" s="9">
        <f t="shared" si="135"/>
        <v>1</v>
      </c>
      <c r="R1791">
        <f t="shared" si="136"/>
        <v>10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 t="s">
        <v>8336</v>
      </c>
      <c r="P1792" t="s">
        <v>8337</v>
      </c>
      <c r="Q1792" s="9">
        <f t="shared" si="135"/>
        <v>5</v>
      </c>
      <c r="R1792">
        <f t="shared" si="136"/>
        <v>109.07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 t="s">
        <v>8336</v>
      </c>
      <c r="P1793" t="s">
        <v>8337</v>
      </c>
      <c r="Q1793" s="9">
        <f t="shared" si="135"/>
        <v>4</v>
      </c>
      <c r="R1793">
        <f t="shared" si="136"/>
        <v>26.75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 t="s">
        <v>8336</v>
      </c>
      <c r="P1794" t="s">
        <v>8337</v>
      </c>
      <c r="Q1794" s="9">
        <f t="shared" ref="Q1794:Q1857" si="140">ROUND(E1794/D1794*100,0)</f>
        <v>61</v>
      </c>
      <c r="R1794">
        <f t="shared" si="136"/>
        <v>109.94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 t="s">
        <v>8336</v>
      </c>
      <c r="P1795" t="s">
        <v>8337</v>
      </c>
      <c r="Q1795" s="9">
        <f t="shared" si="140"/>
        <v>1</v>
      </c>
      <c r="R1795">
        <f t="shared" ref="R1795:R1858" si="141">IFERROR(ROUND(E1795/L1795,2),0)</f>
        <v>20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 t="s">
        <v>8336</v>
      </c>
      <c r="P1796" t="s">
        <v>8337</v>
      </c>
      <c r="Q1796" s="9">
        <f t="shared" si="140"/>
        <v>11</v>
      </c>
      <c r="R1796">
        <f t="shared" si="141"/>
        <v>55.39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 t="s">
        <v>8336</v>
      </c>
      <c r="P1797" t="s">
        <v>8337</v>
      </c>
      <c r="Q1797" s="9">
        <f t="shared" si="140"/>
        <v>39</v>
      </c>
      <c r="R1797">
        <f t="shared" si="141"/>
        <v>133.9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 t="s">
        <v>8336</v>
      </c>
      <c r="P1798" t="s">
        <v>8337</v>
      </c>
      <c r="Q1798" s="9">
        <f t="shared" si="140"/>
        <v>22</v>
      </c>
      <c r="R1798">
        <f t="shared" si="141"/>
        <v>48.72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 t="s">
        <v>8336</v>
      </c>
      <c r="P1799" t="s">
        <v>8337</v>
      </c>
      <c r="Q1799" s="9">
        <f t="shared" si="140"/>
        <v>68</v>
      </c>
      <c r="R1799">
        <f t="shared" si="141"/>
        <v>48.25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 t="s">
        <v>8336</v>
      </c>
      <c r="P1800" t="s">
        <v>8337</v>
      </c>
      <c r="Q1800" s="9">
        <f t="shared" si="140"/>
        <v>14</v>
      </c>
      <c r="R1800">
        <f t="shared" si="141"/>
        <v>58.97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 t="s">
        <v>8336</v>
      </c>
      <c r="P1801" t="s">
        <v>8337</v>
      </c>
      <c r="Q1801" s="9">
        <f t="shared" si="140"/>
        <v>2</v>
      </c>
      <c r="R1801">
        <f t="shared" si="141"/>
        <v>11.64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 t="s">
        <v>8336</v>
      </c>
      <c r="P1802" t="s">
        <v>8337</v>
      </c>
      <c r="Q1802" s="9">
        <f t="shared" si="140"/>
        <v>20</v>
      </c>
      <c r="R1802">
        <f t="shared" si="141"/>
        <v>83.72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 t="s">
        <v>8336</v>
      </c>
      <c r="P1803" t="s">
        <v>8337</v>
      </c>
      <c r="Q1803" s="9">
        <f t="shared" si="140"/>
        <v>14</v>
      </c>
      <c r="R1803">
        <f t="shared" si="141"/>
        <v>63.65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 t="s">
        <v>8336</v>
      </c>
      <c r="P1804" t="s">
        <v>8337</v>
      </c>
      <c r="Q1804" s="9">
        <f t="shared" si="140"/>
        <v>48</v>
      </c>
      <c r="R1804">
        <f t="shared" si="141"/>
        <v>94.28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 t="s">
        <v>8336</v>
      </c>
      <c r="P1805" t="s">
        <v>8337</v>
      </c>
      <c r="Q1805" s="9">
        <f t="shared" si="140"/>
        <v>31</v>
      </c>
      <c r="R1805">
        <f t="shared" si="141"/>
        <v>71.87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 t="s">
        <v>8336</v>
      </c>
      <c r="P1806" t="s">
        <v>8337</v>
      </c>
      <c r="Q1806" s="9">
        <f t="shared" si="140"/>
        <v>35</v>
      </c>
      <c r="R1806">
        <f t="shared" si="141"/>
        <v>104.85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 t="s">
        <v>8336</v>
      </c>
      <c r="P1807" t="s">
        <v>8337</v>
      </c>
      <c r="Q1807" s="9">
        <f t="shared" si="140"/>
        <v>36</v>
      </c>
      <c r="R1807">
        <f t="shared" si="141"/>
        <v>67.14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 t="s">
        <v>8336</v>
      </c>
      <c r="P1808" t="s">
        <v>8337</v>
      </c>
      <c r="Q1808" s="9">
        <f t="shared" si="140"/>
        <v>3</v>
      </c>
      <c r="R1808">
        <f t="shared" si="141"/>
        <v>73.88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 t="s">
        <v>8336</v>
      </c>
      <c r="P1809" t="s">
        <v>8337</v>
      </c>
      <c r="Q1809" s="9">
        <f t="shared" si="140"/>
        <v>11</v>
      </c>
      <c r="R1809">
        <f t="shared" si="141"/>
        <v>69.13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 t="s">
        <v>8336</v>
      </c>
      <c r="P1810" t="s">
        <v>8337</v>
      </c>
      <c r="Q1810" s="9">
        <f t="shared" si="140"/>
        <v>41</v>
      </c>
      <c r="R1810">
        <f t="shared" si="141"/>
        <v>120.77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 t="s">
        <v>8336</v>
      </c>
      <c r="P1811" t="s">
        <v>8337</v>
      </c>
      <c r="Q1811" s="9">
        <f t="shared" si="140"/>
        <v>11</v>
      </c>
      <c r="R1811">
        <f t="shared" si="141"/>
        <v>42.22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 t="s">
        <v>8336</v>
      </c>
      <c r="P1812" t="s">
        <v>8337</v>
      </c>
      <c r="Q1812" s="9">
        <f t="shared" si="140"/>
        <v>3</v>
      </c>
      <c r="R1812">
        <f t="shared" si="141"/>
        <v>7.5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 t="s">
        <v>8336</v>
      </c>
      <c r="P1813" t="s">
        <v>8337</v>
      </c>
      <c r="Q1813" s="9">
        <f t="shared" si="140"/>
        <v>0</v>
      </c>
      <c r="R1813">
        <f t="shared" si="141"/>
        <v>1.54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 t="s">
        <v>8336</v>
      </c>
      <c r="P1814" t="s">
        <v>8337</v>
      </c>
      <c r="Q1814" s="9">
        <f t="shared" si="140"/>
        <v>13</v>
      </c>
      <c r="R1814">
        <f t="shared" si="141"/>
        <v>37.61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 t="s">
        <v>8336</v>
      </c>
      <c r="P1815" t="s">
        <v>8337</v>
      </c>
      <c r="Q1815" s="9">
        <f t="shared" si="140"/>
        <v>0</v>
      </c>
      <c r="R1815">
        <f t="shared" si="141"/>
        <v>0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 t="s">
        <v>8336</v>
      </c>
      <c r="P1816" t="s">
        <v>8337</v>
      </c>
      <c r="Q1816" s="9">
        <f t="shared" si="140"/>
        <v>49</v>
      </c>
      <c r="R1816">
        <f t="shared" si="141"/>
        <v>42.16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 t="s">
        <v>8336</v>
      </c>
      <c r="P1817" t="s">
        <v>8337</v>
      </c>
      <c r="Q1817" s="9">
        <f t="shared" si="140"/>
        <v>0</v>
      </c>
      <c r="R1817">
        <f t="shared" si="141"/>
        <v>0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 t="s">
        <v>8336</v>
      </c>
      <c r="P1818" t="s">
        <v>8337</v>
      </c>
      <c r="Q1818" s="9">
        <f t="shared" si="140"/>
        <v>2</v>
      </c>
      <c r="R1818">
        <f t="shared" si="141"/>
        <v>84.83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 t="s">
        <v>8336</v>
      </c>
      <c r="P1819" t="s">
        <v>8337</v>
      </c>
      <c r="Q1819" s="9">
        <f t="shared" si="140"/>
        <v>52</v>
      </c>
      <c r="R1819">
        <f t="shared" si="141"/>
        <v>94.19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 t="s">
        <v>8336</v>
      </c>
      <c r="P1820" t="s">
        <v>8337</v>
      </c>
      <c r="Q1820" s="9">
        <f t="shared" si="140"/>
        <v>0</v>
      </c>
      <c r="R1820">
        <f t="shared" si="141"/>
        <v>0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 t="s">
        <v>8336</v>
      </c>
      <c r="P1821" t="s">
        <v>8337</v>
      </c>
      <c r="Q1821" s="9">
        <f t="shared" si="140"/>
        <v>2</v>
      </c>
      <c r="R1821">
        <f t="shared" si="141"/>
        <v>6.25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 t="s">
        <v>8336</v>
      </c>
      <c r="P1822" t="s">
        <v>8337</v>
      </c>
      <c r="Q1822" s="9">
        <f t="shared" si="140"/>
        <v>7</v>
      </c>
      <c r="R1822">
        <f t="shared" si="141"/>
        <v>213.38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 t="s">
        <v>8323</v>
      </c>
      <c r="P1823" t="s">
        <v>8324</v>
      </c>
      <c r="Q1823" s="9">
        <f t="shared" si="140"/>
        <v>135</v>
      </c>
      <c r="R1823">
        <f t="shared" si="141"/>
        <v>59.16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 t="s">
        <v>8323</v>
      </c>
      <c r="P1824" t="s">
        <v>8324</v>
      </c>
      <c r="Q1824" s="9">
        <f t="shared" si="140"/>
        <v>100</v>
      </c>
      <c r="R1824">
        <f t="shared" si="141"/>
        <v>27.27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 t="s">
        <v>8323</v>
      </c>
      <c r="P1825" t="s">
        <v>8324</v>
      </c>
      <c r="Q1825" s="9">
        <f t="shared" si="140"/>
        <v>116</v>
      </c>
      <c r="R1825">
        <f t="shared" si="141"/>
        <v>24.58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 t="s">
        <v>8323</v>
      </c>
      <c r="P1826" t="s">
        <v>8324</v>
      </c>
      <c r="Q1826" s="9">
        <f t="shared" si="140"/>
        <v>100</v>
      </c>
      <c r="R1826">
        <f t="shared" si="141"/>
        <v>75.05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 t="s">
        <v>8323</v>
      </c>
      <c r="P1827" t="s">
        <v>8324</v>
      </c>
      <c r="Q1827" s="9">
        <f t="shared" si="140"/>
        <v>105</v>
      </c>
      <c r="R1827">
        <f t="shared" si="141"/>
        <v>42.02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 t="s">
        <v>8323</v>
      </c>
      <c r="P1828" t="s">
        <v>8324</v>
      </c>
      <c r="Q1828" s="9">
        <f t="shared" si="140"/>
        <v>101</v>
      </c>
      <c r="R1828">
        <f t="shared" si="141"/>
        <v>53.16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 t="s">
        <v>8323</v>
      </c>
      <c r="P1829" t="s">
        <v>8324</v>
      </c>
      <c r="Q1829" s="9">
        <f t="shared" si="140"/>
        <v>101</v>
      </c>
      <c r="R1829">
        <f t="shared" si="141"/>
        <v>83.89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 t="s">
        <v>8323</v>
      </c>
      <c r="P1830" t="s">
        <v>8324</v>
      </c>
      <c r="Q1830" s="9">
        <f t="shared" si="140"/>
        <v>100</v>
      </c>
      <c r="R1830">
        <f t="shared" si="141"/>
        <v>417.33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 t="s">
        <v>8323</v>
      </c>
      <c r="P1831" t="s">
        <v>8324</v>
      </c>
      <c r="Q1831" s="9">
        <f t="shared" si="140"/>
        <v>167</v>
      </c>
      <c r="R1831">
        <f t="shared" si="141"/>
        <v>75.77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 t="s">
        <v>8323</v>
      </c>
      <c r="P1832" t="s">
        <v>8324</v>
      </c>
      <c r="Q1832" s="9">
        <f t="shared" si="140"/>
        <v>102</v>
      </c>
      <c r="R1832">
        <f t="shared" si="141"/>
        <v>67.39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 t="s">
        <v>8323</v>
      </c>
      <c r="P1833" t="s">
        <v>8324</v>
      </c>
      <c r="Q1833" s="9">
        <f t="shared" si="140"/>
        <v>103</v>
      </c>
      <c r="R1833">
        <f t="shared" si="141"/>
        <v>73.569999999999993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 t="s">
        <v>8323</v>
      </c>
      <c r="P1834" t="s">
        <v>8324</v>
      </c>
      <c r="Q1834" s="9">
        <f t="shared" si="140"/>
        <v>143</v>
      </c>
      <c r="R1834">
        <f t="shared" si="141"/>
        <v>25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 t="s">
        <v>8323</v>
      </c>
      <c r="P1835" t="s">
        <v>8324</v>
      </c>
      <c r="Q1835" s="9">
        <f t="shared" si="140"/>
        <v>263</v>
      </c>
      <c r="R1835">
        <f t="shared" si="141"/>
        <v>42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 t="s">
        <v>8323</v>
      </c>
      <c r="P1836" t="s">
        <v>8324</v>
      </c>
      <c r="Q1836" s="9">
        <f t="shared" si="140"/>
        <v>118</v>
      </c>
      <c r="R1836">
        <f t="shared" si="141"/>
        <v>131.16999999999999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 t="s">
        <v>8323</v>
      </c>
      <c r="P1837" t="s">
        <v>8324</v>
      </c>
      <c r="Q1837" s="9">
        <f t="shared" si="140"/>
        <v>104</v>
      </c>
      <c r="R1837">
        <f t="shared" si="141"/>
        <v>47.27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 t="s">
        <v>8323</v>
      </c>
      <c r="P1838" t="s">
        <v>8324</v>
      </c>
      <c r="Q1838" s="9">
        <f t="shared" si="140"/>
        <v>200</v>
      </c>
      <c r="R1838">
        <f t="shared" si="141"/>
        <v>182.13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 t="s">
        <v>8323</v>
      </c>
      <c r="P1839" t="s">
        <v>8324</v>
      </c>
      <c r="Q1839" s="9">
        <f t="shared" si="140"/>
        <v>307</v>
      </c>
      <c r="R1839">
        <f t="shared" si="141"/>
        <v>61.37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 t="s">
        <v>8323</v>
      </c>
      <c r="P1840" t="s">
        <v>8324</v>
      </c>
      <c r="Q1840" s="9">
        <f t="shared" si="140"/>
        <v>100</v>
      </c>
      <c r="R1840">
        <f t="shared" si="141"/>
        <v>35.770000000000003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 t="s">
        <v>8323</v>
      </c>
      <c r="P1841" t="s">
        <v>8324</v>
      </c>
      <c r="Q1841" s="9">
        <f t="shared" si="140"/>
        <v>205</v>
      </c>
      <c r="R1841">
        <f t="shared" si="141"/>
        <v>45.62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 t="s">
        <v>8323</v>
      </c>
      <c r="P1842" t="s">
        <v>8324</v>
      </c>
      <c r="Q1842" s="9">
        <f t="shared" si="140"/>
        <v>109</v>
      </c>
      <c r="R1842">
        <f t="shared" si="141"/>
        <v>75.38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 t="s">
        <v>8323</v>
      </c>
      <c r="P1843" t="s">
        <v>8324</v>
      </c>
      <c r="Q1843" s="9">
        <f t="shared" si="140"/>
        <v>102</v>
      </c>
      <c r="R1843">
        <f t="shared" si="141"/>
        <v>50.88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 t="s">
        <v>8323</v>
      </c>
      <c r="P1844" t="s">
        <v>8324</v>
      </c>
      <c r="Q1844" s="9">
        <f t="shared" si="140"/>
        <v>125</v>
      </c>
      <c r="R1844">
        <f t="shared" si="141"/>
        <v>119.29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 t="s">
        <v>8323</v>
      </c>
      <c r="P1845" t="s">
        <v>8324</v>
      </c>
      <c r="Q1845" s="9">
        <f t="shared" si="140"/>
        <v>124</v>
      </c>
      <c r="R1845">
        <f t="shared" si="141"/>
        <v>92.54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 t="s">
        <v>8323</v>
      </c>
      <c r="P1846" t="s">
        <v>8324</v>
      </c>
      <c r="Q1846" s="9">
        <f t="shared" si="140"/>
        <v>101</v>
      </c>
      <c r="R1846">
        <f t="shared" si="141"/>
        <v>76.05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 t="s">
        <v>8323</v>
      </c>
      <c r="P1847" t="s">
        <v>8324</v>
      </c>
      <c r="Q1847" s="9">
        <f t="shared" si="140"/>
        <v>100</v>
      </c>
      <c r="R1847">
        <f t="shared" si="141"/>
        <v>52.63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 t="s">
        <v>8323</v>
      </c>
      <c r="P1848" t="s">
        <v>8324</v>
      </c>
      <c r="Q1848" s="9">
        <f t="shared" si="140"/>
        <v>138</v>
      </c>
      <c r="R1848">
        <f t="shared" si="141"/>
        <v>98.99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 t="s">
        <v>8323</v>
      </c>
      <c r="P1849" t="s">
        <v>8324</v>
      </c>
      <c r="Q1849" s="9">
        <f t="shared" si="140"/>
        <v>121</v>
      </c>
      <c r="R1849">
        <f t="shared" si="141"/>
        <v>79.53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 t="s">
        <v>8323</v>
      </c>
      <c r="P1850" t="s">
        <v>8324</v>
      </c>
      <c r="Q1850" s="9">
        <f t="shared" si="140"/>
        <v>107</v>
      </c>
      <c r="R1850">
        <f t="shared" si="141"/>
        <v>134.21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 t="s">
        <v>8323</v>
      </c>
      <c r="P1851" t="s">
        <v>8324</v>
      </c>
      <c r="Q1851" s="9">
        <f t="shared" si="140"/>
        <v>100</v>
      </c>
      <c r="R1851">
        <f t="shared" si="141"/>
        <v>37.630000000000003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 t="s">
        <v>8323</v>
      </c>
      <c r="P1852" t="s">
        <v>8324</v>
      </c>
      <c r="Q1852" s="9">
        <f t="shared" si="140"/>
        <v>102</v>
      </c>
      <c r="R1852">
        <f t="shared" si="141"/>
        <v>51.04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 t="s">
        <v>8323</v>
      </c>
      <c r="P1853" t="s">
        <v>8324</v>
      </c>
      <c r="Q1853" s="9">
        <f t="shared" si="140"/>
        <v>100</v>
      </c>
      <c r="R1853">
        <f t="shared" si="141"/>
        <v>50.04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 t="s">
        <v>8323</v>
      </c>
      <c r="P1854" t="s">
        <v>8324</v>
      </c>
      <c r="Q1854" s="9">
        <f t="shared" si="140"/>
        <v>117</v>
      </c>
      <c r="R1854">
        <f t="shared" si="141"/>
        <v>133.93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 t="s">
        <v>8323</v>
      </c>
      <c r="P1855" t="s">
        <v>8324</v>
      </c>
      <c r="Q1855" s="9">
        <f t="shared" si="140"/>
        <v>102</v>
      </c>
      <c r="R1855">
        <f t="shared" si="141"/>
        <v>58.21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 t="s">
        <v>8323</v>
      </c>
      <c r="P1856" t="s">
        <v>8324</v>
      </c>
      <c r="Q1856" s="9">
        <f t="shared" si="140"/>
        <v>102</v>
      </c>
      <c r="R1856">
        <f t="shared" si="141"/>
        <v>88.04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 t="s">
        <v>8323</v>
      </c>
      <c r="P1857" t="s">
        <v>8324</v>
      </c>
      <c r="Q1857" s="9">
        <f t="shared" si="140"/>
        <v>154</v>
      </c>
      <c r="R1857">
        <f t="shared" si="141"/>
        <v>70.58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 t="s">
        <v>8323</v>
      </c>
      <c r="P1858" t="s">
        <v>8324</v>
      </c>
      <c r="Q1858" s="9">
        <f t="shared" ref="Q1858:Q1921" si="145">ROUND(E1858/D1858*100,0)</f>
        <v>101</v>
      </c>
      <c r="R1858">
        <f t="shared" si="141"/>
        <v>53.29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 t="s">
        <v>8323</v>
      </c>
      <c r="P1859" t="s">
        <v>8324</v>
      </c>
      <c r="Q1859" s="9">
        <f t="shared" si="145"/>
        <v>100</v>
      </c>
      <c r="R1859">
        <f t="shared" ref="R1859:R1922" si="146">IFERROR(ROUND(E1859/L1859,2),0)</f>
        <v>136.36000000000001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 t="s">
        <v>8323</v>
      </c>
      <c r="P1860" t="s">
        <v>8324</v>
      </c>
      <c r="Q1860" s="9">
        <f t="shared" si="145"/>
        <v>109</v>
      </c>
      <c r="R1860">
        <f t="shared" si="146"/>
        <v>40.549999999999997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 t="s">
        <v>8323</v>
      </c>
      <c r="P1861" t="s">
        <v>8324</v>
      </c>
      <c r="Q1861" s="9">
        <f t="shared" si="145"/>
        <v>132</v>
      </c>
      <c r="R1861">
        <f t="shared" si="146"/>
        <v>70.63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 t="s">
        <v>8323</v>
      </c>
      <c r="P1862" t="s">
        <v>8324</v>
      </c>
      <c r="Q1862" s="9">
        <f t="shared" si="145"/>
        <v>133</v>
      </c>
      <c r="R1862">
        <f t="shared" si="146"/>
        <v>52.68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 t="s">
        <v>8331</v>
      </c>
      <c r="P1863" t="s">
        <v>8333</v>
      </c>
      <c r="Q1863" s="9">
        <f t="shared" si="145"/>
        <v>0</v>
      </c>
      <c r="R1863">
        <f t="shared" si="146"/>
        <v>0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 t="s">
        <v>8331</v>
      </c>
      <c r="P1864" t="s">
        <v>8333</v>
      </c>
      <c r="Q1864" s="9">
        <f t="shared" si="145"/>
        <v>8</v>
      </c>
      <c r="R1864">
        <f t="shared" si="146"/>
        <v>90.94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 t="s">
        <v>8331</v>
      </c>
      <c r="P1865" t="s">
        <v>8333</v>
      </c>
      <c r="Q1865" s="9">
        <f t="shared" si="145"/>
        <v>0</v>
      </c>
      <c r="R1865">
        <f t="shared" si="146"/>
        <v>5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 t="s">
        <v>8331</v>
      </c>
      <c r="P1866" t="s">
        <v>8333</v>
      </c>
      <c r="Q1866" s="9">
        <f t="shared" si="145"/>
        <v>43</v>
      </c>
      <c r="R1866">
        <f t="shared" si="146"/>
        <v>58.08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 t="s">
        <v>8331</v>
      </c>
      <c r="P1867" t="s">
        <v>8333</v>
      </c>
      <c r="Q1867" s="9">
        <f t="shared" si="145"/>
        <v>0</v>
      </c>
      <c r="R1867">
        <f t="shared" si="146"/>
        <v>2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 t="s">
        <v>8331</v>
      </c>
      <c r="P1868" t="s">
        <v>8333</v>
      </c>
      <c r="Q1868" s="9">
        <f t="shared" si="145"/>
        <v>1</v>
      </c>
      <c r="R1868">
        <f t="shared" si="146"/>
        <v>62.5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 t="s">
        <v>8331</v>
      </c>
      <c r="P1869" t="s">
        <v>8333</v>
      </c>
      <c r="Q1869" s="9">
        <f t="shared" si="145"/>
        <v>0</v>
      </c>
      <c r="R1869">
        <f t="shared" si="146"/>
        <v>10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 t="s">
        <v>8331</v>
      </c>
      <c r="P1870" t="s">
        <v>8333</v>
      </c>
      <c r="Q1870" s="9">
        <f t="shared" si="145"/>
        <v>5</v>
      </c>
      <c r="R1870">
        <f t="shared" si="146"/>
        <v>71.59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 t="s">
        <v>8331</v>
      </c>
      <c r="P1871" t="s">
        <v>8333</v>
      </c>
      <c r="Q1871" s="9">
        <f t="shared" si="145"/>
        <v>0</v>
      </c>
      <c r="R1871">
        <f t="shared" si="146"/>
        <v>0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 t="s">
        <v>8331</v>
      </c>
      <c r="P1872" t="s">
        <v>8333</v>
      </c>
      <c r="Q1872" s="9">
        <f t="shared" si="145"/>
        <v>10</v>
      </c>
      <c r="R1872">
        <f t="shared" si="146"/>
        <v>32.82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 t="s">
        <v>8331</v>
      </c>
      <c r="P1873" t="s">
        <v>8333</v>
      </c>
      <c r="Q1873" s="9">
        <f t="shared" si="145"/>
        <v>72</v>
      </c>
      <c r="R1873">
        <f t="shared" si="146"/>
        <v>49.12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 t="s">
        <v>8331</v>
      </c>
      <c r="P1874" t="s">
        <v>8333</v>
      </c>
      <c r="Q1874" s="9">
        <f t="shared" si="145"/>
        <v>1</v>
      </c>
      <c r="R1874">
        <f t="shared" si="146"/>
        <v>16.309999999999999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 t="s">
        <v>8331</v>
      </c>
      <c r="P1875" t="s">
        <v>8333</v>
      </c>
      <c r="Q1875" s="9">
        <f t="shared" si="145"/>
        <v>0</v>
      </c>
      <c r="R1875">
        <f t="shared" si="146"/>
        <v>18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 t="s">
        <v>8331</v>
      </c>
      <c r="P1876" t="s">
        <v>8333</v>
      </c>
      <c r="Q1876" s="9">
        <f t="shared" si="145"/>
        <v>0</v>
      </c>
      <c r="R1876">
        <f t="shared" si="146"/>
        <v>13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 t="s">
        <v>8331</v>
      </c>
      <c r="P1877" t="s">
        <v>8333</v>
      </c>
      <c r="Q1877" s="9">
        <f t="shared" si="145"/>
        <v>1</v>
      </c>
      <c r="R1877">
        <f t="shared" si="146"/>
        <v>17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 t="s">
        <v>8331</v>
      </c>
      <c r="P1878" t="s">
        <v>8333</v>
      </c>
      <c r="Q1878" s="9">
        <f t="shared" si="145"/>
        <v>0</v>
      </c>
      <c r="R1878">
        <f t="shared" si="146"/>
        <v>0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 t="s">
        <v>8331</v>
      </c>
      <c r="P1879" t="s">
        <v>8333</v>
      </c>
      <c r="Q1879" s="9">
        <f t="shared" si="145"/>
        <v>0</v>
      </c>
      <c r="R1879">
        <f t="shared" si="146"/>
        <v>0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 t="s">
        <v>8331</v>
      </c>
      <c r="P1880" t="s">
        <v>8333</v>
      </c>
      <c r="Q1880" s="9">
        <f t="shared" si="145"/>
        <v>0</v>
      </c>
      <c r="R1880">
        <f t="shared" si="146"/>
        <v>0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 t="s">
        <v>8331</v>
      </c>
      <c r="P1881" t="s">
        <v>8333</v>
      </c>
      <c r="Q1881" s="9">
        <f t="shared" si="145"/>
        <v>0</v>
      </c>
      <c r="R1881">
        <f t="shared" si="146"/>
        <v>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 t="s">
        <v>8331</v>
      </c>
      <c r="P1882" t="s">
        <v>8333</v>
      </c>
      <c r="Q1882" s="9">
        <f t="shared" si="145"/>
        <v>20</v>
      </c>
      <c r="R1882">
        <f t="shared" si="146"/>
        <v>41.83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 t="s">
        <v>8323</v>
      </c>
      <c r="P1883" t="s">
        <v>8327</v>
      </c>
      <c r="Q1883" s="9">
        <f t="shared" si="145"/>
        <v>173</v>
      </c>
      <c r="R1883">
        <f t="shared" si="146"/>
        <v>49.34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 t="s">
        <v>8323</v>
      </c>
      <c r="P1884" t="s">
        <v>8327</v>
      </c>
      <c r="Q1884" s="9">
        <f t="shared" si="145"/>
        <v>101</v>
      </c>
      <c r="R1884">
        <f t="shared" si="146"/>
        <v>41.73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 t="s">
        <v>8323</v>
      </c>
      <c r="P1885" t="s">
        <v>8327</v>
      </c>
      <c r="Q1885" s="9">
        <f t="shared" si="145"/>
        <v>105</v>
      </c>
      <c r="R1885">
        <f t="shared" si="146"/>
        <v>32.72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 t="s">
        <v>8323</v>
      </c>
      <c r="P1886" t="s">
        <v>8327</v>
      </c>
      <c r="Q1886" s="9">
        <f t="shared" si="145"/>
        <v>135</v>
      </c>
      <c r="R1886">
        <f t="shared" si="146"/>
        <v>51.96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 t="s">
        <v>8323</v>
      </c>
      <c r="P1887" t="s">
        <v>8327</v>
      </c>
      <c r="Q1887" s="9">
        <f t="shared" si="145"/>
        <v>116</v>
      </c>
      <c r="R1887">
        <f t="shared" si="146"/>
        <v>50.69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 t="s">
        <v>8323</v>
      </c>
      <c r="P1888" t="s">
        <v>8327</v>
      </c>
      <c r="Q1888" s="9">
        <f t="shared" si="145"/>
        <v>102</v>
      </c>
      <c r="R1888">
        <f t="shared" si="146"/>
        <v>42.24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 t="s">
        <v>8323</v>
      </c>
      <c r="P1889" t="s">
        <v>8327</v>
      </c>
      <c r="Q1889" s="9">
        <f t="shared" si="145"/>
        <v>111</v>
      </c>
      <c r="R1889">
        <f t="shared" si="146"/>
        <v>416.88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 t="s">
        <v>8323</v>
      </c>
      <c r="P1890" t="s">
        <v>8327</v>
      </c>
      <c r="Q1890" s="9">
        <f t="shared" si="145"/>
        <v>166</v>
      </c>
      <c r="R1890">
        <f t="shared" si="146"/>
        <v>46.65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 t="s">
        <v>8323</v>
      </c>
      <c r="P1891" t="s">
        <v>8327</v>
      </c>
      <c r="Q1891" s="9">
        <f t="shared" si="145"/>
        <v>107</v>
      </c>
      <c r="R1891">
        <f t="shared" si="146"/>
        <v>48.45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 t="s">
        <v>8323</v>
      </c>
      <c r="P1892" t="s">
        <v>8327</v>
      </c>
      <c r="Q1892" s="9">
        <f t="shared" si="145"/>
        <v>145</v>
      </c>
      <c r="R1892">
        <f t="shared" si="146"/>
        <v>70.53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 t="s">
        <v>8323</v>
      </c>
      <c r="P1893" t="s">
        <v>8327</v>
      </c>
      <c r="Q1893" s="9">
        <f t="shared" si="145"/>
        <v>106</v>
      </c>
      <c r="R1893">
        <f t="shared" si="146"/>
        <v>87.96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 t="s">
        <v>8323</v>
      </c>
      <c r="P1894" t="s">
        <v>8327</v>
      </c>
      <c r="Q1894" s="9">
        <f t="shared" si="145"/>
        <v>137</v>
      </c>
      <c r="R1894">
        <f t="shared" si="146"/>
        <v>26.27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 t="s">
        <v>8323</v>
      </c>
      <c r="P1895" t="s">
        <v>8327</v>
      </c>
      <c r="Q1895" s="9">
        <f t="shared" si="145"/>
        <v>104</v>
      </c>
      <c r="R1895">
        <f t="shared" si="146"/>
        <v>57.78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 t="s">
        <v>8323</v>
      </c>
      <c r="P1896" t="s">
        <v>8327</v>
      </c>
      <c r="Q1896" s="9">
        <f t="shared" si="145"/>
        <v>115</v>
      </c>
      <c r="R1896">
        <f t="shared" si="146"/>
        <v>57.25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 t="s">
        <v>8323</v>
      </c>
      <c r="P1897" t="s">
        <v>8327</v>
      </c>
      <c r="Q1897" s="9">
        <f t="shared" si="145"/>
        <v>102</v>
      </c>
      <c r="R1897">
        <f t="shared" si="146"/>
        <v>196.34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 t="s">
        <v>8323</v>
      </c>
      <c r="P1898" t="s">
        <v>8327</v>
      </c>
      <c r="Q1898" s="9">
        <f t="shared" si="145"/>
        <v>124</v>
      </c>
      <c r="R1898">
        <f t="shared" si="146"/>
        <v>43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 t="s">
        <v>8323</v>
      </c>
      <c r="P1899" t="s">
        <v>8327</v>
      </c>
      <c r="Q1899" s="9">
        <f t="shared" si="145"/>
        <v>102</v>
      </c>
      <c r="R1899">
        <f t="shared" si="146"/>
        <v>35.549999999999997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 t="s">
        <v>8323</v>
      </c>
      <c r="P1900" t="s">
        <v>8327</v>
      </c>
      <c r="Q1900" s="9">
        <f t="shared" si="145"/>
        <v>145</v>
      </c>
      <c r="R1900">
        <f t="shared" si="146"/>
        <v>68.81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 t="s">
        <v>8323</v>
      </c>
      <c r="P1901" t="s">
        <v>8327</v>
      </c>
      <c r="Q1901" s="9">
        <f t="shared" si="145"/>
        <v>133</v>
      </c>
      <c r="R1901">
        <f t="shared" si="146"/>
        <v>28.57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 t="s">
        <v>8323</v>
      </c>
      <c r="P1902" t="s">
        <v>8327</v>
      </c>
      <c r="Q1902" s="9">
        <f t="shared" si="145"/>
        <v>109</v>
      </c>
      <c r="R1902">
        <f t="shared" si="146"/>
        <v>50.63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 t="s">
        <v>8317</v>
      </c>
      <c r="P1903" t="s">
        <v>8346</v>
      </c>
      <c r="Q1903" s="9">
        <f t="shared" si="145"/>
        <v>3</v>
      </c>
      <c r="R1903">
        <f t="shared" si="146"/>
        <v>106.8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 t="s">
        <v>8317</v>
      </c>
      <c r="P1904" t="s">
        <v>8346</v>
      </c>
      <c r="Q1904" s="9">
        <f t="shared" si="145"/>
        <v>1</v>
      </c>
      <c r="R1904">
        <f t="shared" si="146"/>
        <v>4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 t="s">
        <v>8317</v>
      </c>
      <c r="P1905" t="s">
        <v>8346</v>
      </c>
      <c r="Q1905" s="9">
        <f t="shared" si="145"/>
        <v>47</v>
      </c>
      <c r="R1905">
        <f t="shared" si="146"/>
        <v>34.1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 t="s">
        <v>8317</v>
      </c>
      <c r="P1906" t="s">
        <v>8346</v>
      </c>
      <c r="Q1906" s="9">
        <f t="shared" si="145"/>
        <v>0</v>
      </c>
      <c r="R1906">
        <f t="shared" si="146"/>
        <v>25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 t="s">
        <v>8317</v>
      </c>
      <c r="P1907" t="s">
        <v>8346</v>
      </c>
      <c r="Q1907" s="9">
        <f t="shared" si="145"/>
        <v>0</v>
      </c>
      <c r="R1907">
        <f t="shared" si="146"/>
        <v>10.5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 t="s">
        <v>8317</v>
      </c>
      <c r="P1908" t="s">
        <v>8346</v>
      </c>
      <c r="Q1908" s="9">
        <f t="shared" si="145"/>
        <v>43</v>
      </c>
      <c r="R1908">
        <f t="shared" si="146"/>
        <v>215.96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 t="s">
        <v>8317</v>
      </c>
      <c r="P1909" t="s">
        <v>8346</v>
      </c>
      <c r="Q1909" s="9">
        <f t="shared" si="145"/>
        <v>0</v>
      </c>
      <c r="R1909">
        <f t="shared" si="146"/>
        <v>21.25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 t="s">
        <v>8317</v>
      </c>
      <c r="P1910" t="s">
        <v>8346</v>
      </c>
      <c r="Q1910" s="9">
        <f t="shared" si="145"/>
        <v>2</v>
      </c>
      <c r="R1910">
        <f t="shared" si="146"/>
        <v>108.25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 t="s">
        <v>8317</v>
      </c>
      <c r="P1911" t="s">
        <v>8346</v>
      </c>
      <c r="Q1911" s="9">
        <f t="shared" si="145"/>
        <v>14</v>
      </c>
      <c r="R1911">
        <f t="shared" si="146"/>
        <v>129.97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 t="s">
        <v>8317</v>
      </c>
      <c r="P1912" t="s">
        <v>8346</v>
      </c>
      <c r="Q1912" s="9">
        <f t="shared" si="145"/>
        <v>39</v>
      </c>
      <c r="R1912">
        <f t="shared" si="146"/>
        <v>117.49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 t="s">
        <v>8317</v>
      </c>
      <c r="P1913" t="s">
        <v>8346</v>
      </c>
      <c r="Q1913" s="9">
        <f t="shared" si="145"/>
        <v>0</v>
      </c>
      <c r="R1913">
        <f t="shared" si="146"/>
        <v>10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 t="s">
        <v>8317</v>
      </c>
      <c r="P1914" t="s">
        <v>8346</v>
      </c>
      <c r="Q1914" s="9">
        <f t="shared" si="145"/>
        <v>59</v>
      </c>
      <c r="R1914">
        <f t="shared" si="146"/>
        <v>70.599999999999994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 t="s">
        <v>8317</v>
      </c>
      <c r="P1915" t="s">
        <v>8346</v>
      </c>
      <c r="Q1915" s="9">
        <f t="shared" si="145"/>
        <v>1</v>
      </c>
      <c r="R1915">
        <f t="shared" si="146"/>
        <v>24.5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 t="s">
        <v>8317</v>
      </c>
      <c r="P1916" t="s">
        <v>8346</v>
      </c>
      <c r="Q1916" s="9">
        <f t="shared" si="145"/>
        <v>9</v>
      </c>
      <c r="R1916">
        <f t="shared" si="146"/>
        <v>30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 t="s">
        <v>8317</v>
      </c>
      <c r="P1917" t="s">
        <v>8346</v>
      </c>
      <c r="Q1917" s="9">
        <f t="shared" si="145"/>
        <v>2</v>
      </c>
      <c r="R1917">
        <f t="shared" si="146"/>
        <v>2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 t="s">
        <v>8317</v>
      </c>
      <c r="P1918" t="s">
        <v>8346</v>
      </c>
      <c r="Q1918" s="9">
        <f t="shared" si="145"/>
        <v>1</v>
      </c>
      <c r="R1918">
        <f t="shared" si="146"/>
        <v>17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 t="s">
        <v>8317</v>
      </c>
      <c r="P1919" t="s">
        <v>8346</v>
      </c>
      <c r="Q1919" s="9">
        <f t="shared" si="145"/>
        <v>53</v>
      </c>
      <c r="R1919">
        <f t="shared" si="146"/>
        <v>2928.93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 t="s">
        <v>8317</v>
      </c>
      <c r="P1920" t="s">
        <v>8346</v>
      </c>
      <c r="Q1920" s="9">
        <f t="shared" si="145"/>
        <v>1</v>
      </c>
      <c r="R1920">
        <f t="shared" si="146"/>
        <v>28.89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 t="s">
        <v>8317</v>
      </c>
      <c r="P1921" t="s">
        <v>8346</v>
      </c>
      <c r="Q1921" s="9">
        <f t="shared" si="145"/>
        <v>47</v>
      </c>
      <c r="R1921">
        <f t="shared" si="146"/>
        <v>29.63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 t="s">
        <v>8317</v>
      </c>
      <c r="P1922" t="s">
        <v>8346</v>
      </c>
      <c r="Q1922" s="9">
        <f t="shared" ref="Q1922:Q1985" si="150">ROUND(E1922/D1922*100,0)</f>
        <v>43</v>
      </c>
      <c r="R1922">
        <f t="shared" si="146"/>
        <v>40.98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 t="s">
        <v>8323</v>
      </c>
      <c r="P1923" t="s">
        <v>8327</v>
      </c>
      <c r="Q1923" s="9">
        <f t="shared" si="150"/>
        <v>137</v>
      </c>
      <c r="R1923">
        <f t="shared" ref="R1923:R1986" si="151">IFERROR(ROUND(E1923/L1923,2),0)</f>
        <v>54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 t="s">
        <v>8323</v>
      </c>
      <c r="P1924" t="s">
        <v>8327</v>
      </c>
      <c r="Q1924" s="9">
        <f t="shared" si="150"/>
        <v>116</v>
      </c>
      <c r="R1924">
        <f t="shared" si="151"/>
        <v>36.11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 t="s">
        <v>8323</v>
      </c>
      <c r="P1925" t="s">
        <v>8327</v>
      </c>
      <c r="Q1925" s="9">
        <f t="shared" si="150"/>
        <v>241</v>
      </c>
      <c r="R1925">
        <f t="shared" si="151"/>
        <v>23.15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 t="s">
        <v>8323</v>
      </c>
      <c r="P1926" t="s">
        <v>8327</v>
      </c>
      <c r="Q1926" s="9">
        <f t="shared" si="150"/>
        <v>114</v>
      </c>
      <c r="R1926">
        <f t="shared" si="151"/>
        <v>104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 t="s">
        <v>8323</v>
      </c>
      <c r="P1927" t="s">
        <v>8327</v>
      </c>
      <c r="Q1927" s="9">
        <f t="shared" si="150"/>
        <v>110</v>
      </c>
      <c r="R1927">
        <f t="shared" si="151"/>
        <v>31.83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 t="s">
        <v>8323</v>
      </c>
      <c r="P1928" t="s">
        <v>8327</v>
      </c>
      <c r="Q1928" s="9">
        <f t="shared" si="150"/>
        <v>195</v>
      </c>
      <c r="R1928">
        <f t="shared" si="151"/>
        <v>27.39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 t="s">
        <v>8323</v>
      </c>
      <c r="P1929" t="s">
        <v>8327</v>
      </c>
      <c r="Q1929" s="9">
        <f t="shared" si="150"/>
        <v>103</v>
      </c>
      <c r="R1929">
        <f t="shared" si="151"/>
        <v>56.36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 t="s">
        <v>8323</v>
      </c>
      <c r="P1930" t="s">
        <v>8327</v>
      </c>
      <c r="Q1930" s="9">
        <f t="shared" si="150"/>
        <v>103</v>
      </c>
      <c r="R1930">
        <f t="shared" si="151"/>
        <v>77.349999999999994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 t="s">
        <v>8323</v>
      </c>
      <c r="P1931" t="s">
        <v>8327</v>
      </c>
      <c r="Q1931" s="9">
        <f t="shared" si="150"/>
        <v>100</v>
      </c>
      <c r="R1931">
        <f t="shared" si="151"/>
        <v>42.8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 t="s">
        <v>8323</v>
      </c>
      <c r="P1932" t="s">
        <v>8327</v>
      </c>
      <c r="Q1932" s="9">
        <f t="shared" si="150"/>
        <v>127</v>
      </c>
      <c r="R1932">
        <f t="shared" si="151"/>
        <v>48.85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 t="s">
        <v>8323</v>
      </c>
      <c r="P1933" t="s">
        <v>8327</v>
      </c>
      <c r="Q1933" s="9">
        <f t="shared" si="150"/>
        <v>121</v>
      </c>
      <c r="R1933">
        <f t="shared" si="151"/>
        <v>48.24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 t="s">
        <v>8323</v>
      </c>
      <c r="P1934" t="s">
        <v>8327</v>
      </c>
      <c r="Q1934" s="9">
        <f t="shared" si="150"/>
        <v>107</v>
      </c>
      <c r="R1934">
        <f t="shared" si="151"/>
        <v>70.209999999999994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 t="s">
        <v>8323</v>
      </c>
      <c r="P1935" t="s">
        <v>8327</v>
      </c>
      <c r="Q1935" s="9">
        <f t="shared" si="150"/>
        <v>172</v>
      </c>
      <c r="R1935">
        <f t="shared" si="151"/>
        <v>94.05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 t="s">
        <v>8323</v>
      </c>
      <c r="P1936" t="s">
        <v>8327</v>
      </c>
      <c r="Q1936" s="9">
        <f t="shared" si="150"/>
        <v>124</v>
      </c>
      <c r="R1936">
        <f t="shared" si="151"/>
        <v>80.27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 t="s">
        <v>8323</v>
      </c>
      <c r="P1937" t="s">
        <v>8327</v>
      </c>
      <c r="Q1937" s="9">
        <f t="shared" si="150"/>
        <v>108</v>
      </c>
      <c r="R1937">
        <f t="shared" si="151"/>
        <v>54.2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 t="s">
        <v>8323</v>
      </c>
      <c r="P1938" t="s">
        <v>8327</v>
      </c>
      <c r="Q1938" s="9">
        <f t="shared" si="150"/>
        <v>117</v>
      </c>
      <c r="R1938">
        <f t="shared" si="151"/>
        <v>60.27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 t="s">
        <v>8323</v>
      </c>
      <c r="P1939" t="s">
        <v>8327</v>
      </c>
      <c r="Q1939" s="9">
        <f t="shared" si="150"/>
        <v>187</v>
      </c>
      <c r="R1939">
        <f t="shared" si="151"/>
        <v>38.74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 t="s">
        <v>8323</v>
      </c>
      <c r="P1940" t="s">
        <v>8327</v>
      </c>
      <c r="Q1940" s="9">
        <f t="shared" si="150"/>
        <v>116</v>
      </c>
      <c r="R1940">
        <f t="shared" si="151"/>
        <v>152.54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 t="s">
        <v>8323</v>
      </c>
      <c r="P1941" t="s">
        <v>8327</v>
      </c>
      <c r="Q1941" s="9">
        <f t="shared" si="150"/>
        <v>111</v>
      </c>
      <c r="R1941">
        <f t="shared" si="151"/>
        <v>115.31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 t="s">
        <v>8323</v>
      </c>
      <c r="P1942" t="s">
        <v>8327</v>
      </c>
      <c r="Q1942" s="9">
        <f t="shared" si="150"/>
        <v>171</v>
      </c>
      <c r="R1942">
        <f t="shared" si="151"/>
        <v>35.840000000000003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 t="s">
        <v>8317</v>
      </c>
      <c r="P1943" t="s">
        <v>8347</v>
      </c>
      <c r="Q1943" s="9">
        <f t="shared" si="150"/>
        <v>126</v>
      </c>
      <c r="R1943">
        <f t="shared" si="151"/>
        <v>64.569999999999993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 t="s">
        <v>8317</v>
      </c>
      <c r="P1944" t="s">
        <v>8347</v>
      </c>
      <c r="Q1944" s="9">
        <f t="shared" si="150"/>
        <v>138</v>
      </c>
      <c r="R1944">
        <f t="shared" si="151"/>
        <v>87.44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 t="s">
        <v>8317</v>
      </c>
      <c r="P1945" t="s">
        <v>8347</v>
      </c>
      <c r="Q1945" s="9">
        <f t="shared" si="150"/>
        <v>1705</v>
      </c>
      <c r="R1945">
        <f t="shared" si="151"/>
        <v>68.819999999999993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 t="s">
        <v>8317</v>
      </c>
      <c r="P1946" t="s">
        <v>8347</v>
      </c>
      <c r="Q1946" s="9">
        <f t="shared" si="150"/>
        <v>788</v>
      </c>
      <c r="R1946">
        <f t="shared" si="151"/>
        <v>176.2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 t="s">
        <v>8317</v>
      </c>
      <c r="P1947" t="s">
        <v>8347</v>
      </c>
      <c r="Q1947" s="9">
        <f t="shared" si="150"/>
        <v>348</v>
      </c>
      <c r="R1947">
        <f t="shared" si="151"/>
        <v>511.79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 t="s">
        <v>8317</v>
      </c>
      <c r="P1948" t="s">
        <v>8347</v>
      </c>
      <c r="Q1948" s="9">
        <f t="shared" si="150"/>
        <v>150</v>
      </c>
      <c r="R1948">
        <f t="shared" si="151"/>
        <v>160.44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 t="s">
        <v>8317</v>
      </c>
      <c r="P1949" t="s">
        <v>8347</v>
      </c>
      <c r="Q1949" s="9">
        <f t="shared" si="150"/>
        <v>101</v>
      </c>
      <c r="R1949">
        <f t="shared" si="151"/>
        <v>35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 t="s">
        <v>8317</v>
      </c>
      <c r="P1950" t="s">
        <v>8347</v>
      </c>
      <c r="Q1950" s="9">
        <f t="shared" si="150"/>
        <v>800</v>
      </c>
      <c r="R1950">
        <f t="shared" si="151"/>
        <v>188.51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 t="s">
        <v>8317</v>
      </c>
      <c r="P1951" t="s">
        <v>8347</v>
      </c>
      <c r="Q1951" s="9">
        <f t="shared" si="150"/>
        <v>106</v>
      </c>
      <c r="R1951">
        <f t="shared" si="151"/>
        <v>56.2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 t="s">
        <v>8317</v>
      </c>
      <c r="P1952" t="s">
        <v>8347</v>
      </c>
      <c r="Q1952" s="9">
        <f t="shared" si="150"/>
        <v>201</v>
      </c>
      <c r="R1952">
        <f t="shared" si="151"/>
        <v>51.31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 t="s">
        <v>8317</v>
      </c>
      <c r="P1953" t="s">
        <v>8347</v>
      </c>
      <c r="Q1953" s="9">
        <f t="shared" si="150"/>
        <v>212</v>
      </c>
      <c r="R1953">
        <f t="shared" si="151"/>
        <v>127.36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 t="s">
        <v>8317</v>
      </c>
      <c r="P1954" t="s">
        <v>8347</v>
      </c>
      <c r="Q1954" s="9">
        <f t="shared" si="150"/>
        <v>198</v>
      </c>
      <c r="R1954">
        <f t="shared" si="151"/>
        <v>101.86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 t="s">
        <v>8317</v>
      </c>
      <c r="P1955" t="s">
        <v>8347</v>
      </c>
      <c r="Q1955" s="9">
        <f t="shared" si="150"/>
        <v>226</v>
      </c>
      <c r="R1955">
        <f t="shared" si="151"/>
        <v>230.56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 t="s">
        <v>8317</v>
      </c>
      <c r="P1956" t="s">
        <v>8347</v>
      </c>
      <c r="Q1956" s="9">
        <f t="shared" si="150"/>
        <v>699</v>
      </c>
      <c r="R1956">
        <f t="shared" si="151"/>
        <v>842.11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 t="s">
        <v>8317</v>
      </c>
      <c r="P1957" t="s">
        <v>8347</v>
      </c>
      <c r="Q1957" s="9">
        <f t="shared" si="150"/>
        <v>399</v>
      </c>
      <c r="R1957">
        <f t="shared" si="151"/>
        <v>577.28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 t="s">
        <v>8317</v>
      </c>
      <c r="P1958" t="s">
        <v>8347</v>
      </c>
      <c r="Q1958" s="9">
        <f t="shared" si="150"/>
        <v>294</v>
      </c>
      <c r="R1958">
        <f t="shared" si="151"/>
        <v>483.34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 t="s">
        <v>8317</v>
      </c>
      <c r="P1959" t="s">
        <v>8347</v>
      </c>
      <c r="Q1959" s="9">
        <f t="shared" si="150"/>
        <v>168</v>
      </c>
      <c r="R1959">
        <f t="shared" si="151"/>
        <v>76.14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 t="s">
        <v>8317</v>
      </c>
      <c r="P1960" t="s">
        <v>8347</v>
      </c>
      <c r="Q1960" s="9">
        <f t="shared" si="150"/>
        <v>1436</v>
      </c>
      <c r="R1960">
        <f t="shared" si="151"/>
        <v>74.11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 t="s">
        <v>8317</v>
      </c>
      <c r="P1961" t="s">
        <v>8347</v>
      </c>
      <c r="Q1961" s="9">
        <f t="shared" si="150"/>
        <v>157</v>
      </c>
      <c r="R1961">
        <f t="shared" si="151"/>
        <v>36.97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 t="s">
        <v>8317</v>
      </c>
      <c r="P1962" t="s">
        <v>8347</v>
      </c>
      <c r="Q1962" s="9">
        <f t="shared" si="150"/>
        <v>118</v>
      </c>
      <c r="R1962">
        <f t="shared" si="151"/>
        <v>2500.9699999999998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 t="s">
        <v>8317</v>
      </c>
      <c r="P1963" t="s">
        <v>8347</v>
      </c>
      <c r="Q1963" s="9">
        <f t="shared" si="150"/>
        <v>1105</v>
      </c>
      <c r="R1963">
        <f t="shared" si="151"/>
        <v>67.69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 t="s">
        <v>8317</v>
      </c>
      <c r="P1964" t="s">
        <v>8347</v>
      </c>
      <c r="Q1964" s="9">
        <f t="shared" si="150"/>
        <v>193</v>
      </c>
      <c r="R1964">
        <f t="shared" si="151"/>
        <v>63.05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 t="s">
        <v>8317</v>
      </c>
      <c r="P1965" t="s">
        <v>8347</v>
      </c>
      <c r="Q1965" s="9">
        <f t="shared" si="150"/>
        <v>127</v>
      </c>
      <c r="R1965">
        <f t="shared" si="151"/>
        <v>117.6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 t="s">
        <v>8317</v>
      </c>
      <c r="P1966" t="s">
        <v>8347</v>
      </c>
      <c r="Q1966" s="9">
        <f t="shared" si="150"/>
        <v>260</v>
      </c>
      <c r="R1966">
        <f t="shared" si="151"/>
        <v>180.75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 t="s">
        <v>8317</v>
      </c>
      <c r="P1967" t="s">
        <v>8347</v>
      </c>
      <c r="Q1967" s="9">
        <f t="shared" si="150"/>
        <v>262</v>
      </c>
      <c r="R1967">
        <f t="shared" si="151"/>
        <v>127.32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 t="s">
        <v>8317</v>
      </c>
      <c r="P1968" t="s">
        <v>8347</v>
      </c>
      <c r="Q1968" s="9">
        <f t="shared" si="150"/>
        <v>207</v>
      </c>
      <c r="R1968">
        <f t="shared" si="151"/>
        <v>136.63999999999999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 t="s">
        <v>8317</v>
      </c>
      <c r="P1969" t="s">
        <v>8347</v>
      </c>
      <c r="Q1969" s="9">
        <f t="shared" si="150"/>
        <v>370</v>
      </c>
      <c r="R1969">
        <f t="shared" si="151"/>
        <v>182.78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 t="s">
        <v>8317</v>
      </c>
      <c r="P1970" t="s">
        <v>8347</v>
      </c>
      <c r="Q1970" s="9">
        <f t="shared" si="150"/>
        <v>285</v>
      </c>
      <c r="R1970">
        <f t="shared" si="151"/>
        <v>279.38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 t="s">
        <v>8317</v>
      </c>
      <c r="P1971" t="s">
        <v>8347</v>
      </c>
      <c r="Q1971" s="9">
        <f t="shared" si="150"/>
        <v>579</v>
      </c>
      <c r="R1971">
        <f t="shared" si="151"/>
        <v>61.38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 t="s">
        <v>8317</v>
      </c>
      <c r="P1972" t="s">
        <v>8347</v>
      </c>
      <c r="Q1972" s="9">
        <f t="shared" si="150"/>
        <v>1132</v>
      </c>
      <c r="R1972">
        <f t="shared" si="151"/>
        <v>80.73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 t="s">
        <v>8317</v>
      </c>
      <c r="P1973" t="s">
        <v>8347</v>
      </c>
      <c r="Q1973" s="9">
        <f t="shared" si="150"/>
        <v>263</v>
      </c>
      <c r="R1973">
        <f t="shared" si="151"/>
        <v>272.36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 t="s">
        <v>8317</v>
      </c>
      <c r="P1974" t="s">
        <v>8347</v>
      </c>
      <c r="Q1974" s="9">
        <f t="shared" si="150"/>
        <v>674</v>
      </c>
      <c r="R1974">
        <f t="shared" si="151"/>
        <v>70.849999999999994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 t="s">
        <v>8317</v>
      </c>
      <c r="P1975" t="s">
        <v>8347</v>
      </c>
      <c r="Q1975" s="9">
        <f t="shared" si="150"/>
        <v>257</v>
      </c>
      <c r="R1975">
        <f t="shared" si="151"/>
        <v>247.94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 t="s">
        <v>8317</v>
      </c>
      <c r="P1976" t="s">
        <v>8347</v>
      </c>
      <c r="Q1976" s="9">
        <f t="shared" si="150"/>
        <v>375</v>
      </c>
      <c r="R1976">
        <f t="shared" si="151"/>
        <v>186.81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 t="s">
        <v>8317</v>
      </c>
      <c r="P1977" t="s">
        <v>8347</v>
      </c>
      <c r="Q1977" s="9">
        <f t="shared" si="150"/>
        <v>209</v>
      </c>
      <c r="R1977">
        <f t="shared" si="151"/>
        <v>131.99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 t="s">
        <v>8317</v>
      </c>
      <c r="P1978" t="s">
        <v>8347</v>
      </c>
      <c r="Q1978" s="9">
        <f t="shared" si="150"/>
        <v>347</v>
      </c>
      <c r="R1978">
        <f t="shared" si="151"/>
        <v>29.31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 t="s">
        <v>8317</v>
      </c>
      <c r="P1979" t="s">
        <v>8347</v>
      </c>
      <c r="Q1979" s="9">
        <f t="shared" si="150"/>
        <v>402</v>
      </c>
      <c r="R1979">
        <f t="shared" si="151"/>
        <v>245.02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 t="s">
        <v>8317</v>
      </c>
      <c r="P1980" t="s">
        <v>8347</v>
      </c>
      <c r="Q1980" s="9">
        <f t="shared" si="150"/>
        <v>1027</v>
      </c>
      <c r="R1980">
        <f t="shared" si="151"/>
        <v>1323.25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 t="s">
        <v>8317</v>
      </c>
      <c r="P1981" t="s">
        <v>8347</v>
      </c>
      <c r="Q1981" s="9">
        <f t="shared" si="150"/>
        <v>115</v>
      </c>
      <c r="R1981">
        <f t="shared" si="151"/>
        <v>282.66000000000003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 t="s">
        <v>8317</v>
      </c>
      <c r="P1982" t="s">
        <v>8347</v>
      </c>
      <c r="Q1982" s="9">
        <f t="shared" si="150"/>
        <v>355</v>
      </c>
      <c r="R1982">
        <f t="shared" si="151"/>
        <v>91.21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 t="s">
        <v>8336</v>
      </c>
      <c r="P1983" t="s">
        <v>8348</v>
      </c>
      <c r="Q1983" s="9">
        <f t="shared" si="150"/>
        <v>5</v>
      </c>
      <c r="R1983">
        <f t="shared" si="151"/>
        <v>31.75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 t="s">
        <v>8336</v>
      </c>
      <c r="P1984" t="s">
        <v>8348</v>
      </c>
      <c r="Q1984" s="9">
        <f t="shared" si="150"/>
        <v>0</v>
      </c>
      <c r="R1984">
        <f t="shared" si="151"/>
        <v>0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 t="s">
        <v>8336</v>
      </c>
      <c r="P1985" t="s">
        <v>8348</v>
      </c>
      <c r="Q1985" s="9">
        <f t="shared" si="150"/>
        <v>4</v>
      </c>
      <c r="R1985">
        <f t="shared" si="151"/>
        <v>88.69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 t="s">
        <v>8336</v>
      </c>
      <c r="P1986" t="s">
        <v>8348</v>
      </c>
      <c r="Q1986" s="9">
        <f t="shared" ref="Q1986:Q2049" si="155">ROUND(E1986/D1986*100,0)</f>
        <v>21</v>
      </c>
      <c r="R1986">
        <f t="shared" si="151"/>
        <v>453.14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 t="s">
        <v>8336</v>
      </c>
      <c r="P1987" t="s">
        <v>8348</v>
      </c>
      <c r="Q1987" s="9">
        <f t="shared" si="155"/>
        <v>3</v>
      </c>
      <c r="R1987">
        <f t="shared" ref="R1987:R2050" si="156">IFERROR(ROUND(E1987/L1987,2),0)</f>
        <v>12.75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 t="s">
        <v>8336</v>
      </c>
      <c r="P1988" t="s">
        <v>8348</v>
      </c>
      <c r="Q1988" s="9">
        <f t="shared" si="155"/>
        <v>0</v>
      </c>
      <c r="R1988">
        <f t="shared" si="156"/>
        <v>1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 t="s">
        <v>8336</v>
      </c>
      <c r="P1989" t="s">
        <v>8348</v>
      </c>
      <c r="Q1989" s="9">
        <f t="shared" si="155"/>
        <v>42</v>
      </c>
      <c r="R1989">
        <f t="shared" si="156"/>
        <v>83.43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 t="s">
        <v>8336</v>
      </c>
      <c r="P1990" t="s">
        <v>8348</v>
      </c>
      <c r="Q1990" s="9">
        <f t="shared" si="155"/>
        <v>0</v>
      </c>
      <c r="R1990">
        <f t="shared" si="156"/>
        <v>25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 t="s">
        <v>8336</v>
      </c>
      <c r="P1991" t="s">
        <v>8348</v>
      </c>
      <c r="Q1991" s="9">
        <f t="shared" si="155"/>
        <v>1</v>
      </c>
      <c r="R1991">
        <f t="shared" si="156"/>
        <v>50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 t="s">
        <v>8336</v>
      </c>
      <c r="P1992" t="s">
        <v>8348</v>
      </c>
      <c r="Q1992" s="9">
        <f t="shared" si="155"/>
        <v>17</v>
      </c>
      <c r="R1992">
        <f t="shared" si="156"/>
        <v>101.8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 t="s">
        <v>8336</v>
      </c>
      <c r="P1993" t="s">
        <v>8348</v>
      </c>
      <c r="Q1993" s="9">
        <f t="shared" si="155"/>
        <v>7</v>
      </c>
      <c r="R1993">
        <f t="shared" si="156"/>
        <v>46.67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 t="s">
        <v>8336</v>
      </c>
      <c r="P1994" t="s">
        <v>8348</v>
      </c>
      <c r="Q1994" s="9">
        <f t="shared" si="155"/>
        <v>0</v>
      </c>
      <c r="R1994">
        <f t="shared" si="156"/>
        <v>1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 t="s">
        <v>8336</v>
      </c>
      <c r="P1995" t="s">
        <v>8348</v>
      </c>
      <c r="Q1995" s="9">
        <f t="shared" si="155"/>
        <v>0</v>
      </c>
      <c r="R1995">
        <f t="shared" si="156"/>
        <v>0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 t="s">
        <v>8336</v>
      </c>
      <c r="P1996" t="s">
        <v>8348</v>
      </c>
      <c r="Q1996" s="9">
        <f t="shared" si="155"/>
        <v>0</v>
      </c>
      <c r="R1996">
        <f t="shared" si="156"/>
        <v>0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 t="s">
        <v>8336</v>
      </c>
      <c r="P1997" t="s">
        <v>8348</v>
      </c>
      <c r="Q1997" s="9">
        <f t="shared" si="155"/>
        <v>8</v>
      </c>
      <c r="R1997">
        <f t="shared" si="156"/>
        <v>26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 t="s">
        <v>8336</v>
      </c>
      <c r="P1998" t="s">
        <v>8348</v>
      </c>
      <c r="Q1998" s="9">
        <f t="shared" si="155"/>
        <v>0</v>
      </c>
      <c r="R1998">
        <f t="shared" si="156"/>
        <v>0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 t="s">
        <v>8336</v>
      </c>
      <c r="P1999" t="s">
        <v>8348</v>
      </c>
      <c r="Q1999" s="9">
        <f t="shared" si="155"/>
        <v>0</v>
      </c>
      <c r="R1999">
        <f t="shared" si="156"/>
        <v>0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 t="s">
        <v>8336</v>
      </c>
      <c r="P2000" t="s">
        <v>8348</v>
      </c>
      <c r="Q2000" s="9">
        <f t="shared" si="155"/>
        <v>26</v>
      </c>
      <c r="R2000">
        <f t="shared" si="156"/>
        <v>218.33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 t="s">
        <v>8336</v>
      </c>
      <c r="P2001" t="s">
        <v>8348</v>
      </c>
      <c r="Q2001" s="9">
        <f t="shared" si="155"/>
        <v>1</v>
      </c>
      <c r="R2001">
        <f t="shared" si="156"/>
        <v>33.71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 t="s">
        <v>8336</v>
      </c>
      <c r="P2002" t="s">
        <v>8348</v>
      </c>
      <c r="Q2002" s="9">
        <f t="shared" si="155"/>
        <v>13</v>
      </c>
      <c r="R2002">
        <f t="shared" si="156"/>
        <v>25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 t="s">
        <v>8317</v>
      </c>
      <c r="P2003" t="s">
        <v>8347</v>
      </c>
      <c r="Q2003" s="9">
        <f t="shared" si="155"/>
        <v>382</v>
      </c>
      <c r="R2003">
        <f t="shared" si="156"/>
        <v>128.38999999999999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 t="s">
        <v>8317</v>
      </c>
      <c r="P2004" t="s">
        <v>8347</v>
      </c>
      <c r="Q2004" s="9">
        <f t="shared" si="155"/>
        <v>217</v>
      </c>
      <c r="R2004">
        <f t="shared" si="156"/>
        <v>78.83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 t="s">
        <v>8317</v>
      </c>
      <c r="P2005" t="s">
        <v>8347</v>
      </c>
      <c r="Q2005" s="9">
        <f t="shared" si="155"/>
        <v>312</v>
      </c>
      <c r="R2005">
        <f t="shared" si="156"/>
        <v>91.76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 t="s">
        <v>8317</v>
      </c>
      <c r="P2006" t="s">
        <v>8347</v>
      </c>
      <c r="Q2006" s="9">
        <f t="shared" si="155"/>
        <v>234</v>
      </c>
      <c r="R2006">
        <f t="shared" si="156"/>
        <v>331.1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 t="s">
        <v>8317</v>
      </c>
      <c r="P2007" t="s">
        <v>8347</v>
      </c>
      <c r="Q2007" s="9">
        <f t="shared" si="155"/>
        <v>124</v>
      </c>
      <c r="R2007">
        <f t="shared" si="156"/>
        <v>194.26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 t="s">
        <v>8317</v>
      </c>
      <c r="P2008" t="s">
        <v>8347</v>
      </c>
      <c r="Q2008" s="9">
        <f t="shared" si="155"/>
        <v>248</v>
      </c>
      <c r="R2008">
        <f t="shared" si="156"/>
        <v>408.98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 t="s">
        <v>8317</v>
      </c>
      <c r="P2009" t="s">
        <v>8347</v>
      </c>
      <c r="Q2009" s="9">
        <f t="shared" si="155"/>
        <v>116</v>
      </c>
      <c r="R2009">
        <f t="shared" si="156"/>
        <v>84.46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 t="s">
        <v>8317</v>
      </c>
      <c r="P2010" t="s">
        <v>8347</v>
      </c>
      <c r="Q2010" s="9">
        <f t="shared" si="155"/>
        <v>117</v>
      </c>
      <c r="R2010">
        <f t="shared" si="156"/>
        <v>44.85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 t="s">
        <v>8317</v>
      </c>
      <c r="P2011" t="s">
        <v>8347</v>
      </c>
      <c r="Q2011" s="9">
        <f t="shared" si="155"/>
        <v>305</v>
      </c>
      <c r="R2011">
        <f t="shared" si="156"/>
        <v>383.36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 t="s">
        <v>8317</v>
      </c>
      <c r="P2012" t="s">
        <v>8347</v>
      </c>
      <c r="Q2012" s="9">
        <f t="shared" si="155"/>
        <v>320</v>
      </c>
      <c r="R2012">
        <f t="shared" si="156"/>
        <v>55.28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 t="s">
        <v>8317</v>
      </c>
      <c r="P2013" t="s">
        <v>8347</v>
      </c>
      <c r="Q2013" s="9">
        <f t="shared" si="155"/>
        <v>820</v>
      </c>
      <c r="R2013">
        <f t="shared" si="156"/>
        <v>422.02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 t="s">
        <v>8317</v>
      </c>
      <c r="P2014" t="s">
        <v>8347</v>
      </c>
      <c r="Q2014" s="9">
        <f t="shared" si="155"/>
        <v>235</v>
      </c>
      <c r="R2014">
        <f t="shared" si="156"/>
        <v>64.180000000000007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 t="s">
        <v>8317</v>
      </c>
      <c r="P2015" t="s">
        <v>8347</v>
      </c>
      <c r="Q2015" s="9">
        <f t="shared" si="155"/>
        <v>495</v>
      </c>
      <c r="R2015">
        <f t="shared" si="156"/>
        <v>173.58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 t="s">
        <v>8317</v>
      </c>
      <c r="P2016" t="s">
        <v>8347</v>
      </c>
      <c r="Q2016" s="9">
        <f t="shared" si="155"/>
        <v>7814</v>
      </c>
      <c r="R2016">
        <f t="shared" si="156"/>
        <v>88.6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 t="s">
        <v>8317</v>
      </c>
      <c r="P2017" t="s">
        <v>8347</v>
      </c>
      <c r="Q2017" s="9">
        <f t="shared" si="155"/>
        <v>113</v>
      </c>
      <c r="R2017">
        <f t="shared" si="156"/>
        <v>50.22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 t="s">
        <v>8317</v>
      </c>
      <c r="P2018" t="s">
        <v>8347</v>
      </c>
      <c r="Q2018" s="9">
        <f t="shared" si="155"/>
        <v>922</v>
      </c>
      <c r="R2018">
        <f t="shared" si="156"/>
        <v>192.39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 t="s">
        <v>8317</v>
      </c>
      <c r="P2019" t="s">
        <v>8347</v>
      </c>
      <c r="Q2019" s="9">
        <f t="shared" si="155"/>
        <v>125</v>
      </c>
      <c r="R2019">
        <f t="shared" si="156"/>
        <v>73.42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 t="s">
        <v>8317</v>
      </c>
      <c r="P2020" t="s">
        <v>8347</v>
      </c>
      <c r="Q2020" s="9">
        <f t="shared" si="155"/>
        <v>102</v>
      </c>
      <c r="R2020">
        <f t="shared" si="156"/>
        <v>147.68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 t="s">
        <v>8317</v>
      </c>
      <c r="P2021" t="s">
        <v>8347</v>
      </c>
      <c r="Q2021" s="9">
        <f t="shared" si="155"/>
        <v>485</v>
      </c>
      <c r="R2021">
        <f t="shared" si="156"/>
        <v>108.97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 t="s">
        <v>8317</v>
      </c>
      <c r="P2022" t="s">
        <v>8347</v>
      </c>
      <c r="Q2022" s="9">
        <f t="shared" si="155"/>
        <v>192</v>
      </c>
      <c r="R2022">
        <f t="shared" si="156"/>
        <v>23.65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 t="s">
        <v>8317</v>
      </c>
      <c r="P2023" t="s">
        <v>8347</v>
      </c>
      <c r="Q2023" s="9">
        <f t="shared" si="155"/>
        <v>281</v>
      </c>
      <c r="R2023">
        <f t="shared" si="156"/>
        <v>147.94999999999999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 t="s">
        <v>8317</v>
      </c>
      <c r="P2024" t="s">
        <v>8347</v>
      </c>
      <c r="Q2024" s="9">
        <f t="shared" si="155"/>
        <v>125</v>
      </c>
      <c r="R2024">
        <f t="shared" si="156"/>
        <v>385.04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 t="s">
        <v>8317</v>
      </c>
      <c r="P2025" t="s">
        <v>8347</v>
      </c>
      <c r="Q2025" s="9">
        <f t="shared" si="155"/>
        <v>161</v>
      </c>
      <c r="R2025">
        <f t="shared" si="156"/>
        <v>457.39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 t="s">
        <v>8317</v>
      </c>
      <c r="P2026" t="s">
        <v>8347</v>
      </c>
      <c r="Q2026" s="9">
        <f t="shared" si="155"/>
        <v>585</v>
      </c>
      <c r="R2026">
        <f t="shared" si="156"/>
        <v>222.99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 t="s">
        <v>8317</v>
      </c>
      <c r="P2027" t="s">
        <v>8347</v>
      </c>
      <c r="Q2027" s="9">
        <f t="shared" si="155"/>
        <v>201</v>
      </c>
      <c r="R2027">
        <f t="shared" si="156"/>
        <v>220.74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 t="s">
        <v>8317</v>
      </c>
      <c r="P2028" t="s">
        <v>8347</v>
      </c>
      <c r="Q2028" s="9">
        <f t="shared" si="155"/>
        <v>133</v>
      </c>
      <c r="R2028">
        <f t="shared" si="156"/>
        <v>73.5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 t="s">
        <v>8317</v>
      </c>
      <c r="P2029" t="s">
        <v>8347</v>
      </c>
      <c r="Q2029" s="9">
        <f t="shared" si="155"/>
        <v>120</v>
      </c>
      <c r="R2029">
        <f t="shared" si="156"/>
        <v>223.1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 t="s">
        <v>8317</v>
      </c>
      <c r="P2030" t="s">
        <v>8347</v>
      </c>
      <c r="Q2030" s="9">
        <f t="shared" si="155"/>
        <v>126</v>
      </c>
      <c r="R2030">
        <f t="shared" si="156"/>
        <v>47.91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 t="s">
        <v>8317</v>
      </c>
      <c r="P2031" t="s">
        <v>8347</v>
      </c>
      <c r="Q2031" s="9">
        <f t="shared" si="155"/>
        <v>361</v>
      </c>
      <c r="R2031">
        <f t="shared" si="156"/>
        <v>96.06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 t="s">
        <v>8317</v>
      </c>
      <c r="P2032" t="s">
        <v>8347</v>
      </c>
      <c r="Q2032" s="9">
        <f t="shared" si="155"/>
        <v>226</v>
      </c>
      <c r="R2032">
        <f t="shared" si="156"/>
        <v>118.61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 t="s">
        <v>8317</v>
      </c>
      <c r="P2033" t="s">
        <v>8347</v>
      </c>
      <c r="Q2033" s="9">
        <f t="shared" si="155"/>
        <v>120</v>
      </c>
      <c r="R2033">
        <f t="shared" si="156"/>
        <v>118.45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 t="s">
        <v>8317</v>
      </c>
      <c r="P2034" t="s">
        <v>8347</v>
      </c>
      <c r="Q2034" s="9">
        <f t="shared" si="155"/>
        <v>304</v>
      </c>
      <c r="R2034">
        <f t="shared" si="156"/>
        <v>143.21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 t="s">
        <v>8317</v>
      </c>
      <c r="P2035" t="s">
        <v>8347</v>
      </c>
      <c r="Q2035" s="9">
        <f t="shared" si="155"/>
        <v>179</v>
      </c>
      <c r="R2035">
        <f t="shared" si="156"/>
        <v>282.72000000000003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 t="s">
        <v>8317</v>
      </c>
      <c r="P2036" t="s">
        <v>8347</v>
      </c>
      <c r="Q2036" s="9">
        <f t="shared" si="155"/>
        <v>387</v>
      </c>
      <c r="R2036">
        <f t="shared" si="156"/>
        <v>593.94000000000005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 t="s">
        <v>8317</v>
      </c>
      <c r="P2037" t="s">
        <v>8347</v>
      </c>
      <c r="Q2037" s="9">
        <f t="shared" si="155"/>
        <v>211</v>
      </c>
      <c r="R2037">
        <f t="shared" si="156"/>
        <v>262.16000000000003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 t="s">
        <v>8317</v>
      </c>
      <c r="P2038" t="s">
        <v>8347</v>
      </c>
      <c r="Q2038" s="9">
        <f t="shared" si="155"/>
        <v>132</v>
      </c>
      <c r="R2038">
        <f t="shared" si="156"/>
        <v>46.58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 t="s">
        <v>8317</v>
      </c>
      <c r="P2039" t="s">
        <v>8347</v>
      </c>
      <c r="Q2039" s="9">
        <f t="shared" si="155"/>
        <v>300</v>
      </c>
      <c r="R2039">
        <f t="shared" si="156"/>
        <v>70.040000000000006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 t="s">
        <v>8317</v>
      </c>
      <c r="P2040" t="s">
        <v>8347</v>
      </c>
      <c r="Q2040" s="9">
        <f t="shared" si="155"/>
        <v>421</v>
      </c>
      <c r="R2040">
        <f t="shared" si="156"/>
        <v>164.91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 t="s">
        <v>8317</v>
      </c>
      <c r="P2041" t="s">
        <v>8347</v>
      </c>
      <c r="Q2041" s="9">
        <f t="shared" si="155"/>
        <v>136</v>
      </c>
      <c r="R2041">
        <f t="shared" si="156"/>
        <v>449.26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 t="s">
        <v>8317</v>
      </c>
      <c r="P2042" t="s">
        <v>8347</v>
      </c>
      <c r="Q2042" s="9">
        <f t="shared" si="155"/>
        <v>248</v>
      </c>
      <c r="R2042">
        <f t="shared" si="156"/>
        <v>27.47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 t="s">
        <v>8317</v>
      </c>
      <c r="P2043" t="s">
        <v>8347</v>
      </c>
      <c r="Q2043" s="9">
        <f t="shared" si="155"/>
        <v>182</v>
      </c>
      <c r="R2043">
        <f t="shared" si="156"/>
        <v>143.97999999999999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 t="s">
        <v>8317</v>
      </c>
      <c r="P2044" t="s">
        <v>8347</v>
      </c>
      <c r="Q2044" s="9">
        <f t="shared" si="155"/>
        <v>124</v>
      </c>
      <c r="R2044">
        <f t="shared" si="156"/>
        <v>88.24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 t="s">
        <v>8317</v>
      </c>
      <c r="P2045" t="s">
        <v>8347</v>
      </c>
      <c r="Q2045" s="9">
        <f t="shared" si="155"/>
        <v>506</v>
      </c>
      <c r="R2045">
        <f t="shared" si="156"/>
        <v>36.33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 t="s">
        <v>8317</v>
      </c>
      <c r="P2046" t="s">
        <v>8347</v>
      </c>
      <c r="Q2046" s="9">
        <f t="shared" si="155"/>
        <v>108</v>
      </c>
      <c r="R2046">
        <f t="shared" si="156"/>
        <v>90.18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 t="s">
        <v>8317</v>
      </c>
      <c r="P2047" t="s">
        <v>8347</v>
      </c>
      <c r="Q2047" s="9">
        <f t="shared" si="155"/>
        <v>819</v>
      </c>
      <c r="R2047">
        <f t="shared" si="156"/>
        <v>152.62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 t="s">
        <v>8317</v>
      </c>
      <c r="P2048" t="s">
        <v>8347</v>
      </c>
      <c r="Q2048" s="9">
        <f t="shared" si="155"/>
        <v>121</v>
      </c>
      <c r="R2048">
        <f t="shared" si="156"/>
        <v>55.81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 t="s">
        <v>8317</v>
      </c>
      <c r="P2049" t="s">
        <v>8347</v>
      </c>
      <c r="Q2049" s="9">
        <f t="shared" si="155"/>
        <v>103</v>
      </c>
      <c r="R2049">
        <f t="shared" si="156"/>
        <v>227.85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 t="s">
        <v>8317</v>
      </c>
      <c r="P2050" t="s">
        <v>8347</v>
      </c>
      <c r="Q2050" s="9">
        <f t="shared" ref="Q2050:Q2113" si="160">ROUND(E2050/D2050*100,0)</f>
        <v>148</v>
      </c>
      <c r="R2050">
        <f t="shared" si="156"/>
        <v>91.83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 t="s">
        <v>8317</v>
      </c>
      <c r="P2051" t="s">
        <v>8347</v>
      </c>
      <c r="Q2051" s="9">
        <f t="shared" si="160"/>
        <v>120</v>
      </c>
      <c r="R2051">
        <f t="shared" ref="R2051:R2114" si="161">IFERROR(ROUND(E2051/L2051,2),0)</f>
        <v>80.989999999999995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 t="s">
        <v>8317</v>
      </c>
      <c r="P2052" t="s">
        <v>8347</v>
      </c>
      <c r="Q2052" s="9">
        <f t="shared" si="160"/>
        <v>473</v>
      </c>
      <c r="R2052">
        <f t="shared" si="161"/>
        <v>278.39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 t="s">
        <v>8317</v>
      </c>
      <c r="P2053" t="s">
        <v>8347</v>
      </c>
      <c r="Q2053" s="9">
        <f t="shared" si="160"/>
        <v>130</v>
      </c>
      <c r="R2053">
        <f t="shared" si="161"/>
        <v>43.1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 t="s">
        <v>8317</v>
      </c>
      <c r="P2054" t="s">
        <v>8347</v>
      </c>
      <c r="Q2054" s="9">
        <f t="shared" si="160"/>
        <v>353</v>
      </c>
      <c r="R2054">
        <f t="shared" si="161"/>
        <v>326.29000000000002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 t="s">
        <v>8317</v>
      </c>
      <c r="P2055" t="s">
        <v>8347</v>
      </c>
      <c r="Q2055" s="9">
        <f t="shared" si="160"/>
        <v>101</v>
      </c>
      <c r="R2055">
        <f t="shared" si="161"/>
        <v>41.74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 t="s">
        <v>8317</v>
      </c>
      <c r="P2056" t="s">
        <v>8347</v>
      </c>
      <c r="Q2056" s="9">
        <f t="shared" si="160"/>
        <v>114</v>
      </c>
      <c r="R2056">
        <f t="shared" si="161"/>
        <v>64.02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 t="s">
        <v>8317</v>
      </c>
      <c r="P2057" t="s">
        <v>8347</v>
      </c>
      <c r="Q2057" s="9">
        <f t="shared" si="160"/>
        <v>167</v>
      </c>
      <c r="R2057">
        <f t="shared" si="161"/>
        <v>99.46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 t="s">
        <v>8317</v>
      </c>
      <c r="P2058" t="s">
        <v>8347</v>
      </c>
      <c r="Q2058" s="9">
        <f t="shared" si="160"/>
        <v>153</v>
      </c>
      <c r="R2058">
        <f t="shared" si="161"/>
        <v>138.49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 t="s">
        <v>8317</v>
      </c>
      <c r="P2059" t="s">
        <v>8347</v>
      </c>
      <c r="Q2059" s="9">
        <f t="shared" si="160"/>
        <v>202</v>
      </c>
      <c r="R2059">
        <f t="shared" si="161"/>
        <v>45.55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 t="s">
        <v>8317</v>
      </c>
      <c r="P2060" t="s">
        <v>8347</v>
      </c>
      <c r="Q2060" s="9">
        <f t="shared" si="160"/>
        <v>168</v>
      </c>
      <c r="R2060">
        <f t="shared" si="161"/>
        <v>10.51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 t="s">
        <v>8317</v>
      </c>
      <c r="P2061" t="s">
        <v>8347</v>
      </c>
      <c r="Q2061" s="9">
        <f t="shared" si="160"/>
        <v>143</v>
      </c>
      <c r="R2061">
        <f t="shared" si="161"/>
        <v>114.77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 t="s">
        <v>8317</v>
      </c>
      <c r="P2062" t="s">
        <v>8347</v>
      </c>
      <c r="Q2062" s="9">
        <f t="shared" si="160"/>
        <v>196</v>
      </c>
      <c r="R2062">
        <f t="shared" si="161"/>
        <v>36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 t="s">
        <v>8317</v>
      </c>
      <c r="P2063" t="s">
        <v>8347</v>
      </c>
      <c r="Q2063" s="9">
        <f t="shared" si="160"/>
        <v>108</v>
      </c>
      <c r="R2063">
        <f t="shared" si="161"/>
        <v>154.16999999999999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 t="s">
        <v>8317</v>
      </c>
      <c r="P2064" t="s">
        <v>8347</v>
      </c>
      <c r="Q2064" s="9">
        <f t="shared" si="160"/>
        <v>115</v>
      </c>
      <c r="R2064">
        <f t="shared" si="161"/>
        <v>566.39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 t="s">
        <v>8317</v>
      </c>
      <c r="P2065" t="s">
        <v>8347</v>
      </c>
      <c r="Q2065" s="9">
        <f t="shared" si="160"/>
        <v>148</v>
      </c>
      <c r="R2065">
        <f t="shared" si="161"/>
        <v>120.86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 t="s">
        <v>8317</v>
      </c>
      <c r="P2066" t="s">
        <v>8347</v>
      </c>
      <c r="Q2066" s="9">
        <f t="shared" si="160"/>
        <v>191</v>
      </c>
      <c r="R2066">
        <f t="shared" si="161"/>
        <v>86.16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 t="s">
        <v>8317</v>
      </c>
      <c r="P2067" t="s">
        <v>8347</v>
      </c>
      <c r="Q2067" s="9">
        <f t="shared" si="160"/>
        <v>199</v>
      </c>
      <c r="R2067">
        <f t="shared" si="161"/>
        <v>51.21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 t="s">
        <v>8317</v>
      </c>
      <c r="P2068" t="s">
        <v>8347</v>
      </c>
      <c r="Q2068" s="9">
        <f t="shared" si="160"/>
        <v>219</v>
      </c>
      <c r="R2068">
        <f t="shared" si="161"/>
        <v>67.260000000000005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 t="s">
        <v>8317</v>
      </c>
      <c r="P2069" t="s">
        <v>8347</v>
      </c>
      <c r="Q2069" s="9">
        <f t="shared" si="160"/>
        <v>127</v>
      </c>
      <c r="R2069">
        <f t="shared" si="161"/>
        <v>62.8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 t="s">
        <v>8317</v>
      </c>
      <c r="P2070" t="s">
        <v>8347</v>
      </c>
      <c r="Q2070" s="9">
        <f t="shared" si="160"/>
        <v>105</v>
      </c>
      <c r="R2070">
        <f t="shared" si="161"/>
        <v>346.13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 t="s">
        <v>8317</v>
      </c>
      <c r="P2071" t="s">
        <v>8347</v>
      </c>
      <c r="Q2071" s="9">
        <f t="shared" si="160"/>
        <v>128</v>
      </c>
      <c r="R2071">
        <f t="shared" si="161"/>
        <v>244.12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 t="s">
        <v>8317</v>
      </c>
      <c r="P2072" t="s">
        <v>8347</v>
      </c>
      <c r="Q2072" s="9">
        <f t="shared" si="160"/>
        <v>317</v>
      </c>
      <c r="R2072">
        <f t="shared" si="161"/>
        <v>259.25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 t="s">
        <v>8317</v>
      </c>
      <c r="P2073" t="s">
        <v>8347</v>
      </c>
      <c r="Q2073" s="9">
        <f t="shared" si="160"/>
        <v>281</v>
      </c>
      <c r="R2073">
        <f t="shared" si="161"/>
        <v>201.96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 t="s">
        <v>8317</v>
      </c>
      <c r="P2074" t="s">
        <v>8347</v>
      </c>
      <c r="Q2074" s="9">
        <f t="shared" si="160"/>
        <v>111</v>
      </c>
      <c r="R2074">
        <f t="shared" si="161"/>
        <v>226.21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 t="s">
        <v>8317</v>
      </c>
      <c r="P2075" t="s">
        <v>8347</v>
      </c>
      <c r="Q2075" s="9">
        <f t="shared" si="160"/>
        <v>153</v>
      </c>
      <c r="R2075">
        <f t="shared" si="161"/>
        <v>324.69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 t="s">
        <v>8317</v>
      </c>
      <c r="P2076" t="s">
        <v>8347</v>
      </c>
      <c r="Q2076" s="9">
        <f t="shared" si="160"/>
        <v>103</v>
      </c>
      <c r="R2076">
        <f t="shared" si="161"/>
        <v>205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 t="s">
        <v>8317</v>
      </c>
      <c r="P2077" t="s">
        <v>8347</v>
      </c>
      <c r="Q2077" s="9">
        <f t="shared" si="160"/>
        <v>1678</v>
      </c>
      <c r="R2077">
        <f t="shared" si="161"/>
        <v>20.47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 t="s">
        <v>8317</v>
      </c>
      <c r="P2078" t="s">
        <v>8347</v>
      </c>
      <c r="Q2078" s="9">
        <f t="shared" si="160"/>
        <v>543</v>
      </c>
      <c r="R2078">
        <f t="shared" si="161"/>
        <v>116.35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 t="s">
        <v>8317</v>
      </c>
      <c r="P2079" t="s">
        <v>8347</v>
      </c>
      <c r="Q2079" s="9">
        <f t="shared" si="160"/>
        <v>116</v>
      </c>
      <c r="R2079">
        <f t="shared" si="161"/>
        <v>307.2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 t="s">
        <v>8317</v>
      </c>
      <c r="P2080" t="s">
        <v>8347</v>
      </c>
      <c r="Q2080" s="9">
        <f t="shared" si="160"/>
        <v>131</v>
      </c>
      <c r="R2080">
        <f t="shared" si="161"/>
        <v>546.69000000000005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 t="s">
        <v>8317</v>
      </c>
      <c r="P2081" t="s">
        <v>8347</v>
      </c>
      <c r="Q2081" s="9">
        <f t="shared" si="160"/>
        <v>288</v>
      </c>
      <c r="R2081">
        <f t="shared" si="161"/>
        <v>47.47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 t="s">
        <v>8317</v>
      </c>
      <c r="P2082" t="s">
        <v>8347</v>
      </c>
      <c r="Q2082" s="9">
        <f t="shared" si="160"/>
        <v>508</v>
      </c>
      <c r="R2082">
        <f t="shared" si="161"/>
        <v>101.56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 t="s">
        <v>8323</v>
      </c>
      <c r="P2083" t="s">
        <v>8327</v>
      </c>
      <c r="Q2083" s="9">
        <f t="shared" si="160"/>
        <v>115</v>
      </c>
      <c r="R2083">
        <f t="shared" si="161"/>
        <v>72.91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 t="s">
        <v>8323</v>
      </c>
      <c r="P2084" t="s">
        <v>8327</v>
      </c>
      <c r="Q2084" s="9">
        <f t="shared" si="160"/>
        <v>111</v>
      </c>
      <c r="R2084">
        <f t="shared" si="161"/>
        <v>43.71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 t="s">
        <v>8323</v>
      </c>
      <c r="P2085" t="s">
        <v>8327</v>
      </c>
      <c r="Q2085" s="9">
        <f t="shared" si="160"/>
        <v>113</v>
      </c>
      <c r="R2085">
        <f t="shared" si="161"/>
        <v>34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 t="s">
        <v>8323</v>
      </c>
      <c r="P2086" t="s">
        <v>8327</v>
      </c>
      <c r="Q2086" s="9">
        <f t="shared" si="160"/>
        <v>108</v>
      </c>
      <c r="R2086">
        <f t="shared" si="161"/>
        <v>70.650000000000006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 t="s">
        <v>8323</v>
      </c>
      <c r="P2087" t="s">
        <v>8327</v>
      </c>
      <c r="Q2087" s="9">
        <f t="shared" si="160"/>
        <v>124</v>
      </c>
      <c r="R2087">
        <f t="shared" si="161"/>
        <v>89.3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 t="s">
        <v>8323</v>
      </c>
      <c r="P2088" t="s">
        <v>8327</v>
      </c>
      <c r="Q2088" s="9">
        <f t="shared" si="160"/>
        <v>101</v>
      </c>
      <c r="R2088">
        <f t="shared" si="161"/>
        <v>115.09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 t="s">
        <v>8323</v>
      </c>
      <c r="P2089" t="s">
        <v>8327</v>
      </c>
      <c r="Q2089" s="9">
        <f t="shared" si="160"/>
        <v>104</v>
      </c>
      <c r="R2089">
        <f t="shared" si="161"/>
        <v>62.12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 t="s">
        <v>8323</v>
      </c>
      <c r="P2090" t="s">
        <v>8327</v>
      </c>
      <c r="Q2090" s="9">
        <f t="shared" si="160"/>
        <v>116</v>
      </c>
      <c r="R2090">
        <f t="shared" si="161"/>
        <v>46.2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 t="s">
        <v>8323</v>
      </c>
      <c r="P2091" t="s">
        <v>8327</v>
      </c>
      <c r="Q2091" s="9">
        <f t="shared" si="160"/>
        <v>120</v>
      </c>
      <c r="R2091">
        <f t="shared" si="161"/>
        <v>48.55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 t="s">
        <v>8323</v>
      </c>
      <c r="P2092" t="s">
        <v>8327</v>
      </c>
      <c r="Q2092" s="9">
        <f t="shared" si="160"/>
        <v>115</v>
      </c>
      <c r="R2092">
        <f t="shared" si="161"/>
        <v>57.52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 t="s">
        <v>8323</v>
      </c>
      <c r="P2093" t="s">
        <v>8327</v>
      </c>
      <c r="Q2093" s="9">
        <f t="shared" si="160"/>
        <v>120</v>
      </c>
      <c r="R2093">
        <f t="shared" si="161"/>
        <v>88.15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 t="s">
        <v>8323</v>
      </c>
      <c r="P2094" t="s">
        <v>8327</v>
      </c>
      <c r="Q2094" s="9">
        <f t="shared" si="160"/>
        <v>101</v>
      </c>
      <c r="R2094">
        <f t="shared" si="161"/>
        <v>110.49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 t="s">
        <v>8323</v>
      </c>
      <c r="P2095" t="s">
        <v>8327</v>
      </c>
      <c r="Q2095" s="9">
        <f t="shared" si="160"/>
        <v>102</v>
      </c>
      <c r="R2095">
        <f t="shared" si="161"/>
        <v>66.83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 t="s">
        <v>8323</v>
      </c>
      <c r="P2096" t="s">
        <v>8327</v>
      </c>
      <c r="Q2096" s="9">
        <f t="shared" si="160"/>
        <v>121</v>
      </c>
      <c r="R2096">
        <f t="shared" si="161"/>
        <v>58.6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 t="s">
        <v>8323</v>
      </c>
      <c r="P2097" t="s">
        <v>8327</v>
      </c>
      <c r="Q2097" s="9">
        <f t="shared" si="160"/>
        <v>100</v>
      </c>
      <c r="R2097">
        <f t="shared" si="161"/>
        <v>113.64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 t="s">
        <v>8323</v>
      </c>
      <c r="P2098" t="s">
        <v>8327</v>
      </c>
      <c r="Q2098" s="9">
        <f t="shared" si="160"/>
        <v>102</v>
      </c>
      <c r="R2098">
        <f t="shared" si="161"/>
        <v>43.57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 t="s">
        <v>8323</v>
      </c>
      <c r="P2099" t="s">
        <v>8327</v>
      </c>
      <c r="Q2099" s="9">
        <f t="shared" si="160"/>
        <v>100</v>
      </c>
      <c r="R2099">
        <f t="shared" si="161"/>
        <v>78.95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 t="s">
        <v>8323</v>
      </c>
      <c r="P2100" t="s">
        <v>8327</v>
      </c>
      <c r="Q2100" s="9">
        <f t="shared" si="160"/>
        <v>100</v>
      </c>
      <c r="R2100">
        <f t="shared" si="161"/>
        <v>188.13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 t="s">
        <v>8323</v>
      </c>
      <c r="P2101" t="s">
        <v>8327</v>
      </c>
      <c r="Q2101" s="9">
        <f t="shared" si="160"/>
        <v>132</v>
      </c>
      <c r="R2101">
        <f t="shared" si="161"/>
        <v>63.03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 t="s">
        <v>8323</v>
      </c>
      <c r="P2102" t="s">
        <v>8327</v>
      </c>
      <c r="Q2102" s="9">
        <f t="shared" si="160"/>
        <v>137</v>
      </c>
      <c r="R2102">
        <f t="shared" si="161"/>
        <v>30.37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 t="s">
        <v>8323</v>
      </c>
      <c r="P2103" t="s">
        <v>8327</v>
      </c>
      <c r="Q2103" s="9">
        <f t="shared" si="160"/>
        <v>113</v>
      </c>
      <c r="R2103">
        <f t="shared" si="161"/>
        <v>51.48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 t="s">
        <v>8323</v>
      </c>
      <c r="P2104" t="s">
        <v>8327</v>
      </c>
      <c r="Q2104" s="9">
        <f t="shared" si="160"/>
        <v>136</v>
      </c>
      <c r="R2104">
        <f t="shared" si="161"/>
        <v>35.79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 t="s">
        <v>8323</v>
      </c>
      <c r="P2105" t="s">
        <v>8327</v>
      </c>
      <c r="Q2105" s="9">
        <f t="shared" si="160"/>
        <v>146</v>
      </c>
      <c r="R2105">
        <f t="shared" si="161"/>
        <v>98.82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 t="s">
        <v>8323</v>
      </c>
      <c r="P2106" t="s">
        <v>8327</v>
      </c>
      <c r="Q2106" s="9">
        <f t="shared" si="160"/>
        <v>130</v>
      </c>
      <c r="R2106">
        <f t="shared" si="161"/>
        <v>28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 t="s">
        <v>8323</v>
      </c>
      <c r="P2107" t="s">
        <v>8327</v>
      </c>
      <c r="Q2107" s="9">
        <f t="shared" si="160"/>
        <v>254</v>
      </c>
      <c r="R2107">
        <f t="shared" si="161"/>
        <v>51.31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 t="s">
        <v>8323</v>
      </c>
      <c r="P2108" t="s">
        <v>8327</v>
      </c>
      <c r="Q2108" s="9">
        <f t="shared" si="160"/>
        <v>107</v>
      </c>
      <c r="R2108">
        <f t="shared" si="161"/>
        <v>53.52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 t="s">
        <v>8323</v>
      </c>
      <c r="P2109" t="s">
        <v>8327</v>
      </c>
      <c r="Q2109" s="9">
        <f t="shared" si="160"/>
        <v>108</v>
      </c>
      <c r="R2109">
        <f t="shared" si="161"/>
        <v>37.15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 t="s">
        <v>8323</v>
      </c>
      <c r="P2110" t="s">
        <v>8327</v>
      </c>
      <c r="Q2110" s="9">
        <f t="shared" si="160"/>
        <v>107</v>
      </c>
      <c r="R2110">
        <f t="shared" si="161"/>
        <v>89.9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 t="s">
        <v>8323</v>
      </c>
      <c r="P2111" t="s">
        <v>8327</v>
      </c>
      <c r="Q2111" s="9">
        <f t="shared" si="160"/>
        <v>107</v>
      </c>
      <c r="R2111">
        <f t="shared" si="161"/>
        <v>106.53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 t="s">
        <v>8323</v>
      </c>
      <c r="P2112" t="s">
        <v>8327</v>
      </c>
      <c r="Q2112" s="9">
        <f t="shared" si="160"/>
        <v>100</v>
      </c>
      <c r="R2112">
        <f t="shared" si="161"/>
        <v>52.82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 t="s">
        <v>8323</v>
      </c>
      <c r="P2113" t="s">
        <v>8327</v>
      </c>
      <c r="Q2113" s="9">
        <f t="shared" si="160"/>
        <v>107</v>
      </c>
      <c r="R2113">
        <f t="shared" si="161"/>
        <v>54.62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 t="s">
        <v>8323</v>
      </c>
      <c r="P2114" t="s">
        <v>8327</v>
      </c>
      <c r="Q2114" s="9">
        <f t="shared" ref="Q2114:Q2177" si="165">ROUND(E2114/D2114*100,0)</f>
        <v>100</v>
      </c>
      <c r="R2114">
        <f t="shared" si="161"/>
        <v>27.27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 t="s">
        <v>8323</v>
      </c>
      <c r="P2115" t="s">
        <v>8327</v>
      </c>
      <c r="Q2115" s="9">
        <f t="shared" si="165"/>
        <v>105</v>
      </c>
      <c r="R2115">
        <f t="shared" ref="R2115:R2178" si="166">IFERROR(ROUND(E2115/L2115,2),0)</f>
        <v>68.599999999999994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 t="s">
        <v>8323</v>
      </c>
      <c r="P2116" t="s">
        <v>8327</v>
      </c>
      <c r="Q2116" s="9">
        <f t="shared" si="165"/>
        <v>105</v>
      </c>
      <c r="R2116">
        <f t="shared" si="166"/>
        <v>35.61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 t="s">
        <v>8323</v>
      </c>
      <c r="P2117" t="s">
        <v>8327</v>
      </c>
      <c r="Q2117" s="9">
        <f t="shared" si="165"/>
        <v>226</v>
      </c>
      <c r="R2117">
        <f t="shared" si="166"/>
        <v>94.03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 t="s">
        <v>8323</v>
      </c>
      <c r="P2118" t="s">
        <v>8327</v>
      </c>
      <c r="Q2118" s="9">
        <f t="shared" si="165"/>
        <v>101</v>
      </c>
      <c r="R2118">
        <f t="shared" si="166"/>
        <v>526.46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 t="s">
        <v>8323</v>
      </c>
      <c r="P2119" t="s">
        <v>8327</v>
      </c>
      <c r="Q2119" s="9">
        <f t="shared" si="165"/>
        <v>148</v>
      </c>
      <c r="R2119">
        <f t="shared" si="166"/>
        <v>50.66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 t="s">
        <v>8323</v>
      </c>
      <c r="P2120" t="s">
        <v>8327</v>
      </c>
      <c r="Q2120" s="9">
        <f t="shared" si="165"/>
        <v>135</v>
      </c>
      <c r="R2120">
        <f t="shared" si="166"/>
        <v>79.180000000000007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 t="s">
        <v>8323</v>
      </c>
      <c r="P2121" t="s">
        <v>8327</v>
      </c>
      <c r="Q2121" s="9">
        <f t="shared" si="165"/>
        <v>101</v>
      </c>
      <c r="R2121">
        <f t="shared" si="166"/>
        <v>91.59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 t="s">
        <v>8323</v>
      </c>
      <c r="P2122" t="s">
        <v>8327</v>
      </c>
      <c r="Q2122" s="9">
        <f t="shared" si="165"/>
        <v>101</v>
      </c>
      <c r="R2122">
        <f t="shared" si="166"/>
        <v>116.96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 t="s">
        <v>8331</v>
      </c>
      <c r="P2123" t="s">
        <v>8332</v>
      </c>
      <c r="Q2123" s="9">
        <f t="shared" si="165"/>
        <v>1</v>
      </c>
      <c r="R2123">
        <f t="shared" si="166"/>
        <v>28.4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 t="s">
        <v>8331</v>
      </c>
      <c r="P2124" t="s">
        <v>8332</v>
      </c>
      <c r="Q2124" s="9">
        <f t="shared" si="165"/>
        <v>0</v>
      </c>
      <c r="R2124">
        <f t="shared" si="166"/>
        <v>103.33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 t="s">
        <v>8331</v>
      </c>
      <c r="P2125" t="s">
        <v>8332</v>
      </c>
      <c r="Q2125" s="9">
        <f t="shared" si="165"/>
        <v>10</v>
      </c>
      <c r="R2125">
        <f t="shared" si="166"/>
        <v>10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 t="s">
        <v>8331</v>
      </c>
      <c r="P2126" t="s">
        <v>8332</v>
      </c>
      <c r="Q2126" s="9">
        <f t="shared" si="165"/>
        <v>10</v>
      </c>
      <c r="R2126">
        <f t="shared" si="166"/>
        <v>23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 t="s">
        <v>8331</v>
      </c>
      <c r="P2127" t="s">
        <v>8332</v>
      </c>
      <c r="Q2127" s="9">
        <f t="shared" si="165"/>
        <v>1</v>
      </c>
      <c r="R2127">
        <f t="shared" si="166"/>
        <v>31.56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 t="s">
        <v>8331</v>
      </c>
      <c r="P2128" t="s">
        <v>8332</v>
      </c>
      <c r="Q2128" s="9">
        <f t="shared" si="165"/>
        <v>0</v>
      </c>
      <c r="R2128">
        <f t="shared" si="166"/>
        <v>5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 t="s">
        <v>8331</v>
      </c>
      <c r="P2129" t="s">
        <v>8332</v>
      </c>
      <c r="Q2129" s="9">
        <f t="shared" si="165"/>
        <v>29</v>
      </c>
      <c r="R2129">
        <f t="shared" si="166"/>
        <v>34.22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 t="s">
        <v>8331</v>
      </c>
      <c r="P2130" t="s">
        <v>8332</v>
      </c>
      <c r="Q2130" s="9">
        <f t="shared" si="165"/>
        <v>0</v>
      </c>
      <c r="R2130">
        <f t="shared" si="166"/>
        <v>25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 t="s">
        <v>8331</v>
      </c>
      <c r="P2131" t="s">
        <v>8332</v>
      </c>
      <c r="Q2131" s="9">
        <f t="shared" si="165"/>
        <v>12</v>
      </c>
      <c r="R2131">
        <f t="shared" si="166"/>
        <v>19.670000000000002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 t="s">
        <v>8331</v>
      </c>
      <c r="P2132" t="s">
        <v>8332</v>
      </c>
      <c r="Q2132" s="9">
        <f t="shared" si="165"/>
        <v>0</v>
      </c>
      <c r="R2132">
        <f t="shared" si="166"/>
        <v>21.25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 t="s">
        <v>8331</v>
      </c>
      <c r="P2133" t="s">
        <v>8332</v>
      </c>
      <c r="Q2133" s="9">
        <f t="shared" si="165"/>
        <v>5</v>
      </c>
      <c r="R2133">
        <f t="shared" si="166"/>
        <v>8.33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 t="s">
        <v>8331</v>
      </c>
      <c r="P2134" t="s">
        <v>8332</v>
      </c>
      <c r="Q2134" s="9">
        <f t="shared" si="165"/>
        <v>2</v>
      </c>
      <c r="R2134">
        <f t="shared" si="166"/>
        <v>21.34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 t="s">
        <v>8331</v>
      </c>
      <c r="P2135" t="s">
        <v>8332</v>
      </c>
      <c r="Q2135" s="9">
        <f t="shared" si="165"/>
        <v>2</v>
      </c>
      <c r="R2135">
        <f t="shared" si="166"/>
        <v>5.33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 t="s">
        <v>8331</v>
      </c>
      <c r="P2136" t="s">
        <v>8332</v>
      </c>
      <c r="Q2136" s="9">
        <f t="shared" si="165"/>
        <v>2</v>
      </c>
      <c r="R2136">
        <f t="shared" si="166"/>
        <v>34.67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 t="s">
        <v>8331</v>
      </c>
      <c r="P2137" t="s">
        <v>8332</v>
      </c>
      <c r="Q2137" s="9">
        <f t="shared" si="165"/>
        <v>10</v>
      </c>
      <c r="R2137">
        <f t="shared" si="166"/>
        <v>21.73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 t="s">
        <v>8331</v>
      </c>
      <c r="P2138" t="s">
        <v>8332</v>
      </c>
      <c r="Q2138" s="9">
        <f t="shared" si="165"/>
        <v>0</v>
      </c>
      <c r="R2138">
        <f t="shared" si="166"/>
        <v>11.92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 t="s">
        <v>8331</v>
      </c>
      <c r="P2139" t="s">
        <v>8332</v>
      </c>
      <c r="Q2139" s="9">
        <f t="shared" si="165"/>
        <v>28</v>
      </c>
      <c r="R2139">
        <f t="shared" si="166"/>
        <v>26.6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 t="s">
        <v>8331</v>
      </c>
      <c r="P2140" t="s">
        <v>8332</v>
      </c>
      <c r="Q2140" s="9">
        <f t="shared" si="165"/>
        <v>13</v>
      </c>
      <c r="R2140">
        <f t="shared" si="166"/>
        <v>10.67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 t="s">
        <v>8331</v>
      </c>
      <c r="P2141" t="s">
        <v>8332</v>
      </c>
      <c r="Q2141" s="9">
        <f t="shared" si="165"/>
        <v>5</v>
      </c>
      <c r="R2141">
        <f t="shared" si="166"/>
        <v>29.04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 t="s">
        <v>8331</v>
      </c>
      <c r="P2142" t="s">
        <v>8332</v>
      </c>
      <c r="Q2142" s="9">
        <f t="shared" si="165"/>
        <v>0</v>
      </c>
      <c r="R2142">
        <f t="shared" si="166"/>
        <v>50.91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 t="s">
        <v>8331</v>
      </c>
      <c r="P2143" t="s">
        <v>8332</v>
      </c>
      <c r="Q2143" s="9">
        <f t="shared" si="165"/>
        <v>0</v>
      </c>
      <c r="R2143">
        <f t="shared" si="166"/>
        <v>0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 t="s">
        <v>8331</v>
      </c>
      <c r="P2144" t="s">
        <v>8332</v>
      </c>
      <c r="Q2144" s="9">
        <f t="shared" si="165"/>
        <v>6</v>
      </c>
      <c r="R2144">
        <f t="shared" si="166"/>
        <v>50.08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 t="s">
        <v>8331</v>
      </c>
      <c r="P2145" t="s">
        <v>8332</v>
      </c>
      <c r="Q2145" s="9">
        <f t="shared" si="165"/>
        <v>11</v>
      </c>
      <c r="R2145">
        <f t="shared" si="166"/>
        <v>45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 t="s">
        <v>8331</v>
      </c>
      <c r="P2146" t="s">
        <v>8332</v>
      </c>
      <c r="Q2146" s="9">
        <f t="shared" si="165"/>
        <v>2</v>
      </c>
      <c r="R2146">
        <f t="shared" si="166"/>
        <v>25.29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 t="s">
        <v>8331</v>
      </c>
      <c r="P2147" t="s">
        <v>8332</v>
      </c>
      <c r="Q2147" s="9">
        <f t="shared" si="165"/>
        <v>30</v>
      </c>
      <c r="R2147">
        <f t="shared" si="166"/>
        <v>51.29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 t="s">
        <v>8331</v>
      </c>
      <c r="P2148" t="s">
        <v>8332</v>
      </c>
      <c r="Q2148" s="9">
        <f t="shared" si="165"/>
        <v>0</v>
      </c>
      <c r="R2148">
        <f t="shared" si="166"/>
        <v>1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 t="s">
        <v>8331</v>
      </c>
      <c r="P2149" t="s">
        <v>8332</v>
      </c>
      <c r="Q2149" s="9">
        <f t="shared" si="165"/>
        <v>1</v>
      </c>
      <c r="R2149">
        <f t="shared" si="166"/>
        <v>49.38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 t="s">
        <v>8331</v>
      </c>
      <c r="P2150" t="s">
        <v>8332</v>
      </c>
      <c r="Q2150" s="9">
        <f t="shared" si="165"/>
        <v>2</v>
      </c>
      <c r="R2150">
        <f t="shared" si="166"/>
        <v>1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 t="s">
        <v>8331</v>
      </c>
      <c r="P2151" t="s">
        <v>8332</v>
      </c>
      <c r="Q2151" s="9">
        <f t="shared" si="165"/>
        <v>0</v>
      </c>
      <c r="R2151">
        <f t="shared" si="166"/>
        <v>0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 t="s">
        <v>8331</v>
      </c>
      <c r="P2152" t="s">
        <v>8332</v>
      </c>
      <c r="Q2152" s="9">
        <f t="shared" si="165"/>
        <v>1</v>
      </c>
      <c r="R2152">
        <f t="shared" si="166"/>
        <v>101.25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 t="s">
        <v>8331</v>
      </c>
      <c r="P2153" t="s">
        <v>8332</v>
      </c>
      <c r="Q2153" s="9">
        <f t="shared" si="165"/>
        <v>0</v>
      </c>
      <c r="R2153">
        <f t="shared" si="166"/>
        <v>19.670000000000002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 t="s">
        <v>8331</v>
      </c>
      <c r="P2154" t="s">
        <v>8332</v>
      </c>
      <c r="Q2154" s="9">
        <f t="shared" si="165"/>
        <v>0</v>
      </c>
      <c r="R2154">
        <f t="shared" si="166"/>
        <v>12.5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 t="s">
        <v>8331</v>
      </c>
      <c r="P2155" t="s">
        <v>8332</v>
      </c>
      <c r="Q2155" s="9">
        <f t="shared" si="165"/>
        <v>0</v>
      </c>
      <c r="R2155">
        <f t="shared" si="166"/>
        <v>8.5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 t="s">
        <v>8331</v>
      </c>
      <c r="P2156" t="s">
        <v>8332</v>
      </c>
      <c r="Q2156" s="9">
        <f t="shared" si="165"/>
        <v>1</v>
      </c>
      <c r="R2156">
        <f t="shared" si="166"/>
        <v>1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 t="s">
        <v>8331</v>
      </c>
      <c r="P2157" t="s">
        <v>8332</v>
      </c>
      <c r="Q2157" s="9">
        <f t="shared" si="165"/>
        <v>2</v>
      </c>
      <c r="R2157">
        <f t="shared" si="166"/>
        <v>23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 t="s">
        <v>8331</v>
      </c>
      <c r="P2158" t="s">
        <v>8332</v>
      </c>
      <c r="Q2158" s="9">
        <f t="shared" si="165"/>
        <v>3</v>
      </c>
      <c r="R2158">
        <f t="shared" si="166"/>
        <v>17.989999999999998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 t="s">
        <v>8331</v>
      </c>
      <c r="P2159" t="s">
        <v>8332</v>
      </c>
      <c r="Q2159" s="9">
        <f t="shared" si="165"/>
        <v>28</v>
      </c>
      <c r="R2159">
        <f t="shared" si="166"/>
        <v>370.95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 t="s">
        <v>8331</v>
      </c>
      <c r="P2160" t="s">
        <v>8332</v>
      </c>
      <c r="Q2160" s="9">
        <f t="shared" si="165"/>
        <v>7</v>
      </c>
      <c r="R2160">
        <f t="shared" si="166"/>
        <v>63.57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 t="s">
        <v>8331</v>
      </c>
      <c r="P2161" t="s">
        <v>8332</v>
      </c>
      <c r="Q2161" s="9">
        <f t="shared" si="165"/>
        <v>1</v>
      </c>
      <c r="R2161">
        <f t="shared" si="166"/>
        <v>13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 t="s">
        <v>8331</v>
      </c>
      <c r="P2162" t="s">
        <v>8332</v>
      </c>
      <c r="Q2162" s="9">
        <f t="shared" si="165"/>
        <v>1</v>
      </c>
      <c r="R2162">
        <f t="shared" si="166"/>
        <v>5.31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 t="s">
        <v>8323</v>
      </c>
      <c r="P2163" t="s">
        <v>8324</v>
      </c>
      <c r="Q2163" s="9">
        <f t="shared" si="165"/>
        <v>116</v>
      </c>
      <c r="R2163">
        <f t="shared" si="166"/>
        <v>35.619999999999997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 t="s">
        <v>8323</v>
      </c>
      <c r="P2164" t="s">
        <v>8324</v>
      </c>
      <c r="Q2164" s="9">
        <f t="shared" si="165"/>
        <v>112</v>
      </c>
      <c r="R2164">
        <f t="shared" si="166"/>
        <v>87.1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 t="s">
        <v>8323</v>
      </c>
      <c r="P2165" t="s">
        <v>8324</v>
      </c>
      <c r="Q2165" s="9">
        <f t="shared" si="165"/>
        <v>132</v>
      </c>
      <c r="R2165">
        <f t="shared" si="166"/>
        <v>75.11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 t="s">
        <v>8323</v>
      </c>
      <c r="P2166" t="s">
        <v>8324</v>
      </c>
      <c r="Q2166" s="9">
        <f t="shared" si="165"/>
        <v>103</v>
      </c>
      <c r="R2166">
        <f t="shared" si="166"/>
        <v>68.010000000000005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 t="s">
        <v>8323</v>
      </c>
      <c r="P2167" t="s">
        <v>8324</v>
      </c>
      <c r="Q2167" s="9">
        <f t="shared" si="165"/>
        <v>139</v>
      </c>
      <c r="R2167">
        <f t="shared" si="166"/>
        <v>29.62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 t="s">
        <v>8323</v>
      </c>
      <c r="P2168" t="s">
        <v>8324</v>
      </c>
      <c r="Q2168" s="9">
        <f t="shared" si="165"/>
        <v>147</v>
      </c>
      <c r="R2168">
        <f t="shared" si="166"/>
        <v>91.63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 t="s">
        <v>8323</v>
      </c>
      <c r="P2169" t="s">
        <v>8324</v>
      </c>
      <c r="Q2169" s="9">
        <f t="shared" si="165"/>
        <v>120</v>
      </c>
      <c r="R2169">
        <f t="shared" si="166"/>
        <v>22.5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 t="s">
        <v>8323</v>
      </c>
      <c r="P2170" t="s">
        <v>8324</v>
      </c>
      <c r="Q2170" s="9">
        <f t="shared" si="165"/>
        <v>122</v>
      </c>
      <c r="R2170">
        <f t="shared" si="166"/>
        <v>64.37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 t="s">
        <v>8323</v>
      </c>
      <c r="P2171" t="s">
        <v>8324</v>
      </c>
      <c r="Q2171" s="9">
        <f t="shared" si="165"/>
        <v>100</v>
      </c>
      <c r="R2171">
        <f t="shared" si="166"/>
        <v>21.86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 t="s">
        <v>8323</v>
      </c>
      <c r="P2172" t="s">
        <v>8324</v>
      </c>
      <c r="Q2172" s="9">
        <f t="shared" si="165"/>
        <v>181</v>
      </c>
      <c r="R2172">
        <f t="shared" si="166"/>
        <v>33.32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 t="s">
        <v>8323</v>
      </c>
      <c r="P2173" t="s">
        <v>8324</v>
      </c>
      <c r="Q2173" s="9">
        <f t="shared" si="165"/>
        <v>106</v>
      </c>
      <c r="R2173">
        <f t="shared" si="166"/>
        <v>90.28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 t="s">
        <v>8323</v>
      </c>
      <c r="P2174" t="s">
        <v>8324</v>
      </c>
      <c r="Q2174" s="9">
        <f t="shared" si="165"/>
        <v>100</v>
      </c>
      <c r="R2174">
        <f t="shared" si="166"/>
        <v>76.92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 t="s">
        <v>8323</v>
      </c>
      <c r="P2175" t="s">
        <v>8324</v>
      </c>
      <c r="Q2175" s="9">
        <f t="shared" si="165"/>
        <v>127</v>
      </c>
      <c r="R2175">
        <f t="shared" si="166"/>
        <v>59.23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 t="s">
        <v>8323</v>
      </c>
      <c r="P2176" t="s">
        <v>8324</v>
      </c>
      <c r="Q2176" s="9">
        <f t="shared" si="165"/>
        <v>103</v>
      </c>
      <c r="R2176">
        <f t="shared" si="166"/>
        <v>65.38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 t="s">
        <v>8323</v>
      </c>
      <c r="P2177" t="s">
        <v>8324</v>
      </c>
      <c r="Q2177" s="9">
        <f t="shared" si="165"/>
        <v>250</v>
      </c>
      <c r="R2177">
        <f t="shared" si="166"/>
        <v>67.31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 t="s">
        <v>8323</v>
      </c>
      <c r="P2178" t="s">
        <v>8324</v>
      </c>
      <c r="Q2178" s="9">
        <f t="shared" ref="Q2178:Q2241" si="170">ROUND(E2178/D2178*100,0)</f>
        <v>126</v>
      </c>
      <c r="R2178">
        <f t="shared" si="166"/>
        <v>88.75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 t="s">
        <v>8323</v>
      </c>
      <c r="P2179" t="s">
        <v>8324</v>
      </c>
      <c r="Q2179" s="9">
        <f t="shared" si="170"/>
        <v>100</v>
      </c>
      <c r="R2179">
        <f t="shared" ref="R2179:R2242" si="171">IFERROR(ROUND(E2179/L2179,2),0)</f>
        <v>65.87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 t="s">
        <v>8323</v>
      </c>
      <c r="P2180" t="s">
        <v>8324</v>
      </c>
      <c r="Q2180" s="9">
        <f t="shared" si="170"/>
        <v>139</v>
      </c>
      <c r="R2180">
        <f t="shared" si="171"/>
        <v>40.35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 t="s">
        <v>8323</v>
      </c>
      <c r="P2181" t="s">
        <v>8324</v>
      </c>
      <c r="Q2181" s="9">
        <f t="shared" si="170"/>
        <v>161</v>
      </c>
      <c r="R2181">
        <f t="shared" si="171"/>
        <v>76.86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 t="s">
        <v>8323</v>
      </c>
      <c r="P2182" t="s">
        <v>8324</v>
      </c>
      <c r="Q2182" s="9">
        <f t="shared" si="170"/>
        <v>107</v>
      </c>
      <c r="R2182">
        <f t="shared" si="171"/>
        <v>68.709999999999994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 t="s">
        <v>8331</v>
      </c>
      <c r="P2183" t="s">
        <v>8349</v>
      </c>
      <c r="Q2183" s="9">
        <f t="shared" si="170"/>
        <v>153</v>
      </c>
      <c r="R2183">
        <f t="shared" si="171"/>
        <v>57.77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 t="s">
        <v>8331</v>
      </c>
      <c r="P2184" t="s">
        <v>8349</v>
      </c>
      <c r="Q2184" s="9">
        <f t="shared" si="170"/>
        <v>524</v>
      </c>
      <c r="R2184">
        <f t="shared" si="171"/>
        <v>44.17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 t="s">
        <v>8331</v>
      </c>
      <c r="P2185" t="s">
        <v>8349</v>
      </c>
      <c r="Q2185" s="9">
        <f t="shared" si="170"/>
        <v>489</v>
      </c>
      <c r="R2185">
        <f t="shared" si="171"/>
        <v>31.57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 t="s">
        <v>8331</v>
      </c>
      <c r="P2186" t="s">
        <v>8349</v>
      </c>
      <c r="Q2186" s="9">
        <f t="shared" si="170"/>
        <v>285</v>
      </c>
      <c r="R2186">
        <f t="shared" si="171"/>
        <v>107.05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 t="s">
        <v>8331</v>
      </c>
      <c r="P2187" t="s">
        <v>8349</v>
      </c>
      <c r="Q2187" s="9">
        <f t="shared" si="170"/>
        <v>1857</v>
      </c>
      <c r="R2187">
        <f t="shared" si="171"/>
        <v>149.03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 t="s">
        <v>8331</v>
      </c>
      <c r="P2188" t="s">
        <v>8349</v>
      </c>
      <c r="Q2188" s="9">
        <f t="shared" si="170"/>
        <v>110</v>
      </c>
      <c r="R2188">
        <f t="shared" si="171"/>
        <v>55.96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 t="s">
        <v>8331</v>
      </c>
      <c r="P2189" t="s">
        <v>8349</v>
      </c>
      <c r="Q2189" s="9">
        <f t="shared" si="170"/>
        <v>1015</v>
      </c>
      <c r="R2189">
        <f t="shared" si="171"/>
        <v>56.97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 t="s">
        <v>8331</v>
      </c>
      <c r="P2190" t="s">
        <v>8349</v>
      </c>
      <c r="Q2190" s="9">
        <f t="shared" si="170"/>
        <v>412</v>
      </c>
      <c r="R2190">
        <f t="shared" si="171"/>
        <v>44.06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 t="s">
        <v>8331</v>
      </c>
      <c r="P2191" t="s">
        <v>8349</v>
      </c>
      <c r="Q2191" s="9">
        <f t="shared" si="170"/>
        <v>503</v>
      </c>
      <c r="R2191">
        <f t="shared" si="171"/>
        <v>68.63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 t="s">
        <v>8331</v>
      </c>
      <c r="P2192" t="s">
        <v>8349</v>
      </c>
      <c r="Q2192" s="9">
        <f t="shared" si="170"/>
        <v>185</v>
      </c>
      <c r="R2192">
        <f t="shared" si="171"/>
        <v>65.319999999999993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 t="s">
        <v>8331</v>
      </c>
      <c r="P2193" t="s">
        <v>8349</v>
      </c>
      <c r="Q2193" s="9">
        <f t="shared" si="170"/>
        <v>120</v>
      </c>
      <c r="R2193">
        <f t="shared" si="171"/>
        <v>35.92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 t="s">
        <v>8331</v>
      </c>
      <c r="P2194" t="s">
        <v>8349</v>
      </c>
      <c r="Q2194" s="9">
        <f t="shared" si="170"/>
        <v>1081</v>
      </c>
      <c r="R2194">
        <f t="shared" si="171"/>
        <v>40.07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 t="s">
        <v>8331</v>
      </c>
      <c r="P2195" t="s">
        <v>8349</v>
      </c>
      <c r="Q2195" s="9">
        <f t="shared" si="170"/>
        <v>452</v>
      </c>
      <c r="R2195">
        <f t="shared" si="171"/>
        <v>75.650000000000006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 t="s">
        <v>8331</v>
      </c>
      <c r="P2196" t="s">
        <v>8349</v>
      </c>
      <c r="Q2196" s="9">
        <f t="shared" si="170"/>
        <v>537</v>
      </c>
      <c r="R2196">
        <f t="shared" si="171"/>
        <v>61.2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 t="s">
        <v>8331</v>
      </c>
      <c r="P2197" t="s">
        <v>8349</v>
      </c>
      <c r="Q2197" s="9">
        <f t="shared" si="170"/>
        <v>120</v>
      </c>
      <c r="R2197">
        <f t="shared" si="171"/>
        <v>48.13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 t="s">
        <v>8331</v>
      </c>
      <c r="P2198" t="s">
        <v>8349</v>
      </c>
      <c r="Q2198" s="9">
        <f t="shared" si="170"/>
        <v>114</v>
      </c>
      <c r="R2198">
        <f t="shared" si="171"/>
        <v>68.11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 t="s">
        <v>8331</v>
      </c>
      <c r="P2199" t="s">
        <v>8349</v>
      </c>
      <c r="Q2199" s="9">
        <f t="shared" si="170"/>
        <v>951</v>
      </c>
      <c r="R2199">
        <f t="shared" si="171"/>
        <v>65.89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 t="s">
        <v>8331</v>
      </c>
      <c r="P2200" t="s">
        <v>8349</v>
      </c>
      <c r="Q2200" s="9">
        <f t="shared" si="170"/>
        <v>133</v>
      </c>
      <c r="R2200">
        <f t="shared" si="171"/>
        <v>81.650000000000006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 t="s">
        <v>8331</v>
      </c>
      <c r="P2201" t="s">
        <v>8349</v>
      </c>
      <c r="Q2201" s="9">
        <f t="shared" si="170"/>
        <v>147</v>
      </c>
      <c r="R2201">
        <f t="shared" si="171"/>
        <v>52.7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 t="s">
        <v>8331</v>
      </c>
      <c r="P2202" t="s">
        <v>8349</v>
      </c>
      <c r="Q2202" s="9">
        <f t="shared" si="170"/>
        <v>542</v>
      </c>
      <c r="R2202">
        <f t="shared" si="171"/>
        <v>41.23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 t="s">
        <v>8323</v>
      </c>
      <c r="P2203" t="s">
        <v>8328</v>
      </c>
      <c r="Q2203" s="9">
        <f t="shared" si="170"/>
        <v>383</v>
      </c>
      <c r="R2203">
        <f t="shared" si="171"/>
        <v>15.04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 t="s">
        <v>8323</v>
      </c>
      <c r="P2204" t="s">
        <v>8328</v>
      </c>
      <c r="Q2204" s="9">
        <f t="shared" si="170"/>
        <v>704</v>
      </c>
      <c r="R2204">
        <f t="shared" si="171"/>
        <v>39.07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 t="s">
        <v>8323</v>
      </c>
      <c r="P2205" t="s">
        <v>8328</v>
      </c>
      <c r="Q2205" s="9">
        <f t="shared" si="170"/>
        <v>110</v>
      </c>
      <c r="R2205">
        <f t="shared" si="171"/>
        <v>43.82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 t="s">
        <v>8323</v>
      </c>
      <c r="P2206" t="s">
        <v>8328</v>
      </c>
      <c r="Q2206" s="9">
        <f t="shared" si="170"/>
        <v>133</v>
      </c>
      <c r="R2206">
        <f t="shared" si="171"/>
        <v>27.3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 t="s">
        <v>8323</v>
      </c>
      <c r="P2207" t="s">
        <v>8328</v>
      </c>
      <c r="Q2207" s="9">
        <f t="shared" si="170"/>
        <v>152</v>
      </c>
      <c r="R2207">
        <f t="shared" si="171"/>
        <v>42.22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 t="s">
        <v>8323</v>
      </c>
      <c r="P2208" t="s">
        <v>8328</v>
      </c>
      <c r="Q2208" s="9">
        <f t="shared" si="170"/>
        <v>103</v>
      </c>
      <c r="R2208">
        <f t="shared" si="171"/>
        <v>33.24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 t="s">
        <v>8323</v>
      </c>
      <c r="P2209" t="s">
        <v>8328</v>
      </c>
      <c r="Q2209" s="9">
        <f t="shared" si="170"/>
        <v>100</v>
      </c>
      <c r="R2209">
        <f t="shared" si="171"/>
        <v>285.70999999999998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 t="s">
        <v>8323</v>
      </c>
      <c r="P2210" t="s">
        <v>8328</v>
      </c>
      <c r="Q2210" s="9">
        <f t="shared" si="170"/>
        <v>102</v>
      </c>
      <c r="R2210">
        <f t="shared" si="171"/>
        <v>42.33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 t="s">
        <v>8323</v>
      </c>
      <c r="P2211" t="s">
        <v>8328</v>
      </c>
      <c r="Q2211" s="9">
        <f t="shared" si="170"/>
        <v>151</v>
      </c>
      <c r="R2211">
        <f t="shared" si="171"/>
        <v>50.27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 t="s">
        <v>8323</v>
      </c>
      <c r="P2212" t="s">
        <v>8328</v>
      </c>
      <c r="Q2212" s="9">
        <f t="shared" si="170"/>
        <v>111</v>
      </c>
      <c r="R2212">
        <f t="shared" si="171"/>
        <v>61.9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 t="s">
        <v>8323</v>
      </c>
      <c r="P2213" t="s">
        <v>8328</v>
      </c>
      <c r="Q2213" s="9">
        <f t="shared" si="170"/>
        <v>196</v>
      </c>
      <c r="R2213">
        <f t="shared" si="171"/>
        <v>40.75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 t="s">
        <v>8323</v>
      </c>
      <c r="P2214" t="s">
        <v>8328</v>
      </c>
      <c r="Q2214" s="9">
        <f t="shared" si="170"/>
        <v>114</v>
      </c>
      <c r="R2214">
        <f t="shared" si="171"/>
        <v>55.8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 t="s">
        <v>8323</v>
      </c>
      <c r="P2215" t="s">
        <v>8328</v>
      </c>
      <c r="Q2215" s="9">
        <f t="shared" si="170"/>
        <v>200</v>
      </c>
      <c r="R2215">
        <f t="shared" si="171"/>
        <v>10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 t="s">
        <v>8323</v>
      </c>
      <c r="P2216" t="s">
        <v>8328</v>
      </c>
      <c r="Q2216" s="9">
        <f t="shared" si="170"/>
        <v>293</v>
      </c>
      <c r="R2216">
        <f t="shared" si="171"/>
        <v>73.13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 t="s">
        <v>8323</v>
      </c>
      <c r="P2217" t="s">
        <v>8328</v>
      </c>
      <c r="Q2217" s="9">
        <f t="shared" si="170"/>
        <v>156</v>
      </c>
      <c r="R2217">
        <f t="shared" si="171"/>
        <v>26.06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 t="s">
        <v>8323</v>
      </c>
      <c r="P2218" t="s">
        <v>8328</v>
      </c>
      <c r="Q2218" s="9">
        <f t="shared" si="170"/>
        <v>106</v>
      </c>
      <c r="R2218">
        <f t="shared" si="171"/>
        <v>22.64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 t="s">
        <v>8323</v>
      </c>
      <c r="P2219" t="s">
        <v>8328</v>
      </c>
      <c r="Q2219" s="9">
        <f t="shared" si="170"/>
        <v>101</v>
      </c>
      <c r="R2219">
        <f t="shared" si="171"/>
        <v>47.22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 t="s">
        <v>8323</v>
      </c>
      <c r="P2220" t="s">
        <v>8328</v>
      </c>
      <c r="Q2220" s="9">
        <f t="shared" si="170"/>
        <v>123</v>
      </c>
      <c r="R2220">
        <f t="shared" si="171"/>
        <v>32.32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 t="s">
        <v>8323</v>
      </c>
      <c r="P2221" t="s">
        <v>8328</v>
      </c>
      <c r="Q2221" s="9">
        <f t="shared" si="170"/>
        <v>102</v>
      </c>
      <c r="R2221">
        <f t="shared" si="171"/>
        <v>53.42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 t="s">
        <v>8323</v>
      </c>
      <c r="P2222" t="s">
        <v>8328</v>
      </c>
      <c r="Q2222" s="9">
        <f t="shared" si="170"/>
        <v>101</v>
      </c>
      <c r="R2222">
        <f t="shared" si="171"/>
        <v>51.3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 t="s">
        <v>8331</v>
      </c>
      <c r="P2223" t="s">
        <v>8349</v>
      </c>
      <c r="Q2223" s="9">
        <f t="shared" si="170"/>
        <v>108</v>
      </c>
      <c r="R2223">
        <f t="shared" si="171"/>
        <v>37.200000000000003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 t="s">
        <v>8331</v>
      </c>
      <c r="P2224" t="s">
        <v>8349</v>
      </c>
      <c r="Q2224" s="9">
        <f t="shared" si="170"/>
        <v>163</v>
      </c>
      <c r="R2224">
        <f t="shared" si="171"/>
        <v>27.1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 t="s">
        <v>8331</v>
      </c>
      <c r="P2225" t="s">
        <v>8349</v>
      </c>
      <c r="Q2225" s="9">
        <f t="shared" si="170"/>
        <v>106</v>
      </c>
      <c r="R2225">
        <f t="shared" si="171"/>
        <v>206.31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 t="s">
        <v>8331</v>
      </c>
      <c r="P2226" t="s">
        <v>8349</v>
      </c>
      <c r="Q2226" s="9">
        <f t="shared" si="170"/>
        <v>243</v>
      </c>
      <c r="R2226">
        <f t="shared" si="171"/>
        <v>82.15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 t="s">
        <v>8331</v>
      </c>
      <c r="P2227" t="s">
        <v>8349</v>
      </c>
      <c r="Q2227" s="9">
        <f t="shared" si="170"/>
        <v>945</v>
      </c>
      <c r="R2227">
        <f t="shared" si="171"/>
        <v>164.8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 t="s">
        <v>8331</v>
      </c>
      <c r="P2228" t="s">
        <v>8349</v>
      </c>
      <c r="Q2228" s="9">
        <f t="shared" si="170"/>
        <v>108</v>
      </c>
      <c r="R2228">
        <f t="shared" si="171"/>
        <v>60.82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 t="s">
        <v>8331</v>
      </c>
      <c r="P2229" t="s">
        <v>8349</v>
      </c>
      <c r="Q2229" s="9">
        <f t="shared" si="170"/>
        <v>157</v>
      </c>
      <c r="R2229">
        <f t="shared" si="171"/>
        <v>67.97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 t="s">
        <v>8331</v>
      </c>
      <c r="P2230" t="s">
        <v>8349</v>
      </c>
      <c r="Q2230" s="9">
        <f t="shared" si="170"/>
        <v>1174</v>
      </c>
      <c r="R2230">
        <f t="shared" si="171"/>
        <v>81.56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 t="s">
        <v>8331</v>
      </c>
      <c r="P2231" t="s">
        <v>8349</v>
      </c>
      <c r="Q2231" s="9">
        <f t="shared" si="170"/>
        <v>171</v>
      </c>
      <c r="R2231">
        <f t="shared" si="171"/>
        <v>25.43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 t="s">
        <v>8331</v>
      </c>
      <c r="P2232" t="s">
        <v>8349</v>
      </c>
      <c r="Q2232" s="9">
        <f t="shared" si="170"/>
        <v>126</v>
      </c>
      <c r="R2232">
        <f t="shared" si="171"/>
        <v>21.5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 t="s">
        <v>8331</v>
      </c>
      <c r="P2233" t="s">
        <v>8349</v>
      </c>
      <c r="Q2233" s="9">
        <f t="shared" si="170"/>
        <v>1212</v>
      </c>
      <c r="R2233">
        <f t="shared" si="171"/>
        <v>27.23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 t="s">
        <v>8331</v>
      </c>
      <c r="P2234" t="s">
        <v>8349</v>
      </c>
      <c r="Q2234" s="9">
        <f t="shared" si="170"/>
        <v>496</v>
      </c>
      <c r="R2234">
        <f t="shared" si="171"/>
        <v>25.09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 t="s">
        <v>8331</v>
      </c>
      <c r="P2235" t="s">
        <v>8349</v>
      </c>
      <c r="Q2235" s="9">
        <f t="shared" si="170"/>
        <v>332</v>
      </c>
      <c r="R2235">
        <f t="shared" si="171"/>
        <v>21.23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 t="s">
        <v>8331</v>
      </c>
      <c r="P2236" t="s">
        <v>8349</v>
      </c>
      <c r="Q2236" s="9">
        <f t="shared" si="170"/>
        <v>1165</v>
      </c>
      <c r="R2236">
        <f t="shared" si="171"/>
        <v>41.61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 t="s">
        <v>8331</v>
      </c>
      <c r="P2237" t="s">
        <v>8349</v>
      </c>
      <c r="Q2237" s="9">
        <f t="shared" si="170"/>
        <v>153</v>
      </c>
      <c r="R2237">
        <f t="shared" si="171"/>
        <v>135.59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 t="s">
        <v>8331</v>
      </c>
      <c r="P2238" t="s">
        <v>8349</v>
      </c>
      <c r="Q2238" s="9">
        <f t="shared" si="170"/>
        <v>537</v>
      </c>
      <c r="R2238">
        <f t="shared" si="171"/>
        <v>22.12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 t="s">
        <v>8331</v>
      </c>
      <c r="P2239" t="s">
        <v>8349</v>
      </c>
      <c r="Q2239" s="9">
        <f t="shared" si="170"/>
        <v>353</v>
      </c>
      <c r="R2239">
        <f t="shared" si="171"/>
        <v>64.63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 t="s">
        <v>8331</v>
      </c>
      <c r="P2240" t="s">
        <v>8349</v>
      </c>
      <c r="Q2240" s="9">
        <f t="shared" si="170"/>
        <v>137</v>
      </c>
      <c r="R2240">
        <f t="shared" si="171"/>
        <v>69.569999999999993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 t="s">
        <v>8331</v>
      </c>
      <c r="P2241" t="s">
        <v>8349</v>
      </c>
      <c r="Q2241" s="9">
        <f t="shared" si="170"/>
        <v>128</v>
      </c>
      <c r="R2241">
        <f t="shared" si="171"/>
        <v>75.13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 t="s">
        <v>8331</v>
      </c>
      <c r="P2242" t="s">
        <v>8349</v>
      </c>
      <c r="Q2242" s="9">
        <f t="shared" ref="Q2242:Q2305" si="175">ROUND(E2242/D2242*100,0)</f>
        <v>271</v>
      </c>
      <c r="R2242">
        <f t="shared" si="171"/>
        <v>140.97999999999999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 t="s">
        <v>8331</v>
      </c>
      <c r="P2243" t="s">
        <v>8349</v>
      </c>
      <c r="Q2243" s="9">
        <f t="shared" si="175"/>
        <v>806</v>
      </c>
      <c r="R2243">
        <f t="shared" ref="R2243:R2306" si="176">IFERROR(ROUND(E2243/L2243,2),0)</f>
        <v>49.47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 t="s">
        <v>8331</v>
      </c>
      <c r="P2244" t="s">
        <v>8349</v>
      </c>
      <c r="Q2244" s="9">
        <f t="shared" si="175"/>
        <v>1360</v>
      </c>
      <c r="R2244">
        <f t="shared" si="176"/>
        <v>53.87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 t="s">
        <v>8331</v>
      </c>
      <c r="P2245" t="s">
        <v>8349</v>
      </c>
      <c r="Q2245" s="9">
        <f t="shared" si="175"/>
        <v>930250</v>
      </c>
      <c r="R2245">
        <f t="shared" si="176"/>
        <v>4.57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 t="s">
        <v>8331</v>
      </c>
      <c r="P2246" t="s">
        <v>8349</v>
      </c>
      <c r="Q2246" s="9">
        <f t="shared" si="175"/>
        <v>377</v>
      </c>
      <c r="R2246">
        <f t="shared" si="176"/>
        <v>65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 t="s">
        <v>8331</v>
      </c>
      <c r="P2247" t="s">
        <v>8349</v>
      </c>
      <c r="Q2247" s="9">
        <f t="shared" si="175"/>
        <v>2647</v>
      </c>
      <c r="R2247">
        <f t="shared" si="176"/>
        <v>53.48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 t="s">
        <v>8331</v>
      </c>
      <c r="P2248" t="s">
        <v>8349</v>
      </c>
      <c r="Q2248" s="9">
        <f t="shared" si="175"/>
        <v>100</v>
      </c>
      <c r="R2248">
        <f t="shared" si="176"/>
        <v>43.91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 t="s">
        <v>8331</v>
      </c>
      <c r="P2249" t="s">
        <v>8349</v>
      </c>
      <c r="Q2249" s="9">
        <f t="shared" si="175"/>
        <v>104</v>
      </c>
      <c r="R2249">
        <f t="shared" si="176"/>
        <v>50.85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 t="s">
        <v>8331</v>
      </c>
      <c r="P2250" t="s">
        <v>8349</v>
      </c>
      <c r="Q2250" s="9">
        <f t="shared" si="175"/>
        <v>107</v>
      </c>
      <c r="R2250">
        <f t="shared" si="176"/>
        <v>58.63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 t="s">
        <v>8331</v>
      </c>
      <c r="P2251" t="s">
        <v>8349</v>
      </c>
      <c r="Q2251" s="9">
        <f t="shared" si="175"/>
        <v>169</v>
      </c>
      <c r="R2251">
        <f t="shared" si="176"/>
        <v>32.82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 t="s">
        <v>8331</v>
      </c>
      <c r="P2252" t="s">
        <v>8349</v>
      </c>
      <c r="Q2252" s="9">
        <f t="shared" si="175"/>
        <v>975</v>
      </c>
      <c r="R2252">
        <f t="shared" si="176"/>
        <v>426.93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 t="s">
        <v>8331</v>
      </c>
      <c r="P2253" t="s">
        <v>8349</v>
      </c>
      <c r="Q2253" s="9">
        <f t="shared" si="175"/>
        <v>134</v>
      </c>
      <c r="R2253">
        <f t="shared" si="176"/>
        <v>23.81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 t="s">
        <v>8331</v>
      </c>
      <c r="P2254" t="s">
        <v>8349</v>
      </c>
      <c r="Q2254" s="9">
        <f t="shared" si="175"/>
        <v>272</v>
      </c>
      <c r="R2254">
        <f t="shared" si="176"/>
        <v>98.41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 t="s">
        <v>8331</v>
      </c>
      <c r="P2255" t="s">
        <v>8349</v>
      </c>
      <c r="Q2255" s="9">
        <f t="shared" si="175"/>
        <v>113</v>
      </c>
      <c r="R2255">
        <f t="shared" si="176"/>
        <v>107.32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 t="s">
        <v>8331</v>
      </c>
      <c r="P2256" t="s">
        <v>8349</v>
      </c>
      <c r="Q2256" s="9">
        <f t="shared" si="175"/>
        <v>460</v>
      </c>
      <c r="R2256">
        <f t="shared" si="176"/>
        <v>11.67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 t="s">
        <v>8331</v>
      </c>
      <c r="P2257" t="s">
        <v>8349</v>
      </c>
      <c r="Q2257" s="9">
        <f t="shared" si="175"/>
        <v>287</v>
      </c>
      <c r="R2257">
        <f t="shared" si="176"/>
        <v>41.78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 t="s">
        <v>8331</v>
      </c>
      <c r="P2258" t="s">
        <v>8349</v>
      </c>
      <c r="Q2258" s="9">
        <f t="shared" si="175"/>
        <v>223</v>
      </c>
      <c r="R2258">
        <f t="shared" si="176"/>
        <v>21.38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 t="s">
        <v>8331</v>
      </c>
      <c r="P2259" t="s">
        <v>8349</v>
      </c>
      <c r="Q2259" s="9">
        <f t="shared" si="175"/>
        <v>636</v>
      </c>
      <c r="R2259">
        <f t="shared" si="176"/>
        <v>94.1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 t="s">
        <v>8331</v>
      </c>
      <c r="P2260" t="s">
        <v>8349</v>
      </c>
      <c r="Q2260" s="9">
        <f t="shared" si="175"/>
        <v>147</v>
      </c>
      <c r="R2260">
        <f t="shared" si="176"/>
        <v>15.72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 t="s">
        <v>8331</v>
      </c>
      <c r="P2261" t="s">
        <v>8349</v>
      </c>
      <c r="Q2261" s="9">
        <f t="shared" si="175"/>
        <v>1867</v>
      </c>
      <c r="R2261">
        <f t="shared" si="176"/>
        <v>90.64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 t="s">
        <v>8331</v>
      </c>
      <c r="P2262" t="s">
        <v>8349</v>
      </c>
      <c r="Q2262" s="9">
        <f t="shared" si="175"/>
        <v>327</v>
      </c>
      <c r="R2262">
        <f t="shared" si="176"/>
        <v>97.3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 t="s">
        <v>8331</v>
      </c>
      <c r="P2263" t="s">
        <v>8349</v>
      </c>
      <c r="Q2263" s="9">
        <f t="shared" si="175"/>
        <v>780</v>
      </c>
      <c r="R2263">
        <f t="shared" si="176"/>
        <v>37.119999999999997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 t="s">
        <v>8331</v>
      </c>
      <c r="P2264" t="s">
        <v>8349</v>
      </c>
      <c r="Q2264" s="9">
        <f t="shared" si="175"/>
        <v>154</v>
      </c>
      <c r="R2264">
        <f t="shared" si="176"/>
        <v>28.1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 t="s">
        <v>8331</v>
      </c>
      <c r="P2265" t="s">
        <v>8349</v>
      </c>
      <c r="Q2265" s="9">
        <f t="shared" si="175"/>
        <v>116</v>
      </c>
      <c r="R2265">
        <f t="shared" si="176"/>
        <v>144.43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 t="s">
        <v>8331</v>
      </c>
      <c r="P2266" t="s">
        <v>8349</v>
      </c>
      <c r="Q2266" s="9">
        <f t="shared" si="175"/>
        <v>180</v>
      </c>
      <c r="R2266">
        <f t="shared" si="176"/>
        <v>24.27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 t="s">
        <v>8331</v>
      </c>
      <c r="P2267" t="s">
        <v>8349</v>
      </c>
      <c r="Q2267" s="9">
        <f t="shared" si="175"/>
        <v>299</v>
      </c>
      <c r="R2267">
        <f t="shared" si="176"/>
        <v>35.119999999999997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 t="s">
        <v>8331</v>
      </c>
      <c r="P2268" t="s">
        <v>8349</v>
      </c>
      <c r="Q2268" s="9">
        <f t="shared" si="175"/>
        <v>320</v>
      </c>
      <c r="R2268">
        <f t="shared" si="176"/>
        <v>24.76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 t="s">
        <v>8331</v>
      </c>
      <c r="P2269" t="s">
        <v>8349</v>
      </c>
      <c r="Q2269" s="9">
        <f t="shared" si="175"/>
        <v>381</v>
      </c>
      <c r="R2269">
        <f t="shared" si="176"/>
        <v>188.38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 t="s">
        <v>8331</v>
      </c>
      <c r="P2270" t="s">
        <v>8349</v>
      </c>
      <c r="Q2270" s="9">
        <f t="shared" si="175"/>
        <v>103</v>
      </c>
      <c r="R2270">
        <f t="shared" si="176"/>
        <v>148.08000000000001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 t="s">
        <v>8331</v>
      </c>
      <c r="P2271" t="s">
        <v>8349</v>
      </c>
      <c r="Q2271" s="9">
        <f t="shared" si="175"/>
        <v>1802</v>
      </c>
      <c r="R2271">
        <f t="shared" si="176"/>
        <v>49.93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 t="s">
        <v>8331</v>
      </c>
      <c r="P2272" t="s">
        <v>8349</v>
      </c>
      <c r="Q2272" s="9">
        <f t="shared" si="175"/>
        <v>720</v>
      </c>
      <c r="R2272">
        <f t="shared" si="176"/>
        <v>107.82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 t="s">
        <v>8331</v>
      </c>
      <c r="P2273" t="s">
        <v>8349</v>
      </c>
      <c r="Q2273" s="9">
        <f t="shared" si="175"/>
        <v>283</v>
      </c>
      <c r="R2273">
        <f t="shared" si="176"/>
        <v>42.63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 t="s">
        <v>8331</v>
      </c>
      <c r="P2274" t="s">
        <v>8349</v>
      </c>
      <c r="Q2274" s="9">
        <f t="shared" si="175"/>
        <v>1357</v>
      </c>
      <c r="R2274">
        <f t="shared" si="176"/>
        <v>14.37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 t="s">
        <v>8331</v>
      </c>
      <c r="P2275" t="s">
        <v>8349</v>
      </c>
      <c r="Q2275" s="9">
        <f t="shared" si="175"/>
        <v>220</v>
      </c>
      <c r="R2275">
        <f t="shared" si="176"/>
        <v>37.479999999999997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 t="s">
        <v>8331</v>
      </c>
      <c r="P2276" t="s">
        <v>8349</v>
      </c>
      <c r="Q2276" s="9">
        <f t="shared" si="175"/>
        <v>120</v>
      </c>
      <c r="R2276">
        <f t="shared" si="176"/>
        <v>30.2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 t="s">
        <v>8331</v>
      </c>
      <c r="P2277" t="s">
        <v>8349</v>
      </c>
      <c r="Q2277" s="9">
        <f t="shared" si="175"/>
        <v>408</v>
      </c>
      <c r="R2277">
        <f t="shared" si="176"/>
        <v>33.549999999999997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 t="s">
        <v>8331</v>
      </c>
      <c r="P2278" t="s">
        <v>8349</v>
      </c>
      <c r="Q2278" s="9">
        <f t="shared" si="175"/>
        <v>106</v>
      </c>
      <c r="R2278">
        <f t="shared" si="176"/>
        <v>64.75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 t="s">
        <v>8331</v>
      </c>
      <c r="P2279" t="s">
        <v>8349</v>
      </c>
      <c r="Q2279" s="9">
        <f t="shared" si="175"/>
        <v>141</v>
      </c>
      <c r="R2279">
        <f t="shared" si="176"/>
        <v>57.93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 t="s">
        <v>8331</v>
      </c>
      <c r="P2280" t="s">
        <v>8349</v>
      </c>
      <c r="Q2280" s="9">
        <f t="shared" si="175"/>
        <v>271</v>
      </c>
      <c r="R2280">
        <f t="shared" si="176"/>
        <v>53.08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 t="s">
        <v>8331</v>
      </c>
      <c r="P2281" t="s">
        <v>8349</v>
      </c>
      <c r="Q2281" s="9">
        <f t="shared" si="175"/>
        <v>154</v>
      </c>
      <c r="R2281">
        <f t="shared" si="176"/>
        <v>48.06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 t="s">
        <v>8331</v>
      </c>
      <c r="P2282" t="s">
        <v>8349</v>
      </c>
      <c r="Q2282" s="9">
        <f t="shared" si="175"/>
        <v>404</v>
      </c>
      <c r="R2282">
        <f t="shared" si="176"/>
        <v>82.4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 t="s">
        <v>8323</v>
      </c>
      <c r="P2283" t="s">
        <v>8324</v>
      </c>
      <c r="Q2283" s="9">
        <f t="shared" si="175"/>
        <v>185</v>
      </c>
      <c r="R2283">
        <f t="shared" si="176"/>
        <v>50.45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 t="s">
        <v>8323</v>
      </c>
      <c r="P2284" t="s">
        <v>8324</v>
      </c>
      <c r="Q2284" s="9">
        <f t="shared" si="175"/>
        <v>185</v>
      </c>
      <c r="R2284">
        <f t="shared" si="176"/>
        <v>115.83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 t="s">
        <v>8323</v>
      </c>
      <c r="P2285" t="s">
        <v>8324</v>
      </c>
      <c r="Q2285" s="9">
        <f t="shared" si="175"/>
        <v>101</v>
      </c>
      <c r="R2285">
        <f t="shared" si="176"/>
        <v>63.03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 t="s">
        <v>8323</v>
      </c>
      <c r="P2286" t="s">
        <v>8324</v>
      </c>
      <c r="Q2286" s="9">
        <f t="shared" si="175"/>
        <v>106</v>
      </c>
      <c r="R2286">
        <f t="shared" si="176"/>
        <v>108.02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 t="s">
        <v>8323</v>
      </c>
      <c r="P2287" t="s">
        <v>8324</v>
      </c>
      <c r="Q2287" s="9">
        <f t="shared" si="175"/>
        <v>121</v>
      </c>
      <c r="R2287">
        <f t="shared" si="176"/>
        <v>46.09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 t="s">
        <v>8323</v>
      </c>
      <c r="P2288" t="s">
        <v>8324</v>
      </c>
      <c r="Q2288" s="9">
        <f t="shared" si="175"/>
        <v>100</v>
      </c>
      <c r="R2288">
        <f t="shared" si="176"/>
        <v>107.21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 t="s">
        <v>8323</v>
      </c>
      <c r="P2289" t="s">
        <v>8324</v>
      </c>
      <c r="Q2289" s="9">
        <f t="shared" si="175"/>
        <v>120</v>
      </c>
      <c r="R2289">
        <f t="shared" si="176"/>
        <v>50.93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 t="s">
        <v>8323</v>
      </c>
      <c r="P2290" t="s">
        <v>8324</v>
      </c>
      <c r="Q2290" s="9">
        <f t="shared" si="175"/>
        <v>100</v>
      </c>
      <c r="R2290">
        <f t="shared" si="176"/>
        <v>40.04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 t="s">
        <v>8323</v>
      </c>
      <c r="P2291" t="s">
        <v>8324</v>
      </c>
      <c r="Q2291" s="9">
        <f t="shared" si="175"/>
        <v>107</v>
      </c>
      <c r="R2291">
        <f t="shared" si="176"/>
        <v>64.44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 t="s">
        <v>8323</v>
      </c>
      <c r="P2292" t="s">
        <v>8324</v>
      </c>
      <c r="Q2292" s="9">
        <f t="shared" si="175"/>
        <v>104</v>
      </c>
      <c r="R2292">
        <f t="shared" si="176"/>
        <v>53.83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 t="s">
        <v>8323</v>
      </c>
      <c r="P2293" t="s">
        <v>8324</v>
      </c>
      <c r="Q2293" s="9">
        <f t="shared" si="175"/>
        <v>173</v>
      </c>
      <c r="R2293">
        <f t="shared" si="176"/>
        <v>100.47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 t="s">
        <v>8323</v>
      </c>
      <c r="P2294" t="s">
        <v>8324</v>
      </c>
      <c r="Q2294" s="9">
        <f t="shared" si="175"/>
        <v>107</v>
      </c>
      <c r="R2294">
        <f t="shared" si="176"/>
        <v>46.63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 t="s">
        <v>8323</v>
      </c>
      <c r="P2295" t="s">
        <v>8324</v>
      </c>
      <c r="Q2295" s="9">
        <f t="shared" si="175"/>
        <v>108</v>
      </c>
      <c r="R2295">
        <f t="shared" si="176"/>
        <v>34.07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 t="s">
        <v>8323</v>
      </c>
      <c r="P2296" t="s">
        <v>8324</v>
      </c>
      <c r="Q2296" s="9">
        <f t="shared" si="175"/>
        <v>146</v>
      </c>
      <c r="R2296">
        <f t="shared" si="176"/>
        <v>65.209999999999994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 t="s">
        <v>8323</v>
      </c>
      <c r="P2297" t="s">
        <v>8324</v>
      </c>
      <c r="Q2297" s="9">
        <f t="shared" si="175"/>
        <v>125</v>
      </c>
      <c r="R2297">
        <f t="shared" si="176"/>
        <v>44.21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 t="s">
        <v>8323</v>
      </c>
      <c r="P2298" t="s">
        <v>8324</v>
      </c>
      <c r="Q2298" s="9">
        <f t="shared" si="175"/>
        <v>149</v>
      </c>
      <c r="R2298">
        <f t="shared" si="176"/>
        <v>71.97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 t="s">
        <v>8323</v>
      </c>
      <c r="P2299" t="s">
        <v>8324</v>
      </c>
      <c r="Q2299" s="9">
        <f t="shared" si="175"/>
        <v>101</v>
      </c>
      <c r="R2299">
        <f t="shared" si="176"/>
        <v>52.95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 t="s">
        <v>8323</v>
      </c>
      <c r="P2300" t="s">
        <v>8324</v>
      </c>
      <c r="Q2300" s="9">
        <f t="shared" si="175"/>
        <v>105</v>
      </c>
      <c r="R2300">
        <f t="shared" si="176"/>
        <v>109.45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 t="s">
        <v>8323</v>
      </c>
      <c r="P2301" t="s">
        <v>8324</v>
      </c>
      <c r="Q2301" s="9">
        <f t="shared" si="175"/>
        <v>350</v>
      </c>
      <c r="R2301">
        <f t="shared" si="176"/>
        <v>75.040000000000006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 t="s">
        <v>8323</v>
      </c>
      <c r="P2302" t="s">
        <v>8324</v>
      </c>
      <c r="Q2302" s="9">
        <f t="shared" si="175"/>
        <v>101</v>
      </c>
      <c r="R2302">
        <f t="shared" si="176"/>
        <v>115.71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 t="s">
        <v>8323</v>
      </c>
      <c r="P2303" t="s">
        <v>8327</v>
      </c>
      <c r="Q2303" s="9">
        <f t="shared" si="175"/>
        <v>134</v>
      </c>
      <c r="R2303">
        <f t="shared" si="176"/>
        <v>31.66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 t="s">
        <v>8323</v>
      </c>
      <c r="P2304" t="s">
        <v>8327</v>
      </c>
      <c r="Q2304" s="9">
        <f t="shared" si="175"/>
        <v>171</v>
      </c>
      <c r="R2304">
        <f t="shared" si="176"/>
        <v>46.18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 t="s">
        <v>8323</v>
      </c>
      <c r="P2305" t="s">
        <v>8327</v>
      </c>
      <c r="Q2305" s="9">
        <f t="shared" si="175"/>
        <v>109</v>
      </c>
      <c r="R2305">
        <f t="shared" si="176"/>
        <v>68.48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 t="s">
        <v>8323</v>
      </c>
      <c r="P2306" t="s">
        <v>8327</v>
      </c>
      <c r="Q2306" s="9">
        <f t="shared" ref="Q2306:Q2369" si="180">ROUND(E2306/D2306*100,0)</f>
        <v>101</v>
      </c>
      <c r="R2306">
        <f t="shared" si="176"/>
        <v>53.47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 t="s">
        <v>8323</v>
      </c>
      <c r="P2307" t="s">
        <v>8327</v>
      </c>
      <c r="Q2307" s="9">
        <f t="shared" si="180"/>
        <v>101</v>
      </c>
      <c r="R2307">
        <f t="shared" ref="R2307:R2370" si="181">IFERROR(ROUND(E2307/L2307,2),0)</f>
        <v>109.11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 t="s">
        <v>8323</v>
      </c>
      <c r="P2308" t="s">
        <v>8327</v>
      </c>
      <c r="Q2308" s="9">
        <f t="shared" si="180"/>
        <v>107</v>
      </c>
      <c r="R2308">
        <f t="shared" si="181"/>
        <v>51.19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 t="s">
        <v>8323</v>
      </c>
      <c r="P2309" t="s">
        <v>8327</v>
      </c>
      <c r="Q2309" s="9">
        <f t="shared" si="180"/>
        <v>107</v>
      </c>
      <c r="R2309">
        <f t="shared" si="181"/>
        <v>27.94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 t="s">
        <v>8323</v>
      </c>
      <c r="P2310" t="s">
        <v>8327</v>
      </c>
      <c r="Q2310" s="9">
        <f t="shared" si="180"/>
        <v>101</v>
      </c>
      <c r="R2310">
        <f t="shared" si="181"/>
        <v>82.5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 t="s">
        <v>8323</v>
      </c>
      <c r="P2311" t="s">
        <v>8327</v>
      </c>
      <c r="Q2311" s="9">
        <f t="shared" si="180"/>
        <v>107</v>
      </c>
      <c r="R2311">
        <f t="shared" si="181"/>
        <v>59.82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 t="s">
        <v>8323</v>
      </c>
      <c r="P2312" t="s">
        <v>8327</v>
      </c>
      <c r="Q2312" s="9">
        <f t="shared" si="180"/>
        <v>429</v>
      </c>
      <c r="R2312">
        <f t="shared" si="181"/>
        <v>64.819999999999993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 t="s">
        <v>8323</v>
      </c>
      <c r="P2313" t="s">
        <v>8327</v>
      </c>
      <c r="Q2313" s="9">
        <f t="shared" si="180"/>
        <v>104</v>
      </c>
      <c r="R2313">
        <f t="shared" si="181"/>
        <v>90.1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 t="s">
        <v>8323</v>
      </c>
      <c r="P2314" t="s">
        <v>8327</v>
      </c>
      <c r="Q2314" s="9">
        <f t="shared" si="180"/>
        <v>108</v>
      </c>
      <c r="R2314">
        <f t="shared" si="181"/>
        <v>40.96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 t="s">
        <v>8323</v>
      </c>
      <c r="P2315" t="s">
        <v>8327</v>
      </c>
      <c r="Q2315" s="9">
        <f t="shared" si="180"/>
        <v>176</v>
      </c>
      <c r="R2315">
        <f t="shared" si="181"/>
        <v>56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 t="s">
        <v>8323</v>
      </c>
      <c r="P2316" t="s">
        <v>8327</v>
      </c>
      <c r="Q2316" s="9">
        <f t="shared" si="180"/>
        <v>157</v>
      </c>
      <c r="R2316">
        <f t="shared" si="181"/>
        <v>37.67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 t="s">
        <v>8323</v>
      </c>
      <c r="P2317" t="s">
        <v>8327</v>
      </c>
      <c r="Q2317" s="9">
        <f t="shared" si="180"/>
        <v>103</v>
      </c>
      <c r="R2317">
        <f t="shared" si="181"/>
        <v>40.08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 t="s">
        <v>8323</v>
      </c>
      <c r="P2318" t="s">
        <v>8327</v>
      </c>
      <c r="Q2318" s="9">
        <f t="shared" si="180"/>
        <v>104</v>
      </c>
      <c r="R2318">
        <f t="shared" si="181"/>
        <v>78.03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 t="s">
        <v>8323</v>
      </c>
      <c r="P2319" t="s">
        <v>8327</v>
      </c>
      <c r="Q2319" s="9">
        <f t="shared" si="180"/>
        <v>104</v>
      </c>
      <c r="R2319">
        <f t="shared" si="181"/>
        <v>18.91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 t="s">
        <v>8323</v>
      </c>
      <c r="P2320" t="s">
        <v>8327</v>
      </c>
      <c r="Q2320" s="9">
        <f t="shared" si="180"/>
        <v>121</v>
      </c>
      <c r="R2320">
        <f t="shared" si="181"/>
        <v>37.130000000000003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 t="s">
        <v>8323</v>
      </c>
      <c r="P2321" t="s">
        <v>8327</v>
      </c>
      <c r="Q2321" s="9">
        <f t="shared" si="180"/>
        <v>108</v>
      </c>
      <c r="R2321">
        <f t="shared" si="181"/>
        <v>41.96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 t="s">
        <v>8323</v>
      </c>
      <c r="P2322" t="s">
        <v>8327</v>
      </c>
      <c r="Q2322" s="9">
        <f t="shared" si="180"/>
        <v>109</v>
      </c>
      <c r="R2322">
        <f t="shared" si="181"/>
        <v>61.04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 t="s">
        <v>8334</v>
      </c>
      <c r="P2323" t="s">
        <v>8350</v>
      </c>
      <c r="Q2323" s="9">
        <f t="shared" si="180"/>
        <v>39</v>
      </c>
      <c r="R2323">
        <f t="shared" si="181"/>
        <v>64.53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 t="s">
        <v>8334</v>
      </c>
      <c r="P2324" t="s">
        <v>8350</v>
      </c>
      <c r="Q2324" s="9">
        <f t="shared" si="180"/>
        <v>3</v>
      </c>
      <c r="R2324">
        <f t="shared" si="181"/>
        <v>21.25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 t="s">
        <v>8334</v>
      </c>
      <c r="P2325" t="s">
        <v>8350</v>
      </c>
      <c r="Q2325" s="9">
        <f t="shared" si="180"/>
        <v>48</v>
      </c>
      <c r="R2325">
        <f t="shared" si="181"/>
        <v>30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 t="s">
        <v>8334</v>
      </c>
      <c r="P2326" t="s">
        <v>8350</v>
      </c>
      <c r="Q2326" s="9">
        <f t="shared" si="180"/>
        <v>21</v>
      </c>
      <c r="R2326">
        <f t="shared" si="181"/>
        <v>25.49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 t="s">
        <v>8334</v>
      </c>
      <c r="P2327" t="s">
        <v>8350</v>
      </c>
      <c r="Q2327" s="9">
        <f t="shared" si="180"/>
        <v>8</v>
      </c>
      <c r="R2327">
        <f t="shared" si="181"/>
        <v>11.43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 t="s">
        <v>8334</v>
      </c>
      <c r="P2328" t="s">
        <v>8350</v>
      </c>
      <c r="Q2328" s="9">
        <f t="shared" si="180"/>
        <v>1</v>
      </c>
      <c r="R2328">
        <f t="shared" si="181"/>
        <v>108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 t="s">
        <v>8334</v>
      </c>
      <c r="P2329" t="s">
        <v>8350</v>
      </c>
      <c r="Q2329" s="9">
        <f t="shared" si="180"/>
        <v>526</v>
      </c>
      <c r="R2329">
        <f t="shared" si="181"/>
        <v>54.88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 t="s">
        <v>8334</v>
      </c>
      <c r="P2330" t="s">
        <v>8350</v>
      </c>
      <c r="Q2330" s="9">
        <f t="shared" si="180"/>
        <v>254</v>
      </c>
      <c r="R2330">
        <f t="shared" si="181"/>
        <v>47.38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 t="s">
        <v>8334</v>
      </c>
      <c r="P2331" t="s">
        <v>8350</v>
      </c>
      <c r="Q2331" s="9">
        <f t="shared" si="180"/>
        <v>106</v>
      </c>
      <c r="R2331">
        <f t="shared" si="181"/>
        <v>211.84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 t="s">
        <v>8334</v>
      </c>
      <c r="P2332" t="s">
        <v>8350</v>
      </c>
      <c r="Q2332" s="9">
        <f t="shared" si="180"/>
        <v>102</v>
      </c>
      <c r="R2332">
        <f t="shared" si="181"/>
        <v>219.93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 t="s">
        <v>8334</v>
      </c>
      <c r="P2333" t="s">
        <v>8350</v>
      </c>
      <c r="Q2333" s="9">
        <f t="shared" si="180"/>
        <v>144</v>
      </c>
      <c r="R2333">
        <f t="shared" si="181"/>
        <v>40.799999999999997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 t="s">
        <v>8334</v>
      </c>
      <c r="P2334" t="s">
        <v>8350</v>
      </c>
      <c r="Q2334" s="9">
        <f t="shared" si="180"/>
        <v>106</v>
      </c>
      <c r="R2334">
        <f t="shared" si="181"/>
        <v>75.5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 t="s">
        <v>8334</v>
      </c>
      <c r="P2335" t="s">
        <v>8350</v>
      </c>
      <c r="Q2335" s="9">
        <f t="shared" si="180"/>
        <v>212</v>
      </c>
      <c r="R2335">
        <f t="shared" si="181"/>
        <v>13.54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 t="s">
        <v>8334</v>
      </c>
      <c r="P2336" t="s">
        <v>8350</v>
      </c>
      <c r="Q2336" s="9">
        <f t="shared" si="180"/>
        <v>102</v>
      </c>
      <c r="R2336">
        <f t="shared" si="181"/>
        <v>60.87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 t="s">
        <v>8334</v>
      </c>
      <c r="P2337" t="s">
        <v>8350</v>
      </c>
      <c r="Q2337" s="9">
        <f t="shared" si="180"/>
        <v>102</v>
      </c>
      <c r="R2337">
        <f t="shared" si="181"/>
        <v>115.69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 t="s">
        <v>8334</v>
      </c>
      <c r="P2338" t="s">
        <v>8350</v>
      </c>
      <c r="Q2338" s="9">
        <f t="shared" si="180"/>
        <v>521</v>
      </c>
      <c r="R2338">
        <f t="shared" si="181"/>
        <v>48.1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 t="s">
        <v>8334</v>
      </c>
      <c r="P2339" t="s">
        <v>8350</v>
      </c>
      <c r="Q2339" s="9">
        <f t="shared" si="180"/>
        <v>111</v>
      </c>
      <c r="R2339">
        <f t="shared" si="181"/>
        <v>74.180000000000007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 t="s">
        <v>8334</v>
      </c>
      <c r="P2340" t="s">
        <v>8350</v>
      </c>
      <c r="Q2340" s="9">
        <f t="shared" si="180"/>
        <v>101</v>
      </c>
      <c r="R2340">
        <f t="shared" si="181"/>
        <v>123.35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 t="s">
        <v>8334</v>
      </c>
      <c r="P2341" t="s">
        <v>8350</v>
      </c>
      <c r="Q2341" s="9">
        <f t="shared" si="180"/>
        <v>294</v>
      </c>
      <c r="R2341">
        <f t="shared" si="181"/>
        <v>66.62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 t="s">
        <v>8334</v>
      </c>
      <c r="P2342" t="s">
        <v>8350</v>
      </c>
      <c r="Q2342" s="9">
        <f t="shared" si="180"/>
        <v>106</v>
      </c>
      <c r="R2342">
        <f t="shared" si="181"/>
        <v>104.99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 t="s">
        <v>8317</v>
      </c>
      <c r="P2343" t="s">
        <v>8318</v>
      </c>
      <c r="Q2343" s="9">
        <f t="shared" si="180"/>
        <v>0</v>
      </c>
      <c r="R2343">
        <f t="shared" si="181"/>
        <v>0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 t="s">
        <v>8317</v>
      </c>
      <c r="P2344" t="s">
        <v>8318</v>
      </c>
      <c r="Q2344" s="9">
        <f t="shared" si="180"/>
        <v>0</v>
      </c>
      <c r="R2344">
        <f t="shared" si="181"/>
        <v>0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 t="s">
        <v>8317</v>
      </c>
      <c r="P2345" t="s">
        <v>8318</v>
      </c>
      <c r="Q2345" s="9">
        <f t="shared" si="180"/>
        <v>3</v>
      </c>
      <c r="R2345">
        <f t="shared" si="181"/>
        <v>300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 t="s">
        <v>8317</v>
      </c>
      <c r="P2346" t="s">
        <v>8318</v>
      </c>
      <c r="Q2346" s="9">
        <f t="shared" si="180"/>
        <v>0</v>
      </c>
      <c r="R2346">
        <f t="shared" si="181"/>
        <v>1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 t="s">
        <v>8317</v>
      </c>
      <c r="P2347" t="s">
        <v>8318</v>
      </c>
      <c r="Q2347" s="9">
        <f t="shared" si="180"/>
        <v>0</v>
      </c>
      <c r="R2347">
        <f t="shared" si="181"/>
        <v>0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 t="s">
        <v>8317</v>
      </c>
      <c r="P2348" t="s">
        <v>8318</v>
      </c>
      <c r="Q2348" s="9">
        <f t="shared" si="180"/>
        <v>0</v>
      </c>
      <c r="R2348">
        <f t="shared" si="181"/>
        <v>13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 t="s">
        <v>8317</v>
      </c>
      <c r="P2349" t="s">
        <v>8318</v>
      </c>
      <c r="Q2349" s="9">
        <f t="shared" si="180"/>
        <v>2</v>
      </c>
      <c r="R2349">
        <f t="shared" si="181"/>
        <v>15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 t="s">
        <v>8317</v>
      </c>
      <c r="P2350" t="s">
        <v>8318</v>
      </c>
      <c r="Q2350" s="9">
        <f t="shared" si="180"/>
        <v>0</v>
      </c>
      <c r="R2350">
        <f t="shared" si="181"/>
        <v>54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 t="s">
        <v>8317</v>
      </c>
      <c r="P2351" t="s">
        <v>8318</v>
      </c>
      <c r="Q2351" s="9">
        <f t="shared" si="180"/>
        <v>0</v>
      </c>
      <c r="R2351">
        <f t="shared" si="181"/>
        <v>0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 t="s">
        <v>8317</v>
      </c>
      <c r="P2352" t="s">
        <v>8318</v>
      </c>
      <c r="Q2352" s="9">
        <f t="shared" si="180"/>
        <v>0</v>
      </c>
      <c r="R2352">
        <f t="shared" si="181"/>
        <v>0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 t="s">
        <v>8317</v>
      </c>
      <c r="P2353" t="s">
        <v>8318</v>
      </c>
      <c r="Q2353" s="9">
        <f t="shared" si="180"/>
        <v>1</v>
      </c>
      <c r="R2353">
        <f t="shared" si="181"/>
        <v>15.43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 t="s">
        <v>8317</v>
      </c>
      <c r="P2354" t="s">
        <v>8318</v>
      </c>
      <c r="Q2354" s="9">
        <f t="shared" si="180"/>
        <v>0</v>
      </c>
      <c r="R2354">
        <f t="shared" si="181"/>
        <v>0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 t="s">
        <v>8317</v>
      </c>
      <c r="P2355" t="s">
        <v>8318</v>
      </c>
      <c r="Q2355" s="9">
        <f t="shared" si="180"/>
        <v>0</v>
      </c>
      <c r="R2355">
        <f t="shared" si="181"/>
        <v>0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 t="s">
        <v>8317</v>
      </c>
      <c r="P2356" t="s">
        <v>8318</v>
      </c>
      <c r="Q2356" s="9">
        <f t="shared" si="180"/>
        <v>0</v>
      </c>
      <c r="R2356">
        <f t="shared" si="181"/>
        <v>25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 t="s">
        <v>8317</v>
      </c>
      <c r="P2357" t="s">
        <v>8318</v>
      </c>
      <c r="Q2357" s="9">
        <f t="shared" si="180"/>
        <v>1</v>
      </c>
      <c r="R2357">
        <f t="shared" si="181"/>
        <v>27.5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 t="s">
        <v>8317</v>
      </c>
      <c r="P2358" t="s">
        <v>8318</v>
      </c>
      <c r="Q2358" s="9">
        <f t="shared" si="180"/>
        <v>0</v>
      </c>
      <c r="R2358">
        <f t="shared" si="181"/>
        <v>0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 t="s">
        <v>8317</v>
      </c>
      <c r="P2359" t="s">
        <v>8318</v>
      </c>
      <c r="Q2359" s="9">
        <f t="shared" si="180"/>
        <v>0</v>
      </c>
      <c r="R2359">
        <f t="shared" si="181"/>
        <v>0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 t="s">
        <v>8317</v>
      </c>
      <c r="P2360" t="s">
        <v>8318</v>
      </c>
      <c r="Q2360" s="9">
        <f t="shared" si="180"/>
        <v>0</v>
      </c>
      <c r="R2360">
        <f t="shared" si="181"/>
        <v>0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 t="s">
        <v>8317</v>
      </c>
      <c r="P2361" t="s">
        <v>8318</v>
      </c>
      <c r="Q2361" s="9">
        <f t="shared" si="180"/>
        <v>15</v>
      </c>
      <c r="R2361">
        <f t="shared" si="181"/>
        <v>367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 t="s">
        <v>8317</v>
      </c>
      <c r="P2362" t="s">
        <v>8318</v>
      </c>
      <c r="Q2362" s="9">
        <f t="shared" si="180"/>
        <v>0</v>
      </c>
      <c r="R2362">
        <f t="shared" si="181"/>
        <v>2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 t="s">
        <v>8317</v>
      </c>
      <c r="P2363" t="s">
        <v>8318</v>
      </c>
      <c r="Q2363" s="9">
        <f t="shared" si="180"/>
        <v>0</v>
      </c>
      <c r="R2363">
        <f t="shared" si="181"/>
        <v>0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 t="s">
        <v>8317</v>
      </c>
      <c r="P2364" t="s">
        <v>8318</v>
      </c>
      <c r="Q2364" s="9">
        <f t="shared" si="180"/>
        <v>29</v>
      </c>
      <c r="R2364">
        <f t="shared" si="181"/>
        <v>60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 t="s">
        <v>8317</v>
      </c>
      <c r="P2365" t="s">
        <v>8318</v>
      </c>
      <c r="Q2365" s="9">
        <f t="shared" si="180"/>
        <v>0</v>
      </c>
      <c r="R2365">
        <f t="shared" si="181"/>
        <v>0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 t="s">
        <v>8317</v>
      </c>
      <c r="P2366" t="s">
        <v>8318</v>
      </c>
      <c r="Q2366" s="9">
        <f t="shared" si="180"/>
        <v>0</v>
      </c>
      <c r="R2366">
        <f t="shared" si="181"/>
        <v>0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 t="s">
        <v>8317</v>
      </c>
      <c r="P2367" t="s">
        <v>8318</v>
      </c>
      <c r="Q2367" s="9">
        <f t="shared" si="180"/>
        <v>0</v>
      </c>
      <c r="R2367">
        <f t="shared" si="181"/>
        <v>0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 t="s">
        <v>8317</v>
      </c>
      <c r="P2368" t="s">
        <v>8318</v>
      </c>
      <c r="Q2368" s="9">
        <f t="shared" si="180"/>
        <v>11</v>
      </c>
      <c r="R2368">
        <f t="shared" si="181"/>
        <v>97.41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 t="s">
        <v>8317</v>
      </c>
      <c r="P2369" t="s">
        <v>8318</v>
      </c>
      <c r="Q2369" s="9">
        <f t="shared" si="180"/>
        <v>1</v>
      </c>
      <c r="R2369">
        <f t="shared" si="181"/>
        <v>47.86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 t="s">
        <v>8317</v>
      </c>
      <c r="P2370" t="s">
        <v>8318</v>
      </c>
      <c r="Q2370" s="9">
        <f t="shared" ref="Q2370:Q2433" si="185">ROUND(E2370/D2370*100,0)</f>
        <v>0</v>
      </c>
      <c r="R2370">
        <f t="shared" si="181"/>
        <v>50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 t="s">
        <v>8317</v>
      </c>
      <c r="P2371" t="s">
        <v>8318</v>
      </c>
      <c r="Q2371" s="9">
        <f t="shared" si="185"/>
        <v>0</v>
      </c>
      <c r="R2371">
        <f t="shared" ref="R2371:R2434" si="186">IFERROR(ROUND(E2371/L2371,2),0)</f>
        <v>0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 t="s">
        <v>8317</v>
      </c>
      <c r="P2372" t="s">
        <v>8318</v>
      </c>
      <c r="Q2372" s="9">
        <f t="shared" si="185"/>
        <v>0</v>
      </c>
      <c r="R2372">
        <f t="shared" si="186"/>
        <v>20.5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 t="s">
        <v>8317</v>
      </c>
      <c r="P2373" t="s">
        <v>8318</v>
      </c>
      <c r="Q2373" s="9">
        <f t="shared" si="185"/>
        <v>0</v>
      </c>
      <c r="R2373">
        <f t="shared" si="186"/>
        <v>0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 t="s">
        <v>8317</v>
      </c>
      <c r="P2374" t="s">
        <v>8318</v>
      </c>
      <c r="Q2374" s="9">
        <f t="shared" si="185"/>
        <v>3</v>
      </c>
      <c r="R2374">
        <f t="shared" si="186"/>
        <v>30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 t="s">
        <v>8317</v>
      </c>
      <c r="P2375" t="s">
        <v>8318</v>
      </c>
      <c r="Q2375" s="9">
        <f t="shared" si="185"/>
        <v>0</v>
      </c>
      <c r="R2375">
        <f t="shared" si="186"/>
        <v>50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 t="s">
        <v>8317</v>
      </c>
      <c r="P2376" t="s">
        <v>8318</v>
      </c>
      <c r="Q2376" s="9">
        <f t="shared" si="185"/>
        <v>0</v>
      </c>
      <c r="R2376">
        <f t="shared" si="186"/>
        <v>10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 t="s">
        <v>8317</v>
      </c>
      <c r="P2377" t="s">
        <v>8318</v>
      </c>
      <c r="Q2377" s="9">
        <f t="shared" si="185"/>
        <v>0</v>
      </c>
      <c r="R2377">
        <f t="shared" si="186"/>
        <v>0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 t="s">
        <v>8317</v>
      </c>
      <c r="P2378" t="s">
        <v>8318</v>
      </c>
      <c r="Q2378" s="9">
        <f t="shared" si="185"/>
        <v>11</v>
      </c>
      <c r="R2378">
        <f t="shared" si="186"/>
        <v>81.58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 t="s">
        <v>8317</v>
      </c>
      <c r="P2379" t="s">
        <v>8318</v>
      </c>
      <c r="Q2379" s="9">
        <f t="shared" si="185"/>
        <v>0</v>
      </c>
      <c r="R2379">
        <f t="shared" si="186"/>
        <v>0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 t="s">
        <v>8317</v>
      </c>
      <c r="P2380" t="s">
        <v>8318</v>
      </c>
      <c r="Q2380" s="9">
        <f t="shared" si="185"/>
        <v>0</v>
      </c>
      <c r="R2380">
        <f t="shared" si="186"/>
        <v>0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 t="s">
        <v>8317</v>
      </c>
      <c r="P2381" t="s">
        <v>8318</v>
      </c>
      <c r="Q2381" s="9">
        <f t="shared" si="185"/>
        <v>0</v>
      </c>
      <c r="R2381">
        <f t="shared" si="186"/>
        <v>0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 t="s">
        <v>8317</v>
      </c>
      <c r="P2382" t="s">
        <v>8318</v>
      </c>
      <c r="Q2382" s="9">
        <f t="shared" si="185"/>
        <v>0</v>
      </c>
      <c r="R2382">
        <f t="shared" si="186"/>
        <v>18.329999999999998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 t="s">
        <v>8317</v>
      </c>
      <c r="P2383" t="s">
        <v>8318</v>
      </c>
      <c r="Q2383" s="9">
        <f t="shared" si="185"/>
        <v>2</v>
      </c>
      <c r="R2383">
        <f t="shared" si="186"/>
        <v>224.43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 t="s">
        <v>8317</v>
      </c>
      <c r="P2384" t="s">
        <v>8318</v>
      </c>
      <c r="Q2384" s="9">
        <f t="shared" si="185"/>
        <v>3</v>
      </c>
      <c r="R2384">
        <f t="shared" si="186"/>
        <v>37.5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 t="s">
        <v>8317</v>
      </c>
      <c r="P2385" t="s">
        <v>8318</v>
      </c>
      <c r="Q2385" s="9">
        <f t="shared" si="185"/>
        <v>4</v>
      </c>
      <c r="R2385">
        <f t="shared" si="186"/>
        <v>145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 t="s">
        <v>8317</v>
      </c>
      <c r="P2386" t="s">
        <v>8318</v>
      </c>
      <c r="Q2386" s="9">
        <f t="shared" si="185"/>
        <v>1</v>
      </c>
      <c r="R2386">
        <f t="shared" si="186"/>
        <v>1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 t="s">
        <v>8317</v>
      </c>
      <c r="P2387" t="s">
        <v>8318</v>
      </c>
      <c r="Q2387" s="9">
        <f t="shared" si="185"/>
        <v>1</v>
      </c>
      <c r="R2387">
        <f t="shared" si="186"/>
        <v>112.57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 t="s">
        <v>8317</v>
      </c>
      <c r="P2388" t="s">
        <v>8318</v>
      </c>
      <c r="Q2388" s="9">
        <f t="shared" si="185"/>
        <v>0</v>
      </c>
      <c r="R2388">
        <f t="shared" si="186"/>
        <v>0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 t="s">
        <v>8317</v>
      </c>
      <c r="P2389" t="s">
        <v>8318</v>
      </c>
      <c r="Q2389" s="9">
        <f t="shared" si="185"/>
        <v>1</v>
      </c>
      <c r="R2389">
        <f t="shared" si="186"/>
        <v>342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 t="s">
        <v>8317</v>
      </c>
      <c r="P2390" t="s">
        <v>8318</v>
      </c>
      <c r="Q2390" s="9">
        <f t="shared" si="185"/>
        <v>1</v>
      </c>
      <c r="R2390">
        <f t="shared" si="186"/>
        <v>57.88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 t="s">
        <v>8317</v>
      </c>
      <c r="P2391" t="s">
        <v>8318</v>
      </c>
      <c r="Q2391" s="9">
        <f t="shared" si="185"/>
        <v>0</v>
      </c>
      <c r="R2391">
        <f t="shared" si="186"/>
        <v>30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 t="s">
        <v>8317</v>
      </c>
      <c r="P2392" t="s">
        <v>8318</v>
      </c>
      <c r="Q2392" s="9">
        <f t="shared" si="185"/>
        <v>0</v>
      </c>
      <c r="R2392">
        <f t="shared" si="186"/>
        <v>0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 t="s">
        <v>8317</v>
      </c>
      <c r="P2393" t="s">
        <v>8318</v>
      </c>
      <c r="Q2393" s="9">
        <f t="shared" si="185"/>
        <v>0</v>
      </c>
      <c r="R2393">
        <f t="shared" si="186"/>
        <v>25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 t="s">
        <v>8317</v>
      </c>
      <c r="P2394" t="s">
        <v>8318</v>
      </c>
      <c r="Q2394" s="9">
        <f t="shared" si="185"/>
        <v>0</v>
      </c>
      <c r="R2394">
        <f t="shared" si="186"/>
        <v>0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 t="s">
        <v>8317</v>
      </c>
      <c r="P2395" t="s">
        <v>8318</v>
      </c>
      <c r="Q2395" s="9">
        <f t="shared" si="185"/>
        <v>0</v>
      </c>
      <c r="R2395">
        <f t="shared" si="186"/>
        <v>50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 t="s">
        <v>8317</v>
      </c>
      <c r="P2396" t="s">
        <v>8318</v>
      </c>
      <c r="Q2396" s="9">
        <f t="shared" si="185"/>
        <v>0</v>
      </c>
      <c r="R2396">
        <f t="shared" si="186"/>
        <v>1.5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 t="s">
        <v>8317</v>
      </c>
      <c r="P2397" t="s">
        <v>8318</v>
      </c>
      <c r="Q2397" s="9">
        <f t="shared" si="185"/>
        <v>0</v>
      </c>
      <c r="R2397">
        <f t="shared" si="186"/>
        <v>0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 t="s">
        <v>8317</v>
      </c>
      <c r="P2398" t="s">
        <v>8318</v>
      </c>
      <c r="Q2398" s="9">
        <f t="shared" si="185"/>
        <v>0</v>
      </c>
      <c r="R2398">
        <f t="shared" si="186"/>
        <v>10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 t="s">
        <v>8317</v>
      </c>
      <c r="P2399" t="s">
        <v>8318</v>
      </c>
      <c r="Q2399" s="9">
        <f t="shared" si="185"/>
        <v>0</v>
      </c>
      <c r="R2399">
        <f t="shared" si="186"/>
        <v>0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 t="s">
        <v>8317</v>
      </c>
      <c r="P2400" t="s">
        <v>8318</v>
      </c>
      <c r="Q2400" s="9">
        <f t="shared" si="185"/>
        <v>0</v>
      </c>
      <c r="R2400">
        <f t="shared" si="186"/>
        <v>0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 t="s">
        <v>8317</v>
      </c>
      <c r="P2401" t="s">
        <v>8318</v>
      </c>
      <c r="Q2401" s="9">
        <f t="shared" si="185"/>
        <v>0</v>
      </c>
      <c r="R2401">
        <f t="shared" si="186"/>
        <v>0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 t="s">
        <v>8317</v>
      </c>
      <c r="P2402" t="s">
        <v>8318</v>
      </c>
      <c r="Q2402" s="9">
        <f t="shared" si="185"/>
        <v>0</v>
      </c>
      <c r="R2402">
        <f t="shared" si="186"/>
        <v>0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 t="s">
        <v>8334</v>
      </c>
      <c r="P2403" t="s">
        <v>8335</v>
      </c>
      <c r="Q2403" s="9">
        <f t="shared" si="185"/>
        <v>1</v>
      </c>
      <c r="R2403">
        <f t="shared" si="186"/>
        <v>22.33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 t="s">
        <v>8334</v>
      </c>
      <c r="P2404" t="s">
        <v>8335</v>
      </c>
      <c r="Q2404" s="9">
        <f t="shared" si="185"/>
        <v>0</v>
      </c>
      <c r="R2404">
        <f t="shared" si="186"/>
        <v>52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 t="s">
        <v>8334</v>
      </c>
      <c r="P2405" t="s">
        <v>8335</v>
      </c>
      <c r="Q2405" s="9">
        <f t="shared" si="185"/>
        <v>17</v>
      </c>
      <c r="R2405">
        <f t="shared" si="186"/>
        <v>16.829999999999998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 t="s">
        <v>8334</v>
      </c>
      <c r="P2406" t="s">
        <v>8335</v>
      </c>
      <c r="Q2406" s="9">
        <f t="shared" si="185"/>
        <v>0</v>
      </c>
      <c r="R2406">
        <f t="shared" si="186"/>
        <v>0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 t="s">
        <v>8334</v>
      </c>
      <c r="P2407" t="s">
        <v>8335</v>
      </c>
      <c r="Q2407" s="9">
        <f t="shared" si="185"/>
        <v>23</v>
      </c>
      <c r="R2407">
        <f t="shared" si="186"/>
        <v>56.3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 t="s">
        <v>8334</v>
      </c>
      <c r="P2408" t="s">
        <v>8335</v>
      </c>
      <c r="Q2408" s="9">
        <f t="shared" si="185"/>
        <v>41</v>
      </c>
      <c r="R2408">
        <f t="shared" si="186"/>
        <v>84.06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 t="s">
        <v>8334</v>
      </c>
      <c r="P2409" t="s">
        <v>8335</v>
      </c>
      <c r="Q2409" s="9">
        <f t="shared" si="185"/>
        <v>25</v>
      </c>
      <c r="R2409">
        <f t="shared" si="186"/>
        <v>168.39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 t="s">
        <v>8334</v>
      </c>
      <c r="P2410" t="s">
        <v>8335</v>
      </c>
      <c r="Q2410" s="9">
        <f t="shared" si="185"/>
        <v>0</v>
      </c>
      <c r="R2410">
        <f t="shared" si="186"/>
        <v>15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 t="s">
        <v>8334</v>
      </c>
      <c r="P2411" t="s">
        <v>8335</v>
      </c>
      <c r="Q2411" s="9">
        <f t="shared" si="185"/>
        <v>2</v>
      </c>
      <c r="R2411">
        <f t="shared" si="186"/>
        <v>76.67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 t="s">
        <v>8334</v>
      </c>
      <c r="P2412" t="s">
        <v>8335</v>
      </c>
      <c r="Q2412" s="9">
        <f t="shared" si="185"/>
        <v>0</v>
      </c>
      <c r="R2412">
        <f t="shared" si="186"/>
        <v>0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 t="s">
        <v>8334</v>
      </c>
      <c r="P2413" t="s">
        <v>8335</v>
      </c>
      <c r="Q2413" s="9">
        <f t="shared" si="185"/>
        <v>1</v>
      </c>
      <c r="R2413">
        <f t="shared" si="186"/>
        <v>50.33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 t="s">
        <v>8334</v>
      </c>
      <c r="P2414" t="s">
        <v>8335</v>
      </c>
      <c r="Q2414" s="9">
        <f t="shared" si="185"/>
        <v>0</v>
      </c>
      <c r="R2414">
        <f t="shared" si="186"/>
        <v>0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 t="s">
        <v>8334</v>
      </c>
      <c r="P2415" t="s">
        <v>8335</v>
      </c>
      <c r="Q2415" s="9">
        <f t="shared" si="185"/>
        <v>1</v>
      </c>
      <c r="R2415">
        <f t="shared" si="186"/>
        <v>8.33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 t="s">
        <v>8334</v>
      </c>
      <c r="P2416" t="s">
        <v>8335</v>
      </c>
      <c r="Q2416" s="9">
        <f t="shared" si="185"/>
        <v>3</v>
      </c>
      <c r="R2416">
        <f t="shared" si="186"/>
        <v>35.380000000000003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 t="s">
        <v>8334</v>
      </c>
      <c r="P2417" t="s">
        <v>8335</v>
      </c>
      <c r="Q2417" s="9">
        <f t="shared" si="185"/>
        <v>1</v>
      </c>
      <c r="R2417">
        <f t="shared" si="186"/>
        <v>55.83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 t="s">
        <v>8334</v>
      </c>
      <c r="P2418" t="s">
        <v>8335</v>
      </c>
      <c r="Q2418" s="9">
        <f t="shared" si="185"/>
        <v>0</v>
      </c>
      <c r="R2418">
        <f t="shared" si="186"/>
        <v>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 t="s">
        <v>8334</v>
      </c>
      <c r="P2419" t="s">
        <v>8335</v>
      </c>
      <c r="Q2419" s="9">
        <f t="shared" si="185"/>
        <v>0</v>
      </c>
      <c r="R2419">
        <f t="shared" si="186"/>
        <v>0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 t="s">
        <v>8334</v>
      </c>
      <c r="P2420" t="s">
        <v>8335</v>
      </c>
      <c r="Q2420" s="9">
        <f t="shared" si="185"/>
        <v>0</v>
      </c>
      <c r="R2420">
        <f t="shared" si="186"/>
        <v>1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 t="s">
        <v>8334</v>
      </c>
      <c r="P2421" t="s">
        <v>8335</v>
      </c>
      <c r="Q2421" s="9">
        <f t="shared" si="185"/>
        <v>0</v>
      </c>
      <c r="R2421">
        <f t="shared" si="186"/>
        <v>0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 t="s">
        <v>8334</v>
      </c>
      <c r="P2422" t="s">
        <v>8335</v>
      </c>
      <c r="Q2422" s="9">
        <f t="shared" si="185"/>
        <v>15</v>
      </c>
      <c r="R2422">
        <f t="shared" si="186"/>
        <v>69.47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 t="s">
        <v>8334</v>
      </c>
      <c r="P2423" t="s">
        <v>8335</v>
      </c>
      <c r="Q2423" s="9">
        <f t="shared" si="185"/>
        <v>0</v>
      </c>
      <c r="R2423">
        <f t="shared" si="186"/>
        <v>1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 t="s">
        <v>8334</v>
      </c>
      <c r="P2424" t="s">
        <v>8335</v>
      </c>
      <c r="Q2424" s="9">
        <f t="shared" si="185"/>
        <v>0</v>
      </c>
      <c r="R2424">
        <f t="shared" si="186"/>
        <v>1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 t="s">
        <v>8334</v>
      </c>
      <c r="P2425" t="s">
        <v>8335</v>
      </c>
      <c r="Q2425" s="9">
        <f t="shared" si="185"/>
        <v>0</v>
      </c>
      <c r="R2425">
        <f t="shared" si="186"/>
        <v>8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 t="s">
        <v>8334</v>
      </c>
      <c r="P2426" t="s">
        <v>8335</v>
      </c>
      <c r="Q2426" s="9">
        <f t="shared" si="185"/>
        <v>1</v>
      </c>
      <c r="R2426">
        <f t="shared" si="186"/>
        <v>34.44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 t="s">
        <v>8334</v>
      </c>
      <c r="P2427" t="s">
        <v>8335</v>
      </c>
      <c r="Q2427" s="9">
        <f t="shared" si="185"/>
        <v>0</v>
      </c>
      <c r="R2427">
        <f t="shared" si="186"/>
        <v>1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 t="s">
        <v>8334</v>
      </c>
      <c r="P2428" t="s">
        <v>8335</v>
      </c>
      <c r="Q2428" s="9">
        <f t="shared" si="185"/>
        <v>0</v>
      </c>
      <c r="R2428">
        <f t="shared" si="186"/>
        <v>0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 t="s">
        <v>8334</v>
      </c>
      <c r="P2429" t="s">
        <v>8335</v>
      </c>
      <c r="Q2429" s="9">
        <f t="shared" si="185"/>
        <v>0</v>
      </c>
      <c r="R2429">
        <f t="shared" si="186"/>
        <v>1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 t="s">
        <v>8334</v>
      </c>
      <c r="P2430" t="s">
        <v>8335</v>
      </c>
      <c r="Q2430" s="9">
        <f t="shared" si="185"/>
        <v>0</v>
      </c>
      <c r="R2430">
        <f t="shared" si="186"/>
        <v>1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 t="s">
        <v>8334</v>
      </c>
      <c r="P2431" t="s">
        <v>8335</v>
      </c>
      <c r="Q2431" s="9">
        <f t="shared" si="185"/>
        <v>1</v>
      </c>
      <c r="R2431">
        <f t="shared" si="186"/>
        <v>501.25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 t="s">
        <v>8334</v>
      </c>
      <c r="P2432" t="s">
        <v>8335</v>
      </c>
      <c r="Q2432" s="9">
        <f t="shared" si="185"/>
        <v>1</v>
      </c>
      <c r="R2432">
        <f t="shared" si="186"/>
        <v>10.5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 t="s">
        <v>8334</v>
      </c>
      <c r="P2433" t="s">
        <v>8335</v>
      </c>
      <c r="Q2433" s="9">
        <f t="shared" si="185"/>
        <v>0</v>
      </c>
      <c r="R2433">
        <f t="shared" si="186"/>
        <v>1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 t="s">
        <v>8334</v>
      </c>
      <c r="P2434" t="s">
        <v>8335</v>
      </c>
      <c r="Q2434" s="9">
        <f t="shared" ref="Q2434:Q2497" si="190">ROUND(E2434/D2434*100,0)</f>
        <v>0</v>
      </c>
      <c r="R2434">
        <f t="shared" si="186"/>
        <v>1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 t="s">
        <v>8334</v>
      </c>
      <c r="P2435" t="s">
        <v>8335</v>
      </c>
      <c r="Q2435" s="9">
        <f t="shared" si="190"/>
        <v>0</v>
      </c>
      <c r="R2435">
        <f t="shared" ref="R2435:R2498" si="191">IFERROR(ROUND(E2435/L2435,2),0)</f>
        <v>0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 t="s">
        <v>8334</v>
      </c>
      <c r="P2436" t="s">
        <v>8335</v>
      </c>
      <c r="Q2436" s="9">
        <f t="shared" si="190"/>
        <v>0</v>
      </c>
      <c r="R2436">
        <f t="shared" si="191"/>
        <v>13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 t="s">
        <v>8334</v>
      </c>
      <c r="P2437" t="s">
        <v>8335</v>
      </c>
      <c r="Q2437" s="9">
        <f t="shared" si="190"/>
        <v>0</v>
      </c>
      <c r="R2437">
        <f t="shared" si="191"/>
        <v>306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 t="s">
        <v>8334</v>
      </c>
      <c r="P2438" t="s">
        <v>8335</v>
      </c>
      <c r="Q2438" s="9">
        <f t="shared" si="190"/>
        <v>0</v>
      </c>
      <c r="R2438">
        <f t="shared" si="191"/>
        <v>22.5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 t="s">
        <v>8334</v>
      </c>
      <c r="P2439" t="s">
        <v>8335</v>
      </c>
      <c r="Q2439" s="9">
        <f t="shared" si="190"/>
        <v>0</v>
      </c>
      <c r="R2439">
        <f t="shared" si="191"/>
        <v>0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 t="s">
        <v>8334</v>
      </c>
      <c r="P2440" t="s">
        <v>8335</v>
      </c>
      <c r="Q2440" s="9">
        <f t="shared" si="190"/>
        <v>0</v>
      </c>
      <c r="R2440">
        <f t="shared" si="191"/>
        <v>50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 t="s">
        <v>8334</v>
      </c>
      <c r="P2441" t="s">
        <v>8335</v>
      </c>
      <c r="Q2441" s="9">
        <f t="shared" si="190"/>
        <v>0</v>
      </c>
      <c r="R2441">
        <f t="shared" si="191"/>
        <v>0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 t="s">
        <v>8334</v>
      </c>
      <c r="P2442" t="s">
        <v>8335</v>
      </c>
      <c r="Q2442" s="9">
        <f t="shared" si="190"/>
        <v>0</v>
      </c>
      <c r="R2442">
        <f t="shared" si="191"/>
        <v>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 t="s">
        <v>8334</v>
      </c>
      <c r="P2443" t="s">
        <v>8350</v>
      </c>
      <c r="Q2443" s="9">
        <f t="shared" si="190"/>
        <v>108</v>
      </c>
      <c r="R2443">
        <f t="shared" si="191"/>
        <v>74.23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 t="s">
        <v>8334</v>
      </c>
      <c r="P2444" t="s">
        <v>8350</v>
      </c>
      <c r="Q2444" s="9">
        <f t="shared" si="190"/>
        <v>126</v>
      </c>
      <c r="R2444">
        <f t="shared" si="191"/>
        <v>81.25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 t="s">
        <v>8334</v>
      </c>
      <c r="P2445" t="s">
        <v>8350</v>
      </c>
      <c r="Q2445" s="9">
        <f t="shared" si="190"/>
        <v>203</v>
      </c>
      <c r="R2445">
        <f t="shared" si="191"/>
        <v>130.22999999999999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 t="s">
        <v>8334</v>
      </c>
      <c r="P2446" t="s">
        <v>8350</v>
      </c>
      <c r="Q2446" s="9">
        <f t="shared" si="190"/>
        <v>109</v>
      </c>
      <c r="R2446">
        <f t="shared" si="191"/>
        <v>53.41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 t="s">
        <v>8334</v>
      </c>
      <c r="P2447" t="s">
        <v>8350</v>
      </c>
      <c r="Q2447" s="9">
        <f t="shared" si="190"/>
        <v>173</v>
      </c>
      <c r="R2447">
        <f t="shared" si="191"/>
        <v>75.13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 t="s">
        <v>8334</v>
      </c>
      <c r="P2448" t="s">
        <v>8350</v>
      </c>
      <c r="Q2448" s="9">
        <f t="shared" si="190"/>
        <v>168</v>
      </c>
      <c r="R2448">
        <f t="shared" si="191"/>
        <v>75.67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 t="s">
        <v>8334</v>
      </c>
      <c r="P2449" t="s">
        <v>8350</v>
      </c>
      <c r="Q2449" s="9">
        <f t="shared" si="190"/>
        <v>427</v>
      </c>
      <c r="R2449">
        <f t="shared" si="191"/>
        <v>31.69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 t="s">
        <v>8334</v>
      </c>
      <c r="P2450" t="s">
        <v>8350</v>
      </c>
      <c r="Q2450" s="9">
        <f t="shared" si="190"/>
        <v>108</v>
      </c>
      <c r="R2450">
        <f t="shared" si="191"/>
        <v>47.78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 t="s">
        <v>8334</v>
      </c>
      <c r="P2451" t="s">
        <v>8350</v>
      </c>
      <c r="Q2451" s="9">
        <f t="shared" si="190"/>
        <v>108</v>
      </c>
      <c r="R2451">
        <f t="shared" si="191"/>
        <v>90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 t="s">
        <v>8334</v>
      </c>
      <c r="P2452" t="s">
        <v>8350</v>
      </c>
      <c r="Q2452" s="9">
        <f t="shared" si="190"/>
        <v>102</v>
      </c>
      <c r="R2452">
        <f t="shared" si="191"/>
        <v>149.31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 t="s">
        <v>8334</v>
      </c>
      <c r="P2453" t="s">
        <v>8350</v>
      </c>
      <c r="Q2453" s="9">
        <f t="shared" si="190"/>
        <v>115</v>
      </c>
      <c r="R2453">
        <f t="shared" si="191"/>
        <v>62.07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 t="s">
        <v>8334</v>
      </c>
      <c r="P2454" t="s">
        <v>8350</v>
      </c>
      <c r="Q2454" s="9">
        <f t="shared" si="190"/>
        <v>134</v>
      </c>
      <c r="R2454">
        <f t="shared" si="191"/>
        <v>53.4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 t="s">
        <v>8334</v>
      </c>
      <c r="P2455" t="s">
        <v>8350</v>
      </c>
      <c r="Q2455" s="9">
        <f t="shared" si="190"/>
        <v>155</v>
      </c>
      <c r="R2455">
        <f t="shared" si="191"/>
        <v>69.27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 t="s">
        <v>8334</v>
      </c>
      <c r="P2456" t="s">
        <v>8350</v>
      </c>
      <c r="Q2456" s="9">
        <f t="shared" si="190"/>
        <v>101</v>
      </c>
      <c r="R2456">
        <f t="shared" si="191"/>
        <v>271.51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 t="s">
        <v>8334</v>
      </c>
      <c r="P2457" t="s">
        <v>8350</v>
      </c>
      <c r="Q2457" s="9">
        <f t="shared" si="190"/>
        <v>182</v>
      </c>
      <c r="R2457">
        <f t="shared" si="191"/>
        <v>34.130000000000003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 t="s">
        <v>8334</v>
      </c>
      <c r="P2458" t="s">
        <v>8350</v>
      </c>
      <c r="Q2458" s="9">
        <f t="shared" si="190"/>
        <v>181</v>
      </c>
      <c r="R2458">
        <f t="shared" si="191"/>
        <v>40.49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 t="s">
        <v>8334</v>
      </c>
      <c r="P2459" t="s">
        <v>8350</v>
      </c>
      <c r="Q2459" s="9">
        <f t="shared" si="190"/>
        <v>102</v>
      </c>
      <c r="R2459">
        <f t="shared" si="191"/>
        <v>189.76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 t="s">
        <v>8334</v>
      </c>
      <c r="P2460" t="s">
        <v>8350</v>
      </c>
      <c r="Q2460" s="9">
        <f t="shared" si="190"/>
        <v>110</v>
      </c>
      <c r="R2460">
        <f t="shared" si="191"/>
        <v>68.86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 t="s">
        <v>8334</v>
      </c>
      <c r="P2461" t="s">
        <v>8350</v>
      </c>
      <c r="Q2461" s="9">
        <f t="shared" si="190"/>
        <v>102</v>
      </c>
      <c r="R2461">
        <f t="shared" si="191"/>
        <v>108.78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 t="s">
        <v>8334</v>
      </c>
      <c r="P2462" t="s">
        <v>8350</v>
      </c>
      <c r="Q2462" s="9">
        <f t="shared" si="190"/>
        <v>101</v>
      </c>
      <c r="R2462">
        <f t="shared" si="191"/>
        <v>125.99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 t="s">
        <v>8323</v>
      </c>
      <c r="P2463" t="s">
        <v>8327</v>
      </c>
      <c r="Q2463" s="9">
        <f t="shared" si="190"/>
        <v>104</v>
      </c>
      <c r="R2463">
        <f t="shared" si="191"/>
        <v>90.52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 t="s">
        <v>8323</v>
      </c>
      <c r="P2464" t="s">
        <v>8327</v>
      </c>
      <c r="Q2464" s="9">
        <f t="shared" si="190"/>
        <v>111</v>
      </c>
      <c r="R2464">
        <f t="shared" si="191"/>
        <v>28.88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 t="s">
        <v>8323</v>
      </c>
      <c r="P2465" t="s">
        <v>8327</v>
      </c>
      <c r="Q2465" s="9">
        <f t="shared" si="190"/>
        <v>116</v>
      </c>
      <c r="R2465">
        <f t="shared" si="191"/>
        <v>31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 t="s">
        <v>8323</v>
      </c>
      <c r="P2466" t="s">
        <v>8327</v>
      </c>
      <c r="Q2466" s="9">
        <f t="shared" si="190"/>
        <v>111</v>
      </c>
      <c r="R2466">
        <f t="shared" si="191"/>
        <v>51.67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 t="s">
        <v>8323</v>
      </c>
      <c r="P2467" t="s">
        <v>8327</v>
      </c>
      <c r="Q2467" s="9">
        <f t="shared" si="190"/>
        <v>180</v>
      </c>
      <c r="R2467">
        <f t="shared" si="191"/>
        <v>26.27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 t="s">
        <v>8323</v>
      </c>
      <c r="P2468" t="s">
        <v>8327</v>
      </c>
      <c r="Q2468" s="9">
        <f t="shared" si="190"/>
        <v>100</v>
      </c>
      <c r="R2468">
        <f t="shared" si="191"/>
        <v>48.08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 t="s">
        <v>8323</v>
      </c>
      <c r="P2469" t="s">
        <v>8327</v>
      </c>
      <c r="Q2469" s="9">
        <f t="shared" si="190"/>
        <v>119</v>
      </c>
      <c r="R2469">
        <f t="shared" si="191"/>
        <v>27.56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 t="s">
        <v>8323</v>
      </c>
      <c r="P2470" t="s">
        <v>8327</v>
      </c>
      <c r="Q2470" s="9">
        <f t="shared" si="190"/>
        <v>107</v>
      </c>
      <c r="R2470">
        <f t="shared" si="191"/>
        <v>36.97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 t="s">
        <v>8323</v>
      </c>
      <c r="P2471" t="s">
        <v>8327</v>
      </c>
      <c r="Q2471" s="9">
        <f t="shared" si="190"/>
        <v>114</v>
      </c>
      <c r="R2471">
        <f t="shared" si="191"/>
        <v>29.02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 t="s">
        <v>8323</v>
      </c>
      <c r="P2472" t="s">
        <v>8327</v>
      </c>
      <c r="Q2472" s="9">
        <f t="shared" si="190"/>
        <v>103</v>
      </c>
      <c r="R2472">
        <f t="shared" si="191"/>
        <v>28.66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 t="s">
        <v>8323</v>
      </c>
      <c r="P2473" t="s">
        <v>8327</v>
      </c>
      <c r="Q2473" s="9">
        <f t="shared" si="190"/>
        <v>128</v>
      </c>
      <c r="R2473">
        <f t="shared" si="191"/>
        <v>37.65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 t="s">
        <v>8323</v>
      </c>
      <c r="P2474" t="s">
        <v>8327</v>
      </c>
      <c r="Q2474" s="9">
        <f t="shared" si="190"/>
        <v>136</v>
      </c>
      <c r="R2474">
        <f t="shared" si="191"/>
        <v>97.9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 t="s">
        <v>8323</v>
      </c>
      <c r="P2475" t="s">
        <v>8327</v>
      </c>
      <c r="Q2475" s="9">
        <f t="shared" si="190"/>
        <v>100</v>
      </c>
      <c r="R2475">
        <f t="shared" si="191"/>
        <v>42.55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 t="s">
        <v>8323</v>
      </c>
      <c r="P2476" t="s">
        <v>8327</v>
      </c>
      <c r="Q2476" s="9">
        <f t="shared" si="190"/>
        <v>100</v>
      </c>
      <c r="R2476">
        <f t="shared" si="191"/>
        <v>131.58000000000001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 t="s">
        <v>8323</v>
      </c>
      <c r="P2477" t="s">
        <v>8327</v>
      </c>
      <c r="Q2477" s="9">
        <f t="shared" si="190"/>
        <v>105</v>
      </c>
      <c r="R2477">
        <f t="shared" si="191"/>
        <v>32.32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 t="s">
        <v>8323</v>
      </c>
      <c r="P2478" t="s">
        <v>8327</v>
      </c>
      <c r="Q2478" s="9">
        <f t="shared" si="190"/>
        <v>105</v>
      </c>
      <c r="R2478">
        <f t="shared" si="191"/>
        <v>61.1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 t="s">
        <v>8323</v>
      </c>
      <c r="P2479" t="s">
        <v>8327</v>
      </c>
      <c r="Q2479" s="9">
        <f t="shared" si="190"/>
        <v>171</v>
      </c>
      <c r="R2479">
        <f t="shared" si="191"/>
        <v>31.34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 t="s">
        <v>8323</v>
      </c>
      <c r="P2480" t="s">
        <v>8327</v>
      </c>
      <c r="Q2480" s="9">
        <f t="shared" si="190"/>
        <v>128</v>
      </c>
      <c r="R2480">
        <f t="shared" si="191"/>
        <v>129.11000000000001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 t="s">
        <v>8323</v>
      </c>
      <c r="P2481" t="s">
        <v>8327</v>
      </c>
      <c r="Q2481" s="9">
        <f t="shared" si="190"/>
        <v>133</v>
      </c>
      <c r="R2481">
        <f t="shared" si="191"/>
        <v>25.02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 t="s">
        <v>8323</v>
      </c>
      <c r="P2482" t="s">
        <v>8327</v>
      </c>
      <c r="Q2482" s="9">
        <f t="shared" si="190"/>
        <v>100</v>
      </c>
      <c r="R2482">
        <f t="shared" si="191"/>
        <v>250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 t="s">
        <v>8323</v>
      </c>
      <c r="P2483" t="s">
        <v>8327</v>
      </c>
      <c r="Q2483" s="9">
        <f t="shared" si="190"/>
        <v>113</v>
      </c>
      <c r="R2483">
        <f t="shared" si="191"/>
        <v>47.54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 t="s">
        <v>8323</v>
      </c>
      <c r="P2484" t="s">
        <v>8327</v>
      </c>
      <c r="Q2484" s="9">
        <f t="shared" si="190"/>
        <v>100</v>
      </c>
      <c r="R2484">
        <f t="shared" si="191"/>
        <v>40.04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 t="s">
        <v>8323</v>
      </c>
      <c r="P2485" t="s">
        <v>8327</v>
      </c>
      <c r="Q2485" s="9">
        <f t="shared" si="190"/>
        <v>114</v>
      </c>
      <c r="R2485">
        <f t="shared" si="191"/>
        <v>65.84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 t="s">
        <v>8323</v>
      </c>
      <c r="P2486" t="s">
        <v>8327</v>
      </c>
      <c r="Q2486" s="9">
        <f t="shared" si="190"/>
        <v>119</v>
      </c>
      <c r="R2486">
        <f t="shared" si="191"/>
        <v>46.4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 t="s">
        <v>8323</v>
      </c>
      <c r="P2487" t="s">
        <v>8327</v>
      </c>
      <c r="Q2487" s="9">
        <f t="shared" si="190"/>
        <v>103</v>
      </c>
      <c r="R2487">
        <f t="shared" si="191"/>
        <v>50.37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 t="s">
        <v>8323</v>
      </c>
      <c r="P2488" t="s">
        <v>8327</v>
      </c>
      <c r="Q2488" s="9">
        <f t="shared" si="190"/>
        <v>266</v>
      </c>
      <c r="R2488">
        <f t="shared" si="191"/>
        <v>26.57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 t="s">
        <v>8323</v>
      </c>
      <c r="P2489" t="s">
        <v>8327</v>
      </c>
      <c r="Q2489" s="9">
        <f t="shared" si="190"/>
        <v>100</v>
      </c>
      <c r="R2489">
        <f t="shared" si="191"/>
        <v>39.49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 t="s">
        <v>8323</v>
      </c>
      <c r="P2490" t="s">
        <v>8327</v>
      </c>
      <c r="Q2490" s="9">
        <f t="shared" si="190"/>
        <v>107</v>
      </c>
      <c r="R2490">
        <f t="shared" si="191"/>
        <v>49.25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 t="s">
        <v>8323</v>
      </c>
      <c r="P2491" t="s">
        <v>8327</v>
      </c>
      <c r="Q2491" s="9">
        <f t="shared" si="190"/>
        <v>134</v>
      </c>
      <c r="R2491">
        <f t="shared" si="191"/>
        <v>62.38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 t="s">
        <v>8323</v>
      </c>
      <c r="P2492" t="s">
        <v>8327</v>
      </c>
      <c r="Q2492" s="9">
        <f t="shared" si="190"/>
        <v>121</v>
      </c>
      <c r="R2492">
        <f t="shared" si="191"/>
        <v>37.94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 t="s">
        <v>8323</v>
      </c>
      <c r="P2493" t="s">
        <v>8327</v>
      </c>
      <c r="Q2493" s="9">
        <f t="shared" si="190"/>
        <v>103</v>
      </c>
      <c r="R2493">
        <f t="shared" si="191"/>
        <v>51.6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 t="s">
        <v>8323</v>
      </c>
      <c r="P2494" t="s">
        <v>8327</v>
      </c>
      <c r="Q2494" s="9">
        <f t="shared" si="190"/>
        <v>125</v>
      </c>
      <c r="R2494">
        <f t="shared" si="191"/>
        <v>27.78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 t="s">
        <v>8323</v>
      </c>
      <c r="P2495" t="s">
        <v>8327</v>
      </c>
      <c r="Q2495" s="9">
        <f t="shared" si="190"/>
        <v>129</v>
      </c>
      <c r="R2495">
        <f t="shared" si="191"/>
        <v>99.38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 t="s">
        <v>8323</v>
      </c>
      <c r="P2496" t="s">
        <v>8327</v>
      </c>
      <c r="Q2496" s="9">
        <f t="shared" si="190"/>
        <v>101</v>
      </c>
      <c r="R2496">
        <f t="shared" si="191"/>
        <v>38.85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 t="s">
        <v>8323</v>
      </c>
      <c r="P2497" t="s">
        <v>8327</v>
      </c>
      <c r="Q2497" s="9">
        <f t="shared" si="190"/>
        <v>128</v>
      </c>
      <c r="R2497">
        <f t="shared" si="191"/>
        <v>45.55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 t="s">
        <v>8323</v>
      </c>
      <c r="P2498" t="s">
        <v>8327</v>
      </c>
      <c r="Q2498" s="9">
        <f t="shared" ref="Q2498:Q2561" si="195">ROUND(E2498/D2498*100,0)</f>
        <v>100</v>
      </c>
      <c r="R2498">
        <f t="shared" si="191"/>
        <v>600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 t="s">
        <v>8323</v>
      </c>
      <c r="P2499" t="s">
        <v>8327</v>
      </c>
      <c r="Q2499" s="9">
        <f t="shared" si="195"/>
        <v>113</v>
      </c>
      <c r="R2499">
        <f t="shared" ref="R2499:R2562" si="196">IFERROR(ROUND(E2499/L2499,2),0)</f>
        <v>80.55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 t="s">
        <v>8323</v>
      </c>
      <c r="P2500" t="s">
        <v>8327</v>
      </c>
      <c r="Q2500" s="9">
        <f t="shared" si="195"/>
        <v>106</v>
      </c>
      <c r="R2500">
        <f t="shared" si="196"/>
        <v>52.8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 t="s">
        <v>8323</v>
      </c>
      <c r="P2501" t="s">
        <v>8327</v>
      </c>
      <c r="Q2501" s="9">
        <f t="shared" si="195"/>
        <v>203</v>
      </c>
      <c r="R2501">
        <f t="shared" si="196"/>
        <v>47.68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 t="s">
        <v>8323</v>
      </c>
      <c r="P2502" t="s">
        <v>8327</v>
      </c>
      <c r="Q2502" s="9">
        <f t="shared" si="195"/>
        <v>113</v>
      </c>
      <c r="R2502">
        <f t="shared" si="196"/>
        <v>23.45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 t="s">
        <v>8334</v>
      </c>
      <c r="P2503" t="s">
        <v>8351</v>
      </c>
      <c r="Q2503" s="9">
        <f t="shared" si="195"/>
        <v>3</v>
      </c>
      <c r="R2503">
        <f t="shared" si="196"/>
        <v>40.14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 t="s">
        <v>8334</v>
      </c>
      <c r="P2504" t="s">
        <v>8351</v>
      </c>
      <c r="Q2504" s="9">
        <f t="shared" si="195"/>
        <v>0</v>
      </c>
      <c r="R2504">
        <f t="shared" si="196"/>
        <v>17.2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 t="s">
        <v>8334</v>
      </c>
      <c r="P2505" t="s">
        <v>8351</v>
      </c>
      <c r="Q2505" s="9">
        <f t="shared" si="195"/>
        <v>0</v>
      </c>
      <c r="R2505">
        <f t="shared" si="196"/>
        <v>0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 t="s">
        <v>8334</v>
      </c>
      <c r="P2506" t="s">
        <v>8351</v>
      </c>
      <c r="Q2506" s="9">
        <f t="shared" si="195"/>
        <v>0</v>
      </c>
      <c r="R2506">
        <f t="shared" si="196"/>
        <v>0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 t="s">
        <v>8334</v>
      </c>
      <c r="P2507" t="s">
        <v>8351</v>
      </c>
      <c r="Q2507" s="9">
        <f t="shared" si="195"/>
        <v>0</v>
      </c>
      <c r="R2507">
        <f t="shared" si="196"/>
        <v>0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 t="s">
        <v>8334</v>
      </c>
      <c r="P2508" t="s">
        <v>8351</v>
      </c>
      <c r="Q2508" s="9">
        <f t="shared" si="195"/>
        <v>1</v>
      </c>
      <c r="R2508">
        <f t="shared" si="196"/>
        <v>15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 t="s">
        <v>8334</v>
      </c>
      <c r="P2509" t="s">
        <v>8351</v>
      </c>
      <c r="Q2509" s="9">
        <f t="shared" si="195"/>
        <v>0</v>
      </c>
      <c r="R2509">
        <f t="shared" si="196"/>
        <v>0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 t="s">
        <v>8334</v>
      </c>
      <c r="P2510" t="s">
        <v>8351</v>
      </c>
      <c r="Q2510" s="9">
        <f t="shared" si="195"/>
        <v>0</v>
      </c>
      <c r="R2510">
        <f t="shared" si="196"/>
        <v>0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 t="s">
        <v>8334</v>
      </c>
      <c r="P2511" t="s">
        <v>8351</v>
      </c>
      <c r="Q2511" s="9">
        <f t="shared" si="195"/>
        <v>1</v>
      </c>
      <c r="R2511">
        <f t="shared" si="196"/>
        <v>35.71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 t="s">
        <v>8334</v>
      </c>
      <c r="P2512" t="s">
        <v>8351</v>
      </c>
      <c r="Q2512" s="9">
        <f t="shared" si="195"/>
        <v>0</v>
      </c>
      <c r="R2512">
        <f t="shared" si="196"/>
        <v>37.5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 t="s">
        <v>8334</v>
      </c>
      <c r="P2513" t="s">
        <v>8351</v>
      </c>
      <c r="Q2513" s="9">
        <f t="shared" si="195"/>
        <v>0</v>
      </c>
      <c r="R2513">
        <f t="shared" si="196"/>
        <v>0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 t="s">
        <v>8334</v>
      </c>
      <c r="P2514" t="s">
        <v>8351</v>
      </c>
      <c r="Q2514" s="9">
        <f t="shared" si="195"/>
        <v>0</v>
      </c>
      <c r="R2514">
        <f t="shared" si="196"/>
        <v>0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 t="s">
        <v>8334</v>
      </c>
      <c r="P2515" t="s">
        <v>8351</v>
      </c>
      <c r="Q2515" s="9">
        <f t="shared" si="195"/>
        <v>0</v>
      </c>
      <c r="R2515">
        <f t="shared" si="196"/>
        <v>0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 t="s">
        <v>8334</v>
      </c>
      <c r="P2516" t="s">
        <v>8351</v>
      </c>
      <c r="Q2516" s="9">
        <f t="shared" si="195"/>
        <v>2</v>
      </c>
      <c r="R2516">
        <f t="shared" si="196"/>
        <v>52.5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 t="s">
        <v>8334</v>
      </c>
      <c r="P2517" t="s">
        <v>8351</v>
      </c>
      <c r="Q2517" s="9">
        <f t="shared" si="195"/>
        <v>19</v>
      </c>
      <c r="R2517">
        <f t="shared" si="196"/>
        <v>77.5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 t="s">
        <v>8334</v>
      </c>
      <c r="P2518" t="s">
        <v>8351</v>
      </c>
      <c r="Q2518" s="9">
        <f t="shared" si="195"/>
        <v>0</v>
      </c>
      <c r="R2518">
        <f t="shared" si="196"/>
        <v>0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 t="s">
        <v>8334</v>
      </c>
      <c r="P2519" t="s">
        <v>8351</v>
      </c>
      <c r="Q2519" s="9">
        <f t="shared" si="195"/>
        <v>10</v>
      </c>
      <c r="R2519">
        <f t="shared" si="196"/>
        <v>53.55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 t="s">
        <v>8334</v>
      </c>
      <c r="P2520" t="s">
        <v>8351</v>
      </c>
      <c r="Q2520" s="9">
        <f t="shared" si="195"/>
        <v>0</v>
      </c>
      <c r="R2520">
        <f t="shared" si="196"/>
        <v>0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 t="s">
        <v>8334</v>
      </c>
      <c r="P2521" t="s">
        <v>8351</v>
      </c>
      <c r="Q2521" s="9">
        <f t="shared" si="195"/>
        <v>0</v>
      </c>
      <c r="R2521">
        <f t="shared" si="196"/>
        <v>16.25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 t="s">
        <v>8334</v>
      </c>
      <c r="P2522" t="s">
        <v>8351</v>
      </c>
      <c r="Q2522" s="9">
        <f t="shared" si="195"/>
        <v>0</v>
      </c>
      <c r="R2522">
        <f t="shared" si="196"/>
        <v>0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 t="s">
        <v>8323</v>
      </c>
      <c r="P2523" t="s">
        <v>8352</v>
      </c>
      <c r="Q2523" s="9">
        <f t="shared" si="195"/>
        <v>109</v>
      </c>
      <c r="R2523">
        <f t="shared" si="196"/>
        <v>103.68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 t="s">
        <v>8323</v>
      </c>
      <c r="P2524" t="s">
        <v>8352</v>
      </c>
      <c r="Q2524" s="9">
        <f t="shared" si="195"/>
        <v>100</v>
      </c>
      <c r="R2524">
        <f t="shared" si="196"/>
        <v>185.19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 t="s">
        <v>8323</v>
      </c>
      <c r="P2525" t="s">
        <v>8352</v>
      </c>
      <c r="Q2525" s="9">
        <f t="shared" si="195"/>
        <v>156</v>
      </c>
      <c r="R2525">
        <f t="shared" si="196"/>
        <v>54.15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 t="s">
        <v>8323</v>
      </c>
      <c r="P2526" t="s">
        <v>8352</v>
      </c>
      <c r="Q2526" s="9">
        <f t="shared" si="195"/>
        <v>102</v>
      </c>
      <c r="R2526">
        <f t="shared" si="196"/>
        <v>177.21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 t="s">
        <v>8323</v>
      </c>
      <c r="P2527" t="s">
        <v>8352</v>
      </c>
      <c r="Q2527" s="9">
        <f t="shared" si="195"/>
        <v>100</v>
      </c>
      <c r="R2527">
        <f t="shared" si="196"/>
        <v>100.33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 t="s">
        <v>8323</v>
      </c>
      <c r="P2528" t="s">
        <v>8352</v>
      </c>
      <c r="Q2528" s="9">
        <f t="shared" si="195"/>
        <v>113</v>
      </c>
      <c r="R2528">
        <f t="shared" si="196"/>
        <v>136.91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 t="s">
        <v>8323</v>
      </c>
      <c r="P2529" t="s">
        <v>8352</v>
      </c>
      <c r="Q2529" s="9">
        <f t="shared" si="195"/>
        <v>102</v>
      </c>
      <c r="R2529">
        <f t="shared" si="196"/>
        <v>57.54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 t="s">
        <v>8323</v>
      </c>
      <c r="P2530" t="s">
        <v>8352</v>
      </c>
      <c r="Q2530" s="9">
        <f t="shared" si="195"/>
        <v>107</v>
      </c>
      <c r="R2530">
        <f t="shared" si="196"/>
        <v>52.96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 t="s">
        <v>8323</v>
      </c>
      <c r="P2531" t="s">
        <v>8352</v>
      </c>
      <c r="Q2531" s="9">
        <f t="shared" si="195"/>
        <v>104</v>
      </c>
      <c r="R2531">
        <f t="shared" si="196"/>
        <v>82.33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 t="s">
        <v>8323</v>
      </c>
      <c r="P2532" t="s">
        <v>8352</v>
      </c>
      <c r="Q2532" s="9">
        <f t="shared" si="195"/>
        <v>100</v>
      </c>
      <c r="R2532">
        <f t="shared" si="196"/>
        <v>135.41999999999999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 t="s">
        <v>8323</v>
      </c>
      <c r="P2533" t="s">
        <v>8352</v>
      </c>
      <c r="Q2533" s="9">
        <f t="shared" si="195"/>
        <v>100</v>
      </c>
      <c r="R2533">
        <f t="shared" si="196"/>
        <v>74.069999999999993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 t="s">
        <v>8323</v>
      </c>
      <c r="P2534" t="s">
        <v>8352</v>
      </c>
      <c r="Q2534" s="9">
        <f t="shared" si="195"/>
        <v>126</v>
      </c>
      <c r="R2534">
        <f t="shared" si="196"/>
        <v>84.08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 t="s">
        <v>8323</v>
      </c>
      <c r="P2535" t="s">
        <v>8352</v>
      </c>
      <c r="Q2535" s="9">
        <f t="shared" si="195"/>
        <v>111</v>
      </c>
      <c r="R2535">
        <f t="shared" si="196"/>
        <v>61.03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 t="s">
        <v>8323</v>
      </c>
      <c r="P2536" t="s">
        <v>8352</v>
      </c>
      <c r="Q2536" s="9">
        <f t="shared" si="195"/>
        <v>105</v>
      </c>
      <c r="R2536">
        <f t="shared" si="196"/>
        <v>150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 t="s">
        <v>8323</v>
      </c>
      <c r="P2537" t="s">
        <v>8352</v>
      </c>
      <c r="Q2537" s="9">
        <f t="shared" si="195"/>
        <v>104</v>
      </c>
      <c r="R2537">
        <f t="shared" si="196"/>
        <v>266.08999999999997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 t="s">
        <v>8323</v>
      </c>
      <c r="P2538" t="s">
        <v>8352</v>
      </c>
      <c r="Q2538" s="9">
        <f t="shared" si="195"/>
        <v>116</v>
      </c>
      <c r="R2538">
        <f t="shared" si="196"/>
        <v>7.25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 t="s">
        <v>8323</v>
      </c>
      <c r="P2539" t="s">
        <v>8352</v>
      </c>
      <c r="Q2539" s="9">
        <f t="shared" si="195"/>
        <v>110</v>
      </c>
      <c r="R2539">
        <f t="shared" si="196"/>
        <v>100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 t="s">
        <v>8323</v>
      </c>
      <c r="P2540" t="s">
        <v>8352</v>
      </c>
      <c r="Q2540" s="9">
        <f t="shared" si="195"/>
        <v>113</v>
      </c>
      <c r="R2540">
        <f t="shared" si="196"/>
        <v>109.96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 t="s">
        <v>8323</v>
      </c>
      <c r="P2541" t="s">
        <v>8352</v>
      </c>
      <c r="Q2541" s="9">
        <f t="shared" si="195"/>
        <v>100</v>
      </c>
      <c r="R2541">
        <f t="shared" si="196"/>
        <v>169.92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 t="s">
        <v>8323</v>
      </c>
      <c r="P2542" t="s">
        <v>8352</v>
      </c>
      <c r="Q2542" s="9">
        <f t="shared" si="195"/>
        <v>103</v>
      </c>
      <c r="R2542">
        <f t="shared" si="196"/>
        <v>95.74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 t="s">
        <v>8323</v>
      </c>
      <c r="P2543" t="s">
        <v>8352</v>
      </c>
      <c r="Q2543" s="9">
        <f t="shared" si="195"/>
        <v>107</v>
      </c>
      <c r="R2543">
        <f t="shared" si="196"/>
        <v>59.46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 t="s">
        <v>8323</v>
      </c>
      <c r="P2544" t="s">
        <v>8352</v>
      </c>
      <c r="Q2544" s="9">
        <f t="shared" si="195"/>
        <v>104</v>
      </c>
      <c r="R2544">
        <f t="shared" si="196"/>
        <v>55.77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 t="s">
        <v>8323</v>
      </c>
      <c r="P2545" t="s">
        <v>8352</v>
      </c>
      <c r="Q2545" s="9">
        <f t="shared" si="195"/>
        <v>156</v>
      </c>
      <c r="R2545">
        <f t="shared" si="196"/>
        <v>30.08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 t="s">
        <v>8323</v>
      </c>
      <c r="P2546" t="s">
        <v>8352</v>
      </c>
      <c r="Q2546" s="9">
        <f t="shared" si="195"/>
        <v>101</v>
      </c>
      <c r="R2546">
        <f t="shared" si="196"/>
        <v>88.44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 t="s">
        <v>8323</v>
      </c>
      <c r="P2547" t="s">
        <v>8352</v>
      </c>
      <c r="Q2547" s="9">
        <f t="shared" si="195"/>
        <v>195</v>
      </c>
      <c r="R2547">
        <f t="shared" si="196"/>
        <v>64.03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 t="s">
        <v>8323</v>
      </c>
      <c r="P2548" t="s">
        <v>8352</v>
      </c>
      <c r="Q2548" s="9">
        <f t="shared" si="195"/>
        <v>112</v>
      </c>
      <c r="R2548">
        <f t="shared" si="196"/>
        <v>60.15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 t="s">
        <v>8323</v>
      </c>
      <c r="P2549" t="s">
        <v>8352</v>
      </c>
      <c r="Q2549" s="9">
        <f t="shared" si="195"/>
        <v>120</v>
      </c>
      <c r="R2549">
        <f t="shared" si="196"/>
        <v>49.19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 t="s">
        <v>8323</v>
      </c>
      <c r="P2550" t="s">
        <v>8352</v>
      </c>
      <c r="Q2550" s="9">
        <f t="shared" si="195"/>
        <v>102</v>
      </c>
      <c r="R2550">
        <f t="shared" si="196"/>
        <v>165.16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 t="s">
        <v>8323</v>
      </c>
      <c r="P2551" t="s">
        <v>8352</v>
      </c>
      <c r="Q2551" s="9">
        <f t="shared" si="195"/>
        <v>103</v>
      </c>
      <c r="R2551">
        <f t="shared" si="196"/>
        <v>43.62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 t="s">
        <v>8323</v>
      </c>
      <c r="P2552" t="s">
        <v>8352</v>
      </c>
      <c r="Q2552" s="9">
        <f t="shared" si="195"/>
        <v>101</v>
      </c>
      <c r="R2552">
        <f t="shared" si="196"/>
        <v>43.7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 t="s">
        <v>8323</v>
      </c>
      <c r="P2553" t="s">
        <v>8352</v>
      </c>
      <c r="Q2553" s="9">
        <f t="shared" si="195"/>
        <v>103</v>
      </c>
      <c r="R2553">
        <f t="shared" si="196"/>
        <v>67.42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 t="s">
        <v>8323</v>
      </c>
      <c r="P2554" t="s">
        <v>8352</v>
      </c>
      <c r="Q2554" s="9">
        <f t="shared" si="195"/>
        <v>107</v>
      </c>
      <c r="R2554">
        <f t="shared" si="196"/>
        <v>177.5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 t="s">
        <v>8323</v>
      </c>
      <c r="P2555" t="s">
        <v>8352</v>
      </c>
      <c r="Q2555" s="9">
        <f t="shared" si="195"/>
        <v>156</v>
      </c>
      <c r="R2555">
        <f t="shared" si="196"/>
        <v>38.880000000000003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 t="s">
        <v>8323</v>
      </c>
      <c r="P2556" t="s">
        <v>8352</v>
      </c>
      <c r="Q2556" s="9">
        <f t="shared" si="195"/>
        <v>123</v>
      </c>
      <c r="R2556">
        <f t="shared" si="196"/>
        <v>54.99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 t="s">
        <v>8323</v>
      </c>
      <c r="P2557" t="s">
        <v>8352</v>
      </c>
      <c r="Q2557" s="9">
        <f t="shared" si="195"/>
        <v>107</v>
      </c>
      <c r="R2557">
        <f t="shared" si="196"/>
        <v>61.34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 t="s">
        <v>8323</v>
      </c>
      <c r="P2558" t="s">
        <v>8352</v>
      </c>
      <c r="Q2558" s="9">
        <f t="shared" si="195"/>
        <v>106</v>
      </c>
      <c r="R2558">
        <f t="shared" si="196"/>
        <v>23.12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 t="s">
        <v>8323</v>
      </c>
      <c r="P2559" t="s">
        <v>8352</v>
      </c>
      <c r="Q2559" s="9">
        <f t="shared" si="195"/>
        <v>118</v>
      </c>
      <c r="R2559">
        <f t="shared" si="196"/>
        <v>29.61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 t="s">
        <v>8323</v>
      </c>
      <c r="P2560" t="s">
        <v>8352</v>
      </c>
      <c r="Q2560" s="9">
        <f t="shared" si="195"/>
        <v>109</v>
      </c>
      <c r="R2560">
        <f t="shared" si="196"/>
        <v>75.61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 t="s">
        <v>8323</v>
      </c>
      <c r="P2561" t="s">
        <v>8352</v>
      </c>
      <c r="Q2561" s="9">
        <f t="shared" si="195"/>
        <v>111</v>
      </c>
      <c r="R2561">
        <f t="shared" si="196"/>
        <v>35.6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 t="s">
        <v>8323</v>
      </c>
      <c r="P2562" t="s">
        <v>8352</v>
      </c>
      <c r="Q2562" s="9">
        <f t="shared" ref="Q2562:Q2625" si="200">ROUND(E2562/D2562*100,0)</f>
        <v>100</v>
      </c>
      <c r="R2562">
        <f t="shared" si="196"/>
        <v>143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 t="s">
        <v>8334</v>
      </c>
      <c r="P2563" t="s">
        <v>8335</v>
      </c>
      <c r="Q2563" s="9">
        <f t="shared" si="200"/>
        <v>0</v>
      </c>
      <c r="R2563">
        <f t="shared" ref="R2563:R2626" si="201">IFERROR(ROUND(E2563/L2563,2),0)</f>
        <v>0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 t="s">
        <v>8334</v>
      </c>
      <c r="P2564" t="s">
        <v>8335</v>
      </c>
      <c r="Q2564" s="9">
        <f t="shared" si="200"/>
        <v>1</v>
      </c>
      <c r="R2564">
        <f t="shared" si="201"/>
        <v>25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 t="s">
        <v>8334</v>
      </c>
      <c r="P2565" t="s">
        <v>8335</v>
      </c>
      <c r="Q2565" s="9">
        <f t="shared" si="200"/>
        <v>0</v>
      </c>
      <c r="R2565">
        <f t="shared" si="201"/>
        <v>0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 t="s">
        <v>8334</v>
      </c>
      <c r="P2566" t="s">
        <v>8335</v>
      </c>
      <c r="Q2566" s="9">
        <f t="shared" si="200"/>
        <v>0</v>
      </c>
      <c r="R2566">
        <f t="shared" si="201"/>
        <v>0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 t="s">
        <v>8334</v>
      </c>
      <c r="P2567" t="s">
        <v>8335</v>
      </c>
      <c r="Q2567" s="9">
        <f t="shared" si="200"/>
        <v>1</v>
      </c>
      <c r="R2567">
        <f t="shared" si="201"/>
        <v>100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 t="s">
        <v>8334</v>
      </c>
      <c r="P2568" t="s">
        <v>8335</v>
      </c>
      <c r="Q2568" s="9">
        <f t="shared" si="200"/>
        <v>0</v>
      </c>
      <c r="R2568">
        <f t="shared" si="201"/>
        <v>0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 t="s">
        <v>8334</v>
      </c>
      <c r="P2569" t="s">
        <v>8335</v>
      </c>
      <c r="Q2569" s="9">
        <f t="shared" si="200"/>
        <v>0</v>
      </c>
      <c r="R2569">
        <f t="shared" si="201"/>
        <v>60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 t="s">
        <v>8334</v>
      </c>
      <c r="P2570" t="s">
        <v>8335</v>
      </c>
      <c r="Q2570" s="9">
        <f t="shared" si="200"/>
        <v>1</v>
      </c>
      <c r="R2570">
        <f t="shared" si="201"/>
        <v>50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 t="s">
        <v>8334</v>
      </c>
      <c r="P2571" t="s">
        <v>8335</v>
      </c>
      <c r="Q2571" s="9">
        <f t="shared" si="200"/>
        <v>2</v>
      </c>
      <c r="R2571">
        <f t="shared" si="201"/>
        <v>72.5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 t="s">
        <v>8334</v>
      </c>
      <c r="P2572" t="s">
        <v>8335</v>
      </c>
      <c r="Q2572" s="9">
        <f t="shared" si="200"/>
        <v>1</v>
      </c>
      <c r="R2572">
        <f t="shared" si="201"/>
        <v>29.5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 t="s">
        <v>8334</v>
      </c>
      <c r="P2573" t="s">
        <v>8335</v>
      </c>
      <c r="Q2573" s="9">
        <f t="shared" si="200"/>
        <v>0</v>
      </c>
      <c r="R2573">
        <f t="shared" si="201"/>
        <v>62.5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 t="s">
        <v>8334</v>
      </c>
      <c r="P2574" t="s">
        <v>8335</v>
      </c>
      <c r="Q2574" s="9">
        <f t="shared" si="200"/>
        <v>0</v>
      </c>
      <c r="R2574">
        <f t="shared" si="201"/>
        <v>0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 t="s">
        <v>8334</v>
      </c>
      <c r="P2575" t="s">
        <v>8335</v>
      </c>
      <c r="Q2575" s="9">
        <f t="shared" si="200"/>
        <v>0</v>
      </c>
      <c r="R2575">
        <f t="shared" si="201"/>
        <v>0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 t="s">
        <v>8334</v>
      </c>
      <c r="P2576" t="s">
        <v>8335</v>
      </c>
      <c r="Q2576" s="9">
        <f t="shared" si="200"/>
        <v>0</v>
      </c>
      <c r="R2576">
        <f t="shared" si="201"/>
        <v>0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 t="s">
        <v>8334</v>
      </c>
      <c r="P2577" t="s">
        <v>8335</v>
      </c>
      <c r="Q2577" s="9">
        <f t="shared" si="200"/>
        <v>0</v>
      </c>
      <c r="R2577">
        <f t="shared" si="201"/>
        <v>0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 t="s">
        <v>8334</v>
      </c>
      <c r="P2578" t="s">
        <v>8335</v>
      </c>
      <c r="Q2578" s="9">
        <f t="shared" si="200"/>
        <v>0</v>
      </c>
      <c r="R2578">
        <f t="shared" si="201"/>
        <v>0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 t="s">
        <v>8334</v>
      </c>
      <c r="P2579" t="s">
        <v>8335</v>
      </c>
      <c r="Q2579" s="9">
        <f t="shared" si="200"/>
        <v>0</v>
      </c>
      <c r="R2579">
        <f t="shared" si="201"/>
        <v>0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 t="s">
        <v>8334</v>
      </c>
      <c r="P2580" t="s">
        <v>8335</v>
      </c>
      <c r="Q2580" s="9">
        <f t="shared" si="200"/>
        <v>0</v>
      </c>
      <c r="R2580">
        <f t="shared" si="201"/>
        <v>0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 t="s">
        <v>8334</v>
      </c>
      <c r="P2581" t="s">
        <v>8335</v>
      </c>
      <c r="Q2581" s="9">
        <f t="shared" si="200"/>
        <v>0</v>
      </c>
      <c r="R2581">
        <f t="shared" si="201"/>
        <v>23.08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 t="s">
        <v>8334</v>
      </c>
      <c r="P2582" t="s">
        <v>8335</v>
      </c>
      <c r="Q2582" s="9">
        <f t="shared" si="200"/>
        <v>1</v>
      </c>
      <c r="R2582">
        <f t="shared" si="201"/>
        <v>25.5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 t="s">
        <v>8334</v>
      </c>
      <c r="P2583" t="s">
        <v>8335</v>
      </c>
      <c r="Q2583" s="9">
        <f t="shared" si="200"/>
        <v>11</v>
      </c>
      <c r="R2583">
        <f t="shared" si="201"/>
        <v>48.18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 t="s">
        <v>8334</v>
      </c>
      <c r="P2584" t="s">
        <v>8335</v>
      </c>
      <c r="Q2584" s="9">
        <f t="shared" si="200"/>
        <v>0</v>
      </c>
      <c r="R2584">
        <f t="shared" si="201"/>
        <v>1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 t="s">
        <v>8334</v>
      </c>
      <c r="P2585" t="s">
        <v>8335</v>
      </c>
      <c r="Q2585" s="9">
        <f t="shared" si="200"/>
        <v>1</v>
      </c>
      <c r="R2585">
        <f t="shared" si="201"/>
        <v>1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 t="s">
        <v>8334</v>
      </c>
      <c r="P2586" t="s">
        <v>8335</v>
      </c>
      <c r="Q2586" s="9">
        <f t="shared" si="200"/>
        <v>0</v>
      </c>
      <c r="R2586">
        <f t="shared" si="201"/>
        <v>0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 t="s">
        <v>8334</v>
      </c>
      <c r="P2587" t="s">
        <v>8335</v>
      </c>
      <c r="Q2587" s="9">
        <f t="shared" si="200"/>
        <v>0</v>
      </c>
      <c r="R2587">
        <f t="shared" si="201"/>
        <v>50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 t="s">
        <v>8334</v>
      </c>
      <c r="P2588" t="s">
        <v>8335</v>
      </c>
      <c r="Q2588" s="9">
        <f t="shared" si="200"/>
        <v>0</v>
      </c>
      <c r="R2588">
        <f t="shared" si="201"/>
        <v>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 t="s">
        <v>8334</v>
      </c>
      <c r="P2589" t="s">
        <v>8335</v>
      </c>
      <c r="Q2589" s="9">
        <f t="shared" si="200"/>
        <v>2</v>
      </c>
      <c r="R2589">
        <f t="shared" si="201"/>
        <v>202.83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 t="s">
        <v>8334</v>
      </c>
      <c r="P2590" t="s">
        <v>8335</v>
      </c>
      <c r="Q2590" s="9">
        <f t="shared" si="200"/>
        <v>4</v>
      </c>
      <c r="R2590">
        <f t="shared" si="201"/>
        <v>29.13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 t="s">
        <v>8334</v>
      </c>
      <c r="P2591" t="s">
        <v>8335</v>
      </c>
      <c r="Q2591" s="9">
        <f t="shared" si="200"/>
        <v>0</v>
      </c>
      <c r="R2591">
        <f t="shared" si="201"/>
        <v>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 t="s">
        <v>8334</v>
      </c>
      <c r="P2592" t="s">
        <v>8335</v>
      </c>
      <c r="Q2592" s="9">
        <f t="shared" si="200"/>
        <v>0</v>
      </c>
      <c r="R2592">
        <f t="shared" si="201"/>
        <v>0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 t="s">
        <v>8334</v>
      </c>
      <c r="P2593" t="s">
        <v>8335</v>
      </c>
      <c r="Q2593" s="9">
        <f t="shared" si="200"/>
        <v>2</v>
      </c>
      <c r="R2593">
        <f t="shared" si="201"/>
        <v>13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 t="s">
        <v>8334</v>
      </c>
      <c r="P2594" t="s">
        <v>8335</v>
      </c>
      <c r="Q2594" s="9">
        <f t="shared" si="200"/>
        <v>0</v>
      </c>
      <c r="R2594">
        <f t="shared" si="201"/>
        <v>50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 t="s">
        <v>8334</v>
      </c>
      <c r="P2595" t="s">
        <v>8335</v>
      </c>
      <c r="Q2595" s="9">
        <f t="shared" si="200"/>
        <v>0</v>
      </c>
      <c r="R2595">
        <f t="shared" si="201"/>
        <v>0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 t="s">
        <v>8334</v>
      </c>
      <c r="P2596" t="s">
        <v>8335</v>
      </c>
      <c r="Q2596" s="9">
        <f t="shared" si="200"/>
        <v>0</v>
      </c>
      <c r="R2596">
        <f t="shared" si="201"/>
        <v>1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 t="s">
        <v>8334</v>
      </c>
      <c r="P2597" t="s">
        <v>8335</v>
      </c>
      <c r="Q2597" s="9">
        <f t="shared" si="200"/>
        <v>12</v>
      </c>
      <c r="R2597">
        <f t="shared" si="201"/>
        <v>96.05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 t="s">
        <v>8334</v>
      </c>
      <c r="P2598" t="s">
        <v>8335</v>
      </c>
      <c r="Q2598" s="9">
        <f t="shared" si="200"/>
        <v>24</v>
      </c>
      <c r="R2598">
        <f t="shared" si="201"/>
        <v>305.77999999999997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 t="s">
        <v>8334</v>
      </c>
      <c r="P2599" t="s">
        <v>8335</v>
      </c>
      <c r="Q2599" s="9">
        <f t="shared" si="200"/>
        <v>6</v>
      </c>
      <c r="R2599">
        <f t="shared" si="201"/>
        <v>12.14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 t="s">
        <v>8334</v>
      </c>
      <c r="P2600" t="s">
        <v>8335</v>
      </c>
      <c r="Q2600" s="9">
        <f t="shared" si="200"/>
        <v>39</v>
      </c>
      <c r="R2600">
        <f t="shared" si="201"/>
        <v>83.57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 t="s">
        <v>8334</v>
      </c>
      <c r="P2601" t="s">
        <v>8335</v>
      </c>
      <c r="Q2601" s="9">
        <f t="shared" si="200"/>
        <v>1</v>
      </c>
      <c r="R2601">
        <f t="shared" si="201"/>
        <v>18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 t="s">
        <v>8334</v>
      </c>
      <c r="P2602" t="s">
        <v>8335</v>
      </c>
      <c r="Q2602" s="9">
        <f t="shared" si="200"/>
        <v>7</v>
      </c>
      <c r="R2602">
        <f t="shared" si="201"/>
        <v>115.53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 t="s">
        <v>8317</v>
      </c>
      <c r="P2603" t="s">
        <v>8353</v>
      </c>
      <c r="Q2603" s="9">
        <f t="shared" si="200"/>
        <v>661</v>
      </c>
      <c r="R2603">
        <f t="shared" si="201"/>
        <v>21.9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 t="s">
        <v>8317</v>
      </c>
      <c r="P2604" t="s">
        <v>8353</v>
      </c>
      <c r="Q2604" s="9">
        <f t="shared" si="200"/>
        <v>326</v>
      </c>
      <c r="R2604">
        <f t="shared" si="201"/>
        <v>80.02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 t="s">
        <v>8317</v>
      </c>
      <c r="P2605" t="s">
        <v>8353</v>
      </c>
      <c r="Q2605" s="9">
        <f t="shared" si="200"/>
        <v>101</v>
      </c>
      <c r="R2605">
        <f t="shared" si="201"/>
        <v>35.520000000000003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 t="s">
        <v>8317</v>
      </c>
      <c r="P2606" t="s">
        <v>8353</v>
      </c>
      <c r="Q2606" s="9">
        <f t="shared" si="200"/>
        <v>104</v>
      </c>
      <c r="R2606">
        <f t="shared" si="201"/>
        <v>64.930000000000007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 t="s">
        <v>8317</v>
      </c>
      <c r="P2607" t="s">
        <v>8353</v>
      </c>
      <c r="Q2607" s="9">
        <f t="shared" si="200"/>
        <v>107</v>
      </c>
      <c r="R2607">
        <f t="shared" si="201"/>
        <v>60.97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 t="s">
        <v>8317</v>
      </c>
      <c r="P2608" t="s">
        <v>8353</v>
      </c>
      <c r="Q2608" s="9">
        <f t="shared" si="200"/>
        <v>110</v>
      </c>
      <c r="R2608">
        <f t="shared" si="201"/>
        <v>31.44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 t="s">
        <v>8317</v>
      </c>
      <c r="P2609" t="s">
        <v>8353</v>
      </c>
      <c r="Q2609" s="9">
        <f t="shared" si="200"/>
        <v>408</v>
      </c>
      <c r="R2609">
        <f t="shared" si="201"/>
        <v>81.95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 t="s">
        <v>8317</v>
      </c>
      <c r="P2610" t="s">
        <v>8353</v>
      </c>
      <c r="Q2610" s="9">
        <f t="shared" si="200"/>
        <v>224</v>
      </c>
      <c r="R2610">
        <f t="shared" si="201"/>
        <v>58.93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 t="s">
        <v>8317</v>
      </c>
      <c r="P2611" t="s">
        <v>8353</v>
      </c>
      <c r="Q2611" s="9">
        <f t="shared" si="200"/>
        <v>304</v>
      </c>
      <c r="R2611">
        <f t="shared" si="201"/>
        <v>157.29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 t="s">
        <v>8317</v>
      </c>
      <c r="P2612" t="s">
        <v>8353</v>
      </c>
      <c r="Q2612" s="9">
        <f t="shared" si="200"/>
        <v>141</v>
      </c>
      <c r="R2612">
        <f t="shared" si="201"/>
        <v>55.76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 t="s">
        <v>8317</v>
      </c>
      <c r="P2613" t="s">
        <v>8353</v>
      </c>
      <c r="Q2613" s="9">
        <f t="shared" si="200"/>
        <v>2791</v>
      </c>
      <c r="R2613">
        <f t="shared" si="201"/>
        <v>83.8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 t="s">
        <v>8317</v>
      </c>
      <c r="P2614" t="s">
        <v>8353</v>
      </c>
      <c r="Q2614" s="9">
        <f t="shared" si="200"/>
        <v>172</v>
      </c>
      <c r="R2614">
        <f t="shared" si="201"/>
        <v>58.42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 t="s">
        <v>8317</v>
      </c>
      <c r="P2615" t="s">
        <v>8353</v>
      </c>
      <c r="Q2615" s="9">
        <f t="shared" si="200"/>
        <v>101</v>
      </c>
      <c r="R2615">
        <f t="shared" si="201"/>
        <v>270.57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 t="s">
        <v>8317</v>
      </c>
      <c r="P2616" t="s">
        <v>8353</v>
      </c>
      <c r="Q2616" s="9">
        <f t="shared" si="200"/>
        <v>102</v>
      </c>
      <c r="R2616">
        <f t="shared" si="201"/>
        <v>107.1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 t="s">
        <v>8317</v>
      </c>
      <c r="P2617" t="s">
        <v>8353</v>
      </c>
      <c r="Q2617" s="9">
        <f t="shared" si="200"/>
        <v>170</v>
      </c>
      <c r="R2617">
        <f t="shared" si="201"/>
        <v>47.18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 t="s">
        <v>8317</v>
      </c>
      <c r="P2618" t="s">
        <v>8353</v>
      </c>
      <c r="Q2618" s="9">
        <f t="shared" si="200"/>
        <v>115</v>
      </c>
      <c r="R2618">
        <f t="shared" si="201"/>
        <v>120.31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 t="s">
        <v>8317</v>
      </c>
      <c r="P2619" t="s">
        <v>8353</v>
      </c>
      <c r="Q2619" s="9">
        <f t="shared" si="200"/>
        <v>878</v>
      </c>
      <c r="R2619">
        <f t="shared" si="201"/>
        <v>27.6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 t="s">
        <v>8317</v>
      </c>
      <c r="P2620" t="s">
        <v>8353</v>
      </c>
      <c r="Q2620" s="9">
        <f t="shared" si="200"/>
        <v>105</v>
      </c>
      <c r="R2620">
        <f t="shared" si="201"/>
        <v>205.3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 t="s">
        <v>8317</v>
      </c>
      <c r="P2621" t="s">
        <v>8353</v>
      </c>
      <c r="Q2621" s="9">
        <f t="shared" si="200"/>
        <v>188</v>
      </c>
      <c r="R2621">
        <f t="shared" si="201"/>
        <v>35.549999999999997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 t="s">
        <v>8317</v>
      </c>
      <c r="P2622" t="s">
        <v>8353</v>
      </c>
      <c r="Q2622" s="9">
        <f t="shared" si="200"/>
        <v>144</v>
      </c>
      <c r="R2622">
        <f t="shared" si="201"/>
        <v>74.64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 t="s">
        <v>8317</v>
      </c>
      <c r="P2623" t="s">
        <v>8353</v>
      </c>
      <c r="Q2623" s="9">
        <f t="shared" si="200"/>
        <v>146</v>
      </c>
      <c r="R2623">
        <f t="shared" si="201"/>
        <v>47.06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 t="s">
        <v>8317</v>
      </c>
      <c r="P2624" t="s">
        <v>8353</v>
      </c>
      <c r="Q2624" s="9">
        <f t="shared" si="200"/>
        <v>131</v>
      </c>
      <c r="R2624">
        <f t="shared" si="201"/>
        <v>26.59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 t="s">
        <v>8317</v>
      </c>
      <c r="P2625" t="s">
        <v>8353</v>
      </c>
      <c r="Q2625" s="9">
        <f t="shared" si="200"/>
        <v>114</v>
      </c>
      <c r="R2625">
        <f t="shared" si="201"/>
        <v>36.770000000000003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 t="s">
        <v>8317</v>
      </c>
      <c r="P2626" t="s">
        <v>8353</v>
      </c>
      <c r="Q2626" s="9">
        <f t="shared" ref="Q2626:Q2689" si="205">ROUND(E2626/D2626*100,0)</f>
        <v>1379</v>
      </c>
      <c r="R2626">
        <f t="shared" si="201"/>
        <v>31.82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 t="s">
        <v>8317</v>
      </c>
      <c r="P2627" t="s">
        <v>8353</v>
      </c>
      <c r="Q2627" s="9">
        <f t="shared" si="205"/>
        <v>956</v>
      </c>
      <c r="R2627">
        <f t="shared" ref="R2627:R2690" si="206">IFERROR(ROUND(E2627/L2627,2),0)</f>
        <v>27.58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 t="s">
        <v>8317</v>
      </c>
      <c r="P2628" t="s">
        <v>8353</v>
      </c>
      <c r="Q2628" s="9">
        <f t="shared" si="205"/>
        <v>112</v>
      </c>
      <c r="R2628">
        <f t="shared" si="206"/>
        <v>56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 t="s">
        <v>8317</v>
      </c>
      <c r="P2629" t="s">
        <v>8353</v>
      </c>
      <c r="Q2629" s="9">
        <f t="shared" si="205"/>
        <v>647</v>
      </c>
      <c r="R2629">
        <f t="shared" si="206"/>
        <v>21.56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 t="s">
        <v>8317</v>
      </c>
      <c r="P2630" t="s">
        <v>8353</v>
      </c>
      <c r="Q2630" s="9">
        <f t="shared" si="205"/>
        <v>110</v>
      </c>
      <c r="R2630">
        <f t="shared" si="206"/>
        <v>44.1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 t="s">
        <v>8317</v>
      </c>
      <c r="P2631" t="s">
        <v>8353</v>
      </c>
      <c r="Q2631" s="9">
        <f t="shared" si="205"/>
        <v>128</v>
      </c>
      <c r="R2631">
        <f t="shared" si="206"/>
        <v>63.87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 t="s">
        <v>8317</v>
      </c>
      <c r="P2632" t="s">
        <v>8353</v>
      </c>
      <c r="Q2632" s="9">
        <f t="shared" si="205"/>
        <v>158</v>
      </c>
      <c r="R2632">
        <f t="shared" si="206"/>
        <v>38.99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 t="s">
        <v>8317</v>
      </c>
      <c r="P2633" t="s">
        <v>8353</v>
      </c>
      <c r="Q2633" s="9">
        <f t="shared" si="205"/>
        <v>115</v>
      </c>
      <c r="R2633">
        <f t="shared" si="206"/>
        <v>80.19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 t="s">
        <v>8317</v>
      </c>
      <c r="P2634" t="s">
        <v>8353</v>
      </c>
      <c r="Q2634" s="9">
        <f t="shared" si="205"/>
        <v>137</v>
      </c>
      <c r="R2634">
        <f t="shared" si="206"/>
        <v>34.9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 t="s">
        <v>8317</v>
      </c>
      <c r="P2635" t="s">
        <v>8353</v>
      </c>
      <c r="Q2635" s="9">
        <f t="shared" si="205"/>
        <v>355</v>
      </c>
      <c r="R2635">
        <f t="shared" si="206"/>
        <v>89.1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 t="s">
        <v>8317</v>
      </c>
      <c r="P2636" t="s">
        <v>8353</v>
      </c>
      <c r="Q2636" s="9">
        <f t="shared" si="205"/>
        <v>106</v>
      </c>
      <c r="R2636">
        <f t="shared" si="206"/>
        <v>39.44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 t="s">
        <v>8317</v>
      </c>
      <c r="P2637" t="s">
        <v>8353</v>
      </c>
      <c r="Q2637" s="9">
        <f t="shared" si="205"/>
        <v>100</v>
      </c>
      <c r="R2637">
        <f t="shared" si="206"/>
        <v>136.9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 t="s">
        <v>8317</v>
      </c>
      <c r="P2638" t="s">
        <v>8353</v>
      </c>
      <c r="Q2638" s="9">
        <f t="shared" si="205"/>
        <v>187</v>
      </c>
      <c r="R2638">
        <f t="shared" si="206"/>
        <v>37.46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 t="s">
        <v>8317</v>
      </c>
      <c r="P2639" t="s">
        <v>8353</v>
      </c>
      <c r="Q2639" s="9">
        <f t="shared" si="205"/>
        <v>166</v>
      </c>
      <c r="R2639">
        <f t="shared" si="206"/>
        <v>31.96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 t="s">
        <v>8317</v>
      </c>
      <c r="P2640" t="s">
        <v>8353</v>
      </c>
      <c r="Q2640" s="9">
        <f t="shared" si="205"/>
        <v>102</v>
      </c>
      <c r="R2640">
        <f t="shared" si="206"/>
        <v>25.21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 t="s">
        <v>8317</v>
      </c>
      <c r="P2641" t="s">
        <v>8353</v>
      </c>
      <c r="Q2641" s="9">
        <f t="shared" si="205"/>
        <v>164</v>
      </c>
      <c r="R2641">
        <f t="shared" si="206"/>
        <v>10.039999999999999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 t="s">
        <v>8317</v>
      </c>
      <c r="P2642" t="s">
        <v>8353</v>
      </c>
      <c r="Q2642" s="9">
        <f t="shared" si="205"/>
        <v>106</v>
      </c>
      <c r="R2642">
        <f t="shared" si="206"/>
        <v>45.94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 t="s">
        <v>8317</v>
      </c>
      <c r="P2643" t="s">
        <v>8353</v>
      </c>
      <c r="Q2643" s="9">
        <f t="shared" si="205"/>
        <v>1</v>
      </c>
      <c r="R2643">
        <f t="shared" si="206"/>
        <v>15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 t="s">
        <v>8317</v>
      </c>
      <c r="P2644" t="s">
        <v>8353</v>
      </c>
      <c r="Q2644" s="9">
        <f t="shared" si="205"/>
        <v>0</v>
      </c>
      <c r="R2644">
        <f t="shared" si="206"/>
        <v>0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 t="s">
        <v>8317</v>
      </c>
      <c r="P2645" t="s">
        <v>8353</v>
      </c>
      <c r="Q2645" s="9">
        <f t="shared" si="205"/>
        <v>34</v>
      </c>
      <c r="R2645">
        <f t="shared" si="206"/>
        <v>223.58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 t="s">
        <v>8317</v>
      </c>
      <c r="P2646" t="s">
        <v>8353</v>
      </c>
      <c r="Q2646" s="9">
        <f t="shared" si="205"/>
        <v>2</v>
      </c>
      <c r="R2646">
        <f t="shared" si="206"/>
        <v>39.479999999999997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 t="s">
        <v>8317</v>
      </c>
      <c r="P2647" t="s">
        <v>8353</v>
      </c>
      <c r="Q2647" s="9">
        <f t="shared" si="205"/>
        <v>11</v>
      </c>
      <c r="R2647">
        <f t="shared" si="206"/>
        <v>91.3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 t="s">
        <v>8317</v>
      </c>
      <c r="P2648" t="s">
        <v>8353</v>
      </c>
      <c r="Q2648" s="9">
        <f t="shared" si="205"/>
        <v>8</v>
      </c>
      <c r="R2648">
        <f t="shared" si="206"/>
        <v>78.67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 t="s">
        <v>8317</v>
      </c>
      <c r="P2649" t="s">
        <v>8353</v>
      </c>
      <c r="Q2649" s="9">
        <f t="shared" si="205"/>
        <v>1</v>
      </c>
      <c r="R2649">
        <f t="shared" si="206"/>
        <v>12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 t="s">
        <v>8317</v>
      </c>
      <c r="P2650" t="s">
        <v>8353</v>
      </c>
      <c r="Q2650" s="9">
        <f t="shared" si="205"/>
        <v>1</v>
      </c>
      <c r="R2650">
        <f t="shared" si="206"/>
        <v>17.670000000000002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 t="s">
        <v>8317</v>
      </c>
      <c r="P2651" t="s">
        <v>8353</v>
      </c>
      <c r="Q2651" s="9">
        <f t="shared" si="205"/>
        <v>0</v>
      </c>
      <c r="R2651">
        <f t="shared" si="206"/>
        <v>41.33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 t="s">
        <v>8317</v>
      </c>
      <c r="P2652" t="s">
        <v>8353</v>
      </c>
      <c r="Q2652" s="9">
        <f t="shared" si="205"/>
        <v>1</v>
      </c>
      <c r="R2652">
        <f t="shared" si="206"/>
        <v>71.599999999999994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 t="s">
        <v>8317</v>
      </c>
      <c r="P2653" t="s">
        <v>8353</v>
      </c>
      <c r="Q2653" s="9">
        <f t="shared" si="205"/>
        <v>2</v>
      </c>
      <c r="R2653">
        <f t="shared" si="206"/>
        <v>307.82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 t="s">
        <v>8317</v>
      </c>
      <c r="P2654" t="s">
        <v>8353</v>
      </c>
      <c r="Q2654" s="9">
        <f t="shared" si="205"/>
        <v>1</v>
      </c>
      <c r="R2654">
        <f t="shared" si="206"/>
        <v>80.45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 t="s">
        <v>8317</v>
      </c>
      <c r="P2655" t="s">
        <v>8353</v>
      </c>
      <c r="Q2655" s="9">
        <f t="shared" si="205"/>
        <v>12</v>
      </c>
      <c r="R2655">
        <f t="shared" si="206"/>
        <v>83.94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 t="s">
        <v>8317</v>
      </c>
      <c r="P2656" t="s">
        <v>8353</v>
      </c>
      <c r="Q2656" s="9">
        <f t="shared" si="205"/>
        <v>0</v>
      </c>
      <c r="R2656">
        <f t="shared" si="206"/>
        <v>8.5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 t="s">
        <v>8317</v>
      </c>
      <c r="P2657" t="s">
        <v>8353</v>
      </c>
      <c r="Q2657" s="9">
        <f t="shared" si="205"/>
        <v>21</v>
      </c>
      <c r="R2657">
        <f t="shared" si="206"/>
        <v>73.37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 t="s">
        <v>8317</v>
      </c>
      <c r="P2658" t="s">
        <v>8353</v>
      </c>
      <c r="Q2658" s="9">
        <f t="shared" si="205"/>
        <v>11</v>
      </c>
      <c r="R2658">
        <f t="shared" si="206"/>
        <v>112.86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 t="s">
        <v>8317</v>
      </c>
      <c r="P2659" t="s">
        <v>8353</v>
      </c>
      <c r="Q2659" s="9">
        <f t="shared" si="205"/>
        <v>19</v>
      </c>
      <c r="R2659">
        <f t="shared" si="206"/>
        <v>95.28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 t="s">
        <v>8317</v>
      </c>
      <c r="P2660" t="s">
        <v>8353</v>
      </c>
      <c r="Q2660" s="9">
        <f t="shared" si="205"/>
        <v>0</v>
      </c>
      <c r="R2660">
        <f t="shared" si="206"/>
        <v>22.75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 t="s">
        <v>8317</v>
      </c>
      <c r="P2661" t="s">
        <v>8353</v>
      </c>
      <c r="Q2661" s="9">
        <f t="shared" si="205"/>
        <v>3</v>
      </c>
      <c r="R2661">
        <f t="shared" si="206"/>
        <v>133.30000000000001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 t="s">
        <v>8317</v>
      </c>
      <c r="P2662" t="s">
        <v>8353</v>
      </c>
      <c r="Q2662" s="9">
        <f t="shared" si="205"/>
        <v>0</v>
      </c>
      <c r="R2662">
        <f t="shared" si="206"/>
        <v>3.8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 t="s">
        <v>8317</v>
      </c>
      <c r="P2663" t="s">
        <v>8354</v>
      </c>
      <c r="Q2663" s="9">
        <f t="shared" si="205"/>
        <v>103</v>
      </c>
      <c r="R2663">
        <f t="shared" si="206"/>
        <v>85.75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 t="s">
        <v>8317</v>
      </c>
      <c r="P2664" t="s">
        <v>8354</v>
      </c>
      <c r="Q2664" s="9">
        <f t="shared" si="205"/>
        <v>107</v>
      </c>
      <c r="R2664">
        <f t="shared" si="206"/>
        <v>267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 t="s">
        <v>8317</v>
      </c>
      <c r="P2665" t="s">
        <v>8354</v>
      </c>
      <c r="Q2665" s="9">
        <f t="shared" si="205"/>
        <v>105</v>
      </c>
      <c r="R2665">
        <f t="shared" si="206"/>
        <v>373.56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 t="s">
        <v>8317</v>
      </c>
      <c r="P2666" t="s">
        <v>8354</v>
      </c>
      <c r="Q2666" s="9">
        <f t="shared" si="205"/>
        <v>103</v>
      </c>
      <c r="R2666">
        <f t="shared" si="206"/>
        <v>174.04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 t="s">
        <v>8317</v>
      </c>
      <c r="P2667" t="s">
        <v>8354</v>
      </c>
      <c r="Q2667" s="9">
        <f t="shared" si="205"/>
        <v>123</v>
      </c>
      <c r="R2667">
        <f t="shared" si="206"/>
        <v>93.7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 t="s">
        <v>8317</v>
      </c>
      <c r="P2668" t="s">
        <v>8354</v>
      </c>
      <c r="Q2668" s="9">
        <f t="shared" si="205"/>
        <v>159</v>
      </c>
      <c r="R2668">
        <f t="shared" si="206"/>
        <v>77.33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 t="s">
        <v>8317</v>
      </c>
      <c r="P2669" t="s">
        <v>8354</v>
      </c>
      <c r="Q2669" s="9">
        <f t="shared" si="205"/>
        <v>111</v>
      </c>
      <c r="R2669">
        <f t="shared" si="206"/>
        <v>92.22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 t="s">
        <v>8317</v>
      </c>
      <c r="P2670" t="s">
        <v>8354</v>
      </c>
      <c r="Q2670" s="9">
        <f t="shared" si="205"/>
        <v>171</v>
      </c>
      <c r="R2670">
        <f t="shared" si="206"/>
        <v>60.96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 t="s">
        <v>8317</v>
      </c>
      <c r="P2671" t="s">
        <v>8354</v>
      </c>
      <c r="Q2671" s="9">
        <f t="shared" si="205"/>
        <v>125</v>
      </c>
      <c r="R2671">
        <f t="shared" si="206"/>
        <v>91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 t="s">
        <v>8317</v>
      </c>
      <c r="P2672" t="s">
        <v>8354</v>
      </c>
      <c r="Q2672" s="9">
        <f t="shared" si="205"/>
        <v>6</v>
      </c>
      <c r="R2672">
        <f t="shared" si="206"/>
        <v>41.58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 t="s">
        <v>8317</v>
      </c>
      <c r="P2673" t="s">
        <v>8354</v>
      </c>
      <c r="Q2673" s="9">
        <f t="shared" si="205"/>
        <v>11</v>
      </c>
      <c r="R2673">
        <f t="shared" si="206"/>
        <v>33.76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 t="s">
        <v>8317</v>
      </c>
      <c r="P2674" t="s">
        <v>8354</v>
      </c>
      <c r="Q2674" s="9">
        <f t="shared" si="205"/>
        <v>33</v>
      </c>
      <c r="R2674">
        <f t="shared" si="206"/>
        <v>70.62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 t="s">
        <v>8317</v>
      </c>
      <c r="P2675" t="s">
        <v>8354</v>
      </c>
      <c r="Q2675" s="9">
        <f t="shared" si="205"/>
        <v>28</v>
      </c>
      <c r="R2675">
        <f t="shared" si="206"/>
        <v>167.15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 t="s">
        <v>8317</v>
      </c>
      <c r="P2676" t="s">
        <v>8354</v>
      </c>
      <c r="Q2676" s="9">
        <f t="shared" si="205"/>
        <v>63</v>
      </c>
      <c r="R2676">
        <f t="shared" si="206"/>
        <v>128.62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 t="s">
        <v>8317</v>
      </c>
      <c r="P2677" t="s">
        <v>8354</v>
      </c>
      <c r="Q2677" s="9">
        <f t="shared" si="205"/>
        <v>8</v>
      </c>
      <c r="R2677">
        <f t="shared" si="206"/>
        <v>65.41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 t="s">
        <v>8317</v>
      </c>
      <c r="P2678" t="s">
        <v>8354</v>
      </c>
      <c r="Q2678" s="9">
        <f t="shared" si="205"/>
        <v>50</v>
      </c>
      <c r="R2678">
        <f t="shared" si="206"/>
        <v>117.56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 t="s">
        <v>8317</v>
      </c>
      <c r="P2679" t="s">
        <v>8354</v>
      </c>
      <c r="Q2679" s="9">
        <f t="shared" si="205"/>
        <v>18</v>
      </c>
      <c r="R2679">
        <f t="shared" si="206"/>
        <v>126.48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 t="s">
        <v>8317</v>
      </c>
      <c r="P2680" t="s">
        <v>8354</v>
      </c>
      <c r="Q2680" s="9">
        <f t="shared" si="205"/>
        <v>0</v>
      </c>
      <c r="R2680">
        <f t="shared" si="206"/>
        <v>550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 t="s">
        <v>8317</v>
      </c>
      <c r="P2681" t="s">
        <v>8354</v>
      </c>
      <c r="Q2681" s="9">
        <f t="shared" si="205"/>
        <v>0</v>
      </c>
      <c r="R2681">
        <f t="shared" si="206"/>
        <v>44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 t="s">
        <v>8317</v>
      </c>
      <c r="P2682" t="s">
        <v>8354</v>
      </c>
      <c r="Q2682" s="9">
        <f t="shared" si="205"/>
        <v>1</v>
      </c>
      <c r="R2682">
        <f t="shared" si="206"/>
        <v>69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 t="s">
        <v>8334</v>
      </c>
      <c r="P2683" t="s">
        <v>8335</v>
      </c>
      <c r="Q2683" s="9">
        <f t="shared" si="205"/>
        <v>1</v>
      </c>
      <c r="R2683">
        <f t="shared" si="206"/>
        <v>27.5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 t="s">
        <v>8334</v>
      </c>
      <c r="P2684" t="s">
        <v>8335</v>
      </c>
      <c r="Q2684" s="9">
        <f t="shared" si="205"/>
        <v>28</v>
      </c>
      <c r="R2684">
        <f t="shared" si="206"/>
        <v>84.9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 t="s">
        <v>8334</v>
      </c>
      <c r="P2685" t="s">
        <v>8335</v>
      </c>
      <c r="Q2685" s="9">
        <f t="shared" si="205"/>
        <v>0</v>
      </c>
      <c r="R2685">
        <f t="shared" si="206"/>
        <v>12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 t="s">
        <v>8334</v>
      </c>
      <c r="P2686" t="s">
        <v>8335</v>
      </c>
      <c r="Q2686" s="9">
        <f t="shared" si="205"/>
        <v>1</v>
      </c>
      <c r="R2686">
        <f t="shared" si="206"/>
        <v>200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 t="s">
        <v>8334</v>
      </c>
      <c r="P2687" t="s">
        <v>8335</v>
      </c>
      <c r="Q2687" s="9">
        <f t="shared" si="205"/>
        <v>0</v>
      </c>
      <c r="R2687">
        <f t="shared" si="206"/>
        <v>10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 t="s">
        <v>8334</v>
      </c>
      <c r="P2688" t="s">
        <v>8335</v>
      </c>
      <c r="Q2688" s="9">
        <f t="shared" si="205"/>
        <v>0</v>
      </c>
      <c r="R2688">
        <f t="shared" si="206"/>
        <v>0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 t="s">
        <v>8334</v>
      </c>
      <c r="P2689" t="s">
        <v>8335</v>
      </c>
      <c r="Q2689" s="9">
        <f t="shared" si="205"/>
        <v>0</v>
      </c>
      <c r="R2689">
        <f t="shared" si="206"/>
        <v>0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 t="s">
        <v>8334</v>
      </c>
      <c r="P2690" t="s">
        <v>8335</v>
      </c>
      <c r="Q2690" s="9">
        <f t="shared" ref="Q2690:Q2753" si="210">ROUND(E2690/D2690*100,0)</f>
        <v>0</v>
      </c>
      <c r="R2690">
        <f t="shared" si="206"/>
        <v>5.29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 t="s">
        <v>8334</v>
      </c>
      <c r="P2691" t="s">
        <v>8335</v>
      </c>
      <c r="Q2691" s="9">
        <f t="shared" si="210"/>
        <v>0</v>
      </c>
      <c r="R2691">
        <f t="shared" ref="R2691:R2754" si="211">IFERROR(ROUND(E2691/L2691,2),0)</f>
        <v>1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 t="s">
        <v>8334</v>
      </c>
      <c r="P2692" t="s">
        <v>8335</v>
      </c>
      <c r="Q2692" s="9">
        <f t="shared" si="210"/>
        <v>11</v>
      </c>
      <c r="R2692">
        <f t="shared" si="211"/>
        <v>72.760000000000005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 t="s">
        <v>8334</v>
      </c>
      <c r="P2693" t="s">
        <v>8335</v>
      </c>
      <c r="Q2693" s="9">
        <f t="shared" si="210"/>
        <v>0</v>
      </c>
      <c r="R2693">
        <f t="shared" si="211"/>
        <v>17.5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 t="s">
        <v>8334</v>
      </c>
      <c r="P2694" t="s">
        <v>8335</v>
      </c>
      <c r="Q2694" s="9">
        <f t="shared" si="210"/>
        <v>1</v>
      </c>
      <c r="R2694">
        <f t="shared" si="211"/>
        <v>25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 t="s">
        <v>8334</v>
      </c>
      <c r="P2695" t="s">
        <v>8335</v>
      </c>
      <c r="Q2695" s="9">
        <f t="shared" si="210"/>
        <v>1</v>
      </c>
      <c r="R2695">
        <f t="shared" si="211"/>
        <v>13.33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 t="s">
        <v>8334</v>
      </c>
      <c r="P2696" t="s">
        <v>8335</v>
      </c>
      <c r="Q2696" s="9">
        <f t="shared" si="210"/>
        <v>0</v>
      </c>
      <c r="R2696">
        <f t="shared" si="211"/>
        <v>1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 t="s">
        <v>8334</v>
      </c>
      <c r="P2697" t="s">
        <v>8335</v>
      </c>
      <c r="Q2697" s="9">
        <f t="shared" si="210"/>
        <v>0</v>
      </c>
      <c r="R2697">
        <f t="shared" si="211"/>
        <v>23.67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 t="s">
        <v>8334</v>
      </c>
      <c r="P2698" t="s">
        <v>8335</v>
      </c>
      <c r="Q2698" s="9">
        <f t="shared" si="210"/>
        <v>6</v>
      </c>
      <c r="R2698">
        <f t="shared" si="211"/>
        <v>89.21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 t="s">
        <v>8334</v>
      </c>
      <c r="P2699" t="s">
        <v>8335</v>
      </c>
      <c r="Q2699" s="9">
        <f t="shared" si="210"/>
        <v>26</v>
      </c>
      <c r="R2699">
        <f t="shared" si="211"/>
        <v>116.56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 t="s">
        <v>8334</v>
      </c>
      <c r="P2700" t="s">
        <v>8335</v>
      </c>
      <c r="Q2700" s="9">
        <f t="shared" si="210"/>
        <v>0</v>
      </c>
      <c r="R2700">
        <f t="shared" si="211"/>
        <v>13.01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 t="s">
        <v>8334</v>
      </c>
      <c r="P2701" t="s">
        <v>8335</v>
      </c>
      <c r="Q2701" s="9">
        <f t="shared" si="210"/>
        <v>0</v>
      </c>
      <c r="R2701">
        <f t="shared" si="211"/>
        <v>0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 t="s">
        <v>8334</v>
      </c>
      <c r="P2702" t="s">
        <v>8335</v>
      </c>
      <c r="Q2702" s="9">
        <f t="shared" si="210"/>
        <v>1</v>
      </c>
      <c r="R2702">
        <f t="shared" si="211"/>
        <v>17.5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 t="s">
        <v>8315</v>
      </c>
      <c r="P2703" t="s">
        <v>8355</v>
      </c>
      <c r="Q2703" s="9">
        <f t="shared" si="210"/>
        <v>46</v>
      </c>
      <c r="R2703">
        <f t="shared" si="211"/>
        <v>34.130000000000003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 t="s">
        <v>8315</v>
      </c>
      <c r="P2704" t="s">
        <v>8355</v>
      </c>
      <c r="Q2704" s="9">
        <f t="shared" si="210"/>
        <v>34</v>
      </c>
      <c r="R2704">
        <f t="shared" si="211"/>
        <v>132.35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 t="s">
        <v>8315</v>
      </c>
      <c r="P2705" t="s">
        <v>8355</v>
      </c>
      <c r="Q2705" s="9">
        <f t="shared" si="210"/>
        <v>104</v>
      </c>
      <c r="R2705">
        <f t="shared" si="211"/>
        <v>922.22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 t="s">
        <v>8315</v>
      </c>
      <c r="P2706" t="s">
        <v>8355</v>
      </c>
      <c r="Q2706" s="9">
        <f t="shared" si="210"/>
        <v>6</v>
      </c>
      <c r="R2706">
        <f t="shared" si="211"/>
        <v>163.57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 t="s">
        <v>8315</v>
      </c>
      <c r="P2707" t="s">
        <v>8355</v>
      </c>
      <c r="Q2707" s="9">
        <f t="shared" si="210"/>
        <v>11</v>
      </c>
      <c r="R2707">
        <f t="shared" si="211"/>
        <v>217.38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 t="s">
        <v>8315</v>
      </c>
      <c r="P2708" t="s">
        <v>8355</v>
      </c>
      <c r="Q2708" s="9">
        <f t="shared" si="210"/>
        <v>112</v>
      </c>
      <c r="R2708">
        <f t="shared" si="211"/>
        <v>149.44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 t="s">
        <v>8315</v>
      </c>
      <c r="P2709" t="s">
        <v>8355</v>
      </c>
      <c r="Q2709" s="9">
        <f t="shared" si="210"/>
        <v>351</v>
      </c>
      <c r="R2709">
        <f t="shared" si="211"/>
        <v>71.239999999999995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 t="s">
        <v>8315</v>
      </c>
      <c r="P2710" t="s">
        <v>8355</v>
      </c>
      <c r="Q2710" s="9">
        <f t="shared" si="210"/>
        <v>233</v>
      </c>
      <c r="R2710">
        <f t="shared" si="211"/>
        <v>44.46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 t="s">
        <v>8315</v>
      </c>
      <c r="P2711" t="s">
        <v>8355</v>
      </c>
      <c r="Q2711" s="9">
        <f t="shared" si="210"/>
        <v>102</v>
      </c>
      <c r="R2711">
        <f t="shared" si="211"/>
        <v>164.94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 t="s">
        <v>8315</v>
      </c>
      <c r="P2712" t="s">
        <v>8355</v>
      </c>
      <c r="Q2712" s="9">
        <f t="shared" si="210"/>
        <v>154</v>
      </c>
      <c r="R2712">
        <f t="shared" si="211"/>
        <v>84.87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 t="s">
        <v>8315</v>
      </c>
      <c r="P2713" t="s">
        <v>8355</v>
      </c>
      <c r="Q2713" s="9">
        <f t="shared" si="210"/>
        <v>101</v>
      </c>
      <c r="R2713">
        <f t="shared" si="211"/>
        <v>53.95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 t="s">
        <v>8315</v>
      </c>
      <c r="P2714" t="s">
        <v>8355</v>
      </c>
      <c r="Q2714" s="9">
        <f t="shared" si="210"/>
        <v>131</v>
      </c>
      <c r="R2714">
        <f t="shared" si="211"/>
        <v>50.53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 t="s">
        <v>8315</v>
      </c>
      <c r="P2715" t="s">
        <v>8355</v>
      </c>
      <c r="Q2715" s="9">
        <f t="shared" si="210"/>
        <v>102</v>
      </c>
      <c r="R2715">
        <f t="shared" si="211"/>
        <v>108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 t="s">
        <v>8315</v>
      </c>
      <c r="P2716" t="s">
        <v>8355</v>
      </c>
      <c r="Q2716" s="9">
        <f t="shared" si="210"/>
        <v>116</v>
      </c>
      <c r="R2716">
        <f t="shared" si="211"/>
        <v>95.37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 t="s">
        <v>8315</v>
      </c>
      <c r="P2717" t="s">
        <v>8355</v>
      </c>
      <c r="Q2717" s="9">
        <f t="shared" si="210"/>
        <v>265</v>
      </c>
      <c r="R2717">
        <f t="shared" si="211"/>
        <v>57.63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 t="s">
        <v>8315</v>
      </c>
      <c r="P2718" t="s">
        <v>8355</v>
      </c>
      <c r="Q2718" s="9">
        <f t="shared" si="210"/>
        <v>120</v>
      </c>
      <c r="R2718">
        <f t="shared" si="211"/>
        <v>64.16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 t="s">
        <v>8315</v>
      </c>
      <c r="P2719" t="s">
        <v>8355</v>
      </c>
      <c r="Q2719" s="9">
        <f t="shared" si="210"/>
        <v>120</v>
      </c>
      <c r="R2719">
        <f t="shared" si="211"/>
        <v>92.39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 t="s">
        <v>8315</v>
      </c>
      <c r="P2720" t="s">
        <v>8355</v>
      </c>
      <c r="Q2720" s="9">
        <f t="shared" si="210"/>
        <v>104</v>
      </c>
      <c r="R2720">
        <f t="shared" si="211"/>
        <v>125.98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 t="s">
        <v>8315</v>
      </c>
      <c r="P2721" t="s">
        <v>8355</v>
      </c>
      <c r="Q2721" s="9">
        <f t="shared" si="210"/>
        <v>109</v>
      </c>
      <c r="R2721">
        <f t="shared" si="211"/>
        <v>94.64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 t="s">
        <v>8315</v>
      </c>
      <c r="P2722" t="s">
        <v>8355</v>
      </c>
      <c r="Q2722" s="9">
        <f t="shared" si="210"/>
        <v>118</v>
      </c>
      <c r="R2722">
        <f t="shared" si="211"/>
        <v>170.7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 t="s">
        <v>8317</v>
      </c>
      <c r="P2723" t="s">
        <v>8347</v>
      </c>
      <c r="Q2723" s="9">
        <f t="shared" si="210"/>
        <v>1462</v>
      </c>
      <c r="R2723">
        <f t="shared" si="211"/>
        <v>40.76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 t="s">
        <v>8317</v>
      </c>
      <c r="P2724" t="s">
        <v>8347</v>
      </c>
      <c r="Q2724" s="9">
        <f t="shared" si="210"/>
        <v>253</v>
      </c>
      <c r="R2724">
        <f t="shared" si="211"/>
        <v>68.25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 t="s">
        <v>8317</v>
      </c>
      <c r="P2725" t="s">
        <v>8347</v>
      </c>
      <c r="Q2725" s="9">
        <f t="shared" si="210"/>
        <v>140</v>
      </c>
      <c r="R2725">
        <f t="shared" si="211"/>
        <v>95.49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 t="s">
        <v>8317</v>
      </c>
      <c r="P2726" t="s">
        <v>8347</v>
      </c>
      <c r="Q2726" s="9">
        <f t="shared" si="210"/>
        <v>297</v>
      </c>
      <c r="R2726">
        <f t="shared" si="211"/>
        <v>7.19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 t="s">
        <v>8317</v>
      </c>
      <c r="P2727" t="s">
        <v>8347</v>
      </c>
      <c r="Q2727" s="9">
        <f t="shared" si="210"/>
        <v>145</v>
      </c>
      <c r="R2727">
        <f t="shared" si="211"/>
        <v>511.65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 t="s">
        <v>8317</v>
      </c>
      <c r="P2728" t="s">
        <v>8347</v>
      </c>
      <c r="Q2728" s="9">
        <f t="shared" si="210"/>
        <v>106</v>
      </c>
      <c r="R2728">
        <f t="shared" si="211"/>
        <v>261.75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 t="s">
        <v>8317</v>
      </c>
      <c r="P2729" t="s">
        <v>8347</v>
      </c>
      <c r="Q2729" s="9">
        <f t="shared" si="210"/>
        <v>493</v>
      </c>
      <c r="R2729">
        <f t="shared" si="211"/>
        <v>69.760000000000005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 t="s">
        <v>8317</v>
      </c>
      <c r="P2730" t="s">
        <v>8347</v>
      </c>
      <c r="Q2730" s="9">
        <f t="shared" si="210"/>
        <v>202</v>
      </c>
      <c r="R2730">
        <f t="shared" si="211"/>
        <v>77.23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 t="s">
        <v>8317</v>
      </c>
      <c r="P2731" t="s">
        <v>8347</v>
      </c>
      <c r="Q2731" s="9">
        <f t="shared" si="210"/>
        <v>104</v>
      </c>
      <c r="R2731">
        <f t="shared" si="211"/>
        <v>340.57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 t="s">
        <v>8317</v>
      </c>
      <c r="P2732" t="s">
        <v>8347</v>
      </c>
      <c r="Q2732" s="9">
        <f t="shared" si="210"/>
        <v>170</v>
      </c>
      <c r="R2732">
        <f t="shared" si="211"/>
        <v>67.42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 t="s">
        <v>8317</v>
      </c>
      <c r="P2733" t="s">
        <v>8347</v>
      </c>
      <c r="Q2733" s="9">
        <f t="shared" si="210"/>
        <v>104</v>
      </c>
      <c r="R2733">
        <f t="shared" si="211"/>
        <v>845.7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 t="s">
        <v>8317</v>
      </c>
      <c r="P2734" t="s">
        <v>8347</v>
      </c>
      <c r="Q2734" s="9">
        <f t="shared" si="210"/>
        <v>118</v>
      </c>
      <c r="R2734">
        <f t="shared" si="211"/>
        <v>97.19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 t="s">
        <v>8317</v>
      </c>
      <c r="P2735" t="s">
        <v>8347</v>
      </c>
      <c r="Q2735" s="9">
        <f t="shared" si="210"/>
        <v>108</v>
      </c>
      <c r="R2735">
        <f t="shared" si="211"/>
        <v>451.84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 t="s">
        <v>8317</v>
      </c>
      <c r="P2736" t="s">
        <v>8347</v>
      </c>
      <c r="Q2736" s="9">
        <f t="shared" si="210"/>
        <v>2260300</v>
      </c>
      <c r="R2736">
        <f t="shared" si="211"/>
        <v>138.66999999999999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 t="s">
        <v>8317</v>
      </c>
      <c r="P2737" t="s">
        <v>8347</v>
      </c>
      <c r="Q2737" s="9">
        <f t="shared" si="210"/>
        <v>978</v>
      </c>
      <c r="R2737">
        <f t="shared" si="211"/>
        <v>21.64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 t="s">
        <v>8317</v>
      </c>
      <c r="P2738" t="s">
        <v>8347</v>
      </c>
      <c r="Q2738" s="9">
        <f t="shared" si="210"/>
        <v>123</v>
      </c>
      <c r="R2738">
        <f t="shared" si="211"/>
        <v>169.52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 t="s">
        <v>8317</v>
      </c>
      <c r="P2739" t="s">
        <v>8347</v>
      </c>
      <c r="Q2739" s="9">
        <f t="shared" si="210"/>
        <v>246</v>
      </c>
      <c r="R2739">
        <f t="shared" si="211"/>
        <v>161.88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 t="s">
        <v>8317</v>
      </c>
      <c r="P2740" t="s">
        <v>8347</v>
      </c>
      <c r="Q2740" s="9">
        <f t="shared" si="210"/>
        <v>148</v>
      </c>
      <c r="R2740">
        <f t="shared" si="211"/>
        <v>493.13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 t="s">
        <v>8317</v>
      </c>
      <c r="P2741" t="s">
        <v>8347</v>
      </c>
      <c r="Q2741" s="9">
        <f t="shared" si="210"/>
        <v>384</v>
      </c>
      <c r="R2741">
        <f t="shared" si="211"/>
        <v>22.12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 t="s">
        <v>8317</v>
      </c>
      <c r="P2742" t="s">
        <v>8347</v>
      </c>
      <c r="Q2742" s="9">
        <f t="shared" si="210"/>
        <v>103</v>
      </c>
      <c r="R2742">
        <f t="shared" si="211"/>
        <v>18.239999999999998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 t="s">
        <v>8320</v>
      </c>
      <c r="P2743" t="s">
        <v>8356</v>
      </c>
      <c r="Q2743" s="9">
        <f t="shared" si="210"/>
        <v>0</v>
      </c>
      <c r="R2743">
        <f t="shared" si="211"/>
        <v>8.75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 t="s">
        <v>8320</v>
      </c>
      <c r="P2744" t="s">
        <v>8356</v>
      </c>
      <c r="Q2744" s="9">
        <f t="shared" si="210"/>
        <v>29</v>
      </c>
      <c r="R2744">
        <f t="shared" si="211"/>
        <v>40.61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 t="s">
        <v>8320</v>
      </c>
      <c r="P2745" t="s">
        <v>8356</v>
      </c>
      <c r="Q2745" s="9">
        <f t="shared" si="210"/>
        <v>0</v>
      </c>
      <c r="R2745">
        <f t="shared" si="211"/>
        <v>0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 t="s">
        <v>8320</v>
      </c>
      <c r="P2746" t="s">
        <v>8356</v>
      </c>
      <c r="Q2746" s="9">
        <f t="shared" si="210"/>
        <v>5</v>
      </c>
      <c r="R2746">
        <f t="shared" si="211"/>
        <v>37.950000000000003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 t="s">
        <v>8320</v>
      </c>
      <c r="P2747" t="s">
        <v>8356</v>
      </c>
      <c r="Q2747" s="9">
        <f t="shared" si="210"/>
        <v>22</v>
      </c>
      <c r="R2747">
        <f t="shared" si="211"/>
        <v>35.729999999999997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 t="s">
        <v>8320</v>
      </c>
      <c r="P2748" t="s">
        <v>8356</v>
      </c>
      <c r="Q2748" s="9">
        <f t="shared" si="210"/>
        <v>27</v>
      </c>
      <c r="R2748">
        <f t="shared" si="211"/>
        <v>42.16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 t="s">
        <v>8320</v>
      </c>
      <c r="P2749" t="s">
        <v>8356</v>
      </c>
      <c r="Q2749" s="9">
        <f t="shared" si="210"/>
        <v>28</v>
      </c>
      <c r="R2749">
        <f t="shared" si="211"/>
        <v>35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 t="s">
        <v>8320</v>
      </c>
      <c r="P2750" t="s">
        <v>8356</v>
      </c>
      <c r="Q2750" s="9">
        <f t="shared" si="210"/>
        <v>1</v>
      </c>
      <c r="R2750">
        <f t="shared" si="211"/>
        <v>13.25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 t="s">
        <v>8320</v>
      </c>
      <c r="P2751" t="s">
        <v>8356</v>
      </c>
      <c r="Q2751" s="9">
        <f t="shared" si="210"/>
        <v>1</v>
      </c>
      <c r="R2751">
        <f t="shared" si="211"/>
        <v>55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 t="s">
        <v>8320</v>
      </c>
      <c r="P2752" t="s">
        <v>8356</v>
      </c>
      <c r="Q2752" s="9">
        <f t="shared" si="210"/>
        <v>0</v>
      </c>
      <c r="R2752">
        <f t="shared" si="211"/>
        <v>0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 t="s">
        <v>8320</v>
      </c>
      <c r="P2753" t="s">
        <v>8356</v>
      </c>
      <c r="Q2753" s="9">
        <f t="shared" si="210"/>
        <v>0</v>
      </c>
      <c r="R2753">
        <f t="shared" si="211"/>
        <v>0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 t="s">
        <v>8320</v>
      </c>
      <c r="P2754" t="s">
        <v>8356</v>
      </c>
      <c r="Q2754" s="9">
        <f t="shared" ref="Q2754:Q2817" si="215">ROUND(E2754/D2754*100,0)</f>
        <v>11</v>
      </c>
      <c r="R2754">
        <f t="shared" si="211"/>
        <v>39.29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 t="s">
        <v>8320</v>
      </c>
      <c r="P2755" t="s">
        <v>8356</v>
      </c>
      <c r="Q2755" s="9">
        <f t="shared" si="215"/>
        <v>19</v>
      </c>
      <c r="R2755">
        <f t="shared" ref="R2755:R2818" si="216">IFERROR(ROUND(E2755/L2755,2),0)</f>
        <v>47.5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 t="s">
        <v>8320</v>
      </c>
      <c r="P2756" t="s">
        <v>8356</v>
      </c>
      <c r="Q2756" s="9">
        <f t="shared" si="215"/>
        <v>0</v>
      </c>
      <c r="R2756">
        <f t="shared" si="216"/>
        <v>0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 t="s">
        <v>8320</v>
      </c>
      <c r="P2757" t="s">
        <v>8356</v>
      </c>
      <c r="Q2757" s="9">
        <f t="shared" si="215"/>
        <v>52</v>
      </c>
      <c r="R2757">
        <f t="shared" si="216"/>
        <v>17.329999999999998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 t="s">
        <v>8320</v>
      </c>
      <c r="P2758" t="s">
        <v>8356</v>
      </c>
      <c r="Q2758" s="9">
        <f t="shared" si="215"/>
        <v>10</v>
      </c>
      <c r="R2758">
        <f t="shared" si="216"/>
        <v>31.76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 t="s">
        <v>8320</v>
      </c>
      <c r="P2759" t="s">
        <v>8356</v>
      </c>
      <c r="Q2759" s="9">
        <f t="shared" si="215"/>
        <v>1</v>
      </c>
      <c r="R2759">
        <f t="shared" si="216"/>
        <v>5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 t="s">
        <v>8320</v>
      </c>
      <c r="P2760" t="s">
        <v>8356</v>
      </c>
      <c r="Q2760" s="9">
        <f t="shared" si="215"/>
        <v>12</v>
      </c>
      <c r="R2760">
        <f t="shared" si="216"/>
        <v>39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 t="s">
        <v>8320</v>
      </c>
      <c r="P2761" t="s">
        <v>8356</v>
      </c>
      <c r="Q2761" s="9">
        <f t="shared" si="215"/>
        <v>11</v>
      </c>
      <c r="R2761">
        <f t="shared" si="216"/>
        <v>52.5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 t="s">
        <v>8320</v>
      </c>
      <c r="P2762" t="s">
        <v>8356</v>
      </c>
      <c r="Q2762" s="9">
        <f t="shared" si="215"/>
        <v>0</v>
      </c>
      <c r="R2762">
        <f t="shared" si="216"/>
        <v>0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 t="s">
        <v>8320</v>
      </c>
      <c r="P2763" t="s">
        <v>8356</v>
      </c>
      <c r="Q2763" s="9">
        <f t="shared" si="215"/>
        <v>1</v>
      </c>
      <c r="R2763">
        <f t="shared" si="216"/>
        <v>9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 t="s">
        <v>8320</v>
      </c>
      <c r="P2764" t="s">
        <v>8356</v>
      </c>
      <c r="Q2764" s="9">
        <f t="shared" si="215"/>
        <v>1</v>
      </c>
      <c r="R2764">
        <f t="shared" si="216"/>
        <v>25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 t="s">
        <v>8320</v>
      </c>
      <c r="P2765" t="s">
        <v>8356</v>
      </c>
      <c r="Q2765" s="9">
        <f t="shared" si="215"/>
        <v>0</v>
      </c>
      <c r="R2765">
        <f t="shared" si="216"/>
        <v>30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 t="s">
        <v>8320</v>
      </c>
      <c r="P2766" t="s">
        <v>8356</v>
      </c>
      <c r="Q2766" s="9">
        <f t="shared" si="215"/>
        <v>1</v>
      </c>
      <c r="R2766">
        <f t="shared" si="216"/>
        <v>11.25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 t="s">
        <v>8320</v>
      </c>
      <c r="P2767" t="s">
        <v>8356</v>
      </c>
      <c r="Q2767" s="9">
        <f t="shared" si="215"/>
        <v>0</v>
      </c>
      <c r="R2767">
        <f t="shared" si="216"/>
        <v>0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 t="s">
        <v>8320</v>
      </c>
      <c r="P2768" t="s">
        <v>8356</v>
      </c>
      <c r="Q2768" s="9">
        <f t="shared" si="215"/>
        <v>2</v>
      </c>
      <c r="R2768">
        <f t="shared" si="216"/>
        <v>25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 t="s">
        <v>8320</v>
      </c>
      <c r="P2769" t="s">
        <v>8356</v>
      </c>
      <c r="Q2769" s="9">
        <f t="shared" si="215"/>
        <v>1</v>
      </c>
      <c r="R2769">
        <f t="shared" si="216"/>
        <v>11.33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 t="s">
        <v>8320</v>
      </c>
      <c r="P2770" t="s">
        <v>8356</v>
      </c>
      <c r="Q2770" s="9">
        <f t="shared" si="215"/>
        <v>14</v>
      </c>
      <c r="R2770">
        <f t="shared" si="216"/>
        <v>29.47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 t="s">
        <v>8320</v>
      </c>
      <c r="P2771" t="s">
        <v>8356</v>
      </c>
      <c r="Q2771" s="9">
        <f t="shared" si="215"/>
        <v>0</v>
      </c>
      <c r="R2771">
        <f t="shared" si="216"/>
        <v>1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 t="s">
        <v>8320</v>
      </c>
      <c r="P2772" t="s">
        <v>8356</v>
      </c>
      <c r="Q2772" s="9">
        <f t="shared" si="215"/>
        <v>10</v>
      </c>
      <c r="R2772">
        <f t="shared" si="216"/>
        <v>63.1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 t="s">
        <v>8320</v>
      </c>
      <c r="P2773" t="s">
        <v>8356</v>
      </c>
      <c r="Q2773" s="9">
        <f t="shared" si="215"/>
        <v>0</v>
      </c>
      <c r="R2773">
        <f t="shared" si="216"/>
        <v>0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 t="s">
        <v>8320</v>
      </c>
      <c r="P2774" t="s">
        <v>8356</v>
      </c>
      <c r="Q2774" s="9">
        <f t="shared" si="215"/>
        <v>0</v>
      </c>
      <c r="R2774">
        <f t="shared" si="216"/>
        <v>0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 t="s">
        <v>8320</v>
      </c>
      <c r="P2775" t="s">
        <v>8356</v>
      </c>
      <c r="Q2775" s="9">
        <f t="shared" si="215"/>
        <v>0</v>
      </c>
      <c r="R2775">
        <f t="shared" si="216"/>
        <v>1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 t="s">
        <v>8320</v>
      </c>
      <c r="P2776" t="s">
        <v>8356</v>
      </c>
      <c r="Q2776" s="9">
        <f t="shared" si="215"/>
        <v>14</v>
      </c>
      <c r="R2776">
        <f t="shared" si="216"/>
        <v>43.85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 t="s">
        <v>8320</v>
      </c>
      <c r="P2777" t="s">
        <v>8356</v>
      </c>
      <c r="Q2777" s="9">
        <f t="shared" si="215"/>
        <v>3</v>
      </c>
      <c r="R2777">
        <f t="shared" si="216"/>
        <v>75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 t="s">
        <v>8320</v>
      </c>
      <c r="P2778" t="s">
        <v>8356</v>
      </c>
      <c r="Q2778" s="9">
        <f t="shared" si="215"/>
        <v>8</v>
      </c>
      <c r="R2778">
        <f t="shared" si="216"/>
        <v>45.97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 t="s">
        <v>8320</v>
      </c>
      <c r="P2779" t="s">
        <v>8356</v>
      </c>
      <c r="Q2779" s="9">
        <f t="shared" si="215"/>
        <v>0</v>
      </c>
      <c r="R2779">
        <f t="shared" si="216"/>
        <v>10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 t="s">
        <v>8320</v>
      </c>
      <c r="P2780" t="s">
        <v>8356</v>
      </c>
      <c r="Q2780" s="9">
        <f t="shared" si="215"/>
        <v>26</v>
      </c>
      <c r="R2780">
        <f t="shared" si="216"/>
        <v>93.67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 t="s">
        <v>8320</v>
      </c>
      <c r="P2781" t="s">
        <v>8356</v>
      </c>
      <c r="Q2781" s="9">
        <f t="shared" si="215"/>
        <v>2</v>
      </c>
      <c r="R2781">
        <f t="shared" si="216"/>
        <v>53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 t="s">
        <v>8320</v>
      </c>
      <c r="P2782" t="s">
        <v>8356</v>
      </c>
      <c r="Q2782" s="9">
        <f t="shared" si="215"/>
        <v>0</v>
      </c>
      <c r="R2782">
        <f t="shared" si="216"/>
        <v>0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 t="s">
        <v>8315</v>
      </c>
      <c r="P2783" t="s">
        <v>8316</v>
      </c>
      <c r="Q2783" s="9">
        <f t="shared" si="215"/>
        <v>105</v>
      </c>
      <c r="R2783">
        <f t="shared" si="216"/>
        <v>47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 t="s">
        <v>8315</v>
      </c>
      <c r="P2784" t="s">
        <v>8316</v>
      </c>
      <c r="Q2784" s="9">
        <f t="shared" si="215"/>
        <v>120</v>
      </c>
      <c r="R2784">
        <f t="shared" si="216"/>
        <v>66.67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 t="s">
        <v>8315</v>
      </c>
      <c r="P2785" t="s">
        <v>8316</v>
      </c>
      <c r="Q2785" s="9">
        <f t="shared" si="215"/>
        <v>115</v>
      </c>
      <c r="R2785">
        <f t="shared" si="216"/>
        <v>18.77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 t="s">
        <v>8315</v>
      </c>
      <c r="P2786" t="s">
        <v>8316</v>
      </c>
      <c r="Q2786" s="9">
        <f t="shared" si="215"/>
        <v>119</v>
      </c>
      <c r="R2786">
        <f t="shared" si="216"/>
        <v>66.11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 t="s">
        <v>8315</v>
      </c>
      <c r="P2787" t="s">
        <v>8316</v>
      </c>
      <c r="Q2787" s="9">
        <f t="shared" si="215"/>
        <v>105</v>
      </c>
      <c r="R2787">
        <f t="shared" si="216"/>
        <v>36.86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 t="s">
        <v>8315</v>
      </c>
      <c r="P2788" t="s">
        <v>8316</v>
      </c>
      <c r="Q2788" s="9">
        <f t="shared" si="215"/>
        <v>118</v>
      </c>
      <c r="R2788">
        <f t="shared" si="216"/>
        <v>39.81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 t="s">
        <v>8315</v>
      </c>
      <c r="P2789" t="s">
        <v>8316</v>
      </c>
      <c r="Q2789" s="9">
        <f t="shared" si="215"/>
        <v>120</v>
      </c>
      <c r="R2789">
        <f t="shared" si="216"/>
        <v>31.5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 t="s">
        <v>8315</v>
      </c>
      <c r="P2790" t="s">
        <v>8316</v>
      </c>
      <c r="Q2790" s="9">
        <f t="shared" si="215"/>
        <v>103</v>
      </c>
      <c r="R2790">
        <f t="shared" si="216"/>
        <v>102.5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 t="s">
        <v>8315</v>
      </c>
      <c r="P2791" t="s">
        <v>8316</v>
      </c>
      <c r="Q2791" s="9">
        <f t="shared" si="215"/>
        <v>101</v>
      </c>
      <c r="R2791">
        <f t="shared" si="216"/>
        <v>126.46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 t="s">
        <v>8315</v>
      </c>
      <c r="P2792" t="s">
        <v>8316</v>
      </c>
      <c r="Q2792" s="9">
        <f t="shared" si="215"/>
        <v>105</v>
      </c>
      <c r="R2792">
        <f t="shared" si="216"/>
        <v>47.88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 t="s">
        <v>8315</v>
      </c>
      <c r="P2793" t="s">
        <v>8316</v>
      </c>
      <c r="Q2793" s="9">
        <f t="shared" si="215"/>
        <v>103</v>
      </c>
      <c r="R2793">
        <f t="shared" si="216"/>
        <v>73.209999999999994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 t="s">
        <v>8315</v>
      </c>
      <c r="P2794" t="s">
        <v>8316</v>
      </c>
      <c r="Q2794" s="9">
        <f t="shared" si="215"/>
        <v>108</v>
      </c>
      <c r="R2794">
        <f t="shared" si="216"/>
        <v>89.67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 t="s">
        <v>8315</v>
      </c>
      <c r="P2795" t="s">
        <v>8316</v>
      </c>
      <c r="Q2795" s="9">
        <f t="shared" si="215"/>
        <v>111</v>
      </c>
      <c r="R2795">
        <f t="shared" si="216"/>
        <v>151.46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 t="s">
        <v>8315</v>
      </c>
      <c r="P2796" t="s">
        <v>8316</v>
      </c>
      <c r="Q2796" s="9">
        <f t="shared" si="215"/>
        <v>150</v>
      </c>
      <c r="R2796">
        <f t="shared" si="216"/>
        <v>25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 t="s">
        <v>8315</v>
      </c>
      <c r="P2797" t="s">
        <v>8316</v>
      </c>
      <c r="Q2797" s="9">
        <f t="shared" si="215"/>
        <v>104</v>
      </c>
      <c r="R2797">
        <f t="shared" si="216"/>
        <v>36.5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 t="s">
        <v>8315</v>
      </c>
      <c r="P2798" t="s">
        <v>8316</v>
      </c>
      <c r="Q2798" s="9">
        <f t="shared" si="215"/>
        <v>116</v>
      </c>
      <c r="R2798">
        <f t="shared" si="216"/>
        <v>44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 t="s">
        <v>8315</v>
      </c>
      <c r="P2799" t="s">
        <v>8316</v>
      </c>
      <c r="Q2799" s="9">
        <f t="shared" si="215"/>
        <v>103</v>
      </c>
      <c r="R2799">
        <f t="shared" si="216"/>
        <v>87.36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 t="s">
        <v>8315</v>
      </c>
      <c r="P2800" t="s">
        <v>8316</v>
      </c>
      <c r="Q2800" s="9">
        <f t="shared" si="215"/>
        <v>101</v>
      </c>
      <c r="R2800">
        <f t="shared" si="216"/>
        <v>36.47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 t="s">
        <v>8315</v>
      </c>
      <c r="P2801" t="s">
        <v>8316</v>
      </c>
      <c r="Q2801" s="9">
        <f t="shared" si="215"/>
        <v>117</v>
      </c>
      <c r="R2801">
        <f t="shared" si="216"/>
        <v>44.86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 t="s">
        <v>8315</v>
      </c>
      <c r="P2802" t="s">
        <v>8316</v>
      </c>
      <c r="Q2802" s="9">
        <f t="shared" si="215"/>
        <v>133</v>
      </c>
      <c r="R2802">
        <f t="shared" si="216"/>
        <v>42.9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 t="s">
        <v>8315</v>
      </c>
      <c r="P2803" t="s">
        <v>8316</v>
      </c>
      <c r="Q2803" s="9">
        <f t="shared" si="215"/>
        <v>133</v>
      </c>
      <c r="R2803">
        <f t="shared" si="216"/>
        <v>51.23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 t="s">
        <v>8315</v>
      </c>
      <c r="P2804" t="s">
        <v>8316</v>
      </c>
      <c r="Q2804" s="9">
        <f t="shared" si="215"/>
        <v>102</v>
      </c>
      <c r="R2804">
        <f t="shared" si="216"/>
        <v>33.94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 t="s">
        <v>8315</v>
      </c>
      <c r="P2805" t="s">
        <v>8316</v>
      </c>
      <c r="Q2805" s="9">
        <f t="shared" si="215"/>
        <v>128</v>
      </c>
      <c r="R2805">
        <f t="shared" si="216"/>
        <v>90.74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 t="s">
        <v>8315</v>
      </c>
      <c r="P2806" t="s">
        <v>8316</v>
      </c>
      <c r="Q2806" s="9">
        <f t="shared" si="215"/>
        <v>115</v>
      </c>
      <c r="R2806">
        <f t="shared" si="216"/>
        <v>50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 t="s">
        <v>8315</v>
      </c>
      <c r="P2807" t="s">
        <v>8316</v>
      </c>
      <c r="Q2807" s="9">
        <f t="shared" si="215"/>
        <v>110</v>
      </c>
      <c r="R2807">
        <f t="shared" si="216"/>
        <v>24.44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 t="s">
        <v>8315</v>
      </c>
      <c r="P2808" t="s">
        <v>8316</v>
      </c>
      <c r="Q2808" s="9">
        <f t="shared" si="215"/>
        <v>112</v>
      </c>
      <c r="R2808">
        <f t="shared" si="216"/>
        <v>44.25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 t="s">
        <v>8315</v>
      </c>
      <c r="P2809" t="s">
        <v>8316</v>
      </c>
      <c r="Q2809" s="9">
        <f t="shared" si="215"/>
        <v>126</v>
      </c>
      <c r="R2809">
        <f t="shared" si="216"/>
        <v>67.739999999999995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 t="s">
        <v>8315</v>
      </c>
      <c r="P2810" t="s">
        <v>8316</v>
      </c>
      <c r="Q2810" s="9">
        <f t="shared" si="215"/>
        <v>100</v>
      </c>
      <c r="R2810">
        <f t="shared" si="216"/>
        <v>65.38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 t="s">
        <v>8315</v>
      </c>
      <c r="P2811" t="s">
        <v>8316</v>
      </c>
      <c r="Q2811" s="9">
        <f t="shared" si="215"/>
        <v>102</v>
      </c>
      <c r="R2811">
        <f t="shared" si="216"/>
        <v>121.9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 t="s">
        <v>8315</v>
      </c>
      <c r="P2812" t="s">
        <v>8316</v>
      </c>
      <c r="Q2812" s="9">
        <f t="shared" si="215"/>
        <v>108</v>
      </c>
      <c r="R2812">
        <f t="shared" si="216"/>
        <v>47.46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 t="s">
        <v>8315</v>
      </c>
      <c r="P2813" t="s">
        <v>8316</v>
      </c>
      <c r="Q2813" s="9">
        <f t="shared" si="215"/>
        <v>100</v>
      </c>
      <c r="R2813">
        <f t="shared" si="216"/>
        <v>92.84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 t="s">
        <v>8315</v>
      </c>
      <c r="P2814" t="s">
        <v>8316</v>
      </c>
      <c r="Q2814" s="9">
        <f t="shared" si="215"/>
        <v>113</v>
      </c>
      <c r="R2814">
        <f t="shared" si="216"/>
        <v>68.25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 t="s">
        <v>8315</v>
      </c>
      <c r="P2815" t="s">
        <v>8316</v>
      </c>
      <c r="Q2815" s="9">
        <f t="shared" si="215"/>
        <v>128</v>
      </c>
      <c r="R2815">
        <f t="shared" si="216"/>
        <v>37.21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 t="s">
        <v>8315</v>
      </c>
      <c r="P2816" t="s">
        <v>8316</v>
      </c>
      <c r="Q2816" s="9">
        <f t="shared" si="215"/>
        <v>108</v>
      </c>
      <c r="R2816">
        <f t="shared" si="216"/>
        <v>25.25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 t="s">
        <v>8315</v>
      </c>
      <c r="P2817" t="s">
        <v>8316</v>
      </c>
      <c r="Q2817" s="9">
        <f t="shared" si="215"/>
        <v>242</v>
      </c>
      <c r="R2817">
        <f t="shared" si="216"/>
        <v>43.21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 t="s">
        <v>8315</v>
      </c>
      <c r="P2818" t="s">
        <v>8316</v>
      </c>
      <c r="Q2818" s="9">
        <f t="shared" ref="Q2818:Q2881" si="220">ROUND(E2818/D2818*100,0)</f>
        <v>142</v>
      </c>
      <c r="R2818">
        <f t="shared" si="216"/>
        <v>25.13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 t="s">
        <v>8315</v>
      </c>
      <c r="P2819" t="s">
        <v>8316</v>
      </c>
      <c r="Q2819" s="9">
        <f t="shared" si="220"/>
        <v>130</v>
      </c>
      <c r="R2819">
        <f t="shared" ref="R2819:R2882" si="221">IFERROR(ROUND(E2819/L2819,2),0)</f>
        <v>23.64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 t="s">
        <v>8315</v>
      </c>
      <c r="P2820" t="s">
        <v>8316</v>
      </c>
      <c r="Q2820" s="9">
        <f t="shared" si="220"/>
        <v>106</v>
      </c>
      <c r="R2820">
        <f t="shared" si="221"/>
        <v>103.95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 t="s">
        <v>8315</v>
      </c>
      <c r="P2821" t="s">
        <v>8316</v>
      </c>
      <c r="Q2821" s="9">
        <f t="shared" si="220"/>
        <v>105</v>
      </c>
      <c r="R2821">
        <f t="shared" si="221"/>
        <v>50.38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 t="s">
        <v>8315</v>
      </c>
      <c r="P2822" t="s">
        <v>8316</v>
      </c>
      <c r="Q2822" s="9">
        <f t="shared" si="220"/>
        <v>136</v>
      </c>
      <c r="R2822">
        <f t="shared" si="221"/>
        <v>13.6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 t="s">
        <v>8315</v>
      </c>
      <c r="P2823" t="s">
        <v>8316</v>
      </c>
      <c r="Q2823" s="9">
        <f t="shared" si="220"/>
        <v>100</v>
      </c>
      <c r="R2823">
        <f t="shared" si="221"/>
        <v>28.57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 t="s">
        <v>8315</v>
      </c>
      <c r="P2824" t="s">
        <v>8316</v>
      </c>
      <c r="Q2824" s="9">
        <f t="shared" si="220"/>
        <v>100</v>
      </c>
      <c r="R2824">
        <f t="shared" si="221"/>
        <v>63.83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 t="s">
        <v>8315</v>
      </c>
      <c r="P2825" t="s">
        <v>8316</v>
      </c>
      <c r="Q2825" s="9">
        <f t="shared" si="220"/>
        <v>124</v>
      </c>
      <c r="R2825">
        <f t="shared" si="221"/>
        <v>8.86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 t="s">
        <v>8315</v>
      </c>
      <c r="P2826" t="s">
        <v>8316</v>
      </c>
      <c r="Q2826" s="9">
        <f t="shared" si="220"/>
        <v>117</v>
      </c>
      <c r="R2826">
        <f t="shared" si="221"/>
        <v>50.67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 t="s">
        <v>8315</v>
      </c>
      <c r="P2827" t="s">
        <v>8316</v>
      </c>
      <c r="Q2827" s="9">
        <f t="shared" si="220"/>
        <v>103</v>
      </c>
      <c r="R2827">
        <f t="shared" si="221"/>
        <v>60.78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 t="s">
        <v>8315</v>
      </c>
      <c r="P2828" t="s">
        <v>8316</v>
      </c>
      <c r="Q2828" s="9">
        <f t="shared" si="220"/>
        <v>108</v>
      </c>
      <c r="R2828">
        <f t="shared" si="221"/>
        <v>113.42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 t="s">
        <v>8315</v>
      </c>
      <c r="P2829" t="s">
        <v>8316</v>
      </c>
      <c r="Q2829" s="9">
        <f t="shared" si="220"/>
        <v>120</v>
      </c>
      <c r="R2829">
        <f t="shared" si="221"/>
        <v>104.57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 t="s">
        <v>8315</v>
      </c>
      <c r="P2830" t="s">
        <v>8316</v>
      </c>
      <c r="Q2830" s="9">
        <f t="shared" si="220"/>
        <v>100</v>
      </c>
      <c r="R2830">
        <f t="shared" si="221"/>
        <v>98.31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 t="s">
        <v>8315</v>
      </c>
      <c r="P2831" t="s">
        <v>8316</v>
      </c>
      <c r="Q2831" s="9">
        <f t="shared" si="220"/>
        <v>107</v>
      </c>
      <c r="R2831">
        <f t="shared" si="221"/>
        <v>35.04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 t="s">
        <v>8315</v>
      </c>
      <c r="P2832" t="s">
        <v>8316</v>
      </c>
      <c r="Q2832" s="9">
        <f t="shared" si="220"/>
        <v>100</v>
      </c>
      <c r="R2832">
        <f t="shared" si="221"/>
        <v>272.73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 t="s">
        <v>8315</v>
      </c>
      <c r="P2833" t="s">
        <v>8316</v>
      </c>
      <c r="Q2833" s="9">
        <f t="shared" si="220"/>
        <v>111</v>
      </c>
      <c r="R2833">
        <f t="shared" si="221"/>
        <v>63.85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 t="s">
        <v>8315</v>
      </c>
      <c r="P2834" t="s">
        <v>8316</v>
      </c>
      <c r="Q2834" s="9">
        <f t="shared" si="220"/>
        <v>115</v>
      </c>
      <c r="R2834">
        <f t="shared" si="221"/>
        <v>30.19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 t="s">
        <v>8315</v>
      </c>
      <c r="P2835" t="s">
        <v>8316</v>
      </c>
      <c r="Q2835" s="9">
        <f t="shared" si="220"/>
        <v>108</v>
      </c>
      <c r="R2835">
        <f t="shared" si="221"/>
        <v>83.51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 t="s">
        <v>8315</v>
      </c>
      <c r="P2836" t="s">
        <v>8316</v>
      </c>
      <c r="Q2836" s="9">
        <f t="shared" si="220"/>
        <v>170</v>
      </c>
      <c r="R2836">
        <f t="shared" si="221"/>
        <v>64.760000000000005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 t="s">
        <v>8315</v>
      </c>
      <c r="P2837" t="s">
        <v>8316</v>
      </c>
      <c r="Q2837" s="9">
        <f t="shared" si="220"/>
        <v>187</v>
      </c>
      <c r="R2837">
        <f t="shared" si="221"/>
        <v>20.12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 t="s">
        <v>8315</v>
      </c>
      <c r="P2838" t="s">
        <v>8316</v>
      </c>
      <c r="Q2838" s="9">
        <f t="shared" si="220"/>
        <v>108</v>
      </c>
      <c r="R2838">
        <f t="shared" si="221"/>
        <v>44.09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 t="s">
        <v>8315</v>
      </c>
      <c r="P2839" t="s">
        <v>8316</v>
      </c>
      <c r="Q2839" s="9">
        <f t="shared" si="220"/>
        <v>100</v>
      </c>
      <c r="R2839">
        <f t="shared" si="221"/>
        <v>40.479999999999997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 t="s">
        <v>8315</v>
      </c>
      <c r="P2840" t="s">
        <v>8316</v>
      </c>
      <c r="Q2840" s="9">
        <f t="shared" si="220"/>
        <v>120</v>
      </c>
      <c r="R2840">
        <f t="shared" si="221"/>
        <v>44.54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 t="s">
        <v>8315</v>
      </c>
      <c r="P2841" t="s">
        <v>8316</v>
      </c>
      <c r="Q2841" s="9">
        <f t="shared" si="220"/>
        <v>111</v>
      </c>
      <c r="R2841">
        <f t="shared" si="221"/>
        <v>125.81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 t="s">
        <v>8315</v>
      </c>
      <c r="P2842" t="s">
        <v>8316</v>
      </c>
      <c r="Q2842" s="9">
        <f t="shared" si="220"/>
        <v>104</v>
      </c>
      <c r="R2842">
        <f t="shared" si="221"/>
        <v>19.7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 t="s">
        <v>8315</v>
      </c>
      <c r="P2843" t="s">
        <v>8316</v>
      </c>
      <c r="Q2843" s="9">
        <f t="shared" si="220"/>
        <v>1</v>
      </c>
      <c r="R2843">
        <f t="shared" si="221"/>
        <v>10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 t="s">
        <v>8315</v>
      </c>
      <c r="P2844" t="s">
        <v>8316</v>
      </c>
      <c r="Q2844" s="9">
        <f t="shared" si="220"/>
        <v>0</v>
      </c>
      <c r="R2844">
        <f t="shared" si="221"/>
        <v>0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 t="s">
        <v>8315</v>
      </c>
      <c r="P2845" t="s">
        <v>8316</v>
      </c>
      <c r="Q2845" s="9">
        <f t="shared" si="220"/>
        <v>0</v>
      </c>
      <c r="R2845">
        <f t="shared" si="221"/>
        <v>0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 t="s">
        <v>8315</v>
      </c>
      <c r="P2846" t="s">
        <v>8316</v>
      </c>
      <c r="Q2846" s="9">
        <f t="shared" si="220"/>
        <v>5</v>
      </c>
      <c r="R2846">
        <f t="shared" si="221"/>
        <v>30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 t="s">
        <v>8315</v>
      </c>
      <c r="P2847" t="s">
        <v>8316</v>
      </c>
      <c r="Q2847" s="9">
        <f t="shared" si="220"/>
        <v>32</v>
      </c>
      <c r="R2847">
        <f t="shared" si="221"/>
        <v>60.67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 t="s">
        <v>8315</v>
      </c>
      <c r="P2848" t="s">
        <v>8316</v>
      </c>
      <c r="Q2848" s="9">
        <f t="shared" si="220"/>
        <v>0</v>
      </c>
      <c r="R2848">
        <f t="shared" si="221"/>
        <v>0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 t="s">
        <v>8315</v>
      </c>
      <c r="P2849" t="s">
        <v>8316</v>
      </c>
      <c r="Q2849" s="9">
        <f t="shared" si="220"/>
        <v>0</v>
      </c>
      <c r="R2849">
        <f t="shared" si="221"/>
        <v>0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 t="s">
        <v>8315</v>
      </c>
      <c r="P2850" t="s">
        <v>8316</v>
      </c>
      <c r="Q2850" s="9">
        <f t="shared" si="220"/>
        <v>0</v>
      </c>
      <c r="R2850">
        <f t="shared" si="221"/>
        <v>23.33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 t="s">
        <v>8315</v>
      </c>
      <c r="P2851" t="s">
        <v>8316</v>
      </c>
      <c r="Q2851" s="9">
        <f t="shared" si="220"/>
        <v>1</v>
      </c>
      <c r="R2851">
        <f t="shared" si="221"/>
        <v>5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 t="s">
        <v>8315</v>
      </c>
      <c r="P2852" t="s">
        <v>8316</v>
      </c>
      <c r="Q2852" s="9">
        <f t="shared" si="220"/>
        <v>4</v>
      </c>
      <c r="R2852">
        <f t="shared" si="221"/>
        <v>23.92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 t="s">
        <v>8315</v>
      </c>
      <c r="P2853" t="s">
        <v>8316</v>
      </c>
      <c r="Q2853" s="9">
        <f t="shared" si="220"/>
        <v>0</v>
      </c>
      <c r="R2853">
        <f t="shared" si="221"/>
        <v>0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 t="s">
        <v>8315</v>
      </c>
      <c r="P2854" t="s">
        <v>8316</v>
      </c>
      <c r="Q2854" s="9">
        <f t="shared" si="220"/>
        <v>2</v>
      </c>
      <c r="R2854">
        <f t="shared" si="221"/>
        <v>15.83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 t="s">
        <v>8315</v>
      </c>
      <c r="P2855" t="s">
        <v>8316</v>
      </c>
      <c r="Q2855" s="9">
        <f t="shared" si="220"/>
        <v>0</v>
      </c>
      <c r="R2855">
        <f t="shared" si="221"/>
        <v>0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 t="s">
        <v>8315</v>
      </c>
      <c r="P2856" t="s">
        <v>8316</v>
      </c>
      <c r="Q2856" s="9">
        <f t="shared" si="220"/>
        <v>42</v>
      </c>
      <c r="R2856">
        <f t="shared" si="221"/>
        <v>29.79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 t="s">
        <v>8315</v>
      </c>
      <c r="P2857" t="s">
        <v>8316</v>
      </c>
      <c r="Q2857" s="9">
        <f t="shared" si="220"/>
        <v>50</v>
      </c>
      <c r="R2857">
        <f t="shared" si="221"/>
        <v>60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 t="s">
        <v>8315</v>
      </c>
      <c r="P2858" t="s">
        <v>8316</v>
      </c>
      <c r="Q2858" s="9">
        <f t="shared" si="220"/>
        <v>5</v>
      </c>
      <c r="R2858">
        <f t="shared" si="221"/>
        <v>24.33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 t="s">
        <v>8315</v>
      </c>
      <c r="P2859" t="s">
        <v>8316</v>
      </c>
      <c r="Q2859" s="9">
        <f t="shared" si="220"/>
        <v>20</v>
      </c>
      <c r="R2859">
        <f t="shared" si="221"/>
        <v>500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 t="s">
        <v>8315</v>
      </c>
      <c r="P2860" t="s">
        <v>8316</v>
      </c>
      <c r="Q2860" s="9">
        <f t="shared" si="220"/>
        <v>0</v>
      </c>
      <c r="R2860">
        <f t="shared" si="221"/>
        <v>0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 t="s">
        <v>8315</v>
      </c>
      <c r="P2861" t="s">
        <v>8316</v>
      </c>
      <c r="Q2861" s="9">
        <f t="shared" si="220"/>
        <v>2</v>
      </c>
      <c r="R2861">
        <f t="shared" si="221"/>
        <v>35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 t="s">
        <v>8315</v>
      </c>
      <c r="P2862" t="s">
        <v>8316</v>
      </c>
      <c r="Q2862" s="9">
        <f t="shared" si="220"/>
        <v>7</v>
      </c>
      <c r="R2862">
        <f t="shared" si="221"/>
        <v>29.56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 t="s">
        <v>8315</v>
      </c>
      <c r="P2863" t="s">
        <v>8316</v>
      </c>
      <c r="Q2863" s="9">
        <f t="shared" si="220"/>
        <v>32</v>
      </c>
      <c r="R2863">
        <f t="shared" si="221"/>
        <v>26.67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 t="s">
        <v>8315</v>
      </c>
      <c r="P2864" t="s">
        <v>8316</v>
      </c>
      <c r="Q2864" s="9">
        <f t="shared" si="220"/>
        <v>0</v>
      </c>
      <c r="R2864">
        <f t="shared" si="221"/>
        <v>18.329999999999998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 t="s">
        <v>8315</v>
      </c>
      <c r="P2865" t="s">
        <v>8316</v>
      </c>
      <c r="Q2865" s="9">
        <f t="shared" si="220"/>
        <v>0</v>
      </c>
      <c r="R2865">
        <f t="shared" si="221"/>
        <v>20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 t="s">
        <v>8315</v>
      </c>
      <c r="P2866" t="s">
        <v>8316</v>
      </c>
      <c r="Q2866" s="9">
        <f t="shared" si="220"/>
        <v>2</v>
      </c>
      <c r="R2866">
        <f t="shared" si="221"/>
        <v>13.33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 t="s">
        <v>8315</v>
      </c>
      <c r="P2867" t="s">
        <v>8316</v>
      </c>
      <c r="Q2867" s="9">
        <f t="shared" si="220"/>
        <v>0</v>
      </c>
      <c r="R2867">
        <f t="shared" si="221"/>
        <v>0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 t="s">
        <v>8315</v>
      </c>
      <c r="P2868" t="s">
        <v>8316</v>
      </c>
      <c r="Q2868" s="9">
        <f t="shared" si="220"/>
        <v>1</v>
      </c>
      <c r="R2868">
        <f t="shared" si="221"/>
        <v>22.5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 t="s">
        <v>8315</v>
      </c>
      <c r="P2869" t="s">
        <v>8316</v>
      </c>
      <c r="Q2869" s="9">
        <f t="shared" si="220"/>
        <v>20</v>
      </c>
      <c r="R2869">
        <f t="shared" si="221"/>
        <v>50.4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 t="s">
        <v>8315</v>
      </c>
      <c r="P2870" t="s">
        <v>8316</v>
      </c>
      <c r="Q2870" s="9">
        <f t="shared" si="220"/>
        <v>42</v>
      </c>
      <c r="R2870">
        <f t="shared" si="221"/>
        <v>105.03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 t="s">
        <v>8315</v>
      </c>
      <c r="P2871" t="s">
        <v>8316</v>
      </c>
      <c r="Q2871" s="9">
        <f t="shared" si="220"/>
        <v>1</v>
      </c>
      <c r="R2871">
        <f t="shared" si="221"/>
        <v>35.4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 t="s">
        <v>8315</v>
      </c>
      <c r="P2872" t="s">
        <v>8316</v>
      </c>
      <c r="Q2872" s="9">
        <f t="shared" si="220"/>
        <v>15</v>
      </c>
      <c r="R2872">
        <f t="shared" si="221"/>
        <v>83.33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 t="s">
        <v>8315</v>
      </c>
      <c r="P2873" t="s">
        <v>8316</v>
      </c>
      <c r="Q2873" s="9">
        <f t="shared" si="220"/>
        <v>5</v>
      </c>
      <c r="R2873">
        <f t="shared" si="221"/>
        <v>35.92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 t="s">
        <v>8315</v>
      </c>
      <c r="P2874" t="s">
        <v>8316</v>
      </c>
      <c r="Q2874" s="9">
        <f t="shared" si="220"/>
        <v>0</v>
      </c>
      <c r="R2874">
        <f t="shared" si="221"/>
        <v>0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 t="s">
        <v>8315</v>
      </c>
      <c r="P2875" t="s">
        <v>8316</v>
      </c>
      <c r="Q2875" s="9">
        <f t="shared" si="220"/>
        <v>38</v>
      </c>
      <c r="R2875">
        <f t="shared" si="221"/>
        <v>119.13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 t="s">
        <v>8315</v>
      </c>
      <c r="P2876" t="s">
        <v>8316</v>
      </c>
      <c r="Q2876" s="9">
        <f t="shared" si="220"/>
        <v>5</v>
      </c>
      <c r="R2876">
        <f t="shared" si="221"/>
        <v>90.33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 t="s">
        <v>8315</v>
      </c>
      <c r="P2877" t="s">
        <v>8316</v>
      </c>
      <c r="Q2877" s="9">
        <f t="shared" si="220"/>
        <v>0</v>
      </c>
      <c r="R2877">
        <f t="shared" si="221"/>
        <v>2.33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 t="s">
        <v>8315</v>
      </c>
      <c r="P2878" t="s">
        <v>8316</v>
      </c>
      <c r="Q2878" s="9">
        <f t="shared" si="220"/>
        <v>0</v>
      </c>
      <c r="R2878">
        <f t="shared" si="221"/>
        <v>0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 t="s">
        <v>8315</v>
      </c>
      <c r="P2879" t="s">
        <v>8316</v>
      </c>
      <c r="Q2879" s="9">
        <f t="shared" si="220"/>
        <v>11</v>
      </c>
      <c r="R2879">
        <f t="shared" si="221"/>
        <v>108.33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 t="s">
        <v>8315</v>
      </c>
      <c r="P2880" t="s">
        <v>8316</v>
      </c>
      <c r="Q2880" s="9">
        <f t="shared" si="220"/>
        <v>2</v>
      </c>
      <c r="R2880">
        <f t="shared" si="221"/>
        <v>15.75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 t="s">
        <v>8315</v>
      </c>
      <c r="P2881" t="s">
        <v>8316</v>
      </c>
      <c r="Q2881" s="9">
        <f t="shared" si="220"/>
        <v>0</v>
      </c>
      <c r="R2881">
        <f t="shared" si="221"/>
        <v>29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 t="s">
        <v>8315</v>
      </c>
      <c r="P2882" t="s">
        <v>8316</v>
      </c>
      <c r="Q2882" s="9">
        <f t="shared" ref="Q2882:Q2945" si="225">ROUND(E2882/D2882*100,0)</f>
        <v>23</v>
      </c>
      <c r="R2882">
        <f t="shared" si="221"/>
        <v>96.55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 t="s">
        <v>8315</v>
      </c>
      <c r="P2883" t="s">
        <v>8316</v>
      </c>
      <c r="Q2883" s="9">
        <f t="shared" si="225"/>
        <v>0</v>
      </c>
      <c r="R2883">
        <f t="shared" ref="R2883:R2946" si="226">IFERROR(ROUND(E2883/L2883,2),0)</f>
        <v>0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 t="s">
        <v>8315</v>
      </c>
      <c r="P2884" t="s">
        <v>8316</v>
      </c>
      <c r="Q2884" s="9">
        <f t="shared" si="225"/>
        <v>34</v>
      </c>
      <c r="R2884">
        <f t="shared" si="226"/>
        <v>63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 t="s">
        <v>8315</v>
      </c>
      <c r="P2885" t="s">
        <v>8316</v>
      </c>
      <c r="Q2885" s="9">
        <f t="shared" si="225"/>
        <v>19</v>
      </c>
      <c r="R2885">
        <f t="shared" si="226"/>
        <v>381.6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 t="s">
        <v>8315</v>
      </c>
      <c r="P2886" t="s">
        <v>8316</v>
      </c>
      <c r="Q2886" s="9">
        <f t="shared" si="225"/>
        <v>0</v>
      </c>
      <c r="R2886">
        <f t="shared" si="226"/>
        <v>46.25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 t="s">
        <v>8315</v>
      </c>
      <c r="P2887" t="s">
        <v>8316</v>
      </c>
      <c r="Q2887" s="9">
        <f t="shared" si="225"/>
        <v>33</v>
      </c>
      <c r="R2887">
        <f t="shared" si="226"/>
        <v>26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 t="s">
        <v>8315</v>
      </c>
      <c r="P2888" t="s">
        <v>8316</v>
      </c>
      <c r="Q2888" s="9">
        <f t="shared" si="225"/>
        <v>5</v>
      </c>
      <c r="R2888">
        <f t="shared" si="226"/>
        <v>10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 t="s">
        <v>8315</v>
      </c>
      <c r="P2889" t="s">
        <v>8316</v>
      </c>
      <c r="Q2889" s="9">
        <f t="shared" si="225"/>
        <v>0</v>
      </c>
      <c r="R2889">
        <f t="shared" si="226"/>
        <v>5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 t="s">
        <v>8315</v>
      </c>
      <c r="P2890" t="s">
        <v>8316</v>
      </c>
      <c r="Q2890" s="9">
        <f t="shared" si="225"/>
        <v>0</v>
      </c>
      <c r="R2890">
        <f t="shared" si="226"/>
        <v>0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 t="s">
        <v>8315</v>
      </c>
      <c r="P2891" t="s">
        <v>8316</v>
      </c>
      <c r="Q2891" s="9">
        <f t="shared" si="225"/>
        <v>38</v>
      </c>
      <c r="R2891">
        <f t="shared" si="226"/>
        <v>81.569999999999993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 t="s">
        <v>8315</v>
      </c>
      <c r="P2892" t="s">
        <v>8316</v>
      </c>
      <c r="Q2892" s="9">
        <f t="shared" si="225"/>
        <v>1</v>
      </c>
      <c r="R2892">
        <f t="shared" si="226"/>
        <v>7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 t="s">
        <v>8315</v>
      </c>
      <c r="P2893" t="s">
        <v>8316</v>
      </c>
      <c r="Q2893" s="9">
        <f t="shared" si="225"/>
        <v>3</v>
      </c>
      <c r="R2893">
        <f t="shared" si="226"/>
        <v>27.3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 t="s">
        <v>8315</v>
      </c>
      <c r="P2894" t="s">
        <v>8316</v>
      </c>
      <c r="Q2894" s="9">
        <f t="shared" si="225"/>
        <v>9</v>
      </c>
      <c r="R2894">
        <f t="shared" si="226"/>
        <v>29.41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 t="s">
        <v>8315</v>
      </c>
      <c r="P2895" t="s">
        <v>8316</v>
      </c>
      <c r="Q2895" s="9">
        <f t="shared" si="225"/>
        <v>1</v>
      </c>
      <c r="R2895">
        <f t="shared" si="226"/>
        <v>12.5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 t="s">
        <v>8315</v>
      </c>
      <c r="P2896" t="s">
        <v>8316</v>
      </c>
      <c r="Q2896" s="9">
        <f t="shared" si="225"/>
        <v>0</v>
      </c>
      <c r="R2896">
        <f t="shared" si="226"/>
        <v>0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 t="s">
        <v>8315</v>
      </c>
      <c r="P2897" t="s">
        <v>8316</v>
      </c>
      <c r="Q2897" s="9">
        <f t="shared" si="225"/>
        <v>5</v>
      </c>
      <c r="R2897">
        <f t="shared" si="226"/>
        <v>5.75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 t="s">
        <v>8315</v>
      </c>
      <c r="P2898" t="s">
        <v>8316</v>
      </c>
      <c r="Q2898" s="9">
        <f t="shared" si="225"/>
        <v>21</v>
      </c>
      <c r="R2898">
        <f t="shared" si="226"/>
        <v>52.08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 t="s">
        <v>8315</v>
      </c>
      <c r="P2899" t="s">
        <v>8316</v>
      </c>
      <c r="Q2899" s="9">
        <f t="shared" si="225"/>
        <v>5</v>
      </c>
      <c r="R2899">
        <f t="shared" si="226"/>
        <v>183.33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 t="s">
        <v>8315</v>
      </c>
      <c r="P2900" t="s">
        <v>8316</v>
      </c>
      <c r="Q2900" s="9">
        <f t="shared" si="225"/>
        <v>4</v>
      </c>
      <c r="R2900">
        <f t="shared" si="226"/>
        <v>26.33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 t="s">
        <v>8315</v>
      </c>
      <c r="P2901" t="s">
        <v>8316</v>
      </c>
      <c r="Q2901" s="9">
        <f t="shared" si="225"/>
        <v>0</v>
      </c>
      <c r="R2901">
        <f t="shared" si="226"/>
        <v>0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 t="s">
        <v>8315</v>
      </c>
      <c r="P2902" t="s">
        <v>8316</v>
      </c>
      <c r="Q2902" s="9">
        <f t="shared" si="225"/>
        <v>62</v>
      </c>
      <c r="R2902">
        <f t="shared" si="226"/>
        <v>486.43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 t="s">
        <v>8315</v>
      </c>
      <c r="P2903" t="s">
        <v>8316</v>
      </c>
      <c r="Q2903" s="9">
        <f t="shared" si="225"/>
        <v>1</v>
      </c>
      <c r="R2903">
        <f t="shared" si="226"/>
        <v>3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 t="s">
        <v>8315</v>
      </c>
      <c r="P2904" t="s">
        <v>8316</v>
      </c>
      <c r="Q2904" s="9">
        <f t="shared" si="225"/>
        <v>0</v>
      </c>
      <c r="R2904">
        <f t="shared" si="226"/>
        <v>25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 t="s">
        <v>8315</v>
      </c>
      <c r="P2905" t="s">
        <v>8316</v>
      </c>
      <c r="Q2905" s="9">
        <f t="shared" si="225"/>
        <v>1</v>
      </c>
      <c r="R2905">
        <f t="shared" si="226"/>
        <v>9.75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 t="s">
        <v>8315</v>
      </c>
      <c r="P2906" t="s">
        <v>8316</v>
      </c>
      <c r="Q2906" s="9">
        <f t="shared" si="225"/>
        <v>5</v>
      </c>
      <c r="R2906">
        <f t="shared" si="226"/>
        <v>18.75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 t="s">
        <v>8315</v>
      </c>
      <c r="P2907" t="s">
        <v>8316</v>
      </c>
      <c r="Q2907" s="9">
        <f t="shared" si="225"/>
        <v>18</v>
      </c>
      <c r="R2907">
        <f t="shared" si="226"/>
        <v>36.590000000000003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 t="s">
        <v>8315</v>
      </c>
      <c r="P2908" t="s">
        <v>8316</v>
      </c>
      <c r="Q2908" s="9">
        <f t="shared" si="225"/>
        <v>9</v>
      </c>
      <c r="R2908">
        <f t="shared" si="226"/>
        <v>80.709999999999994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 t="s">
        <v>8315</v>
      </c>
      <c r="P2909" t="s">
        <v>8316</v>
      </c>
      <c r="Q2909" s="9">
        <f t="shared" si="225"/>
        <v>0</v>
      </c>
      <c r="R2909">
        <f t="shared" si="226"/>
        <v>1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 t="s">
        <v>8315</v>
      </c>
      <c r="P2910" t="s">
        <v>8316</v>
      </c>
      <c r="Q2910" s="9">
        <f t="shared" si="225"/>
        <v>3</v>
      </c>
      <c r="R2910">
        <f t="shared" si="226"/>
        <v>52.8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 t="s">
        <v>8315</v>
      </c>
      <c r="P2911" t="s">
        <v>8316</v>
      </c>
      <c r="Q2911" s="9">
        <f t="shared" si="225"/>
        <v>0</v>
      </c>
      <c r="R2911">
        <f t="shared" si="226"/>
        <v>20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 t="s">
        <v>8315</v>
      </c>
      <c r="P2912" t="s">
        <v>8316</v>
      </c>
      <c r="Q2912" s="9">
        <f t="shared" si="225"/>
        <v>0</v>
      </c>
      <c r="R2912">
        <f t="shared" si="226"/>
        <v>1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 t="s">
        <v>8315</v>
      </c>
      <c r="P2913" t="s">
        <v>8316</v>
      </c>
      <c r="Q2913" s="9">
        <f t="shared" si="225"/>
        <v>37</v>
      </c>
      <c r="R2913">
        <f t="shared" si="226"/>
        <v>46.93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 t="s">
        <v>8315</v>
      </c>
      <c r="P2914" t="s">
        <v>8316</v>
      </c>
      <c r="Q2914" s="9">
        <f t="shared" si="225"/>
        <v>14</v>
      </c>
      <c r="R2914">
        <f t="shared" si="226"/>
        <v>78.08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 t="s">
        <v>8315</v>
      </c>
      <c r="P2915" t="s">
        <v>8316</v>
      </c>
      <c r="Q2915" s="9">
        <f t="shared" si="225"/>
        <v>0</v>
      </c>
      <c r="R2915">
        <f t="shared" si="226"/>
        <v>1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 t="s">
        <v>8315</v>
      </c>
      <c r="P2916" t="s">
        <v>8316</v>
      </c>
      <c r="Q2916" s="9">
        <f t="shared" si="225"/>
        <v>0</v>
      </c>
      <c r="R2916">
        <f t="shared" si="226"/>
        <v>1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 t="s">
        <v>8315</v>
      </c>
      <c r="P2917" t="s">
        <v>8316</v>
      </c>
      <c r="Q2917" s="9">
        <f t="shared" si="225"/>
        <v>61</v>
      </c>
      <c r="R2917">
        <f t="shared" si="226"/>
        <v>203.67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 t="s">
        <v>8315</v>
      </c>
      <c r="P2918" t="s">
        <v>8316</v>
      </c>
      <c r="Q2918" s="9">
        <f t="shared" si="225"/>
        <v>8</v>
      </c>
      <c r="R2918">
        <f t="shared" si="226"/>
        <v>20.71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 t="s">
        <v>8315</v>
      </c>
      <c r="P2919" t="s">
        <v>8316</v>
      </c>
      <c r="Q2919" s="9">
        <f t="shared" si="225"/>
        <v>22</v>
      </c>
      <c r="R2919">
        <f t="shared" si="226"/>
        <v>48.56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 t="s">
        <v>8315</v>
      </c>
      <c r="P2920" t="s">
        <v>8316</v>
      </c>
      <c r="Q2920" s="9">
        <f t="shared" si="225"/>
        <v>27</v>
      </c>
      <c r="R2920">
        <f t="shared" si="226"/>
        <v>68.099999999999994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 t="s">
        <v>8315</v>
      </c>
      <c r="P2921" t="s">
        <v>8316</v>
      </c>
      <c r="Q2921" s="9">
        <f t="shared" si="225"/>
        <v>9</v>
      </c>
      <c r="R2921">
        <f t="shared" si="226"/>
        <v>8.5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 t="s">
        <v>8315</v>
      </c>
      <c r="P2922" t="s">
        <v>8316</v>
      </c>
      <c r="Q2922" s="9">
        <f t="shared" si="225"/>
        <v>27</v>
      </c>
      <c r="R2922">
        <f t="shared" si="226"/>
        <v>51.62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 t="s">
        <v>8315</v>
      </c>
      <c r="P2923" t="s">
        <v>8357</v>
      </c>
      <c r="Q2923" s="9">
        <f t="shared" si="225"/>
        <v>129</v>
      </c>
      <c r="R2923">
        <f t="shared" si="226"/>
        <v>43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 t="s">
        <v>8315</v>
      </c>
      <c r="P2924" t="s">
        <v>8357</v>
      </c>
      <c r="Q2924" s="9">
        <f t="shared" si="225"/>
        <v>100</v>
      </c>
      <c r="R2924">
        <f t="shared" si="226"/>
        <v>83.33</v>
      </c>
      <c r="S2924" s="16">
        <f t="shared" si="227"/>
        <v>42097.874155092592</v>
      </c>
      <c r="T2924" s="16">
        <f t="shared" si="228"/>
        <v>42142.874155092592</v>
      </c>
      <c r="U2924">
        <f>YEAR(S2924)</f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 t="s">
        <v>8315</v>
      </c>
      <c r="P2925" t="s">
        <v>8357</v>
      </c>
      <c r="Q2925" s="9">
        <f t="shared" si="225"/>
        <v>100</v>
      </c>
      <c r="R2925">
        <f t="shared" si="226"/>
        <v>30</v>
      </c>
      <c r="S2925" s="16">
        <f t="shared" si="227"/>
        <v>42013.15253472222</v>
      </c>
      <c r="T2925" s="16">
        <f t="shared" si="228"/>
        <v>42028.125</v>
      </c>
      <c r="U2925">
        <f t="shared" ref="U2925:U2931" si="230">YEAR(S2925)</f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 t="s">
        <v>8315</v>
      </c>
      <c r="P2926" t="s">
        <v>8357</v>
      </c>
      <c r="Q2926" s="9">
        <f t="shared" si="225"/>
        <v>103</v>
      </c>
      <c r="R2926">
        <f t="shared" si="226"/>
        <v>175.51</v>
      </c>
      <c r="S2926" s="16">
        <f t="shared" si="227"/>
        <v>42103.556828703702</v>
      </c>
      <c r="T2926" s="16">
        <f t="shared" si="228"/>
        <v>42133.165972222225</v>
      </c>
      <c r="U2926">
        <f t="shared" si="230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 t="s">
        <v>8315</v>
      </c>
      <c r="P2927" t="s">
        <v>8357</v>
      </c>
      <c r="Q2927" s="9">
        <f t="shared" si="225"/>
        <v>102</v>
      </c>
      <c r="R2927">
        <f t="shared" si="226"/>
        <v>231.66</v>
      </c>
      <c r="S2927" s="16">
        <f t="shared" si="227"/>
        <v>41863.584120370368</v>
      </c>
      <c r="T2927" s="16">
        <f t="shared" si="228"/>
        <v>41893.584120370368</v>
      </c>
      <c r="U2927">
        <f t="shared" si="230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 t="s">
        <v>8315</v>
      </c>
      <c r="P2928" t="s">
        <v>8357</v>
      </c>
      <c r="Q2928" s="9">
        <f t="shared" si="225"/>
        <v>125</v>
      </c>
      <c r="R2928">
        <f t="shared" si="226"/>
        <v>75</v>
      </c>
      <c r="S2928" s="16">
        <f t="shared" si="227"/>
        <v>42044.765960648147</v>
      </c>
      <c r="T2928" s="16">
        <f t="shared" si="228"/>
        <v>42058.765960648147</v>
      </c>
      <c r="U2928">
        <f t="shared" si="230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 t="s">
        <v>8315</v>
      </c>
      <c r="P2929" t="s">
        <v>8357</v>
      </c>
      <c r="Q2929" s="9">
        <f t="shared" si="225"/>
        <v>131</v>
      </c>
      <c r="R2929">
        <f t="shared" si="226"/>
        <v>112.14</v>
      </c>
      <c r="S2929" s="16">
        <f t="shared" si="227"/>
        <v>41806.669317129628</v>
      </c>
      <c r="T2929" s="16">
        <f t="shared" si="228"/>
        <v>41835.208333333336</v>
      </c>
      <c r="U2929">
        <f t="shared" si="230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 t="s">
        <v>8315</v>
      </c>
      <c r="P2930" t="s">
        <v>8357</v>
      </c>
      <c r="Q2930" s="9">
        <f t="shared" si="225"/>
        <v>100</v>
      </c>
      <c r="R2930">
        <f t="shared" si="226"/>
        <v>41.67</v>
      </c>
      <c r="S2930" s="16">
        <f t="shared" si="227"/>
        <v>42403.998217592598</v>
      </c>
      <c r="T2930" s="16">
        <f t="shared" si="228"/>
        <v>42433.998217592598</v>
      </c>
      <c r="U2930">
        <f t="shared" si="230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 t="s">
        <v>8315</v>
      </c>
      <c r="P2931" t="s">
        <v>8357</v>
      </c>
      <c r="Q2931" s="9">
        <f t="shared" si="225"/>
        <v>102</v>
      </c>
      <c r="R2931">
        <f t="shared" si="226"/>
        <v>255.17</v>
      </c>
      <c r="S2931" s="16">
        <f t="shared" si="227"/>
        <v>41754.564328703702</v>
      </c>
      <c r="T2931" s="16">
        <f t="shared" si="228"/>
        <v>41784.564328703702</v>
      </c>
      <c r="U2931">
        <f t="shared" si="230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 t="s">
        <v>8315</v>
      </c>
      <c r="P2932" t="s">
        <v>8357</v>
      </c>
      <c r="Q2932" s="9">
        <f t="shared" si="225"/>
        <v>101</v>
      </c>
      <c r="R2932">
        <f t="shared" si="226"/>
        <v>162.77000000000001</v>
      </c>
      <c r="S2932" s="16">
        <f t="shared" si="227"/>
        <v>42101.584074074075</v>
      </c>
      <c r="T2932" s="16">
        <f t="shared" si="228"/>
        <v>42131.584074074075</v>
      </c>
      <c r="U2932">
        <f>YEAR(S2932)</f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 t="s">
        <v>8315</v>
      </c>
      <c r="P2933" t="s">
        <v>8357</v>
      </c>
      <c r="Q2933" s="9">
        <f t="shared" si="225"/>
        <v>106</v>
      </c>
      <c r="R2933">
        <f t="shared" si="226"/>
        <v>88.33</v>
      </c>
      <c r="S2933" s="16">
        <f t="shared" si="227"/>
        <v>41872.291238425925</v>
      </c>
      <c r="T2933" s="16">
        <f t="shared" si="228"/>
        <v>41897.255555555559</v>
      </c>
      <c r="U2933">
        <f t="shared" ref="U2933:U2938" si="231">YEAR(S2933)</f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 t="s">
        <v>8315</v>
      </c>
      <c r="P2934" t="s">
        <v>8357</v>
      </c>
      <c r="Q2934" s="9">
        <f t="shared" si="225"/>
        <v>105</v>
      </c>
      <c r="R2934">
        <f t="shared" si="226"/>
        <v>85.74</v>
      </c>
      <c r="S2934" s="16">
        <f t="shared" si="227"/>
        <v>42025.164780092593</v>
      </c>
      <c r="T2934" s="16">
        <f t="shared" si="228"/>
        <v>42056.458333333328</v>
      </c>
      <c r="U2934">
        <f t="shared" si="231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 t="s">
        <v>8315</v>
      </c>
      <c r="P2935" t="s">
        <v>8357</v>
      </c>
      <c r="Q2935" s="9">
        <f t="shared" si="225"/>
        <v>103</v>
      </c>
      <c r="R2935">
        <f t="shared" si="226"/>
        <v>47.57</v>
      </c>
      <c r="S2935" s="16">
        <f t="shared" si="227"/>
        <v>42495.956631944442</v>
      </c>
      <c r="T2935" s="16">
        <f t="shared" si="228"/>
        <v>42525.956631944442</v>
      </c>
      <c r="U2935">
        <f t="shared" si="231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 t="s">
        <v>8315</v>
      </c>
      <c r="P2936" t="s">
        <v>8357</v>
      </c>
      <c r="Q2936" s="9">
        <f t="shared" si="225"/>
        <v>108</v>
      </c>
      <c r="R2936">
        <f t="shared" si="226"/>
        <v>72.97</v>
      </c>
      <c r="S2936" s="16">
        <f t="shared" si="227"/>
        <v>41775.636157407411</v>
      </c>
      <c r="T2936" s="16">
        <f t="shared" si="228"/>
        <v>41805.636157407411</v>
      </c>
      <c r="U2936">
        <f t="shared" si="231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 t="s">
        <v>8315</v>
      </c>
      <c r="P2937" t="s">
        <v>8357</v>
      </c>
      <c r="Q2937" s="9">
        <f t="shared" si="225"/>
        <v>101</v>
      </c>
      <c r="R2937">
        <f t="shared" si="226"/>
        <v>90.54</v>
      </c>
      <c r="S2937" s="16">
        <f t="shared" si="227"/>
        <v>42553.583425925928</v>
      </c>
      <c r="T2937" s="16">
        <f t="shared" si="228"/>
        <v>42611.708333333328</v>
      </c>
      <c r="U2937">
        <f t="shared" si="231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 t="s">
        <v>8315</v>
      </c>
      <c r="P2938" t="s">
        <v>8357</v>
      </c>
      <c r="Q2938" s="9">
        <f t="shared" si="225"/>
        <v>128</v>
      </c>
      <c r="R2938">
        <f t="shared" si="226"/>
        <v>37.65</v>
      </c>
      <c r="S2938" s="16">
        <f t="shared" si="227"/>
        <v>41912.650729166664</v>
      </c>
      <c r="T2938" s="16">
        <f t="shared" si="228"/>
        <v>41925.207638888889</v>
      </c>
      <c r="U2938">
        <f t="shared" si="231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 t="s">
        <v>8315</v>
      </c>
      <c r="P2939" t="s">
        <v>8357</v>
      </c>
      <c r="Q2939" s="9">
        <f t="shared" si="225"/>
        <v>133</v>
      </c>
      <c r="R2939">
        <f t="shared" si="226"/>
        <v>36.36</v>
      </c>
      <c r="S2939" s="16">
        <f t="shared" si="227"/>
        <v>41803.457326388889</v>
      </c>
      <c r="T2939" s="16">
        <f t="shared" si="228"/>
        <v>41833.457326388889</v>
      </c>
      <c r="U2939">
        <f>YEAR(S2939)</f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 t="s">
        <v>8315</v>
      </c>
      <c r="P2940" t="s">
        <v>8357</v>
      </c>
      <c r="Q2940" s="9">
        <f t="shared" si="225"/>
        <v>101</v>
      </c>
      <c r="R2940">
        <f t="shared" si="226"/>
        <v>126.72</v>
      </c>
      <c r="S2940" s="16">
        <f t="shared" si="227"/>
        <v>42004.703865740739</v>
      </c>
      <c r="T2940" s="16">
        <f t="shared" si="228"/>
        <v>42034.703865740739</v>
      </c>
      <c r="U2940">
        <f t="shared" ref="U2940:U3003" si="232">YEAR(S2940)</f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 t="s">
        <v>8315</v>
      </c>
      <c r="P2941" t="s">
        <v>8357</v>
      </c>
      <c r="Q2941" s="9">
        <f t="shared" si="225"/>
        <v>103</v>
      </c>
      <c r="R2941">
        <f t="shared" si="226"/>
        <v>329.2</v>
      </c>
      <c r="S2941" s="16">
        <f t="shared" si="227"/>
        <v>41845.809166666666</v>
      </c>
      <c r="T2941" s="16">
        <f t="shared" si="228"/>
        <v>41879.041666666664</v>
      </c>
      <c r="U2941">
        <f t="shared" si="232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 t="s">
        <v>8315</v>
      </c>
      <c r="P2942" t="s">
        <v>8357</v>
      </c>
      <c r="Q2942" s="9">
        <f t="shared" si="225"/>
        <v>107</v>
      </c>
      <c r="R2942">
        <f t="shared" si="226"/>
        <v>81.239999999999995</v>
      </c>
      <c r="S2942" s="16">
        <f t="shared" si="227"/>
        <v>41982.773356481484</v>
      </c>
      <c r="T2942" s="16">
        <f t="shared" si="228"/>
        <v>42022.773356481484</v>
      </c>
      <c r="U2942">
        <f t="shared" si="232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 t="s">
        <v>8315</v>
      </c>
      <c r="P2943" t="s">
        <v>8355</v>
      </c>
      <c r="Q2943" s="9">
        <f t="shared" si="225"/>
        <v>0</v>
      </c>
      <c r="R2943">
        <f t="shared" si="226"/>
        <v>1</v>
      </c>
      <c r="S2943" s="16">
        <f t="shared" si="227"/>
        <v>42034.960127314815</v>
      </c>
      <c r="T2943" s="16">
        <f t="shared" si="228"/>
        <v>42064.960127314815</v>
      </c>
      <c r="U2943">
        <f t="shared" si="232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 t="s">
        <v>8315</v>
      </c>
      <c r="P2944" t="s">
        <v>8355</v>
      </c>
      <c r="Q2944" s="9">
        <f t="shared" si="225"/>
        <v>20</v>
      </c>
      <c r="R2944">
        <f t="shared" si="226"/>
        <v>202.23</v>
      </c>
      <c r="S2944" s="16">
        <f t="shared" si="227"/>
        <v>42334.803923611107</v>
      </c>
      <c r="T2944" s="16">
        <f t="shared" si="228"/>
        <v>42354.845833333333</v>
      </c>
      <c r="U2944">
        <f t="shared" si="232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 t="s">
        <v>8315</v>
      </c>
      <c r="P2945" t="s">
        <v>8355</v>
      </c>
      <c r="Q2945" s="9">
        <f t="shared" si="225"/>
        <v>0</v>
      </c>
      <c r="R2945">
        <f t="shared" si="226"/>
        <v>0</v>
      </c>
      <c r="S2945" s="16">
        <f t="shared" si="227"/>
        <v>42077.129398148143</v>
      </c>
      <c r="T2945" s="16">
        <f t="shared" si="228"/>
        <v>42107.129398148143</v>
      </c>
      <c r="U2945">
        <f t="shared" si="232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 t="s">
        <v>8315</v>
      </c>
      <c r="P2946" t="s">
        <v>8355</v>
      </c>
      <c r="Q2946" s="9">
        <f t="shared" ref="Q2946:Q3009" si="233">ROUND(E2946/D2946*100,0)</f>
        <v>1</v>
      </c>
      <c r="R2946">
        <f t="shared" si="226"/>
        <v>100</v>
      </c>
      <c r="S2946" s="16">
        <f t="shared" si="227"/>
        <v>42132.9143287037</v>
      </c>
      <c r="T2946" s="16">
        <f t="shared" si="228"/>
        <v>42162.9143287037</v>
      </c>
      <c r="U2946">
        <f t="shared" si="232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 t="s">
        <v>8315</v>
      </c>
      <c r="P2947" t="s">
        <v>8355</v>
      </c>
      <c r="Q2947" s="9">
        <f t="shared" si="233"/>
        <v>0</v>
      </c>
      <c r="R2947">
        <f t="shared" ref="R2947:R3010" si="234">IFERROR(ROUND(E2947/L2947,2),0)</f>
        <v>0</v>
      </c>
      <c r="S2947" s="16">
        <f t="shared" ref="S2947:S3010" si="235">(((J2947/60)/60)/24)+DATE(1970,1,1)</f>
        <v>42118.139583333337</v>
      </c>
      <c r="T2947" s="16">
        <f t="shared" ref="T2947:T3010" si="236">(((I2947/60)/60)/24)+DATE(1970,1,1)</f>
        <v>42148.139583333337</v>
      </c>
      <c r="U2947">
        <f t="shared" si="232"/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 t="s">
        <v>8315</v>
      </c>
      <c r="P2948" t="s">
        <v>8355</v>
      </c>
      <c r="Q2948" s="9">
        <f t="shared" si="233"/>
        <v>0</v>
      </c>
      <c r="R2948">
        <f t="shared" si="234"/>
        <v>1</v>
      </c>
      <c r="S2948" s="16">
        <f t="shared" si="235"/>
        <v>42567.531157407408</v>
      </c>
      <c r="T2948" s="16">
        <f t="shared" si="236"/>
        <v>42597.531157407408</v>
      </c>
      <c r="U2948">
        <f t="shared" si="232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 t="s">
        <v>8315</v>
      </c>
      <c r="P2949" t="s">
        <v>8355</v>
      </c>
      <c r="Q2949" s="9">
        <f t="shared" si="233"/>
        <v>4</v>
      </c>
      <c r="R2949">
        <f t="shared" si="234"/>
        <v>82.46</v>
      </c>
      <c r="S2949" s="16">
        <f t="shared" si="235"/>
        <v>42649.562118055561</v>
      </c>
      <c r="T2949" s="16">
        <f t="shared" si="236"/>
        <v>42698.715972222228</v>
      </c>
      <c r="U2949">
        <f t="shared" si="232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 t="s">
        <v>8315</v>
      </c>
      <c r="P2950" t="s">
        <v>8355</v>
      </c>
      <c r="Q2950" s="9">
        <f t="shared" si="233"/>
        <v>0</v>
      </c>
      <c r="R2950">
        <f t="shared" si="234"/>
        <v>2.67</v>
      </c>
      <c r="S2950" s="16">
        <f t="shared" si="235"/>
        <v>42097.649224537032</v>
      </c>
      <c r="T2950" s="16">
        <f t="shared" si="236"/>
        <v>42157.649224537032</v>
      </c>
      <c r="U2950">
        <f t="shared" si="232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 t="s">
        <v>8315</v>
      </c>
      <c r="P2951" t="s">
        <v>8355</v>
      </c>
      <c r="Q2951" s="9">
        <f t="shared" si="233"/>
        <v>3</v>
      </c>
      <c r="R2951">
        <f t="shared" si="234"/>
        <v>12.5</v>
      </c>
      <c r="S2951" s="16">
        <f t="shared" si="235"/>
        <v>42297.823113425926</v>
      </c>
      <c r="T2951" s="16">
        <f t="shared" si="236"/>
        <v>42327.864780092597</v>
      </c>
      <c r="U2951">
        <f t="shared" si="232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 t="s">
        <v>8315</v>
      </c>
      <c r="P2952" t="s">
        <v>8355</v>
      </c>
      <c r="Q2952" s="9">
        <f t="shared" si="233"/>
        <v>0</v>
      </c>
      <c r="R2952">
        <f t="shared" si="234"/>
        <v>0</v>
      </c>
      <c r="S2952" s="16">
        <f t="shared" si="235"/>
        <v>42362.36518518519</v>
      </c>
      <c r="T2952" s="16">
        <f t="shared" si="236"/>
        <v>42392.36518518519</v>
      </c>
      <c r="U2952">
        <f t="shared" si="232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 t="s">
        <v>8315</v>
      </c>
      <c r="P2953" t="s">
        <v>8355</v>
      </c>
      <c r="Q2953" s="9">
        <f t="shared" si="233"/>
        <v>2</v>
      </c>
      <c r="R2953">
        <f t="shared" si="234"/>
        <v>18.899999999999999</v>
      </c>
      <c r="S2953" s="16">
        <f t="shared" si="235"/>
        <v>41872.802928240737</v>
      </c>
      <c r="T2953" s="16">
        <f t="shared" si="236"/>
        <v>41917.802928240737</v>
      </c>
      <c r="U2953">
        <f t="shared" si="232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 t="s">
        <v>8315</v>
      </c>
      <c r="P2954" t="s">
        <v>8355</v>
      </c>
      <c r="Q2954" s="9">
        <f t="shared" si="233"/>
        <v>8</v>
      </c>
      <c r="R2954">
        <f t="shared" si="234"/>
        <v>200.63</v>
      </c>
      <c r="S2954" s="16">
        <f t="shared" si="235"/>
        <v>42628.690266203703</v>
      </c>
      <c r="T2954" s="16">
        <f t="shared" si="236"/>
        <v>42660.166666666672</v>
      </c>
      <c r="U2954">
        <f t="shared" si="232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 t="s">
        <v>8315</v>
      </c>
      <c r="P2955" t="s">
        <v>8355</v>
      </c>
      <c r="Q2955" s="9">
        <f t="shared" si="233"/>
        <v>0</v>
      </c>
      <c r="R2955">
        <f t="shared" si="234"/>
        <v>201.67</v>
      </c>
      <c r="S2955" s="16">
        <f t="shared" si="235"/>
        <v>42255.791909722218</v>
      </c>
      <c r="T2955" s="16">
        <f t="shared" si="236"/>
        <v>42285.791909722218</v>
      </c>
      <c r="U2955">
        <f t="shared" si="232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 t="s">
        <v>8315</v>
      </c>
      <c r="P2956" t="s">
        <v>8355</v>
      </c>
      <c r="Q2956" s="9">
        <f t="shared" si="233"/>
        <v>0</v>
      </c>
      <c r="R2956">
        <f t="shared" si="234"/>
        <v>0</v>
      </c>
      <c r="S2956" s="16">
        <f t="shared" si="235"/>
        <v>42790.583368055552</v>
      </c>
      <c r="T2956" s="16">
        <f t="shared" si="236"/>
        <v>42810.541701388895</v>
      </c>
      <c r="U2956">
        <f t="shared" si="232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 t="s">
        <v>8315</v>
      </c>
      <c r="P2957" t="s">
        <v>8355</v>
      </c>
      <c r="Q2957" s="9">
        <f t="shared" si="233"/>
        <v>60</v>
      </c>
      <c r="R2957">
        <f t="shared" si="234"/>
        <v>65</v>
      </c>
      <c r="S2957" s="16">
        <f t="shared" si="235"/>
        <v>42141.741307870368</v>
      </c>
      <c r="T2957" s="16">
        <f t="shared" si="236"/>
        <v>42171.741307870368</v>
      </c>
      <c r="U2957">
        <f t="shared" si="232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 t="s">
        <v>8315</v>
      </c>
      <c r="P2958" t="s">
        <v>8355</v>
      </c>
      <c r="Q2958" s="9">
        <f t="shared" si="233"/>
        <v>17</v>
      </c>
      <c r="R2958">
        <f t="shared" si="234"/>
        <v>66.099999999999994</v>
      </c>
      <c r="S2958" s="16">
        <f t="shared" si="235"/>
        <v>42464.958912037036</v>
      </c>
      <c r="T2958" s="16">
        <f t="shared" si="236"/>
        <v>42494.958912037036</v>
      </c>
      <c r="U2958">
        <f t="shared" si="232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 t="s">
        <v>8315</v>
      </c>
      <c r="P2959" t="s">
        <v>8355</v>
      </c>
      <c r="Q2959" s="9">
        <f t="shared" si="233"/>
        <v>2</v>
      </c>
      <c r="R2959">
        <f t="shared" si="234"/>
        <v>93.33</v>
      </c>
      <c r="S2959" s="16">
        <f t="shared" si="235"/>
        <v>42031.011249999996</v>
      </c>
      <c r="T2959" s="16">
        <f t="shared" si="236"/>
        <v>42090.969583333332</v>
      </c>
      <c r="U2959">
        <f t="shared" si="232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 t="s">
        <v>8315</v>
      </c>
      <c r="P2960" t="s">
        <v>8355</v>
      </c>
      <c r="Q2960" s="9">
        <f t="shared" si="233"/>
        <v>0</v>
      </c>
      <c r="R2960">
        <f t="shared" si="234"/>
        <v>0</v>
      </c>
      <c r="S2960" s="16">
        <f t="shared" si="235"/>
        <v>42438.779131944444</v>
      </c>
      <c r="T2960" s="16">
        <f t="shared" si="236"/>
        <v>42498.73746527778</v>
      </c>
      <c r="U2960">
        <f t="shared" si="232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 t="s">
        <v>8315</v>
      </c>
      <c r="P2961" t="s">
        <v>8355</v>
      </c>
      <c r="Q2961" s="9">
        <f t="shared" si="233"/>
        <v>0</v>
      </c>
      <c r="R2961">
        <f t="shared" si="234"/>
        <v>0</v>
      </c>
      <c r="S2961" s="16">
        <f t="shared" si="235"/>
        <v>42498.008391203708</v>
      </c>
      <c r="T2961" s="16">
        <f t="shared" si="236"/>
        <v>42528.008391203708</v>
      </c>
      <c r="U2961">
        <f t="shared" si="232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 t="s">
        <v>8315</v>
      </c>
      <c r="P2962" t="s">
        <v>8355</v>
      </c>
      <c r="Q2962" s="9">
        <f t="shared" si="233"/>
        <v>0</v>
      </c>
      <c r="R2962">
        <f t="shared" si="234"/>
        <v>0</v>
      </c>
      <c r="S2962" s="16">
        <f t="shared" si="235"/>
        <v>41863.757210648146</v>
      </c>
      <c r="T2962" s="16">
        <f t="shared" si="236"/>
        <v>41893.757210648146</v>
      </c>
      <c r="U2962">
        <f t="shared" si="232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 t="s">
        <v>8315</v>
      </c>
      <c r="P2963" t="s">
        <v>8316</v>
      </c>
      <c r="Q2963" s="9">
        <f t="shared" si="233"/>
        <v>110</v>
      </c>
      <c r="R2963">
        <f t="shared" si="234"/>
        <v>50.75</v>
      </c>
      <c r="S2963" s="16">
        <f t="shared" si="235"/>
        <v>42061.212488425925</v>
      </c>
      <c r="T2963" s="16">
        <f t="shared" si="236"/>
        <v>42089.166666666672</v>
      </c>
      <c r="U2963">
        <f t="shared" si="232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 t="s">
        <v>8315</v>
      </c>
      <c r="P2964" t="s">
        <v>8316</v>
      </c>
      <c r="Q2964" s="9">
        <f t="shared" si="233"/>
        <v>122</v>
      </c>
      <c r="R2964">
        <f t="shared" si="234"/>
        <v>60.9</v>
      </c>
      <c r="S2964" s="16">
        <f t="shared" si="235"/>
        <v>42036.24428240741</v>
      </c>
      <c r="T2964" s="16">
        <f t="shared" si="236"/>
        <v>42064.290972222225</v>
      </c>
      <c r="U2964">
        <f t="shared" si="232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 t="s">
        <v>8315</v>
      </c>
      <c r="P2965" t="s">
        <v>8316</v>
      </c>
      <c r="Q2965" s="9">
        <f t="shared" si="233"/>
        <v>107</v>
      </c>
      <c r="R2965">
        <f t="shared" si="234"/>
        <v>109.03</v>
      </c>
      <c r="S2965" s="16">
        <f t="shared" si="235"/>
        <v>42157.470185185186</v>
      </c>
      <c r="T2965" s="16">
        <f t="shared" si="236"/>
        <v>42187.470185185186</v>
      </c>
      <c r="U2965">
        <f t="shared" si="232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 t="s">
        <v>8315</v>
      </c>
      <c r="P2966" t="s">
        <v>8316</v>
      </c>
      <c r="Q2966" s="9">
        <f t="shared" si="233"/>
        <v>101</v>
      </c>
      <c r="R2966">
        <f t="shared" si="234"/>
        <v>25.69</v>
      </c>
      <c r="S2966" s="16">
        <f t="shared" si="235"/>
        <v>41827.909942129627</v>
      </c>
      <c r="T2966" s="16">
        <f t="shared" si="236"/>
        <v>41857.897222222222</v>
      </c>
      <c r="U2966">
        <f t="shared" si="232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 t="s">
        <v>8315</v>
      </c>
      <c r="P2967" t="s">
        <v>8316</v>
      </c>
      <c r="Q2967" s="9">
        <f t="shared" si="233"/>
        <v>109</v>
      </c>
      <c r="R2967">
        <f t="shared" si="234"/>
        <v>41.92</v>
      </c>
      <c r="S2967" s="16">
        <f t="shared" si="235"/>
        <v>42162.729548611111</v>
      </c>
      <c r="T2967" s="16">
        <f t="shared" si="236"/>
        <v>42192.729548611111</v>
      </c>
      <c r="U2967">
        <f t="shared" si="232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 t="s">
        <v>8315</v>
      </c>
      <c r="P2968" t="s">
        <v>8316</v>
      </c>
      <c r="Q2968" s="9">
        <f t="shared" si="233"/>
        <v>114</v>
      </c>
      <c r="R2968">
        <f t="shared" si="234"/>
        <v>88.77</v>
      </c>
      <c r="S2968" s="16">
        <f t="shared" si="235"/>
        <v>42233.738564814819</v>
      </c>
      <c r="T2968" s="16">
        <f t="shared" si="236"/>
        <v>42263.738564814819</v>
      </c>
      <c r="U2968">
        <f t="shared" si="232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 t="s">
        <v>8315</v>
      </c>
      <c r="P2969" t="s">
        <v>8316</v>
      </c>
      <c r="Q2969" s="9">
        <f t="shared" si="233"/>
        <v>114</v>
      </c>
      <c r="R2969">
        <f t="shared" si="234"/>
        <v>80.23</v>
      </c>
      <c r="S2969" s="16">
        <f t="shared" si="235"/>
        <v>42042.197824074072</v>
      </c>
      <c r="T2969" s="16">
        <f t="shared" si="236"/>
        <v>42072.156157407408</v>
      </c>
      <c r="U2969">
        <f t="shared" si="232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 t="s">
        <v>8315</v>
      </c>
      <c r="P2970" t="s">
        <v>8316</v>
      </c>
      <c r="Q2970" s="9">
        <f t="shared" si="233"/>
        <v>106</v>
      </c>
      <c r="R2970">
        <f t="shared" si="234"/>
        <v>78.94</v>
      </c>
      <c r="S2970" s="16">
        <f t="shared" si="235"/>
        <v>42585.523842592593</v>
      </c>
      <c r="T2970" s="16">
        <f t="shared" si="236"/>
        <v>42599.165972222225</v>
      </c>
      <c r="U2970">
        <f t="shared" si="232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 t="s">
        <v>8315</v>
      </c>
      <c r="P2971" t="s">
        <v>8316</v>
      </c>
      <c r="Q2971" s="9">
        <f t="shared" si="233"/>
        <v>163</v>
      </c>
      <c r="R2971">
        <f t="shared" si="234"/>
        <v>95.59</v>
      </c>
      <c r="S2971" s="16">
        <f t="shared" si="235"/>
        <v>42097.786493055552</v>
      </c>
      <c r="T2971" s="16">
        <f t="shared" si="236"/>
        <v>42127.952083333337</v>
      </c>
      <c r="U2971">
        <f t="shared" si="232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 t="s">
        <v>8315</v>
      </c>
      <c r="P2972" t="s">
        <v>8316</v>
      </c>
      <c r="Q2972" s="9">
        <f t="shared" si="233"/>
        <v>106</v>
      </c>
      <c r="R2972">
        <f t="shared" si="234"/>
        <v>69.89</v>
      </c>
      <c r="S2972" s="16">
        <f t="shared" si="235"/>
        <v>41808.669571759259</v>
      </c>
      <c r="T2972" s="16">
        <f t="shared" si="236"/>
        <v>41838.669571759259</v>
      </c>
      <c r="U2972">
        <f t="shared" si="232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 t="s">
        <v>8315</v>
      </c>
      <c r="P2973" t="s">
        <v>8316</v>
      </c>
      <c r="Q2973" s="9">
        <f t="shared" si="233"/>
        <v>100</v>
      </c>
      <c r="R2973">
        <f t="shared" si="234"/>
        <v>74.53</v>
      </c>
      <c r="S2973" s="16">
        <f t="shared" si="235"/>
        <v>41852.658310185187</v>
      </c>
      <c r="T2973" s="16">
        <f t="shared" si="236"/>
        <v>41882.658310185187</v>
      </c>
      <c r="U2973">
        <f t="shared" si="232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 t="s">
        <v>8315</v>
      </c>
      <c r="P2974" t="s">
        <v>8316</v>
      </c>
      <c r="Q2974" s="9">
        <f t="shared" si="233"/>
        <v>105</v>
      </c>
      <c r="R2974">
        <f t="shared" si="234"/>
        <v>123.94</v>
      </c>
      <c r="S2974" s="16">
        <f t="shared" si="235"/>
        <v>42694.110185185185</v>
      </c>
      <c r="T2974" s="16">
        <f t="shared" si="236"/>
        <v>42709.041666666672</v>
      </c>
      <c r="U2974">
        <f t="shared" si="232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 t="s">
        <v>8315</v>
      </c>
      <c r="P2975" t="s">
        <v>8316</v>
      </c>
      <c r="Q2975" s="9">
        <f t="shared" si="233"/>
        <v>175</v>
      </c>
      <c r="R2975">
        <f t="shared" si="234"/>
        <v>264.85000000000002</v>
      </c>
      <c r="S2975" s="16">
        <f t="shared" si="235"/>
        <v>42341.818379629629</v>
      </c>
      <c r="T2975" s="16">
        <f t="shared" si="236"/>
        <v>42370.166666666672</v>
      </c>
      <c r="U2975">
        <f t="shared" si="232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 t="s">
        <v>8315</v>
      </c>
      <c r="P2976" t="s">
        <v>8316</v>
      </c>
      <c r="Q2976" s="9">
        <f t="shared" si="233"/>
        <v>102</v>
      </c>
      <c r="R2976">
        <f t="shared" si="234"/>
        <v>58.62</v>
      </c>
      <c r="S2976" s="16">
        <f t="shared" si="235"/>
        <v>41880.061006944445</v>
      </c>
      <c r="T2976" s="16">
        <f t="shared" si="236"/>
        <v>41908.065972222219</v>
      </c>
      <c r="U2976">
        <f t="shared" si="232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 t="s">
        <v>8315</v>
      </c>
      <c r="P2977" t="s">
        <v>8316</v>
      </c>
      <c r="Q2977" s="9">
        <f t="shared" si="233"/>
        <v>100</v>
      </c>
      <c r="R2977">
        <f t="shared" si="234"/>
        <v>70.88</v>
      </c>
      <c r="S2977" s="16">
        <f t="shared" si="235"/>
        <v>41941.683865740742</v>
      </c>
      <c r="T2977" s="16">
        <f t="shared" si="236"/>
        <v>41970.125</v>
      </c>
      <c r="U2977">
        <f t="shared" si="232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 t="s">
        <v>8315</v>
      </c>
      <c r="P2978" t="s">
        <v>8316</v>
      </c>
      <c r="Q2978" s="9">
        <f t="shared" si="233"/>
        <v>171</v>
      </c>
      <c r="R2978">
        <f t="shared" si="234"/>
        <v>8.57</v>
      </c>
      <c r="S2978" s="16">
        <f t="shared" si="235"/>
        <v>42425.730671296296</v>
      </c>
      <c r="T2978" s="16">
        <f t="shared" si="236"/>
        <v>42442.5</v>
      </c>
      <c r="U2978">
        <f t="shared" si="232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 t="s">
        <v>8315</v>
      </c>
      <c r="P2979" t="s">
        <v>8316</v>
      </c>
      <c r="Q2979" s="9">
        <f t="shared" si="233"/>
        <v>114</v>
      </c>
      <c r="R2979">
        <f t="shared" si="234"/>
        <v>113.57</v>
      </c>
      <c r="S2979" s="16">
        <f t="shared" si="235"/>
        <v>42026.88118055556</v>
      </c>
      <c r="T2979" s="16">
        <f t="shared" si="236"/>
        <v>42086.093055555553</v>
      </c>
      <c r="U2979">
        <f t="shared" si="232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 t="s">
        <v>8315</v>
      </c>
      <c r="P2980" t="s">
        <v>8316</v>
      </c>
      <c r="Q2980" s="9">
        <f t="shared" si="233"/>
        <v>129</v>
      </c>
      <c r="R2980">
        <f t="shared" si="234"/>
        <v>60.69</v>
      </c>
      <c r="S2980" s="16">
        <f t="shared" si="235"/>
        <v>41922.640590277777</v>
      </c>
      <c r="T2980" s="16">
        <f t="shared" si="236"/>
        <v>41932.249305555553</v>
      </c>
      <c r="U2980">
        <f t="shared" si="232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 t="s">
        <v>8315</v>
      </c>
      <c r="P2981" t="s">
        <v>8316</v>
      </c>
      <c r="Q2981" s="9">
        <f t="shared" si="233"/>
        <v>101</v>
      </c>
      <c r="R2981">
        <f t="shared" si="234"/>
        <v>110.22</v>
      </c>
      <c r="S2981" s="16">
        <f t="shared" si="235"/>
        <v>41993.824340277773</v>
      </c>
      <c r="T2981" s="16">
        <f t="shared" si="236"/>
        <v>42010.25</v>
      </c>
      <c r="U2981">
        <f t="shared" si="232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 t="s">
        <v>8315</v>
      </c>
      <c r="P2982" t="s">
        <v>8316</v>
      </c>
      <c r="Q2982" s="9">
        <f t="shared" si="233"/>
        <v>109</v>
      </c>
      <c r="R2982">
        <f t="shared" si="234"/>
        <v>136.46</v>
      </c>
      <c r="S2982" s="16">
        <f t="shared" si="235"/>
        <v>42219.915856481486</v>
      </c>
      <c r="T2982" s="16">
        <f t="shared" si="236"/>
        <v>42240.083333333328</v>
      </c>
      <c r="U2982">
        <f t="shared" si="232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 t="s">
        <v>8315</v>
      </c>
      <c r="P2983" t="s">
        <v>8355</v>
      </c>
      <c r="Q2983" s="9">
        <f t="shared" si="233"/>
        <v>129</v>
      </c>
      <c r="R2983">
        <f t="shared" si="234"/>
        <v>53.16</v>
      </c>
      <c r="S2983" s="16">
        <f t="shared" si="235"/>
        <v>42225.559675925921</v>
      </c>
      <c r="T2983" s="16">
        <f t="shared" si="236"/>
        <v>42270.559675925921</v>
      </c>
      <c r="U2983">
        <f t="shared" si="232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 t="s">
        <v>8315</v>
      </c>
      <c r="P2984" t="s">
        <v>8355</v>
      </c>
      <c r="Q2984" s="9">
        <f t="shared" si="233"/>
        <v>102</v>
      </c>
      <c r="R2984">
        <f t="shared" si="234"/>
        <v>86.49</v>
      </c>
      <c r="S2984" s="16">
        <f t="shared" si="235"/>
        <v>42381.686840277776</v>
      </c>
      <c r="T2984" s="16">
        <f t="shared" si="236"/>
        <v>42411.686840277776</v>
      </c>
      <c r="U2984">
        <f t="shared" si="232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 t="s">
        <v>8315</v>
      </c>
      <c r="P2985" t="s">
        <v>8355</v>
      </c>
      <c r="Q2985" s="9">
        <f t="shared" si="233"/>
        <v>147</v>
      </c>
      <c r="R2985">
        <f t="shared" si="234"/>
        <v>155.24</v>
      </c>
      <c r="S2985" s="16">
        <f t="shared" si="235"/>
        <v>41894.632361111115</v>
      </c>
      <c r="T2985" s="16">
        <f t="shared" si="236"/>
        <v>41954.674027777779</v>
      </c>
      <c r="U2985">
        <f t="shared" si="232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 t="s">
        <v>8315</v>
      </c>
      <c r="P2986" t="s">
        <v>8355</v>
      </c>
      <c r="Q2986" s="9">
        <f t="shared" si="233"/>
        <v>100</v>
      </c>
      <c r="R2986">
        <f t="shared" si="234"/>
        <v>115.08</v>
      </c>
      <c r="S2986" s="16">
        <f t="shared" si="235"/>
        <v>42576.278715277775</v>
      </c>
      <c r="T2986" s="16">
        <f t="shared" si="236"/>
        <v>42606.278715277775</v>
      </c>
      <c r="U2986">
        <f t="shared" si="232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 t="s">
        <v>8315</v>
      </c>
      <c r="P2987" t="s">
        <v>8355</v>
      </c>
      <c r="Q2987" s="9">
        <f t="shared" si="233"/>
        <v>122</v>
      </c>
      <c r="R2987">
        <f t="shared" si="234"/>
        <v>109.59</v>
      </c>
      <c r="S2987" s="16">
        <f t="shared" si="235"/>
        <v>42654.973703703698</v>
      </c>
      <c r="T2987" s="16">
        <f t="shared" si="236"/>
        <v>42674.166666666672</v>
      </c>
      <c r="U2987">
        <f t="shared" si="232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 t="s">
        <v>8315</v>
      </c>
      <c r="P2988" t="s">
        <v>8355</v>
      </c>
      <c r="Q2988" s="9">
        <f t="shared" si="233"/>
        <v>106</v>
      </c>
      <c r="R2988">
        <f t="shared" si="234"/>
        <v>45.21</v>
      </c>
      <c r="S2988" s="16">
        <f t="shared" si="235"/>
        <v>42431.500069444446</v>
      </c>
      <c r="T2988" s="16">
        <f t="shared" si="236"/>
        <v>42491.458402777775</v>
      </c>
      <c r="U2988">
        <f t="shared" si="232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 t="s">
        <v>8315</v>
      </c>
      <c r="P2989" t="s">
        <v>8355</v>
      </c>
      <c r="Q2989" s="9">
        <f t="shared" si="233"/>
        <v>110</v>
      </c>
      <c r="R2989">
        <f t="shared" si="234"/>
        <v>104.15</v>
      </c>
      <c r="S2989" s="16">
        <f t="shared" si="235"/>
        <v>42627.307303240741</v>
      </c>
      <c r="T2989" s="16">
        <f t="shared" si="236"/>
        <v>42656</v>
      </c>
      <c r="U2989">
        <f t="shared" si="232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 t="s">
        <v>8315</v>
      </c>
      <c r="P2990" t="s">
        <v>8355</v>
      </c>
      <c r="Q2990" s="9">
        <f t="shared" si="233"/>
        <v>100</v>
      </c>
      <c r="R2990">
        <f t="shared" si="234"/>
        <v>35.71</v>
      </c>
      <c r="S2990" s="16">
        <f t="shared" si="235"/>
        <v>42511.362048611118</v>
      </c>
      <c r="T2990" s="16">
        <f t="shared" si="236"/>
        <v>42541.362048611118</v>
      </c>
      <c r="U2990">
        <f t="shared" si="232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 t="s">
        <v>8315</v>
      </c>
      <c r="P2991" t="s">
        <v>8355</v>
      </c>
      <c r="Q2991" s="9">
        <f t="shared" si="233"/>
        <v>177</v>
      </c>
      <c r="R2991">
        <f t="shared" si="234"/>
        <v>97</v>
      </c>
      <c r="S2991" s="16">
        <f t="shared" si="235"/>
        <v>42337.02039351852</v>
      </c>
      <c r="T2991" s="16">
        <f t="shared" si="236"/>
        <v>42359.207638888889</v>
      </c>
      <c r="U2991">
        <f t="shared" si="232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 t="s">
        <v>8315</v>
      </c>
      <c r="P2992" t="s">
        <v>8355</v>
      </c>
      <c r="Q2992" s="9">
        <f t="shared" si="233"/>
        <v>100</v>
      </c>
      <c r="R2992">
        <f t="shared" si="234"/>
        <v>370.37</v>
      </c>
      <c r="S2992" s="16">
        <f t="shared" si="235"/>
        <v>42341.57430555555</v>
      </c>
      <c r="T2992" s="16">
        <f t="shared" si="236"/>
        <v>42376.57430555555</v>
      </c>
      <c r="U2992">
        <f t="shared" si="232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 t="s">
        <v>8315</v>
      </c>
      <c r="P2993" t="s">
        <v>8355</v>
      </c>
      <c r="Q2993" s="9">
        <f t="shared" si="233"/>
        <v>103</v>
      </c>
      <c r="R2993">
        <f t="shared" si="234"/>
        <v>94.41</v>
      </c>
      <c r="S2993" s="16">
        <f t="shared" si="235"/>
        <v>42740.837152777778</v>
      </c>
      <c r="T2993" s="16">
        <f t="shared" si="236"/>
        <v>42762.837152777778</v>
      </c>
      <c r="U2993">
        <f t="shared" si="232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 t="s">
        <v>8315</v>
      </c>
      <c r="P2994" t="s">
        <v>8355</v>
      </c>
      <c r="Q2994" s="9">
        <f t="shared" si="233"/>
        <v>105</v>
      </c>
      <c r="R2994">
        <f t="shared" si="234"/>
        <v>48.98</v>
      </c>
      <c r="S2994" s="16">
        <f t="shared" si="235"/>
        <v>42622.767476851848</v>
      </c>
      <c r="T2994" s="16">
        <f t="shared" si="236"/>
        <v>42652.767476851848</v>
      </c>
      <c r="U2994">
        <f t="shared" si="232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 t="s">
        <v>8315</v>
      </c>
      <c r="P2995" t="s">
        <v>8355</v>
      </c>
      <c r="Q2995" s="9">
        <f t="shared" si="233"/>
        <v>100</v>
      </c>
      <c r="R2995">
        <f t="shared" si="234"/>
        <v>45.59</v>
      </c>
      <c r="S2995" s="16">
        <f t="shared" si="235"/>
        <v>42390.838738425926</v>
      </c>
      <c r="T2995" s="16">
        <f t="shared" si="236"/>
        <v>42420.838738425926</v>
      </c>
      <c r="U2995">
        <f t="shared" si="232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 t="s">
        <v>8315</v>
      </c>
      <c r="P2996" t="s">
        <v>8355</v>
      </c>
      <c r="Q2996" s="9">
        <f t="shared" si="233"/>
        <v>458</v>
      </c>
      <c r="R2996">
        <f t="shared" si="234"/>
        <v>23.28</v>
      </c>
      <c r="S2996" s="16">
        <f t="shared" si="235"/>
        <v>41885.478842592594</v>
      </c>
      <c r="T2996" s="16">
        <f t="shared" si="236"/>
        <v>41915.478842592594</v>
      </c>
      <c r="U2996">
        <f t="shared" si="232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 t="s">
        <v>8315</v>
      </c>
      <c r="P2997" t="s">
        <v>8355</v>
      </c>
      <c r="Q2997" s="9">
        <f t="shared" si="233"/>
        <v>105</v>
      </c>
      <c r="R2997">
        <f t="shared" si="234"/>
        <v>63.23</v>
      </c>
      <c r="S2997" s="16">
        <f t="shared" si="235"/>
        <v>42724.665173611109</v>
      </c>
      <c r="T2997" s="16">
        <f t="shared" si="236"/>
        <v>42754.665173611109</v>
      </c>
      <c r="U2997">
        <f t="shared" si="232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 t="s">
        <v>8315</v>
      </c>
      <c r="P2998" t="s">
        <v>8355</v>
      </c>
      <c r="Q2998" s="9">
        <f t="shared" si="233"/>
        <v>172</v>
      </c>
      <c r="R2998">
        <f t="shared" si="234"/>
        <v>153.52000000000001</v>
      </c>
      <c r="S2998" s="16">
        <f t="shared" si="235"/>
        <v>42090.912500000006</v>
      </c>
      <c r="T2998" s="16">
        <f t="shared" si="236"/>
        <v>42150.912500000006</v>
      </c>
      <c r="U2998">
        <f t="shared" si="232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 t="s">
        <v>8315</v>
      </c>
      <c r="P2999" t="s">
        <v>8355</v>
      </c>
      <c r="Q2999" s="9">
        <f t="shared" si="233"/>
        <v>104</v>
      </c>
      <c r="R2999">
        <f t="shared" si="234"/>
        <v>90.2</v>
      </c>
      <c r="S2999" s="16">
        <f t="shared" si="235"/>
        <v>42775.733715277776</v>
      </c>
      <c r="T2999" s="16">
        <f t="shared" si="236"/>
        <v>42793.207638888889</v>
      </c>
      <c r="U2999">
        <f t="shared" si="232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 t="s">
        <v>8315</v>
      </c>
      <c r="P3000" t="s">
        <v>8355</v>
      </c>
      <c r="Q3000" s="9">
        <f t="shared" si="233"/>
        <v>103</v>
      </c>
      <c r="R3000">
        <f t="shared" si="234"/>
        <v>118.97</v>
      </c>
      <c r="S3000" s="16">
        <f t="shared" si="235"/>
        <v>41778.193622685183</v>
      </c>
      <c r="T3000" s="16">
        <f t="shared" si="236"/>
        <v>41806.184027777781</v>
      </c>
      <c r="U3000">
        <f t="shared" si="232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 t="s">
        <v>8315</v>
      </c>
      <c r="P3001" t="s">
        <v>8355</v>
      </c>
      <c r="Q3001" s="9">
        <f t="shared" si="233"/>
        <v>119</v>
      </c>
      <c r="R3001">
        <f t="shared" si="234"/>
        <v>80.25</v>
      </c>
      <c r="S3001" s="16">
        <f t="shared" si="235"/>
        <v>42780.740277777775</v>
      </c>
      <c r="T3001" s="16">
        <f t="shared" si="236"/>
        <v>42795.083333333328</v>
      </c>
      <c r="U3001">
        <f t="shared" si="232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 t="s">
        <v>8315</v>
      </c>
      <c r="P3002" t="s">
        <v>8355</v>
      </c>
      <c r="Q3002" s="9">
        <f t="shared" si="233"/>
        <v>100</v>
      </c>
      <c r="R3002">
        <f t="shared" si="234"/>
        <v>62.5</v>
      </c>
      <c r="S3002" s="16">
        <f t="shared" si="235"/>
        <v>42752.827199074076</v>
      </c>
      <c r="T3002" s="16">
        <f t="shared" si="236"/>
        <v>42766.75</v>
      </c>
      <c r="U3002">
        <f t="shared" si="232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 t="s">
        <v>8315</v>
      </c>
      <c r="P3003" t="s">
        <v>8355</v>
      </c>
      <c r="Q3003" s="9">
        <f t="shared" si="233"/>
        <v>319</v>
      </c>
      <c r="R3003">
        <f t="shared" si="234"/>
        <v>131.38</v>
      </c>
      <c r="S3003" s="16">
        <f t="shared" si="235"/>
        <v>42534.895625000005</v>
      </c>
      <c r="T3003" s="16">
        <f t="shared" si="236"/>
        <v>42564.895625000005</v>
      </c>
      <c r="U3003">
        <f t="shared" si="232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 t="s">
        <v>8315</v>
      </c>
      <c r="P3004" t="s">
        <v>8355</v>
      </c>
      <c r="Q3004" s="9">
        <f t="shared" si="233"/>
        <v>109</v>
      </c>
      <c r="R3004">
        <f t="shared" si="234"/>
        <v>73.03</v>
      </c>
      <c r="S3004" s="16">
        <f t="shared" si="235"/>
        <v>41239.83625</v>
      </c>
      <c r="T3004" s="16">
        <f t="shared" si="236"/>
        <v>41269.83625</v>
      </c>
      <c r="U3004">
        <f t="shared" ref="U3004:U3067" si="237">YEAR(S3004)</f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 t="s">
        <v>8315</v>
      </c>
      <c r="P3005" t="s">
        <v>8355</v>
      </c>
      <c r="Q3005" s="9">
        <f t="shared" si="233"/>
        <v>101</v>
      </c>
      <c r="R3005">
        <f t="shared" si="234"/>
        <v>178.53</v>
      </c>
      <c r="S3005" s="16">
        <f t="shared" si="235"/>
        <v>42398.849259259259</v>
      </c>
      <c r="T3005" s="16">
        <f t="shared" si="236"/>
        <v>42430.249305555553</v>
      </c>
      <c r="U3005">
        <f t="shared" si="237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 t="s">
        <v>8315</v>
      </c>
      <c r="P3006" t="s">
        <v>8355</v>
      </c>
      <c r="Q3006" s="9">
        <f t="shared" si="233"/>
        <v>113</v>
      </c>
      <c r="R3006">
        <f t="shared" si="234"/>
        <v>162.91</v>
      </c>
      <c r="S3006" s="16">
        <f t="shared" si="235"/>
        <v>41928.881064814814</v>
      </c>
      <c r="T3006" s="16">
        <f t="shared" si="236"/>
        <v>41958.922731481478</v>
      </c>
      <c r="U3006">
        <f t="shared" si="237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 t="s">
        <v>8315</v>
      </c>
      <c r="P3007" t="s">
        <v>8355</v>
      </c>
      <c r="Q3007" s="9">
        <f t="shared" si="233"/>
        <v>120</v>
      </c>
      <c r="R3007">
        <f t="shared" si="234"/>
        <v>108.24</v>
      </c>
      <c r="S3007" s="16">
        <f t="shared" si="235"/>
        <v>41888.674826388888</v>
      </c>
      <c r="T3007" s="16">
        <f t="shared" si="236"/>
        <v>41918.674826388888</v>
      </c>
      <c r="U3007">
        <f t="shared" si="237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 t="s">
        <v>8315</v>
      </c>
      <c r="P3008" t="s">
        <v>8355</v>
      </c>
      <c r="Q3008" s="9">
        <f t="shared" si="233"/>
        <v>108</v>
      </c>
      <c r="R3008">
        <f t="shared" si="234"/>
        <v>88.87</v>
      </c>
      <c r="S3008" s="16">
        <f t="shared" si="235"/>
        <v>41957.756840277783</v>
      </c>
      <c r="T3008" s="16">
        <f t="shared" si="236"/>
        <v>41987.756840277783</v>
      </c>
      <c r="U3008">
        <f t="shared" si="237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 t="s">
        <v>8315</v>
      </c>
      <c r="P3009" t="s">
        <v>8355</v>
      </c>
      <c r="Q3009" s="9">
        <f t="shared" si="233"/>
        <v>180</v>
      </c>
      <c r="R3009">
        <f t="shared" si="234"/>
        <v>54</v>
      </c>
      <c r="S3009" s="16">
        <f t="shared" si="235"/>
        <v>42098.216238425928</v>
      </c>
      <c r="T3009" s="16">
        <f t="shared" si="236"/>
        <v>42119.216238425928</v>
      </c>
      <c r="U3009">
        <f t="shared" si="237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 t="s">
        <v>8315</v>
      </c>
      <c r="P3010" t="s">
        <v>8355</v>
      </c>
      <c r="Q3010" s="9">
        <f t="shared" ref="Q3010:Q3073" si="238">ROUND(E3010/D3010*100,0)</f>
        <v>101</v>
      </c>
      <c r="R3010">
        <f t="shared" si="234"/>
        <v>116.73</v>
      </c>
      <c r="S3010" s="16">
        <f t="shared" si="235"/>
        <v>42360.212025462963</v>
      </c>
      <c r="T3010" s="16">
        <f t="shared" si="236"/>
        <v>42390.212025462963</v>
      </c>
      <c r="U3010">
        <f t="shared" si="237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 t="s">
        <v>8315</v>
      </c>
      <c r="P3011" t="s">
        <v>8355</v>
      </c>
      <c r="Q3011" s="9">
        <f t="shared" si="238"/>
        <v>120</v>
      </c>
      <c r="R3011">
        <f t="shared" ref="R3011:R3074" si="239">IFERROR(ROUND(E3011/L3011,2),0)</f>
        <v>233.9</v>
      </c>
      <c r="S3011" s="16">
        <f t="shared" ref="S3011:S3074" si="240">(((J3011/60)/60)/24)+DATE(1970,1,1)</f>
        <v>41939.569907407407</v>
      </c>
      <c r="T3011" s="16">
        <f t="shared" ref="T3011:T3074" si="241">(((I3011/60)/60)/24)+DATE(1970,1,1)</f>
        <v>41969.611574074079</v>
      </c>
      <c r="U3011">
        <f t="shared" si="237"/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 t="s">
        <v>8315</v>
      </c>
      <c r="P3012" t="s">
        <v>8355</v>
      </c>
      <c r="Q3012" s="9">
        <f t="shared" si="238"/>
        <v>158</v>
      </c>
      <c r="R3012">
        <f t="shared" si="239"/>
        <v>158</v>
      </c>
      <c r="S3012" s="16">
        <f t="shared" si="240"/>
        <v>41996.832395833335</v>
      </c>
      <c r="T3012" s="16">
        <f t="shared" si="241"/>
        <v>42056.832395833335</v>
      </c>
      <c r="U3012">
        <f t="shared" si="237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 t="s">
        <v>8315</v>
      </c>
      <c r="P3013" t="s">
        <v>8355</v>
      </c>
      <c r="Q3013" s="9">
        <f t="shared" si="238"/>
        <v>124</v>
      </c>
      <c r="R3013">
        <f t="shared" si="239"/>
        <v>14.84</v>
      </c>
      <c r="S3013" s="16">
        <f t="shared" si="240"/>
        <v>42334.468935185185</v>
      </c>
      <c r="T3013" s="16">
        <f t="shared" si="241"/>
        <v>42361.957638888889</v>
      </c>
      <c r="U3013">
        <f t="shared" si="237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 t="s">
        <v>8315</v>
      </c>
      <c r="P3014" t="s">
        <v>8355</v>
      </c>
      <c r="Q3014" s="9">
        <f t="shared" si="238"/>
        <v>117</v>
      </c>
      <c r="R3014">
        <f t="shared" si="239"/>
        <v>85.18</v>
      </c>
      <c r="S3014" s="16">
        <f t="shared" si="240"/>
        <v>42024.702893518523</v>
      </c>
      <c r="T3014" s="16">
        <f t="shared" si="241"/>
        <v>42045.702893518523</v>
      </c>
      <c r="U3014">
        <f t="shared" si="237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 t="s">
        <v>8315</v>
      </c>
      <c r="P3015" t="s">
        <v>8355</v>
      </c>
      <c r="Q3015" s="9">
        <f t="shared" si="238"/>
        <v>157</v>
      </c>
      <c r="R3015">
        <f t="shared" si="239"/>
        <v>146.69</v>
      </c>
      <c r="S3015" s="16">
        <f t="shared" si="240"/>
        <v>42146.836215277777</v>
      </c>
      <c r="T3015" s="16">
        <f t="shared" si="241"/>
        <v>42176.836215277777</v>
      </c>
      <c r="U3015">
        <f t="shared" si="237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 t="s">
        <v>8315</v>
      </c>
      <c r="P3016" t="s">
        <v>8355</v>
      </c>
      <c r="Q3016" s="9">
        <f t="shared" si="238"/>
        <v>113</v>
      </c>
      <c r="R3016">
        <f t="shared" si="239"/>
        <v>50.76</v>
      </c>
      <c r="S3016" s="16">
        <f t="shared" si="240"/>
        <v>41920.123611111114</v>
      </c>
      <c r="T3016" s="16">
        <f t="shared" si="241"/>
        <v>41948.208333333336</v>
      </c>
      <c r="U3016">
        <f t="shared" si="237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 t="s">
        <v>8315</v>
      </c>
      <c r="P3017" t="s">
        <v>8355</v>
      </c>
      <c r="Q3017" s="9">
        <f t="shared" si="238"/>
        <v>103</v>
      </c>
      <c r="R3017">
        <f t="shared" si="239"/>
        <v>87.7</v>
      </c>
      <c r="S3017" s="16">
        <f t="shared" si="240"/>
        <v>41785.72729166667</v>
      </c>
      <c r="T3017" s="16">
        <f t="shared" si="241"/>
        <v>41801.166666666664</v>
      </c>
      <c r="U3017">
        <f t="shared" si="237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 t="s">
        <v>8315</v>
      </c>
      <c r="P3018" t="s">
        <v>8355</v>
      </c>
      <c r="Q3018" s="9">
        <f t="shared" si="238"/>
        <v>103</v>
      </c>
      <c r="R3018">
        <f t="shared" si="239"/>
        <v>242.28</v>
      </c>
      <c r="S3018" s="16">
        <f t="shared" si="240"/>
        <v>41778.548055555555</v>
      </c>
      <c r="T3018" s="16">
        <f t="shared" si="241"/>
        <v>41838.548055555555</v>
      </c>
      <c r="U3018">
        <f t="shared" si="237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 t="s">
        <v>8315</v>
      </c>
      <c r="P3019" t="s">
        <v>8355</v>
      </c>
      <c r="Q3019" s="9">
        <f t="shared" si="238"/>
        <v>106</v>
      </c>
      <c r="R3019">
        <f t="shared" si="239"/>
        <v>146.44999999999999</v>
      </c>
      <c r="S3019" s="16">
        <f t="shared" si="240"/>
        <v>41841.850034722222</v>
      </c>
      <c r="T3019" s="16">
        <f t="shared" si="241"/>
        <v>41871.850034722222</v>
      </c>
      <c r="U3019">
        <f t="shared" si="237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 t="s">
        <v>8315</v>
      </c>
      <c r="P3020" t="s">
        <v>8355</v>
      </c>
      <c r="Q3020" s="9">
        <f t="shared" si="238"/>
        <v>101</v>
      </c>
      <c r="R3020">
        <f t="shared" si="239"/>
        <v>103.17</v>
      </c>
      <c r="S3020" s="16">
        <f t="shared" si="240"/>
        <v>42163.29833333334</v>
      </c>
      <c r="T3020" s="16">
        <f t="shared" si="241"/>
        <v>42205.916666666672</v>
      </c>
      <c r="U3020">
        <f t="shared" si="237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 t="s">
        <v>8315</v>
      </c>
      <c r="P3021" t="s">
        <v>8355</v>
      </c>
      <c r="Q3021" s="9">
        <f t="shared" si="238"/>
        <v>121</v>
      </c>
      <c r="R3021">
        <f t="shared" si="239"/>
        <v>80.459999999999994</v>
      </c>
      <c r="S3021" s="16">
        <f t="shared" si="240"/>
        <v>41758.833564814813</v>
      </c>
      <c r="T3021" s="16">
        <f t="shared" si="241"/>
        <v>41786.125</v>
      </c>
      <c r="U3021">
        <f t="shared" si="237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 t="s">
        <v>8315</v>
      </c>
      <c r="P3022" t="s">
        <v>8355</v>
      </c>
      <c r="Q3022" s="9">
        <f t="shared" si="238"/>
        <v>101</v>
      </c>
      <c r="R3022">
        <f t="shared" si="239"/>
        <v>234.67</v>
      </c>
      <c r="S3022" s="16">
        <f t="shared" si="240"/>
        <v>42170.846446759257</v>
      </c>
      <c r="T3022" s="16">
        <f t="shared" si="241"/>
        <v>42230.846446759257</v>
      </c>
      <c r="U3022">
        <f t="shared" si="237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 t="s">
        <v>8315</v>
      </c>
      <c r="P3023" t="s">
        <v>8355</v>
      </c>
      <c r="Q3023" s="9">
        <f t="shared" si="238"/>
        <v>116</v>
      </c>
      <c r="R3023">
        <f t="shared" si="239"/>
        <v>50.69</v>
      </c>
      <c r="S3023" s="16">
        <f t="shared" si="240"/>
        <v>42660.618854166663</v>
      </c>
      <c r="T3023" s="16">
        <f t="shared" si="241"/>
        <v>42696.249305555553</v>
      </c>
      <c r="U3023">
        <f t="shared" si="237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 t="s">
        <v>8315</v>
      </c>
      <c r="P3024" t="s">
        <v>8355</v>
      </c>
      <c r="Q3024" s="9">
        <f t="shared" si="238"/>
        <v>101</v>
      </c>
      <c r="R3024">
        <f t="shared" si="239"/>
        <v>162.71</v>
      </c>
      <c r="S3024" s="16">
        <f t="shared" si="240"/>
        <v>42564.95380787037</v>
      </c>
      <c r="T3024" s="16">
        <f t="shared" si="241"/>
        <v>42609.95380787037</v>
      </c>
      <c r="U3024">
        <f t="shared" si="237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 t="s">
        <v>8315</v>
      </c>
      <c r="P3025" t="s">
        <v>8355</v>
      </c>
      <c r="Q3025" s="9">
        <f t="shared" si="238"/>
        <v>103</v>
      </c>
      <c r="R3025">
        <f t="shared" si="239"/>
        <v>120.17</v>
      </c>
      <c r="S3025" s="16">
        <f t="shared" si="240"/>
        <v>42121.675763888896</v>
      </c>
      <c r="T3025" s="16">
        <f t="shared" si="241"/>
        <v>42166.675763888896</v>
      </c>
      <c r="U3025">
        <f t="shared" si="237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 t="s">
        <v>8315</v>
      </c>
      <c r="P3026" t="s">
        <v>8355</v>
      </c>
      <c r="Q3026" s="9">
        <f t="shared" si="238"/>
        <v>246</v>
      </c>
      <c r="R3026">
        <f t="shared" si="239"/>
        <v>67.7</v>
      </c>
      <c r="S3026" s="16">
        <f t="shared" si="240"/>
        <v>41158.993923611109</v>
      </c>
      <c r="T3026" s="16">
        <f t="shared" si="241"/>
        <v>41188.993923611109</v>
      </c>
      <c r="U3026">
        <f t="shared" si="237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 t="s">
        <v>8315</v>
      </c>
      <c r="P3027" t="s">
        <v>8355</v>
      </c>
      <c r="Q3027" s="9">
        <f t="shared" si="238"/>
        <v>302</v>
      </c>
      <c r="R3027">
        <f t="shared" si="239"/>
        <v>52.1</v>
      </c>
      <c r="S3027" s="16">
        <f t="shared" si="240"/>
        <v>41761.509409722225</v>
      </c>
      <c r="T3027" s="16">
        <f t="shared" si="241"/>
        <v>41789.666666666664</v>
      </c>
      <c r="U3027">
        <f t="shared" si="237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 t="s">
        <v>8315</v>
      </c>
      <c r="P3028" t="s">
        <v>8355</v>
      </c>
      <c r="Q3028" s="9">
        <f t="shared" si="238"/>
        <v>143</v>
      </c>
      <c r="R3028">
        <f t="shared" si="239"/>
        <v>51.6</v>
      </c>
      <c r="S3028" s="16">
        <f t="shared" si="240"/>
        <v>42783.459398148145</v>
      </c>
      <c r="T3028" s="16">
        <f t="shared" si="241"/>
        <v>42797.459398148145</v>
      </c>
      <c r="U3028">
        <f t="shared" si="237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 t="s">
        <v>8315</v>
      </c>
      <c r="P3029" t="s">
        <v>8355</v>
      </c>
      <c r="Q3029" s="9">
        <f t="shared" si="238"/>
        <v>131</v>
      </c>
      <c r="R3029">
        <f t="shared" si="239"/>
        <v>164.3</v>
      </c>
      <c r="S3029" s="16">
        <f t="shared" si="240"/>
        <v>42053.704293981486</v>
      </c>
      <c r="T3029" s="16">
        <f t="shared" si="241"/>
        <v>42083.662627314814</v>
      </c>
      <c r="U3029">
        <f t="shared" si="237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 t="s">
        <v>8315</v>
      </c>
      <c r="P3030" t="s">
        <v>8355</v>
      </c>
      <c r="Q3030" s="9">
        <f t="shared" si="238"/>
        <v>168</v>
      </c>
      <c r="R3030">
        <f t="shared" si="239"/>
        <v>84.86</v>
      </c>
      <c r="S3030" s="16">
        <f t="shared" si="240"/>
        <v>42567.264178240745</v>
      </c>
      <c r="T3030" s="16">
        <f t="shared" si="241"/>
        <v>42597.264178240745</v>
      </c>
      <c r="U3030">
        <f t="shared" si="237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 t="s">
        <v>8315</v>
      </c>
      <c r="P3031" t="s">
        <v>8355</v>
      </c>
      <c r="Q3031" s="9">
        <f t="shared" si="238"/>
        <v>110</v>
      </c>
      <c r="R3031">
        <f t="shared" si="239"/>
        <v>94.55</v>
      </c>
      <c r="S3031" s="16">
        <f t="shared" si="240"/>
        <v>41932.708877314813</v>
      </c>
      <c r="T3031" s="16">
        <f t="shared" si="241"/>
        <v>41961.190972222219</v>
      </c>
      <c r="U3031">
        <f t="shared" si="237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 t="s">
        <v>8315</v>
      </c>
      <c r="P3032" t="s">
        <v>8355</v>
      </c>
      <c r="Q3032" s="9">
        <f t="shared" si="238"/>
        <v>107</v>
      </c>
      <c r="R3032">
        <f t="shared" si="239"/>
        <v>45.54</v>
      </c>
      <c r="S3032" s="16">
        <f t="shared" si="240"/>
        <v>42233.747349537036</v>
      </c>
      <c r="T3032" s="16">
        <f t="shared" si="241"/>
        <v>42263.747349537036</v>
      </c>
      <c r="U3032">
        <f t="shared" si="237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 t="s">
        <v>8315</v>
      </c>
      <c r="P3033" t="s">
        <v>8355</v>
      </c>
      <c r="Q3033" s="9">
        <f t="shared" si="238"/>
        <v>100</v>
      </c>
      <c r="R3033">
        <f t="shared" si="239"/>
        <v>51.72</v>
      </c>
      <c r="S3033" s="16">
        <f t="shared" si="240"/>
        <v>42597.882488425923</v>
      </c>
      <c r="T3033" s="16">
        <f t="shared" si="241"/>
        <v>42657.882488425923</v>
      </c>
      <c r="U3033">
        <f t="shared" si="237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 t="s">
        <v>8315</v>
      </c>
      <c r="P3034" t="s">
        <v>8355</v>
      </c>
      <c r="Q3034" s="9">
        <f t="shared" si="238"/>
        <v>127</v>
      </c>
      <c r="R3034">
        <f t="shared" si="239"/>
        <v>50.88</v>
      </c>
      <c r="S3034" s="16">
        <f t="shared" si="240"/>
        <v>42228.044664351852</v>
      </c>
      <c r="T3034" s="16">
        <f t="shared" si="241"/>
        <v>42258.044664351852</v>
      </c>
      <c r="U3034">
        <f t="shared" si="237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 t="s">
        <v>8315</v>
      </c>
      <c r="P3035" t="s">
        <v>8355</v>
      </c>
      <c r="Q3035" s="9">
        <f t="shared" si="238"/>
        <v>147</v>
      </c>
      <c r="R3035">
        <f t="shared" si="239"/>
        <v>191.13</v>
      </c>
      <c r="S3035" s="16">
        <f t="shared" si="240"/>
        <v>42570.110243055555</v>
      </c>
      <c r="T3035" s="16">
        <f t="shared" si="241"/>
        <v>42600.110243055555</v>
      </c>
      <c r="U3035">
        <f t="shared" si="237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 t="s">
        <v>8315</v>
      </c>
      <c r="P3036" t="s">
        <v>8355</v>
      </c>
      <c r="Q3036" s="9">
        <f t="shared" si="238"/>
        <v>113</v>
      </c>
      <c r="R3036">
        <f t="shared" si="239"/>
        <v>89.31</v>
      </c>
      <c r="S3036" s="16">
        <f t="shared" si="240"/>
        <v>42644.535358796296</v>
      </c>
      <c r="T3036" s="16">
        <f t="shared" si="241"/>
        <v>42675.165972222225</v>
      </c>
      <c r="U3036">
        <f t="shared" si="237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 t="s">
        <v>8315</v>
      </c>
      <c r="P3037" t="s">
        <v>8355</v>
      </c>
      <c r="Q3037" s="9">
        <f t="shared" si="238"/>
        <v>109</v>
      </c>
      <c r="R3037">
        <f t="shared" si="239"/>
        <v>88.59</v>
      </c>
      <c r="S3037" s="16">
        <f t="shared" si="240"/>
        <v>41368.560289351852</v>
      </c>
      <c r="T3037" s="16">
        <f t="shared" si="241"/>
        <v>41398.560289351852</v>
      </c>
      <c r="U3037">
        <f t="shared" si="237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 t="s">
        <v>8315</v>
      </c>
      <c r="P3038" t="s">
        <v>8355</v>
      </c>
      <c r="Q3038" s="9">
        <f t="shared" si="238"/>
        <v>127</v>
      </c>
      <c r="R3038">
        <f t="shared" si="239"/>
        <v>96.3</v>
      </c>
      <c r="S3038" s="16">
        <f t="shared" si="240"/>
        <v>41466.785231481481</v>
      </c>
      <c r="T3038" s="16">
        <f t="shared" si="241"/>
        <v>41502.499305555553</v>
      </c>
      <c r="U3038">
        <f t="shared" si="237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 t="s">
        <v>8315</v>
      </c>
      <c r="P3039" t="s">
        <v>8355</v>
      </c>
      <c r="Q3039" s="9">
        <f t="shared" si="238"/>
        <v>213</v>
      </c>
      <c r="R3039">
        <f t="shared" si="239"/>
        <v>33.31</v>
      </c>
      <c r="S3039" s="16">
        <f t="shared" si="240"/>
        <v>40378.893206018518</v>
      </c>
      <c r="T3039" s="16">
        <f t="shared" si="241"/>
        <v>40453.207638888889</v>
      </c>
      <c r="U3039">
        <f t="shared" si="237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 t="s">
        <v>8315</v>
      </c>
      <c r="P3040" t="s">
        <v>8355</v>
      </c>
      <c r="Q3040" s="9">
        <f t="shared" si="238"/>
        <v>101</v>
      </c>
      <c r="R3040">
        <f t="shared" si="239"/>
        <v>37.22</v>
      </c>
      <c r="S3040" s="16">
        <f t="shared" si="240"/>
        <v>42373.252280092594</v>
      </c>
      <c r="T3040" s="16">
        <f t="shared" si="241"/>
        <v>42433.252280092594</v>
      </c>
      <c r="U3040">
        <f t="shared" si="237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 t="s">
        <v>8315</v>
      </c>
      <c r="P3041" t="s">
        <v>8355</v>
      </c>
      <c r="Q3041" s="9">
        <f t="shared" si="238"/>
        <v>109</v>
      </c>
      <c r="R3041">
        <f t="shared" si="239"/>
        <v>92.13</v>
      </c>
      <c r="S3041" s="16">
        <f t="shared" si="240"/>
        <v>41610.794421296298</v>
      </c>
      <c r="T3041" s="16">
        <f t="shared" si="241"/>
        <v>41637.332638888889</v>
      </c>
      <c r="U3041">
        <f t="shared" si="237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 t="s">
        <v>8315</v>
      </c>
      <c r="P3042" t="s">
        <v>8355</v>
      </c>
      <c r="Q3042" s="9">
        <f t="shared" si="238"/>
        <v>108</v>
      </c>
      <c r="R3042">
        <f t="shared" si="239"/>
        <v>76.790000000000006</v>
      </c>
      <c r="S3042" s="16">
        <f t="shared" si="240"/>
        <v>42177.791909722218</v>
      </c>
      <c r="T3042" s="16">
        <f t="shared" si="241"/>
        <v>42181.958333333328</v>
      </c>
      <c r="U3042">
        <f t="shared" si="237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 t="s">
        <v>8315</v>
      </c>
      <c r="P3043" t="s">
        <v>8355</v>
      </c>
      <c r="Q3043" s="9">
        <f t="shared" si="238"/>
        <v>110</v>
      </c>
      <c r="R3043">
        <f t="shared" si="239"/>
        <v>96.53</v>
      </c>
      <c r="S3043" s="16">
        <f t="shared" si="240"/>
        <v>42359.868611111116</v>
      </c>
      <c r="T3043" s="16">
        <f t="shared" si="241"/>
        <v>42389.868611111116</v>
      </c>
      <c r="U3043">
        <f t="shared" si="237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 t="s">
        <v>8315</v>
      </c>
      <c r="P3044" t="s">
        <v>8355</v>
      </c>
      <c r="Q3044" s="9">
        <f t="shared" si="238"/>
        <v>128</v>
      </c>
      <c r="R3044">
        <f t="shared" si="239"/>
        <v>51.89</v>
      </c>
      <c r="S3044" s="16">
        <f t="shared" si="240"/>
        <v>42253.688043981485</v>
      </c>
      <c r="T3044" s="16">
        <f t="shared" si="241"/>
        <v>42283.688043981485</v>
      </c>
      <c r="U3044">
        <f t="shared" si="237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 t="s">
        <v>8315</v>
      </c>
      <c r="P3045" t="s">
        <v>8355</v>
      </c>
      <c r="Q3045" s="9">
        <f t="shared" si="238"/>
        <v>110</v>
      </c>
      <c r="R3045">
        <f t="shared" si="239"/>
        <v>128.91</v>
      </c>
      <c r="S3045" s="16">
        <f t="shared" si="240"/>
        <v>42083.070590277777</v>
      </c>
      <c r="T3045" s="16">
        <f t="shared" si="241"/>
        <v>42110.118055555555</v>
      </c>
      <c r="U3045">
        <f t="shared" si="237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 t="s">
        <v>8315</v>
      </c>
      <c r="P3046" t="s">
        <v>8355</v>
      </c>
      <c r="Q3046" s="9">
        <f t="shared" si="238"/>
        <v>109</v>
      </c>
      <c r="R3046">
        <f t="shared" si="239"/>
        <v>84.11</v>
      </c>
      <c r="S3046" s="16">
        <f t="shared" si="240"/>
        <v>42387.7268287037</v>
      </c>
      <c r="T3046" s="16">
        <f t="shared" si="241"/>
        <v>42402.7268287037</v>
      </c>
      <c r="U3046">
        <f t="shared" si="237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 t="s">
        <v>8315</v>
      </c>
      <c r="P3047" t="s">
        <v>8355</v>
      </c>
      <c r="Q3047" s="9">
        <f t="shared" si="238"/>
        <v>133</v>
      </c>
      <c r="R3047">
        <f t="shared" si="239"/>
        <v>82.94</v>
      </c>
      <c r="S3047" s="16">
        <f t="shared" si="240"/>
        <v>41843.155729166669</v>
      </c>
      <c r="T3047" s="16">
        <f t="shared" si="241"/>
        <v>41873.155729166669</v>
      </c>
      <c r="U3047">
        <f t="shared" si="237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 t="s">
        <v>8315</v>
      </c>
      <c r="P3048" t="s">
        <v>8355</v>
      </c>
      <c r="Q3048" s="9">
        <f t="shared" si="238"/>
        <v>191</v>
      </c>
      <c r="R3048">
        <f t="shared" si="239"/>
        <v>259.95</v>
      </c>
      <c r="S3048" s="16">
        <f t="shared" si="240"/>
        <v>41862.803078703706</v>
      </c>
      <c r="T3048" s="16">
        <f t="shared" si="241"/>
        <v>41892.202777777777</v>
      </c>
      <c r="U3048">
        <f t="shared" si="237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 t="s">
        <v>8315</v>
      </c>
      <c r="P3049" t="s">
        <v>8355</v>
      </c>
      <c r="Q3049" s="9">
        <f t="shared" si="238"/>
        <v>149</v>
      </c>
      <c r="R3049">
        <f t="shared" si="239"/>
        <v>37.25</v>
      </c>
      <c r="S3049" s="16">
        <f t="shared" si="240"/>
        <v>42443.989050925928</v>
      </c>
      <c r="T3049" s="16">
        <f t="shared" si="241"/>
        <v>42487.552777777775</v>
      </c>
      <c r="U3049">
        <f t="shared" si="237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 t="s">
        <v>8315</v>
      </c>
      <c r="P3050" t="s">
        <v>8355</v>
      </c>
      <c r="Q3050" s="9">
        <f t="shared" si="238"/>
        <v>166</v>
      </c>
      <c r="R3050">
        <f t="shared" si="239"/>
        <v>177.02</v>
      </c>
      <c r="S3050" s="16">
        <f t="shared" si="240"/>
        <v>41975.901180555549</v>
      </c>
      <c r="T3050" s="16">
        <f t="shared" si="241"/>
        <v>42004.890277777777</v>
      </c>
      <c r="U3050">
        <f t="shared" si="237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 t="s">
        <v>8315</v>
      </c>
      <c r="P3051" t="s">
        <v>8355</v>
      </c>
      <c r="Q3051" s="9">
        <f t="shared" si="238"/>
        <v>107</v>
      </c>
      <c r="R3051">
        <f t="shared" si="239"/>
        <v>74.069999999999993</v>
      </c>
      <c r="S3051" s="16">
        <f t="shared" si="240"/>
        <v>42139.014525462961</v>
      </c>
      <c r="T3051" s="16">
        <f t="shared" si="241"/>
        <v>42169.014525462961</v>
      </c>
      <c r="U3051">
        <f t="shared" si="237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 t="s">
        <v>8315</v>
      </c>
      <c r="P3052" t="s">
        <v>8355</v>
      </c>
      <c r="Q3052" s="9">
        <f t="shared" si="238"/>
        <v>106</v>
      </c>
      <c r="R3052">
        <f t="shared" si="239"/>
        <v>70.67</v>
      </c>
      <c r="S3052" s="16">
        <f t="shared" si="240"/>
        <v>42465.16851851852</v>
      </c>
      <c r="T3052" s="16">
        <f t="shared" si="241"/>
        <v>42495.16851851852</v>
      </c>
      <c r="U3052">
        <f t="shared" si="237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 t="s">
        <v>8315</v>
      </c>
      <c r="P3053" t="s">
        <v>8355</v>
      </c>
      <c r="Q3053" s="9">
        <f t="shared" si="238"/>
        <v>24</v>
      </c>
      <c r="R3053">
        <f t="shared" si="239"/>
        <v>23.63</v>
      </c>
      <c r="S3053" s="16">
        <f t="shared" si="240"/>
        <v>42744.416030092587</v>
      </c>
      <c r="T3053" s="16">
        <f t="shared" si="241"/>
        <v>42774.416030092587</v>
      </c>
      <c r="U3053">
        <f t="shared" si="237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 t="s">
        <v>8315</v>
      </c>
      <c r="P3054" t="s">
        <v>8355</v>
      </c>
      <c r="Q3054" s="9">
        <f t="shared" si="238"/>
        <v>0</v>
      </c>
      <c r="R3054">
        <f t="shared" si="239"/>
        <v>37.5</v>
      </c>
      <c r="S3054" s="16">
        <f t="shared" si="240"/>
        <v>42122.670069444444</v>
      </c>
      <c r="T3054" s="16">
        <f t="shared" si="241"/>
        <v>42152.665972222225</v>
      </c>
      <c r="U3054">
        <f t="shared" si="237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 t="s">
        <v>8315</v>
      </c>
      <c r="P3055" t="s">
        <v>8355</v>
      </c>
      <c r="Q3055" s="9">
        <f t="shared" si="238"/>
        <v>0</v>
      </c>
      <c r="R3055">
        <f t="shared" si="239"/>
        <v>13.33</v>
      </c>
      <c r="S3055" s="16">
        <f t="shared" si="240"/>
        <v>41862.761724537035</v>
      </c>
      <c r="T3055" s="16">
        <f t="shared" si="241"/>
        <v>41914.165972222225</v>
      </c>
      <c r="U3055">
        <f t="shared" si="237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 t="s">
        <v>8315</v>
      </c>
      <c r="P3056" t="s">
        <v>8355</v>
      </c>
      <c r="Q3056" s="9">
        <f t="shared" si="238"/>
        <v>0</v>
      </c>
      <c r="R3056">
        <f t="shared" si="239"/>
        <v>0</v>
      </c>
      <c r="S3056" s="16">
        <f t="shared" si="240"/>
        <v>42027.832800925928</v>
      </c>
      <c r="T3056" s="16">
        <f t="shared" si="241"/>
        <v>42065.044444444444</v>
      </c>
      <c r="U3056">
        <f t="shared" si="237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 t="s">
        <v>8315</v>
      </c>
      <c r="P3057" t="s">
        <v>8355</v>
      </c>
      <c r="Q3057" s="9">
        <f t="shared" si="238"/>
        <v>0</v>
      </c>
      <c r="R3057">
        <f t="shared" si="239"/>
        <v>1</v>
      </c>
      <c r="S3057" s="16">
        <f t="shared" si="240"/>
        <v>41953.95821759259</v>
      </c>
      <c r="T3057" s="16">
        <f t="shared" si="241"/>
        <v>42013.95821759259</v>
      </c>
      <c r="U3057">
        <f t="shared" si="237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 t="s">
        <v>8315</v>
      </c>
      <c r="P3058" t="s">
        <v>8355</v>
      </c>
      <c r="Q3058" s="9">
        <f t="shared" si="238"/>
        <v>0</v>
      </c>
      <c r="R3058">
        <f t="shared" si="239"/>
        <v>0</v>
      </c>
      <c r="S3058" s="16">
        <f t="shared" si="240"/>
        <v>41851.636388888888</v>
      </c>
      <c r="T3058" s="16">
        <f t="shared" si="241"/>
        <v>41911.636388888888</v>
      </c>
      <c r="U3058">
        <f t="shared" si="237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 t="s">
        <v>8315</v>
      </c>
      <c r="P3059" t="s">
        <v>8355</v>
      </c>
      <c r="Q3059" s="9">
        <f t="shared" si="238"/>
        <v>0</v>
      </c>
      <c r="R3059">
        <f t="shared" si="239"/>
        <v>0</v>
      </c>
      <c r="S3059" s="16">
        <f t="shared" si="240"/>
        <v>42433.650590277779</v>
      </c>
      <c r="T3059" s="16">
        <f t="shared" si="241"/>
        <v>42463.608923611115</v>
      </c>
      <c r="U3059">
        <f t="shared" si="237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 t="s">
        <v>8315</v>
      </c>
      <c r="P3060" t="s">
        <v>8355</v>
      </c>
      <c r="Q3060" s="9">
        <f t="shared" si="238"/>
        <v>0</v>
      </c>
      <c r="R3060">
        <f t="shared" si="239"/>
        <v>1</v>
      </c>
      <c r="S3060" s="16">
        <f t="shared" si="240"/>
        <v>42460.374305555553</v>
      </c>
      <c r="T3060" s="16">
        <f t="shared" si="241"/>
        <v>42510.374305555553</v>
      </c>
      <c r="U3060">
        <f t="shared" si="237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 t="s">
        <v>8315</v>
      </c>
      <c r="P3061" t="s">
        <v>8355</v>
      </c>
      <c r="Q3061" s="9">
        <f t="shared" si="238"/>
        <v>3</v>
      </c>
      <c r="R3061">
        <f t="shared" si="239"/>
        <v>41</v>
      </c>
      <c r="S3061" s="16">
        <f t="shared" si="240"/>
        <v>41829.935717592591</v>
      </c>
      <c r="T3061" s="16">
        <f t="shared" si="241"/>
        <v>41859.935717592591</v>
      </c>
      <c r="U3061">
        <f t="shared" si="237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 t="s">
        <v>8315</v>
      </c>
      <c r="P3062" t="s">
        <v>8355</v>
      </c>
      <c r="Q3062" s="9">
        <f t="shared" si="238"/>
        <v>0</v>
      </c>
      <c r="R3062">
        <f t="shared" si="239"/>
        <v>55.83</v>
      </c>
      <c r="S3062" s="16">
        <f t="shared" si="240"/>
        <v>42245.274699074071</v>
      </c>
      <c r="T3062" s="16">
        <f t="shared" si="241"/>
        <v>42275.274699074071</v>
      </c>
      <c r="U3062">
        <f t="shared" si="237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 t="s">
        <v>8315</v>
      </c>
      <c r="P3063" t="s">
        <v>8355</v>
      </c>
      <c r="Q3063" s="9">
        <f t="shared" si="238"/>
        <v>0</v>
      </c>
      <c r="R3063">
        <f t="shared" si="239"/>
        <v>0</v>
      </c>
      <c r="S3063" s="16">
        <f t="shared" si="240"/>
        <v>41834.784120370372</v>
      </c>
      <c r="T3063" s="16">
        <f t="shared" si="241"/>
        <v>41864.784120370372</v>
      </c>
      <c r="U3063">
        <f t="shared" si="237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 t="s">
        <v>8315</v>
      </c>
      <c r="P3064" t="s">
        <v>8355</v>
      </c>
      <c r="Q3064" s="9">
        <f t="shared" si="238"/>
        <v>67</v>
      </c>
      <c r="R3064">
        <f t="shared" si="239"/>
        <v>99.76</v>
      </c>
      <c r="S3064" s="16">
        <f t="shared" si="240"/>
        <v>42248.535787037035</v>
      </c>
      <c r="T3064" s="16">
        <f t="shared" si="241"/>
        <v>42277.75</v>
      </c>
      <c r="U3064">
        <f t="shared" si="237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 t="s">
        <v>8315</v>
      </c>
      <c r="P3065" t="s">
        <v>8355</v>
      </c>
      <c r="Q3065" s="9">
        <f t="shared" si="238"/>
        <v>20</v>
      </c>
      <c r="R3065">
        <f t="shared" si="239"/>
        <v>25.52</v>
      </c>
      <c r="S3065" s="16">
        <f t="shared" si="240"/>
        <v>42630.922893518517</v>
      </c>
      <c r="T3065" s="16">
        <f t="shared" si="241"/>
        <v>42665.922893518517</v>
      </c>
      <c r="U3065">
        <f t="shared" si="237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 t="s">
        <v>8315</v>
      </c>
      <c r="P3066" t="s">
        <v>8355</v>
      </c>
      <c r="Q3066" s="9">
        <f t="shared" si="238"/>
        <v>11</v>
      </c>
      <c r="R3066">
        <f t="shared" si="239"/>
        <v>117.65</v>
      </c>
      <c r="S3066" s="16">
        <f t="shared" si="240"/>
        <v>42299.130162037036</v>
      </c>
      <c r="T3066" s="16">
        <f t="shared" si="241"/>
        <v>42330.290972222225</v>
      </c>
      <c r="U3066">
        <f t="shared" si="237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 t="s">
        <v>8315</v>
      </c>
      <c r="P3067" t="s">
        <v>8355</v>
      </c>
      <c r="Q3067" s="9">
        <f t="shared" si="238"/>
        <v>0</v>
      </c>
      <c r="R3067">
        <f t="shared" si="239"/>
        <v>5</v>
      </c>
      <c r="S3067" s="16">
        <f t="shared" si="240"/>
        <v>41825.055231481485</v>
      </c>
      <c r="T3067" s="16">
        <f t="shared" si="241"/>
        <v>41850.055231481485</v>
      </c>
      <c r="U3067">
        <f t="shared" si="237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 t="s">
        <v>8315</v>
      </c>
      <c r="P3068" t="s">
        <v>8355</v>
      </c>
      <c r="Q3068" s="9">
        <f t="shared" si="238"/>
        <v>12</v>
      </c>
      <c r="R3068">
        <f t="shared" si="239"/>
        <v>2796.67</v>
      </c>
      <c r="S3068" s="16">
        <f t="shared" si="240"/>
        <v>42531.228437500002</v>
      </c>
      <c r="T3068" s="16">
        <f t="shared" si="241"/>
        <v>42561.228437500002</v>
      </c>
      <c r="U3068">
        <f t="shared" ref="U3068:U3131" si="242">YEAR(S3068)</f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 t="s">
        <v>8315</v>
      </c>
      <c r="P3069" t="s">
        <v>8355</v>
      </c>
      <c r="Q3069" s="9">
        <f t="shared" si="238"/>
        <v>3</v>
      </c>
      <c r="R3069">
        <f t="shared" si="239"/>
        <v>200</v>
      </c>
      <c r="S3069" s="16">
        <f t="shared" si="240"/>
        <v>42226.938414351855</v>
      </c>
      <c r="T3069" s="16">
        <f t="shared" si="241"/>
        <v>42256.938414351855</v>
      </c>
      <c r="U3069">
        <f t="shared" si="242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 t="s">
        <v>8315</v>
      </c>
      <c r="P3070" t="s">
        <v>8355</v>
      </c>
      <c r="Q3070" s="9">
        <f t="shared" si="238"/>
        <v>0</v>
      </c>
      <c r="R3070">
        <f t="shared" si="239"/>
        <v>87.5</v>
      </c>
      <c r="S3070" s="16">
        <f t="shared" si="240"/>
        <v>42263.691574074073</v>
      </c>
      <c r="T3070" s="16">
        <f t="shared" si="241"/>
        <v>42293.691574074073</v>
      </c>
      <c r="U3070">
        <f t="shared" si="242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 t="s">
        <v>8315</v>
      </c>
      <c r="P3071" t="s">
        <v>8355</v>
      </c>
      <c r="Q3071" s="9">
        <f t="shared" si="238"/>
        <v>14</v>
      </c>
      <c r="R3071">
        <f t="shared" si="239"/>
        <v>20.14</v>
      </c>
      <c r="S3071" s="16">
        <f t="shared" si="240"/>
        <v>41957.833726851852</v>
      </c>
      <c r="T3071" s="16">
        <f t="shared" si="241"/>
        <v>41987.833726851852</v>
      </c>
      <c r="U3071">
        <f t="shared" si="242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 t="s">
        <v>8315</v>
      </c>
      <c r="P3072" t="s">
        <v>8355</v>
      </c>
      <c r="Q3072" s="9">
        <f t="shared" si="238"/>
        <v>3</v>
      </c>
      <c r="R3072">
        <f t="shared" si="239"/>
        <v>20.88</v>
      </c>
      <c r="S3072" s="16">
        <f t="shared" si="240"/>
        <v>42690.733437499999</v>
      </c>
      <c r="T3072" s="16">
        <f t="shared" si="241"/>
        <v>42711.733437499999</v>
      </c>
      <c r="U3072">
        <f t="shared" si="242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 t="s">
        <v>8315</v>
      </c>
      <c r="P3073" t="s">
        <v>8355</v>
      </c>
      <c r="Q3073" s="9">
        <f t="shared" si="238"/>
        <v>60</v>
      </c>
      <c r="R3073">
        <f t="shared" si="239"/>
        <v>61.31</v>
      </c>
      <c r="S3073" s="16">
        <f t="shared" si="240"/>
        <v>42097.732418981483</v>
      </c>
      <c r="T3073" s="16">
        <f t="shared" si="241"/>
        <v>42115.249305555553</v>
      </c>
      <c r="U3073">
        <f t="shared" si="242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 t="s">
        <v>8315</v>
      </c>
      <c r="P3074" t="s">
        <v>8355</v>
      </c>
      <c r="Q3074" s="9">
        <f t="shared" ref="Q3074:Q3137" si="243">ROUND(E3074/D3074*100,0)</f>
        <v>0</v>
      </c>
      <c r="R3074">
        <f t="shared" si="239"/>
        <v>1</v>
      </c>
      <c r="S3074" s="16">
        <f t="shared" si="240"/>
        <v>42658.690532407403</v>
      </c>
      <c r="T3074" s="16">
        <f t="shared" si="241"/>
        <v>42673.073611111111</v>
      </c>
      <c r="U3074">
        <f t="shared" si="242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 t="s">
        <v>8315</v>
      </c>
      <c r="P3075" t="s">
        <v>8355</v>
      </c>
      <c r="Q3075" s="9">
        <f t="shared" si="243"/>
        <v>0</v>
      </c>
      <c r="R3075">
        <f t="shared" ref="R3075:R3138" si="244">IFERROR(ROUND(E3075/L3075,2),0)</f>
        <v>92.14</v>
      </c>
      <c r="S3075" s="16">
        <f t="shared" ref="S3075:S3138" si="245">(((J3075/60)/60)/24)+DATE(1970,1,1)</f>
        <v>42111.684027777781</v>
      </c>
      <c r="T3075" s="16">
        <f t="shared" ref="T3075:T3138" si="246">(((I3075/60)/60)/24)+DATE(1970,1,1)</f>
        <v>42169.804861111115</v>
      </c>
      <c r="U3075">
        <f t="shared" si="242"/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 t="s">
        <v>8315</v>
      </c>
      <c r="P3076" t="s">
        <v>8355</v>
      </c>
      <c r="Q3076" s="9">
        <f t="shared" si="243"/>
        <v>0</v>
      </c>
      <c r="R3076">
        <f t="shared" si="244"/>
        <v>7.33</v>
      </c>
      <c r="S3076" s="16">
        <f t="shared" si="245"/>
        <v>42409.571284722217</v>
      </c>
      <c r="T3076" s="16">
        <f t="shared" si="246"/>
        <v>42439.571284722217</v>
      </c>
      <c r="U3076">
        <f t="shared" si="242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 t="s">
        <v>8315</v>
      </c>
      <c r="P3077" t="s">
        <v>8355</v>
      </c>
      <c r="Q3077" s="9">
        <f t="shared" si="243"/>
        <v>9</v>
      </c>
      <c r="R3077">
        <f t="shared" si="244"/>
        <v>64.8</v>
      </c>
      <c r="S3077" s="16">
        <f t="shared" si="245"/>
        <v>42551.102314814809</v>
      </c>
      <c r="T3077" s="16">
        <f t="shared" si="246"/>
        <v>42601.102314814809</v>
      </c>
      <c r="U3077">
        <f t="shared" si="242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 t="s">
        <v>8315</v>
      </c>
      <c r="P3078" t="s">
        <v>8355</v>
      </c>
      <c r="Q3078" s="9">
        <f t="shared" si="243"/>
        <v>15</v>
      </c>
      <c r="R3078">
        <f t="shared" si="244"/>
        <v>30.12</v>
      </c>
      <c r="S3078" s="16">
        <f t="shared" si="245"/>
        <v>42226.651886574073</v>
      </c>
      <c r="T3078" s="16">
        <f t="shared" si="246"/>
        <v>42286.651886574073</v>
      </c>
      <c r="U3078">
        <f t="shared" si="242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 t="s">
        <v>8315</v>
      </c>
      <c r="P3079" t="s">
        <v>8355</v>
      </c>
      <c r="Q3079" s="9">
        <f t="shared" si="243"/>
        <v>0</v>
      </c>
      <c r="R3079">
        <f t="shared" si="244"/>
        <v>52.5</v>
      </c>
      <c r="S3079" s="16">
        <f t="shared" si="245"/>
        <v>42766.956921296296</v>
      </c>
      <c r="T3079" s="16">
        <f t="shared" si="246"/>
        <v>42796.956921296296</v>
      </c>
      <c r="U3079">
        <f t="shared" si="242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 t="s">
        <v>8315</v>
      </c>
      <c r="P3080" t="s">
        <v>8355</v>
      </c>
      <c r="Q3080" s="9">
        <f t="shared" si="243"/>
        <v>0</v>
      </c>
      <c r="R3080">
        <f t="shared" si="244"/>
        <v>23.67</v>
      </c>
      <c r="S3080" s="16">
        <f t="shared" si="245"/>
        <v>42031.138831018514</v>
      </c>
      <c r="T3080" s="16">
        <f t="shared" si="246"/>
        <v>42061.138831018514</v>
      </c>
      <c r="U3080">
        <f t="shared" si="242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 t="s">
        <v>8315</v>
      </c>
      <c r="P3081" t="s">
        <v>8355</v>
      </c>
      <c r="Q3081" s="9">
        <f t="shared" si="243"/>
        <v>1</v>
      </c>
      <c r="R3081">
        <f t="shared" si="244"/>
        <v>415.78</v>
      </c>
      <c r="S3081" s="16">
        <f t="shared" si="245"/>
        <v>42055.713368055556</v>
      </c>
      <c r="T3081" s="16">
        <f t="shared" si="246"/>
        <v>42085.671701388885</v>
      </c>
      <c r="U3081">
        <f t="shared" si="242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 t="s">
        <v>8315</v>
      </c>
      <c r="P3082" t="s">
        <v>8355</v>
      </c>
      <c r="Q3082" s="9">
        <f t="shared" si="243"/>
        <v>0</v>
      </c>
      <c r="R3082">
        <f t="shared" si="244"/>
        <v>53.71</v>
      </c>
      <c r="S3082" s="16">
        <f t="shared" si="245"/>
        <v>41940.028287037036</v>
      </c>
      <c r="T3082" s="16">
        <f t="shared" si="246"/>
        <v>42000.0699537037</v>
      </c>
      <c r="U3082">
        <f t="shared" si="242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 t="s">
        <v>8315</v>
      </c>
      <c r="P3083" t="s">
        <v>8355</v>
      </c>
      <c r="Q3083" s="9">
        <f t="shared" si="243"/>
        <v>0</v>
      </c>
      <c r="R3083">
        <f t="shared" si="244"/>
        <v>420.6</v>
      </c>
      <c r="S3083" s="16">
        <f t="shared" si="245"/>
        <v>42237.181608796294</v>
      </c>
      <c r="T3083" s="16">
        <f t="shared" si="246"/>
        <v>42267.181608796294</v>
      </c>
      <c r="U3083">
        <f t="shared" si="242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 t="s">
        <v>8315</v>
      </c>
      <c r="P3084" t="s">
        <v>8355</v>
      </c>
      <c r="Q3084" s="9">
        <f t="shared" si="243"/>
        <v>0</v>
      </c>
      <c r="R3084">
        <f t="shared" si="244"/>
        <v>0</v>
      </c>
      <c r="S3084" s="16">
        <f t="shared" si="245"/>
        <v>42293.922986111109</v>
      </c>
      <c r="T3084" s="16">
        <f t="shared" si="246"/>
        <v>42323.96465277778</v>
      </c>
      <c r="U3084">
        <f t="shared" si="242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 t="s">
        <v>8315</v>
      </c>
      <c r="P3085" t="s">
        <v>8355</v>
      </c>
      <c r="Q3085" s="9">
        <f t="shared" si="243"/>
        <v>0</v>
      </c>
      <c r="R3085">
        <f t="shared" si="244"/>
        <v>18.670000000000002</v>
      </c>
      <c r="S3085" s="16">
        <f t="shared" si="245"/>
        <v>41853.563402777778</v>
      </c>
      <c r="T3085" s="16">
        <f t="shared" si="246"/>
        <v>41883.208333333336</v>
      </c>
      <c r="U3085">
        <f t="shared" si="242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 t="s">
        <v>8315</v>
      </c>
      <c r="P3086" t="s">
        <v>8355</v>
      </c>
      <c r="Q3086" s="9">
        <f t="shared" si="243"/>
        <v>12</v>
      </c>
      <c r="R3086">
        <f t="shared" si="244"/>
        <v>78.33</v>
      </c>
      <c r="S3086" s="16">
        <f t="shared" si="245"/>
        <v>42100.723738425921</v>
      </c>
      <c r="T3086" s="16">
        <f t="shared" si="246"/>
        <v>42129.783333333333</v>
      </c>
      <c r="U3086">
        <f t="shared" si="242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 t="s">
        <v>8315</v>
      </c>
      <c r="P3087" t="s">
        <v>8355</v>
      </c>
      <c r="Q3087" s="9">
        <f t="shared" si="243"/>
        <v>2</v>
      </c>
      <c r="R3087">
        <f t="shared" si="244"/>
        <v>67.78</v>
      </c>
      <c r="S3087" s="16">
        <f t="shared" si="245"/>
        <v>42246.883784722217</v>
      </c>
      <c r="T3087" s="16">
        <f t="shared" si="246"/>
        <v>42276.883784722217</v>
      </c>
      <c r="U3087">
        <f t="shared" si="242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 t="s">
        <v>8315</v>
      </c>
      <c r="P3088" t="s">
        <v>8355</v>
      </c>
      <c r="Q3088" s="9">
        <f t="shared" si="243"/>
        <v>0</v>
      </c>
      <c r="R3088">
        <f t="shared" si="244"/>
        <v>16.670000000000002</v>
      </c>
      <c r="S3088" s="16">
        <f t="shared" si="245"/>
        <v>42173.67082175926</v>
      </c>
      <c r="T3088" s="16">
        <f t="shared" si="246"/>
        <v>42233.67082175926</v>
      </c>
      <c r="U3088">
        <f t="shared" si="242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 t="s">
        <v>8315</v>
      </c>
      <c r="P3089" t="s">
        <v>8355</v>
      </c>
      <c r="Q3089" s="9">
        <f t="shared" si="243"/>
        <v>1</v>
      </c>
      <c r="R3089">
        <f t="shared" si="244"/>
        <v>62.5</v>
      </c>
      <c r="S3089" s="16">
        <f t="shared" si="245"/>
        <v>42665.150347222225</v>
      </c>
      <c r="T3089" s="16">
        <f t="shared" si="246"/>
        <v>42725.192013888889</v>
      </c>
      <c r="U3089">
        <f t="shared" si="242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 t="s">
        <v>8315</v>
      </c>
      <c r="P3090" t="s">
        <v>8355</v>
      </c>
      <c r="Q3090" s="9">
        <f t="shared" si="243"/>
        <v>0</v>
      </c>
      <c r="R3090">
        <f t="shared" si="244"/>
        <v>42</v>
      </c>
      <c r="S3090" s="16">
        <f t="shared" si="245"/>
        <v>41981.57230324074</v>
      </c>
      <c r="T3090" s="16">
        <f t="shared" si="246"/>
        <v>42012.570138888885</v>
      </c>
      <c r="U3090">
        <f t="shared" si="242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 t="s">
        <v>8315</v>
      </c>
      <c r="P3091" t="s">
        <v>8355</v>
      </c>
      <c r="Q3091" s="9">
        <f t="shared" si="243"/>
        <v>23</v>
      </c>
      <c r="R3091">
        <f t="shared" si="244"/>
        <v>130.09</v>
      </c>
      <c r="S3091" s="16">
        <f t="shared" si="245"/>
        <v>42528.542627314819</v>
      </c>
      <c r="T3091" s="16">
        <f t="shared" si="246"/>
        <v>42560.082638888889</v>
      </c>
      <c r="U3091">
        <f t="shared" si="242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 t="s">
        <v>8315</v>
      </c>
      <c r="P3092" t="s">
        <v>8355</v>
      </c>
      <c r="Q3092" s="9">
        <f t="shared" si="243"/>
        <v>5</v>
      </c>
      <c r="R3092">
        <f t="shared" si="244"/>
        <v>1270.22</v>
      </c>
      <c r="S3092" s="16">
        <f t="shared" si="245"/>
        <v>42065.818807870368</v>
      </c>
      <c r="T3092" s="16">
        <f t="shared" si="246"/>
        <v>42125.777141203704</v>
      </c>
      <c r="U3092">
        <f t="shared" si="242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 t="s">
        <v>8315</v>
      </c>
      <c r="P3093" t="s">
        <v>8355</v>
      </c>
      <c r="Q3093" s="9">
        <f t="shared" si="243"/>
        <v>16</v>
      </c>
      <c r="R3093">
        <f t="shared" si="244"/>
        <v>88.44</v>
      </c>
      <c r="S3093" s="16">
        <f t="shared" si="245"/>
        <v>42566.948414351849</v>
      </c>
      <c r="T3093" s="16">
        <f t="shared" si="246"/>
        <v>42596.948414351849</v>
      </c>
      <c r="U3093">
        <f t="shared" si="242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 t="s">
        <v>8315</v>
      </c>
      <c r="P3094" t="s">
        <v>8355</v>
      </c>
      <c r="Q3094" s="9">
        <f t="shared" si="243"/>
        <v>1</v>
      </c>
      <c r="R3094">
        <f t="shared" si="244"/>
        <v>56.34</v>
      </c>
      <c r="S3094" s="16">
        <f t="shared" si="245"/>
        <v>42255.619351851856</v>
      </c>
      <c r="T3094" s="16">
        <f t="shared" si="246"/>
        <v>42292.916666666672</v>
      </c>
      <c r="U3094">
        <f t="shared" si="242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 t="s">
        <v>8315</v>
      </c>
      <c r="P3095" t="s">
        <v>8355</v>
      </c>
      <c r="Q3095" s="9">
        <f t="shared" si="243"/>
        <v>23</v>
      </c>
      <c r="R3095">
        <f t="shared" si="244"/>
        <v>53.53</v>
      </c>
      <c r="S3095" s="16">
        <f t="shared" si="245"/>
        <v>41760.909039351849</v>
      </c>
      <c r="T3095" s="16">
        <f t="shared" si="246"/>
        <v>41791.165972222225</v>
      </c>
      <c r="U3095">
        <f t="shared" si="242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 t="s">
        <v>8315</v>
      </c>
      <c r="P3096" t="s">
        <v>8355</v>
      </c>
      <c r="Q3096" s="9">
        <f t="shared" si="243"/>
        <v>0</v>
      </c>
      <c r="R3096">
        <f t="shared" si="244"/>
        <v>25</v>
      </c>
      <c r="S3096" s="16">
        <f t="shared" si="245"/>
        <v>42207.795787037037</v>
      </c>
      <c r="T3096" s="16">
        <f t="shared" si="246"/>
        <v>42267.795787037037</v>
      </c>
      <c r="U3096">
        <f t="shared" si="242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 t="s">
        <v>8315</v>
      </c>
      <c r="P3097" t="s">
        <v>8355</v>
      </c>
      <c r="Q3097" s="9">
        <f t="shared" si="243"/>
        <v>0</v>
      </c>
      <c r="R3097">
        <f t="shared" si="244"/>
        <v>50</v>
      </c>
      <c r="S3097" s="16">
        <f t="shared" si="245"/>
        <v>42523.025231481486</v>
      </c>
      <c r="T3097" s="16">
        <f t="shared" si="246"/>
        <v>42583.025231481486</v>
      </c>
      <c r="U3097">
        <f t="shared" si="242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 t="s">
        <v>8315</v>
      </c>
      <c r="P3098" t="s">
        <v>8355</v>
      </c>
      <c r="Q3098" s="9">
        <f t="shared" si="243"/>
        <v>4</v>
      </c>
      <c r="R3098">
        <f t="shared" si="244"/>
        <v>56.79</v>
      </c>
      <c r="S3098" s="16">
        <f t="shared" si="245"/>
        <v>42114.825532407413</v>
      </c>
      <c r="T3098" s="16">
        <f t="shared" si="246"/>
        <v>42144.825532407413</v>
      </c>
      <c r="U3098">
        <f t="shared" si="242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 t="s">
        <v>8315</v>
      </c>
      <c r="P3099" t="s">
        <v>8355</v>
      </c>
      <c r="Q3099" s="9">
        <f t="shared" si="243"/>
        <v>17</v>
      </c>
      <c r="R3099">
        <f t="shared" si="244"/>
        <v>40.83</v>
      </c>
      <c r="S3099" s="16">
        <f t="shared" si="245"/>
        <v>42629.503483796296</v>
      </c>
      <c r="T3099" s="16">
        <f t="shared" si="246"/>
        <v>42650.583333333328</v>
      </c>
      <c r="U3099">
        <f t="shared" si="242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 t="s">
        <v>8315</v>
      </c>
      <c r="P3100" t="s">
        <v>8355</v>
      </c>
      <c r="Q3100" s="9">
        <f t="shared" si="243"/>
        <v>4</v>
      </c>
      <c r="R3100">
        <f t="shared" si="244"/>
        <v>65.11</v>
      </c>
      <c r="S3100" s="16">
        <f t="shared" si="245"/>
        <v>42359.792233796295</v>
      </c>
      <c r="T3100" s="16">
        <f t="shared" si="246"/>
        <v>42408.01180555555</v>
      </c>
      <c r="U3100">
        <f t="shared" si="242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 t="s">
        <v>8315</v>
      </c>
      <c r="P3101" t="s">
        <v>8355</v>
      </c>
      <c r="Q3101" s="9">
        <f t="shared" si="243"/>
        <v>14</v>
      </c>
      <c r="R3101">
        <f t="shared" si="244"/>
        <v>55.6</v>
      </c>
      <c r="S3101" s="16">
        <f t="shared" si="245"/>
        <v>42382.189710648148</v>
      </c>
      <c r="T3101" s="16">
        <f t="shared" si="246"/>
        <v>42412.189710648148</v>
      </c>
      <c r="U3101">
        <f t="shared" si="242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 t="s">
        <v>8315</v>
      </c>
      <c r="P3102" t="s">
        <v>8355</v>
      </c>
      <c r="Q3102" s="9">
        <f t="shared" si="243"/>
        <v>15</v>
      </c>
      <c r="R3102">
        <f t="shared" si="244"/>
        <v>140.54</v>
      </c>
      <c r="S3102" s="16">
        <f t="shared" si="245"/>
        <v>41902.622395833336</v>
      </c>
      <c r="T3102" s="16">
        <f t="shared" si="246"/>
        <v>41932.622395833336</v>
      </c>
      <c r="U3102">
        <f t="shared" si="242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 t="s">
        <v>8315</v>
      </c>
      <c r="P3103" t="s">
        <v>8355</v>
      </c>
      <c r="Q3103" s="9">
        <f t="shared" si="243"/>
        <v>12</v>
      </c>
      <c r="R3103">
        <f t="shared" si="244"/>
        <v>25</v>
      </c>
      <c r="S3103" s="16">
        <f t="shared" si="245"/>
        <v>42171.383530092593</v>
      </c>
      <c r="T3103" s="16">
        <f t="shared" si="246"/>
        <v>42201.330555555556</v>
      </c>
      <c r="U3103">
        <f t="shared" si="242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 t="s">
        <v>8315</v>
      </c>
      <c r="P3104" t="s">
        <v>8355</v>
      </c>
      <c r="Q3104" s="9">
        <f t="shared" si="243"/>
        <v>39</v>
      </c>
      <c r="R3104">
        <f t="shared" si="244"/>
        <v>69.53</v>
      </c>
      <c r="S3104" s="16">
        <f t="shared" si="245"/>
        <v>42555.340486111112</v>
      </c>
      <c r="T3104" s="16">
        <f t="shared" si="246"/>
        <v>42605.340486111112</v>
      </c>
      <c r="U3104">
        <f t="shared" si="242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 t="s">
        <v>8315</v>
      </c>
      <c r="P3105" t="s">
        <v>8355</v>
      </c>
      <c r="Q3105" s="9">
        <f t="shared" si="243"/>
        <v>0</v>
      </c>
      <c r="R3105">
        <f t="shared" si="244"/>
        <v>5.5</v>
      </c>
      <c r="S3105" s="16">
        <f t="shared" si="245"/>
        <v>42107.156319444446</v>
      </c>
      <c r="T3105" s="16">
        <f t="shared" si="246"/>
        <v>42167.156319444446</v>
      </c>
      <c r="U3105">
        <f t="shared" si="242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 t="s">
        <v>8315</v>
      </c>
      <c r="P3106" t="s">
        <v>8355</v>
      </c>
      <c r="Q3106" s="9">
        <f t="shared" si="243"/>
        <v>30</v>
      </c>
      <c r="R3106">
        <f t="shared" si="244"/>
        <v>237</v>
      </c>
      <c r="S3106" s="16">
        <f t="shared" si="245"/>
        <v>42006.908692129626</v>
      </c>
      <c r="T3106" s="16">
        <f t="shared" si="246"/>
        <v>42038.083333333328</v>
      </c>
      <c r="U3106">
        <f t="shared" si="242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 t="s">
        <v>8315</v>
      </c>
      <c r="P3107" t="s">
        <v>8355</v>
      </c>
      <c r="Q3107" s="9">
        <f t="shared" si="243"/>
        <v>42</v>
      </c>
      <c r="R3107">
        <f t="shared" si="244"/>
        <v>79.87</v>
      </c>
      <c r="S3107" s="16">
        <f t="shared" si="245"/>
        <v>41876.718935185185</v>
      </c>
      <c r="T3107" s="16">
        <f t="shared" si="246"/>
        <v>41931.208333333336</v>
      </c>
      <c r="U3107">
        <f t="shared" si="242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 t="s">
        <v>8315</v>
      </c>
      <c r="P3108" t="s">
        <v>8355</v>
      </c>
      <c r="Q3108" s="9">
        <f t="shared" si="243"/>
        <v>4</v>
      </c>
      <c r="R3108">
        <f t="shared" si="244"/>
        <v>10.25</v>
      </c>
      <c r="S3108" s="16">
        <f t="shared" si="245"/>
        <v>42241.429120370376</v>
      </c>
      <c r="T3108" s="16">
        <f t="shared" si="246"/>
        <v>42263.916666666672</v>
      </c>
      <c r="U3108">
        <f t="shared" si="242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 t="s">
        <v>8315</v>
      </c>
      <c r="P3109" t="s">
        <v>8355</v>
      </c>
      <c r="Q3109" s="9">
        <f t="shared" si="243"/>
        <v>20</v>
      </c>
      <c r="R3109">
        <f t="shared" si="244"/>
        <v>272.58999999999997</v>
      </c>
      <c r="S3109" s="16">
        <f t="shared" si="245"/>
        <v>42128.814247685179</v>
      </c>
      <c r="T3109" s="16">
        <f t="shared" si="246"/>
        <v>42135.814247685179</v>
      </c>
      <c r="U3109">
        <f t="shared" si="242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 t="s">
        <v>8315</v>
      </c>
      <c r="P3110" t="s">
        <v>8355</v>
      </c>
      <c r="Q3110" s="9">
        <f t="shared" si="243"/>
        <v>0</v>
      </c>
      <c r="R3110">
        <f t="shared" si="244"/>
        <v>13</v>
      </c>
      <c r="S3110" s="16">
        <f t="shared" si="245"/>
        <v>42062.680486111116</v>
      </c>
      <c r="T3110" s="16">
        <f t="shared" si="246"/>
        <v>42122.638819444444</v>
      </c>
      <c r="U3110">
        <f t="shared" si="242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 t="s">
        <v>8315</v>
      </c>
      <c r="P3111" t="s">
        <v>8355</v>
      </c>
      <c r="Q3111" s="9">
        <f t="shared" si="243"/>
        <v>25</v>
      </c>
      <c r="R3111">
        <f t="shared" si="244"/>
        <v>58.18</v>
      </c>
      <c r="S3111" s="16">
        <f t="shared" si="245"/>
        <v>41844.125115740739</v>
      </c>
      <c r="T3111" s="16">
        <f t="shared" si="246"/>
        <v>41879.125115740739</v>
      </c>
      <c r="U3111">
        <f t="shared" si="242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 t="s">
        <v>8315</v>
      </c>
      <c r="P3112" t="s">
        <v>8355</v>
      </c>
      <c r="Q3112" s="9">
        <f t="shared" si="243"/>
        <v>0</v>
      </c>
      <c r="R3112">
        <f t="shared" si="244"/>
        <v>10</v>
      </c>
      <c r="S3112" s="16">
        <f t="shared" si="245"/>
        <v>42745.031469907408</v>
      </c>
      <c r="T3112" s="16">
        <f t="shared" si="246"/>
        <v>42785.031469907408</v>
      </c>
      <c r="U3112">
        <f t="shared" si="242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 t="s">
        <v>8315</v>
      </c>
      <c r="P3113" t="s">
        <v>8355</v>
      </c>
      <c r="Q3113" s="9">
        <f t="shared" si="243"/>
        <v>27</v>
      </c>
      <c r="R3113">
        <f t="shared" si="244"/>
        <v>70.11</v>
      </c>
      <c r="S3113" s="16">
        <f t="shared" si="245"/>
        <v>41885.595138888886</v>
      </c>
      <c r="T3113" s="16">
        <f t="shared" si="246"/>
        <v>41916.595138888886</v>
      </c>
      <c r="U3113">
        <f t="shared" si="242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 t="s">
        <v>8315</v>
      </c>
      <c r="P3114" t="s">
        <v>8355</v>
      </c>
      <c r="Q3114" s="9">
        <f t="shared" si="243"/>
        <v>5</v>
      </c>
      <c r="R3114">
        <f t="shared" si="244"/>
        <v>57.89</v>
      </c>
      <c r="S3114" s="16">
        <f t="shared" si="245"/>
        <v>42615.121921296297</v>
      </c>
      <c r="T3114" s="16">
        <f t="shared" si="246"/>
        <v>42675.121921296297</v>
      </c>
      <c r="U3114">
        <f t="shared" si="242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 t="s">
        <v>8315</v>
      </c>
      <c r="P3115" t="s">
        <v>8355</v>
      </c>
      <c r="Q3115" s="9">
        <f t="shared" si="243"/>
        <v>4</v>
      </c>
      <c r="R3115">
        <f t="shared" si="244"/>
        <v>125.27</v>
      </c>
      <c r="S3115" s="16">
        <f t="shared" si="245"/>
        <v>42081.731273148151</v>
      </c>
      <c r="T3115" s="16">
        <f t="shared" si="246"/>
        <v>42111.731273148151</v>
      </c>
      <c r="U3115">
        <f t="shared" si="242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 t="s">
        <v>8315</v>
      </c>
      <c r="P3116" t="s">
        <v>8355</v>
      </c>
      <c r="Q3116" s="9">
        <f t="shared" si="243"/>
        <v>0</v>
      </c>
      <c r="R3116">
        <f t="shared" si="244"/>
        <v>0</v>
      </c>
      <c r="S3116" s="16">
        <f t="shared" si="245"/>
        <v>41843.632523148146</v>
      </c>
      <c r="T3116" s="16">
        <f t="shared" si="246"/>
        <v>41903.632523148146</v>
      </c>
      <c r="U3116">
        <f t="shared" si="242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 t="s">
        <v>8315</v>
      </c>
      <c r="P3117" t="s">
        <v>8355</v>
      </c>
      <c r="Q3117" s="9">
        <f t="shared" si="243"/>
        <v>3</v>
      </c>
      <c r="R3117">
        <f t="shared" si="244"/>
        <v>300</v>
      </c>
      <c r="S3117" s="16">
        <f t="shared" si="245"/>
        <v>42496.447071759263</v>
      </c>
      <c r="T3117" s="16">
        <f t="shared" si="246"/>
        <v>42526.447071759263</v>
      </c>
      <c r="U3117">
        <f t="shared" si="242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 t="s">
        <v>8315</v>
      </c>
      <c r="P3118" t="s">
        <v>8355</v>
      </c>
      <c r="Q3118" s="9">
        <f t="shared" si="243"/>
        <v>57</v>
      </c>
      <c r="R3118">
        <f t="shared" si="244"/>
        <v>43</v>
      </c>
      <c r="S3118" s="16">
        <f t="shared" si="245"/>
        <v>42081.515335648146</v>
      </c>
      <c r="T3118" s="16">
        <f t="shared" si="246"/>
        <v>42095.515335648146</v>
      </c>
      <c r="U3118">
        <f t="shared" si="242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 t="s">
        <v>8315</v>
      </c>
      <c r="P3119" t="s">
        <v>8355</v>
      </c>
      <c r="Q3119" s="9">
        <f t="shared" si="243"/>
        <v>0</v>
      </c>
      <c r="R3119">
        <f t="shared" si="244"/>
        <v>1</v>
      </c>
      <c r="S3119" s="16">
        <f t="shared" si="245"/>
        <v>42509.374537037031</v>
      </c>
      <c r="T3119" s="16">
        <f t="shared" si="246"/>
        <v>42517.55</v>
      </c>
      <c r="U3119">
        <f t="shared" si="242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 t="s">
        <v>8315</v>
      </c>
      <c r="P3120" t="s">
        <v>8355</v>
      </c>
      <c r="Q3120" s="9">
        <f t="shared" si="243"/>
        <v>0</v>
      </c>
      <c r="R3120">
        <f t="shared" si="244"/>
        <v>775</v>
      </c>
      <c r="S3120" s="16">
        <f t="shared" si="245"/>
        <v>42534.649571759262</v>
      </c>
      <c r="T3120" s="16">
        <f t="shared" si="246"/>
        <v>42553.649571759262</v>
      </c>
      <c r="U3120">
        <f t="shared" si="242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 t="s">
        <v>8315</v>
      </c>
      <c r="P3121" t="s">
        <v>8355</v>
      </c>
      <c r="Q3121" s="9">
        <f t="shared" si="243"/>
        <v>0</v>
      </c>
      <c r="R3121">
        <f t="shared" si="244"/>
        <v>5</v>
      </c>
      <c r="S3121" s="16">
        <f t="shared" si="245"/>
        <v>42060.04550925926</v>
      </c>
      <c r="T3121" s="16">
        <f t="shared" si="246"/>
        <v>42090.003842592589</v>
      </c>
      <c r="U3121">
        <f t="shared" si="242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 t="s">
        <v>8315</v>
      </c>
      <c r="P3122" t="s">
        <v>8355</v>
      </c>
      <c r="Q3122" s="9">
        <f t="shared" si="243"/>
        <v>0</v>
      </c>
      <c r="R3122">
        <f t="shared" si="244"/>
        <v>12.8</v>
      </c>
      <c r="S3122" s="16">
        <f t="shared" si="245"/>
        <v>42435.942083333335</v>
      </c>
      <c r="T3122" s="16">
        <f t="shared" si="246"/>
        <v>42495.900416666671</v>
      </c>
      <c r="U3122">
        <f t="shared" si="242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 t="s">
        <v>8315</v>
      </c>
      <c r="P3123" t="s">
        <v>8355</v>
      </c>
      <c r="Q3123" s="9">
        <f t="shared" si="243"/>
        <v>1</v>
      </c>
      <c r="R3123">
        <f t="shared" si="244"/>
        <v>10</v>
      </c>
      <c r="S3123" s="16">
        <f t="shared" si="245"/>
        <v>41848.679803240739</v>
      </c>
      <c r="T3123" s="16">
        <f t="shared" si="246"/>
        <v>41908.679803240739</v>
      </c>
      <c r="U3123">
        <f t="shared" si="242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 t="s">
        <v>8315</v>
      </c>
      <c r="P3124" t="s">
        <v>8355</v>
      </c>
      <c r="Q3124" s="9">
        <f t="shared" si="243"/>
        <v>58</v>
      </c>
      <c r="R3124">
        <f t="shared" si="244"/>
        <v>58</v>
      </c>
      <c r="S3124" s="16">
        <f t="shared" si="245"/>
        <v>42678.932083333333</v>
      </c>
      <c r="T3124" s="16">
        <f t="shared" si="246"/>
        <v>42683.973750000005</v>
      </c>
      <c r="U3124">
        <f t="shared" si="242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 t="s">
        <v>8315</v>
      </c>
      <c r="P3125" t="s">
        <v>8355</v>
      </c>
      <c r="Q3125" s="9">
        <f t="shared" si="243"/>
        <v>68</v>
      </c>
      <c r="R3125">
        <f t="shared" si="244"/>
        <v>244.8</v>
      </c>
      <c r="S3125" s="16">
        <f t="shared" si="245"/>
        <v>42530.993032407408</v>
      </c>
      <c r="T3125" s="16">
        <f t="shared" si="246"/>
        <v>42560.993032407408</v>
      </c>
      <c r="U3125">
        <f t="shared" si="242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 t="s">
        <v>8315</v>
      </c>
      <c r="P3126" t="s">
        <v>8355</v>
      </c>
      <c r="Q3126" s="9">
        <f t="shared" si="243"/>
        <v>0</v>
      </c>
      <c r="R3126">
        <f t="shared" si="244"/>
        <v>6.5</v>
      </c>
      <c r="S3126" s="16">
        <f t="shared" si="245"/>
        <v>41977.780104166668</v>
      </c>
      <c r="T3126" s="16">
        <f t="shared" si="246"/>
        <v>42037.780104166668</v>
      </c>
      <c r="U3126">
        <f t="shared" si="242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 t="s">
        <v>8315</v>
      </c>
      <c r="P3127" t="s">
        <v>8355</v>
      </c>
      <c r="Q3127" s="9">
        <f t="shared" si="243"/>
        <v>0</v>
      </c>
      <c r="R3127">
        <f t="shared" si="244"/>
        <v>0</v>
      </c>
      <c r="S3127" s="16">
        <f t="shared" si="245"/>
        <v>42346.20685185185</v>
      </c>
      <c r="T3127" s="16">
        <f t="shared" si="246"/>
        <v>42376.20685185185</v>
      </c>
      <c r="U3127">
        <f t="shared" si="242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 t="s">
        <v>8315</v>
      </c>
      <c r="P3128" t="s">
        <v>8355</v>
      </c>
      <c r="Q3128" s="9">
        <f t="shared" si="243"/>
        <v>4</v>
      </c>
      <c r="R3128">
        <f t="shared" si="244"/>
        <v>61.18</v>
      </c>
      <c r="S3128" s="16">
        <f t="shared" si="245"/>
        <v>42427.01807870371</v>
      </c>
      <c r="T3128" s="16">
        <f t="shared" si="246"/>
        <v>42456.976412037038</v>
      </c>
      <c r="U3128">
        <f t="shared" si="242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 t="s">
        <v>8315</v>
      </c>
      <c r="P3129" t="s">
        <v>8355</v>
      </c>
      <c r="Q3129" s="9">
        <f t="shared" si="243"/>
        <v>0</v>
      </c>
      <c r="R3129">
        <f t="shared" si="244"/>
        <v>0</v>
      </c>
      <c r="S3129" s="16">
        <f t="shared" si="245"/>
        <v>42034.856817129628</v>
      </c>
      <c r="T3129" s="16">
        <f t="shared" si="246"/>
        <v>42064.856817129628</v>
      </c>
      <c r="U3129">
        <f t="shared" si="242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 t="s">
        <v>8315</v>
      </c>
      <c r="P3130" t="s">
        <v>8316</v>
      </c>
      <c r="Q3130" s="9">
        <f t="shared" si="243"/>
        <v>109</v>
      </c>
      <c r="R3130">
        <f t="shared" si="244"/>
        <v>139.24</v>
      </c>
      <c r="S3130" s="16">
        <f t="shared" si="245"/>
        <v>42780.825706018513</v>
      </c>
      <c r="T3130" s="16">
        <f t="shared" si="246"/>
        <v>42810.784039351856</v>
      </c>
      <c r="U3130">
        <f t="shared" si="242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 t="s">
        <v>8315</v>
      </c>
      <c r="P3131" t="s">
        <v>8316</v>
      </c>
      <c r="Q3131" s="9">
        <f t="shared" si="243"/>
        <v>1</v>
      </c>
      <c r="R3131">
        <f t="shared" si="244"/>
        <v>10</v>
      </c>
      <c r="S3131" s="16">
        <f t="shared" si="245"/>
        <v>42803.842812499999</v>
      </c>
      <c r="T3131" s="16">
        <f t="shared" si="246"/>
        <v>42843.801145833335</v>
      </c>
      <c r="U3131">
        <f t="shared" si="242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 t="s">
        <v>8315</v>
      </c>
      <c r="P3132" t="s">
        <v>8316</v>
      </c>
      <c r="Q3132" s="9">
        <f t="shared" si="243"/>
        <v>4</v>
      </c>
      <c r="R3132">
        <f t="shared" si="244"/>
        <v>93.75</v>
      </c>
      <c r="S3132" s="16">
        <f t="shared" si="245"/>
        <v>42808.640231481477</v>
      </c>
      <c r="T3132" s="16">
        <f t="shared" si="246"/>
        <v>42839.207638888889</v>
      </c>
      <c r="U3132">
        <f t="shared" ref="U3132:U3189" si="247">YEAR(S3132)</f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 t="s">
        <v>8315</v>
      </c>
      <c r="P3133" t="s">
        <v>8316</v>
      </c>
      <c r="Q3133" s="9">
        <f t="shared" si="243"/>
        <v>16</v>
      </c>
      <c r="R3133">
        <f t="shared" si="244"/>
        <v>53.75</v>
      </c>
      <c r="S3133" s="16">
        <f t="shared" si="245"/>
        <v>42803.579224537039</v>
      </c>
      <c r="T3133" s="16">
        <f t="shared" si="246"/>
        <v>42833.537557870368</v>
      </c>
      <c r="U3133">
        <f t="shared" si="247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 t="s">
        <v>8315</v>
      </c>
      <c r="P3134" t="s">
        <v>8316</v>
      </c>
      <c r="Q3134" s="9">
        <f t="shared" si="243"/>
        <v>0</v>
      </c>
      <c r="R3134">
        <f t="shared" si="244"/>
        <v>10</v>
      </c>
      <c r="S3134" s="16">
        <f t="shared" si="245"/>
        <v>42786.350231481483</v>
      </c>
      <c r="T3134" s="16">
        <f t="shared" si="246"/>
        <v>42846.308564814812</v>
      </c>
      <c r="U3134">
        <f t="shared" si="247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 t="s">
        <v>8315</v>
      </c>
      <c r="P3135" t="s">
        <v>8316</v>
      </c>
      <c r="Q3135" s="9">
        <f t="shared" si="243"/>
        <v>108</v>
      </c>
      <c r="R3135">
        <f t="shared" si="244"/>
        <v>33.75</v>
      </c>
      <c r="S3135" s="16">
        <f t="shared" si="245"/>
        <v>42788.565208333333</v>
      </c>
      <c r="T3135" s="16">
        <f t="shared" si="246"/>
        <v>42818.523541666669</v>
      </c>
      <c r="U3135">
        <f t="shared" si="247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 t="s">
        <v>8315</v>
      </c>
      <c r="P3136" t="s">
        <v>8316</v>
      </c>
      <c r="Q3136" s="9">
        <f t="shared" si="243"/>
        <v>23</v>
      </c>
      <c r="R3136">
        <f t="shared" si="244"/>
        <v>18.75</v>
      </c>
      <c r="S3136" s="16">
        <f t="shared" si="245"/>
        <v>42800.720127314817</v>
      </c>
      <c r="T3136" s="16">
        <f t="shared" si="246"/>
        <v>42821.678460648152</v>
      </c>
      <c r="U3136">
        <f t="shared" si="247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 t="s">
        <v>8315</v>
      </c>
      <c r="P3137" t="s">
        <v>8316</v>
      </c>
      <c r="Q3137" s="9">
        <f t="shared" si="243"/>
        <v>21</v>
      </c>
      <c r="R3137">
        <f t="shared" si="244"/>
        <v>23.14</v>
      </c>
      <c r="S3137" s="16">
        <f t="shared" si="245"/>
        <v>42807.151863425926</v>
      </c>
      <c r="T3137" s="16">
        <f t="shared" si="246"/>
        <v>42829.151863425926</v>
      </c>
      <c r="U3137">
        <f t="shared" si="247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 t="s">
        <v>8315</v>
      </c>
      <c r="P3138" t="s">
        <v>8316</v>
      </c>
      <c r="Q3138" s="9">
        <f t="shared" ref="Q3138:Q3201" si="248">ROUND(E3138/D3138*100,0)</f>
        <v>128</v>
      </c>
      <c r="R3138">
        <f t="shared" si="244"/>
        <v>29.05</v>
      </c>
      <c r="S3138" s="16">
        <f t="shared" si="245"/>
        <v>42789.462430555555</v>
      </c>
      <c r="T3138" s="16">
        <f t="shared" si="246"/>
        <v>42825.957638888889</v>
      </c>
      <c r="U3138">
        <f t="shared" si="247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 t="s">
        <v>8315</v>
      </c>
      <c r="P3139" t="s">
        <v>8316</v>
      </c>
      <c r="Q3139" s="9">
        <f t="shared" si="248"/>
        <v>3</v>
      </c>
      <c r="R3139">
        <f t="shared" ref="R3139:R3202" si="249">IFERROR(ROUND(E3139/L3139,2),0)</f>
        <v>50</v>
      </c>
      <c r="S3139" s="16">
        <f t="shared" ref="S3139:S3202" si="250">(((J3139/60)/60)/24)+DATE(1970,1,1)</f>
        <v>42807.885057870371</v>
      </c>
      <c r="T3139" s="16">
        <f t="shared" ref="T3139:T3202" si="251">(((I3139/60)/60)/24)+DATE(1970,1,1)</f>
        <v>42858.8</v>
      </c>
      <c r="U3139">
        <f t="shared" si="247"/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 t="s">
        <v>8315</v>
      </c>
      <c r="P3140" t="s">
        <v>8316</v>
      </c>
      <c r="Q3140" s="9">
        <f t="shared" si="248"/>
        <v>0</v>
      </c>
      <c r="R3140">
        <f t="shared" si="249"/>
        <v>0</v>
      </c>
      <c r="S3140" s="16">
        <f t="shared" si="250"/>
        <v>42809.645914351851</v>
      </c>
      <c r="T3140" s="16">
        <f t="shared" si="251"/>
        <v>42828.645914351851</v>
      </c>
      <c r="U3140">
        <f t="shared" si="247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 t="s">
        <v>8315</v>
      </c>
      <c r="P3141" t="s">
        <v>8316</v>
      </c>
      <c r="Q3141" s="9">
        <f t="shared" si="248"/>
        <v>5</v>
      </c>
      <c r="R3141">
        <f t="shared" si="249"/>
        <v>450</v>
      </c>
      <c r="S3141" s="16">
        <f t="shared" si="250"/>
        <v>42785.270370370374</v>
      </c>
      <c r="T3141" s="16">
        <f t="shared" si="251"/>
        <v>42819.189583333333</v>
      </c>
      <c r="U3141">
        <f t="shared" si="247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 t="s">
        <v>8315</v>
      </c>
      <c r="P3142" t="s">
        <v>8316</v>
      </c>
      <c r="Q3142" s="9">
        <f t="shared" si="248"/>
        <v>1</v>
      </c>
      <c r="R3142">
        <f t="shared" si="249"/>
        <v>24</v>
      </c>
      <c r="S3142" s="16">
        <f t="shared" si="250"/>
        <v>42802.718784722223</v>
      </c>
      <c r="T3142" s="16">
        <f t="shared" si="251"/>
        <v>42832.677118055552</v>
      </c>
      <c r="U3142">
        <f t="shared" si="247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 t="s">
        <v>8315</v>
      </c>
      <c r="P3143" t="s">
        <v>8316</v>
      </c>
      <c r="Q3143" s="9">
        <f t="shared" si="248"/>
        <v>52</v>
      </c>
      <c r="R3143">
        <f t="shared" si="249"/>
        <v>32.25</v>
      </c>
      <c r="S3143" s="16">
        <f t="shared" si="250"/>
        <v>42800.753333333334</v>
      </c>
      <c r="T3143" s="16">
        <f t="shared" si="251"/>
        <v>42841.833333333328</v>
      </c>
      <c r="U3143">
        <f t="shared" si="247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 t="s">
        <v>8315</v>
      </c>
      <c r="P3144" t="s">
        <v>8316</v>
      </c>
      <c r="Q3144" s="9">
        <f t="shared" si="248"/>
        <v>2</v>
      </c>
      <c r="R3144">
        <f t="shared" si="249"/>
        <v>15</v>
      </c>
      <c r="S3144" s="16">
        <f t="shared" si="250"/>
        <v>42783.513182870374</v>
      </c>
      <c r="T3144" s="16">
        <f t="shared" si="251"/>
        <v>42813.471516203703</v>
      </c>
      <c r="U3144">
        <f t="shared" si="247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 t="s">
        <v>8315</v>
      </c>
      <c r="P3145" t="s">
        <v>8316</v>
      </c>
      <c r="Q3145" s="9">
        <f t="shared" si="248"/>
        <v>0</v>
      </c>
      <c r="R3145">
        <f t="shared" si="249"/>
        <v>0</v>
      </c>
      <c r="S3145" s="16">
        <f t="shared" si="250"/>
        <v>42808.358287037037</v>
      </c>
      <c r="T3145" s="16">
        <f t="shared" si="251"/>
        <v>42834.358287037037</v>
      </c>
      <c r="U3145">
        <f t="shared" si="247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 t="s">
        <v>8315</v>
      </c>
      <c r="P3146" t="s">
        <v>8316</v>
      </c>
      <c r="Q3146" s="9">
        <f t="shared" si="248"/>
        <v>75</v>
      </c>
      <c r="R3146">
        <f t="shared" si="249"/>
        <v>251.33</v>
      </c>
      <c r="S3146" s="16">
        <f t="shared" si="250"/>
        <v>42796.538275462968</v>
      </c>
      <c r="T3146" s="16">
        <f t="shared" si="251"/>
        <v>42813.25</v>
      </c>
      <c r="U3146">
        <f t="shared" si="247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 t="s">
        <v>8315</v>
      </c>
      <c r="P3147" t="s">
        <v>8316</v>
      </c>
      <c r="Q3147" s="9">
        <f t="shared" si="248"/>
        <v>0</v>
      </c>
      <c r="R3147">
        <f t="shared" si="249"/>
        <v>0</v>
      </c>
      <c r="S3147" s="16">
        <f t="shared" si="250"/>
        <v>42762.040902777779</v>
      </c>
      <c r="T3147" s="16">
        <f t="shared" si="251"/>
        <v>42821.999236111107</v>
      </c>
      <c r="U3147">
        <f t="shared" si="247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 t="s">
        <v>8315</v>
      </c>
      <c r="P3148" t="s">
        <v>8316</v>
      </c>
      <c r="Q3148" s="9">
        <f t="shared" si="248"/>
        <v>11</v>
      </c>
      <c r="R3148">
        <f t="shared" si="249"/>
        <v>437.5</v>
      </c>
      <c r="S3148" s="16">
        <f t="shared" si="250"/>
        <v>42796.682476851856</v>
      </c>
      <c r="T3148" s="16">
        <f t="shared" si="251"/>
        <v>42841.640810185185</v>
      </c>
      <c r="U3148">
        <f t="shared" si="247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 t="s">
        <v>8315</v>
      </c>
      <c r="P3149" t="s">
        <v>8316</v>
      </c>
      <c r="Q3149" s="9">
        <f t="shared" si="248"/>
        <v>118</v>
      </c>
      <c r="R3149">
        <f t="shared" si="249"/>
        <v>110.35</v>
      </c>
      <c r="S3149" s="16">
        <f t="shared" si="250"/>
        <v>41909.969386574077</v>
      </c>
      <c r="T3149" s="16">
        <f t="shared" si="251"/>
        <v>41950.011053240742</v>
      </c>
      <c r="U3149">
        <f t="shared" si="247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 t="s">
        <v>8315</v>
      </c>
      <c r="P3150" t="s">
        <v>8316</v>
      </c>
      <c r="Q3150" s="9">
        <f t="shared" si="248"/>
        <v>131</v>
      </c>
      <c r="R3150">
        <f t="shared" si="249"/>
        <v>41.42</v>
      </c>
      <c r="S3150" s="16">
        <f t="shared" si="250"/>
        <v>41891.665324074071</v>
      </c>
      <c r="T3150" s="16">
        <f t="shared" si="251"/>
        <v>41913.166666666664</v>
      </c>
      <c r="U3150">
        <f t="shared" si="247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 t="s">
        <v>8315</v>
      </c>
      <c r="P3151" t="s">
        <v>8316</v>
      </c>
      <c r="Q3151" s="9">
        <f t="shared" si="248"/>
        <v>104</v>
      </c>
      <c r="R3151">
        <f t="shared" si="249"/>
        <v>52</v>
      </c>
      <c r="S3151" s="16">
        <f t="shared" si="250"/>
        <v>41226.017361111109</v>
      </c>
      <c r="T3151" s="16">
        <f t="shared" si="251"/>
        <v>41250.083333333336</v>
      </c>
      <c r="U3151">
        <f t="shared" si="247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 t="s">
        <v>8315</v>
      </c>
      <c r="P3152" t="s">
        <v>8316</v>
      </c>
      <c r="Q3152" s="9">
        <f t="shared" si="248"/>
        <v>101</v>
      </c>
      <c r="R3152">
        <f t="shared" si="249"/>
        <v>33.99</v>
      </c>
      <c r="S3152" s="16">
        <f t="shared" si="250"/>
        <v>40478.263923611114</v>
      </c>
      <c r="T3152" s="16">
        <f t="shared" si="251"/>
        <v>40568.166666666664</v>
      </c>
      <c r="U3152">
        <f t="shared" si="247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 t="s">
        <v>8315</v>
      </c>
      <c r="P3153" t="s">
        <v>8316</v>
      </c>
      <c r="Q3153" s="9">
        <f t="shared" si="248"/>
        <v>100</v>
      </c>
      <c r="R3153">
        <f t="shared" si="249"/>
        <v>103.35</v>
      </c>
      <c r="S3153" s="16">
        <f t="shared" si="250"/>
        <v>41862.83997685185</v>
      </c>
      <c r="T3153" s="16">
        <f t="shared" si="251"/>
        <v>41892.83997685185</v>
      </c>
      <c r="U3153">
        <f t="shared" si="247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 t="s">
        <v>8315</v>
      </c>
      <c r="P3154" t="s">
        <v>8316</v>
      </c>
      <c r="Q3154" s="9">
        <f t="shared" si="248"/>
        <v>106</v>
      </c>
      <c r="R3154">
        <f t="shared" si="249"/>
        <v>34.79</v>
      </c>
      <c r="S3154" s="16">
        <f t="shared" si="250"/>
        <v>41550.867673611108</v>
      </c>
      <c r="T3154" s="16">
        <f t="shared" si="251"/>
        <v>41580.867673611108</v>
      </c>
      <c r="U3154">
        <f t="shared" si="247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 t="s">
        <v>8315</v>
      </c>
      <c r="P3155" t="s">
        <v>8316</v>
      </c>
      <c r="Q3155" s="9">
        <f t="shared" si="248"/>
        <v>336</v>
      </c>
      <c r="R3155">
        <f t="shared" si="249"/>
        <v>41.77</v>
      </c>
      <c r="S3155" s="16">
        <f t="shared" si="250"/>
        <v>40633.154363425929</v>
      </c>
      <c r="T3155" s="16">
        <f t="shared" si="251"/>
        <v>40664.207638888889</v>
      </c>
      <c r="U3155">
        <f t="shared" si="247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 t="s">
        <v>8315</v>
      </c>
      <c r="P3156" t="s">
        <v>8316</v>
      </c>
      <c r="Q3156" s="9">
        <f t="shared" si="248"/>
        <v>113</v>
      </c>
      <c r="R3156">
        <f t="shared" si="249"/>
        <v>64.27</v>
      </c>
      <c r="S3156" s="16">
        <f t="shared" si="250"/>
        <v>40970.875671296293</v>
      </c>
      <c r="T3156" s="16">
        <f t="shared" si="251"/>
        <v>41000.834004629629</v>
      </c>
      <c r="U3156">
        <f t="shared" si="247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 t="s">
        <v>8315</v>
      </c>
      <c r="P3157" t="s">
        <v>8316</v>
      </c>
      <c r="Q3157" s="9">
        <f t="shared" si="248"/>
        <v>189</v>
      </c>
      <c r="R3157">
        <f t="shared" si="249"/>
        <v>31.21</v>
      </c>
      <c r="S3157" s="16">
        <f t="shared" si="250"/>
        <v>41233.499131944445</v>
      </c>
      <c r="T3157" s="16">
        <f t="shared" si="251"/>
        <v>41263.499131944445</v>
      </c>
      <c r="U3157">
        <f t="shared" si="247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 t="s">
        <v>8315</v>
      </c>
      <c r="P3158" t="s">
        <v>8316</v>
      </c>
      <c r="Q3158" s="9">
        <f t="shared" si="248"/>
        <v>102</v>
      </c>
      <c r="R3158">
        <f t="shared" si="249"/>
        <v>62.92</v>
      </c>
      <c r="S3158" s="16">
        <f t="shared" si="250"/>
        <v>41026.953055555554</v>
      </c>
      <c r="T3158" s="16">
        <f t="shared" si="251"/>
        <v>41061.953055555554</v>
      </c>
      <c r="U3158">
        <f t="shared" si="247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 t="s">
        <v>8315</v>
      </c>
      <c r="P3159" t="s">
        <v>8316</v>
      </c>
      <c r="Q3159" s="9">
        <f t="shared" si="248"/>
        <v>101</v>
      </c>
      <c r="R3159">
        <f t="shared" si="249"/>
        <v>98.54</v>
      </c>
      <c r="S3159" s="16">
        <f t="shared" si="250"/>
        <v>41829.788252314815</v>
      </c>
      <c r="T3159" s="16">
        <f t="shared" si="251"/>
        <v>41839.208333333336</v>
      </c>
      <c r="U3159">
        <f t="shared" si="247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 t="s">
        <v>8315</v>
      </c>
      <c r="P3160" t="s">
        <v>8316</v>
      </c>
      <c r="Q3160" s="9">
        <f t="shared" si="248"/>
        <v>114</v>
      </c>
      <c r="R3160">
        <f t="shared" si="249"/>
        <v>82.61</v>
      </c>
      <c r="S3160" s="16">
        <f t="shared" si="250"/>
        <v>41447.839722222219</v>
      </c>
      <c r="T3160" s="16">
        <f t="shared" si="251"/>
        <v>41477.839722222219</v>
      </c>
      <c r="U3160">
        <f t="shared" si="247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 t="s">
        <v>8315</v>
      </c>
      <c r="P3161" t="s">
        <v>8316</v>
      </c>
      <c r="Q3161" s="9">
        <f t="shared" si="248"/>
        <v>133</v>
      </c>
      <c r="R3161">
        <f t="shared" si="249"/>
        <v>38.5</v>
      </c>
      <c r="S3161" s="16">
        <f t="shared" si="250"/>
        <v>40884.066678240742</v>
      </c>
      <c r="T3161" s="16">
        <f t="shared" si="251"/>
        <v>40926.958333333336</v>
      </c>
      <c r="U3161">
        <f t="shared" si="247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 t="s">
        <v>8315</v>
      </c>
      <c r="P3162" t="s">
        <v>8316</v>
      </c>
      <c r="Q3162" s="9">
        <f t="shared" si="248"/>
        <v>102</v>
      </c>
      <c r="R3162">
        <f t="shared" si="249"/>
        <v>80.16</v>
      </c>
      <c r="S3162" s="16">
        <f t="shared" si="250"/>
        <v>41841.26489583333</v>
      </c>
      <c r="T3162" s="16">
        <f t="shared" si="251"/>
        <v>41864.207638888889</v>
      </c>
      <c r="U3162">
        <f t="shared" si="247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 t="s">
        <v>8315</v>
      </c>
      <c r="P3163" t="s">
        <v>8316</v>
      </c>
      <c r="Q3163" s="9">
        <f t="shared" si="248"/>
        <v>105</v>
      </c>
      <c r="R3163">
        <f t="shared" si="249"/>
        <v>28.41</v>
      </c>
      <c r="S3163" s="16">
        <f t="shared" si="250"/>
        <v>41897.536134259259</v>
      </c>
      <c r="T3163" s="16">
        <f t="shared" si="251"/>
        <v>41927.536134259259</v>
      </c>
      <c r="U3163">
        <f t="shared" si="247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 t="s">
        <v>8315</v>
      </c>
      <c r="P3164" t="s">
        <v>8316</v>
      </c>
      <c r="Q3164" s="9">
        <f t="shared" si="248"/>
        <v>127</v>
      </c>
      <c r="R3164">
        <f t="shared" si="249"/>
        <v>80.73</v>
      </c>
      <c r="S3164" s="16">
        <f t="shared" si="250"/>
        <v>41799.685902777775</v>
      </c>
      <c r="T3164" s="16">
        <f t="shared" si="251"/>
        <v>41827.083333333336</v>
      </c>
      <c r="U3164">
        <f t="shared" si="247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 t="s">
        <v>8315</v>
      </c>
      <c r="P3165" t="s">
        <v>8316</v>
      </c>
      <c r="Q3165" s="9">
        <f t="shared" si="248"/>
        <v>111</v>
      </c>
      <c r="R3165">
        <f t="shared" si="249"/>
        <v>200.69</v>
      </c>
      <c r="S3165" s="16">
        <f t="shared" si="250"/>
        <v>41775.753761574073</v>
      </c>
      <c r="T3165" s="16">
        <f t="shared" si="251"/>
        <v>41805.753761574073</v>
      </c>
      <c r="U3165">
        <f t="shared" si="247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 t="s">
        <v>8315</v>
      </c>
      <c r="P3166" t="s">
        <v>8316</v>
      </c>
      <c r="Q3166" s="9">
        <f t="shared" si="248"/>
        <v>107</v>
      </c>
      <c r="R3166">
        <f t="shared" si="249"/>
        <v>37.590000000000003</v>
      </c>
      <c r="S3166" s="16">
        <f t="shared" si="250"/>
        <v>41766.80572916667</v>
      </c>
      <c r="T3166" s="16">
        <f t="shared" si="251"/>
        <v>41799.80572916667</v>
      </c>
      <c r="U3166">
        <f t="shared" si="247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 t="s">
        <v>8315</v>
      </c>
      <c r="P3167" t="s">
        <v>8316</v>
      </c>
      <c r="Q3167" s="9">
        <f t="shared" si="248"/>
        <v>163</v>
      </c>
      <c r="R3167">
        <f t="shared" si="249"/>
        <v>58.1</v>
      </c>
      <c r="S3167" s="16">
        <f t="shared" si="250"/>
        <v>40644.159259259257</v>
      </c>
      <c r="T3167" s="16">
        <f t="shared" si="251"/>
        <v>40666.165972222225</v>
      </c>
      <c r="U3167">
        <f t="shared" si="247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 t="s">
        <v>8315</v>
      </c>
      <c r="P3168" t="s">
        <v>8316</v>
      </c>
      <c r="Q3168" s="9">
        <f t="shared" si="248"/>
        <v>160</v>
      </c>
      <c r="R3168">
        <f t="shared" si="249"/>
        <v>60.3</v>
      </c>
      <c r="S3168" s="16">
        <f t="shared" si="250"/>
        <v>41940.69158564815</v>
      </c>
      <c r="T3168" s="16">
        <f t="shared" si="251"/>
        <v>41969.332638888889</v>
      </c>
      <c r="U3168">
        <f t="shared" si="247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 t="s">
        <v>8315</v>
      </c>
      <c r="P3169" t="s">
        <v>8316</v>
      </c>
      <c r="Q3169" s="9">
        <f t="shared" si="248"/>
        <v>116</v>
      </c>
      <c r="R3169">
        <f t="shared" si="249"/>
        <v>63.36</v>
      </c>
      <c r="S3169" s="16">
        <f t="shared" si="250"/>
        <v>41839.175706018519</v>
      </c>
      <c r="T3169" s="16">
        <f t="shared" si="251"/>
        <v>41853.175706018519</v>
      </c>
      <c r="U3169">
        <f t="shared" si="247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 t="s">
        <v>8315</v>
      </c>
      <c r="P3170" t="s">
        <v>8316</v>
      </c>
      <c r="Q3170" s="9">
        <f t="shared" si="248"/>
        <v>124</v>
      </c>
      <c r="R3170">
        <f t="shared" si="249"/>
        <v>50.9</v>
      </c>
      <c r="S3170" s="16">
        <f t="shared" si="250"/>
        <v>41772.105937500004</v>
      </c>
      <c r="T3170" s="16">
        <f t="shared" si="251"/>
        <v>41803.916666666664</v>
      </c>
      <c r="U3170">
        <f t="shared" si="247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 t="s">
        <v>8315</v>
      </c>
      <c r="P3171" t="s">
        <v>8316</v>
      </c>
      <c r="Q3171" s="9">
        <f t="shared" si="248"/>
        <v>103</v>
      </c>
      <c r="R3171">
        <f t="shared" si="249"/>
        <v>100.5</v>
      </c>
      <c r="S3171" s="16">
        <f t="shared" si="250"/>
        <v>41591.737974537034</v>
      </c>
      <c r="T3171" s="16">
        <f t="shared" si="251"/>
        <v>41621.207638888889</v>
      </c>
      <c r="U3171">
        <f t="shared" si="247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 t="s">
        <v>8315</v>
      </c>
      <c r="P3172" t="s">
        <v>8316</v>
      </c>
      <c r="Q3172" s="9">
        <f t="shared" si="248"/>
        <v>112</v>
      </c>
      <c r="R3172">
        <f t="shared" si="249"/>
        <v>31.62</v>
      </c>
      <c r="S3172" s="16">
        <f t="shared" si="250"/>
        <v>41789.080370370371</v>
      </c>
      <c r="T3172" s="16">
        <f t="shared" si="251"/>
        <v>41822.166666666664</v>
      </c>
      <c r="U3172">
        <f t="shared" si="247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 t="s">
        <v>8315</v>
      </c>
      <c r="P3173" t="s">
        <v>8316</v>
      </c>
      <c r="Q3173" s="9">
        <f t="shared" si="248"/>
        <v>109</v>
      </c>
      <c r="R3173">
        <f t="shared" si="249"/>
        <v>65.099999999999994</v>
      </c>
      <c r="S3173" s="16">
        <f t="shared" si="250"/>
        <v>42466.608310185184</v>
      </c>
      <c r="T3173" s="16">
        <f t="shared" si="251"/>
        <v>42496.608310185184</v>
      </c>
      <c r="U3173">
        <f t="shared" si="247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 t="s">
        <v>8315</v>
      </c>
      <c r="P3174" t="s">
        <v>8316</v>
      </c>
      <c r="Q3174" s="9">
        <f t="shared" si="248"/>
        <v>115</v>
      </c>
      <c r="R3174">
        <f t="shared" si="249"/>
        <v>79.31</v>
      </c>
      <c r="S3174" s="16">
        <f t="shared" si="250"/>
        <v>40923.729953703703</v>
      </c>
      <c r="T3174" s="16">
        <f t="shared" si="251"/>
        <v>40953.729953703703</v>
      </c>
      <c r="U3174">
        <f t="shared" si="247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 t="s">
        <v>8315</v>
      </c>
      <c r="P3175" t="s">
        <v>8316</v>
      </c>
      <c r="Q3175" s="9">
        <f t="shared" si="248"/>
        <v>103</v>
      </c>
      <c r="R3175">
        <f t="shared" si="249"/>
        <v>139.19</v>
      </c>
      <c r="S3175" s="16">
        <f t="shared" si="250"/>
        <v>41878.878379629627</v>
      </c>
      <c r="T3175" s="16">
        <f t="shared" si="251"/>
        <v>41908.878379629627</v>
      </c>
      <c r="U3175">
        <f t="shared" si="247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 t="s">
        <v>8315</v>
      </c>
      <c r="P3176" t="s">
        <v>8316</v>
      </c>
      <c r="Q3176" s="9">
        <f t="shared" si="248"/>
        <v>101</v>
      </c>
      <c r="R3176">
        <f t="shared" si="249"/>
        <v>131.91</v>
      </c>
      <c r="S3176" s="16">
        <f t="shared" si="250"/>
        <v>41862.864675925928</v>
      </c>
      <c r="T3176" s="16">
        <f t="shared" si="251"/>
        <v>41876.864675925928</v>
      </c>
      <c r="U3176">
        <f t="shared" si="247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 t="s">
        <v>8315</v>
      </c>
      <c r="P3177" t="s">
        <v>8316</v>
      </c>
      <c r="Q3177" s="9">
        <f t="shared" si="248"/>
        <v>110</v>
      </c>
      <c r="R3177">
        <f t="shared" si="249"/>
        <v>91.3</v>
      </c>
      <c r="S3177" s="16">
        <f t="shared" si="250"/>
        <v>40531.886886574073</v>
      </c>
      <c r="T3177" s="16">
        <f t="shared" si="251"/>
        <v>40591.886886574073</v>
      </c>
      <c r="U3177">
        <f t="shared" si="247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 t="s">
        <v>8315</v>
      </c>
      <c r="P3178" t="s">
        <v>8316</v>
      </c>
      <c r="Q3178" s="9">
        <f t="shared" si="248"/>
        <v>115</v>
      </c>
      <c r="R3178">
        <f t="shared" si="249"/>
        <v>39.67</v>
      </c>
      <c r="S3178" s="16">
        <f t="shared" si="250"/>
        <v>41477.930914351848</v>
      </c>
      <c r="T3178" s="16">
        <f t="shared" si="251"/>
        <v>41504.625</v>
      </c>
      <c r="U3178">
        <f t="shared" si="247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 t="s">
        <v>8315</v>
      </c>
      <c r="P3179" t="s">
        <v>8316</v>
      </c>
      <c r="Q3179" s="9">
        <f t="shared" si="248"/>
        <v>117</v>
      </c>
      <c r="R3179">
        <f t="shared" si="249"/>
        <v>57.55</v>
      </c>
      <c r="S3179" s="16">
        <f t="shared" si="250"/>
        <v>41781.666770833333</v>
      </c>
      <c r="T3179" s="16">
        <f t="shared" si="251"/>
        <v>41811.666770833333</v>
      </c>
      <c r="U3179">
        <f t="shared" si="247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 t="s">
        <v>8315</v>
      </c>
      <c r="P3180" t="s">
        <v>8316</v>
      </c>
      <c r="Q3180" s="9">
        <f t="shared" si="248"/>
        <v>172</v>
      </c>
      <c r="R3180">
        <f t="shared" si="249"/>
        <v>33.03</v>
      </c>
      <c r="S3180" s="16">
        <f t="shared" si="250"/>
        <v>41806.605034722219</v>
      </c>
      <c r="T3180" s="16">
        <f t="shared" si="251"/>
        <v>41836.605034722219</v>
      </c>
      <c r="U3180">
        <f t="shared" si="247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 t="s">
        <v>8315</v>
      </c>
      <c r="P3181" t="s">
        <v>8316</v>
      </c>
      <c r="Q3181" s="9">
        <f t="shared" si="248"/>
        <v>114</v>
      </c>
      <c r="R3181">
        <f t="shared" si="249"/>
        <v>77.34</v>
      </c>
      <c r="S3181" s="16">
        <f t="shared" si="250"/>
        <v>41375.702210648145</v>
      </c>
      <c r="T3181" s="16">
        <f t="shared" si="251"/>
        <v>41400.702210648145</v>
      </c>
      <c r="U3181">
        <f t="shared" si="247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 t="s">
        <v>8315</v>
      </c>
      <c r="P3182" t="s">
        <v>8316</v>
      </c>
      <c r="Q3182" s="9">
        <f t="shared" si="248"/>
        <v>120</v>
      </c>
      <c r="R3182">
        <f t="shared" si="249"/>
        <v>31.93</v>
      </c>
      <c r="S3182" s="16">
        <f t="shared" si="250"/>
        <v>41780.412604166668</v>
      </c>
      <c r="T3182" s="16">
        <f t="shared" si="251"/>
        <v>41810.412604166668</v>
      </c>
      <c r="U3182">
        <f t="shared" si="247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 t="s">
        <v>8315</v>
      </c>
      <c r="P3183" t="s">
        <v>8316</v>
      </c>
      <c r="Q3183" s="9">
        <f t="shared" si="248"/>
        <v>109</v>
      </c>
      <c r="R3183">
        <f t="shared" si="249"/>
        <v>36.33</v>
      </c>
      <c r="S3183" s="16">
        <f t="shared" si="250"/>
        <v>41779.310034722221</v>
      </c>
      <c r="T3183" s="16">
        <f t="shared" si="251"/>
        <v>41805.666666666664</v>
      </c>
      <c r="U3183">
        <f t="shared" si="247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 t="s">
        <v>8315</v>
      </c>
      <c r="P3184" t="s">
        <v>8316</v>
      </c>
      <c r="Q3184" s="9">
        <f t="shared" si="248"/>
        <v>101</v>
      </c>
      <c r="R3184">
        <f t="shared" si="249"/>
        <v>46.77</v>
      </c>
      <c r="S3184" s="16">
        <f t="shared" si="250"/>
        <v>40883.949317129627</v>
      </c>
      <c r="T3184" s="16">
        <f t="shared" si="251"/>
        <v>40939.708333333336</v>
      </c>
      <c r="U3184">
        <f t="shared" si="247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 t="s">
        <v>8315</v>
      </c>
      <c r="P3185" t="s">
        <v>8316</v>
      </c>
      <c r="Q3185" s="9">
        <f t="shared" si="248"/>
        <v>109</v>
      </c>
      <c r="R3185">
        <f t="shared" si="249"/>
        <v>40.07</v>
      </c>
      <c r="S3185" s="16">
        <f t="shared" si="250"/>
        <v>41491.79478009259</v>
      </c>
      <c r="T3185" s="16">
        <f t="shared" si="251"/>
        <v>41509.79478009259</v>
      </c>
      <c r="U3185">
        <f t="shared" si="247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 t="s">
        <v>8315</v>
      </c>
      <c r="P3186" t="s">
        <v>8316</v>
      </c>
      <c r="Q3186" s="9">
        <f t="shared" si="248"/>
        <v>107</v>
      </c>
      <c r="R3186">
        <f t="shared" si="249"/>
        <v>100.22</v>
      </c>
      <c r="S3186" s="16">
        <f t="shared" si="250"/>
        <v>41791.993414351848</v>
      </c>
      <c r="T3186" s="16">
        <f t="shared" si="251"/>
        <v>41821.993414351848</v>
      </c>
      <c r="U3186">
        <f t="shared" si="247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 t="s">
        <v>8315</v>
      </c>
      <c r="P3187" t="s">
        <v>8316</v>
      </c>
      <c r="Q3187" s="9">
        <f t="shared" si="248"/>
        <v>100</v>
      </c>
      <c r="R3187">
        <f t="shared" si="249"/>
        <v>41.67</v>
      </c>
      <c r="S3187" s="16">
        <f t="shared" si="250"/>
        <v>41829.977326388893</v>
      </c>
      <c r="T3187" s="16">
        <f t="shared" si="251"/>
        <v>41836.977326388893</v>
      </c>
      <c r="U3187">
        <f t="shared" si="247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 t="s">
        <v>8315</v>
      </c>
      <c r="P3188" t="s">
        <v>8316</v>
      </c>
      <c r="Q3188" s="9">
        <f t="shared" si="248"/>
        <v>102</v>
      </c>
      <c r="R3188">
        <f t="shared" si="249"/>
        <v>46.71</v>
      </c>
      <c r="S3188" s="16">
        <f t="shared" si="250"/>
        <v>41868.924050925925</v>
      </c>
      <c r="T3188" s="16">
        <f t="shared" si="251"/>
        <v>41898.875</v>
      </c>
      <c r="U3188">
        <f t="shared" si="247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 t="s">
        <v>8315</v>
      </c>
      <c r="P3189" t="s">
        <v>8316</v>
      </c>
      <c r="Q3189" s="9">
        <f t="shared" si="248"/>
        <v>116</v>
      </c>
      <c r="R3189">
        <f t="shared" si="249"/>
        <v>71.489999999999995</v>
      </c>
      <c r="S3189" s="16">
        <f t="shared" si="250"/>
        <v>41835.666354166664</v>
      </c>
      <c r="T3189" s="16">
        <f t="shared" si="251"/>
        <v>41855.666354166664</v>
      </c>
      <c r="U3189">
        <f t="shared" si="247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 t="s">
        <v>8315</v>
      </c>
      <c r="P3190" t="s">
        <v>8357</v>
      </c>
      <c r="Q3190" s="9">
        <f t="shared" si="248"/>
        <v>65</v>
      </c>
      <c r="R3190">
        <f t="shared" si="249"/>
        <v>14.44</v>
      </c>
      <c r="S3190" s="16">
        <f t="shared" si="250"/>
        <v>42144.415532407409</v>
      </c>
      <c r="T3190" s="16">
        <f t="shared" si="251"/>
        <v>42165.415532407409</v>
      </c>
      <c r="U3190">
        <f>YEAR(S3190)</f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 t="s">
        <v>8315</v>
      </c>
      <c r="P3191" t="s">
        <v>8357</v>
      </c>
      <c r="Q3191" s="9">
        <f t="shared" si="248"/>
        <v>12</v>
      </c>
      <c r="R3191">
        <f t="shared" si="249"/>
        <v>356.84</v>
      </c>
      <c r="S3191" s="16">
        <f t="shared" si="250"/>
        <v>42118.346435185187</v>
      </c>
      <c r="T3191" s="16">
        <f t="shared" si="251"/>
        <v>42148.346435185187</v>
      </c>
      <c r="U3191">
        <f t="shared" ref="U3191:U3193" si="252">YEAR(S3191)</f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 t="s">
        <v>8315</v>
      </c>
      <c r="P3192" t="s">
        <v>8357</v>
      </c>
      <c r="Q3192" s="9">
        <f t="shared" si="248"/>
        <v>0</v>
      </c>
      <c r="R3192">
        <f t="shared" si="249"/>
        <v>0</v>
      </c>
      <c r="S3192" s="16">
        <f t="shared" si="250"/>
        <v>42683.151331018518</v>
      </c>
      <c r="T3192" s="16">
        <f t="shared" si="251"/>
        <v>42713.192997685182</v>
      </c>
      <c r="U3192">
        <f t="shared" si="252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 t="s">
        <v>8315</v>
      </c>
      <c r="P3193" t="s">
        <v>8357</v>
      </c>
      <c r="Q3193" s="9">
        <f t="shared" si="248"/>
        <v>4</v>
      </c>
      <c r="R3193">
        <f t="shared" si="249"/>
        <v>37.75</v>
      </c>
      <c r="S3193" s="16">
        <f t="shared" si="250"/>
        <v>42538.755428240736</v>
      </c>
      <c r="T3193" s="16">
        <f t="shared" si="251"/>
        <v>42598.755428240736</v>
      </c>
      <c r="U3193">
        <f t="shared" si="252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 t="s">
        <v>8315</v>
      </c>
      <c r="P3194" t="s">
        <v>8357</v>
      </c>
      <c r="Q3194" s="9">
        <f t="shared" si="248"/>
        <v>1</v>
      </c>
      <c r="R3194">
        <f t="shared" si="249"/>
        <v>12.75</v>
      </c>
      <c r="S3194" s="16">
        <f t="shared" si="250"/>
        <v>42018.94049768518</v>
      </c>
      <c r="T3194" s="16">
        <f t="shared" si="251"/>
        <v>42063.916666666672</v>
      </c>
      <c r="U3194">
        <f t="shared" ref="U3194:U3202" si="253">YEAR(S3194)</f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 t="s">
        <v>8315</v>
      </c>
      <c r="P3195" t="s">
        <v>8357</v>
      </c>
      <c r="Q3195" s="9">
        <f t="shared" si="248"/>
        <v>12</v>
      </c>
      <c r="R3195">
        <f t="shared" si="249"/>
        <v>24.46</v>
      </c>
      <c r="S3195" s="16">
        <f t="shared" si="250"/>
        <v>42010.968240740738</v>
      </c>
      <c r="T3195" s="16">
        <f t="shared" si="251"/>
        <v>42055.968240740738</v>
      </c>
      <c r="U3195">
        <f t="shared" si="253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 t="s">
        <v>8315</v>
      </c>
      <c r="P3196" t="s">
        <v>8357</v>
      </c>
      <c r="Q3196" s="9">
        <f t="shared" si="248"/>
        <v>0</v>
      </c>
      <c r="R3196">
        <f t="shared" si="249"/>
        <v>0</v>
      </c>
      <c r="S3196" s="16">
        <f t="shared" si="250"/>
        <v>42182.062476851846</v>
      </c>
      <c r="T3196" s="16">
        <f t="shared" si="251"/>
        <v>42212.062476851846</v>
      </c>
      <c r="U3196">
        <f t="shared" si="253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 t="s">
        <v>8315</v>
      </c>
      <c r="P3197" t="s">
        <v>8357</v>
      </c>
      <c r="Q3197" s="9">
        <f t="shared" si="248"/>
        <v>59</v>
      </c>
      <c r="R3197">
        <f t="shared" si="249"/>
        <v>53.08</v>
      </c>
      <c r="S3197" s="16">
        <f t="shared" si="250"/>
        <v>42017.594236111108</v>
      </c>
      <c r="T3197" s="16">
        <f t="shared" si="251"/>
        <v>42047.594236111108</v>
      </c>
      <c r="U3197">
        <f t="shared" si="253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 t="s">
        <v>8315</v>
      </c>
      <c r="P3198" t="s">
        <v>8357</v>
      </c>
      <c r="Q3198" s="9">
        <f t="shared" si="248"/>
        <v>0</v>
      </c>
      <c r="R3198">
        <f t="shared" si="249"/>
        <v>300</v>
      </c>
      <c r="S3198" s="16">
        <f t="shared" si="250"/>
        <v>42157.598090277781</v>
      </c>
      <c r="T3198" s="16">
        <f t="shared" si="251"/>
        <v>42217.583333333328</v>
      </c>
      <c r="U3198">
        <f t="shared" si="253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 t="s">
        <v>8315</v>
      </c>
      <c r="P3199" t="s">
        <v>8357</v>
      </c>
      <c r="Q3199" s="9">
        <f t="shared" si="248"/>
        <v>11</v>
      </c>
      <c r="R3199">
        <f t="shared" si="249"/>
        <v>286.25</v>
      </c>
      <c r="S3199" s="16">
        <f t="shared" si="250"/>
        <v>42009.493263888886</v>
      </c>
      <c r="T3199" s="16">
        <f t="shared" si="251"/>
        <v>42039.493263888886</v>
      </c>
      <c r="U3199">
        <f t="shared" si="253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 t="s">
        <v>8315</v>
      </c>
      <c r="P3200" t="s">
        <v>8357</v>
      </c>
      <c r="Q3200" s="9">
        <f t="shared" si="248"/>
        <v>0</v>
      </c>
      <c r="R3200">
        <f t="shared" si="249"/>
        <v>36.67</v>
      </c>
      <c r="S3200" s="16">
        <f t="shared" si="250"/>
        <v>42013.424502314811</v>
      </c>
      <c r="T3200" s="16">
        <f t="shared" si="251"/>
        <v>42051.424502314811</v>
      </c>
      <c r="U3200">
        <f t="shared" si="253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 t="s">
        <v>8315</v>
      </c>
      <c r="P3201" t="s">
        <v>8357</v>
      </c>
      <c r="Q3201" s="9">
        <f t="shared" si="248"/>
        <v>52</v>
      </c>
      <c r="R3201">
        <f t="shared" si="249"/>
        <v>49.21</v>
      </c>
      <c r="S3201" s="16">
        <f t="shared" si="250"/>
        <v>41858.761782407404</v>
      </c>
      <c r="T3201" s="16">
        <f t="shared" si="251"/>
        <v>41888.875</v>
      </c>
      <c r="U3201">
        <f t="shared" si="253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 t="s">
        <v>8315</v>
      </c>
      <c r="P3202" t="s">
        <v>8357</v>
      </c>
      <c r="Q3202" s="9">
        <f t="shared" ref="Q3202:Q3265" si="254">ROUND(E3202/D3202*100,0)</f>
        <v>0</v>
      </c>
      <c r="R3202">
        <f t="shared" si="249"/>
        <v>1</v>
      </c>
      <c r="S3202" s="16">
        <f t="shared" si="250"/>
        <v>42460.320613425924</v>
      </c>
      <c r="T3202" s="16">
        <f t="shared" si="251"/>
        <v>42490.231944444444</v>
      </c>
      <c r="U3202">
        <f t="shared" si="253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 t="s">
        <v>8315</v>
      </c>
      <c r="P3203" t="s">
        <v>8357</v>
      </c>
      <c r="Q3203" s="9">
        <f t="shared" si="254"/>
        <v>1</v>
      </c>
      <c r="R3203">
        <f t="shared" ref="R3203:R3266" si="255">IFERROR(ROUND(E3203/L3203,2),0)</f>
        <v>12.5</v>
      </c>
      <c r="S3203" s="16">
        <f t="shared" ref="S3203:S3266" si="256">(((J3203/60)/60)/24)+DATE(1970,1,1)</f>
        <v>41861.767094907409</v>
      </c>
      <c r="T3203" s="16">
        <f t="shared" ref="T3203:T3266" si="257">(((I3203/60)/60)/24)+DATE(1970,1,1)</f>
        <v>41882.767094907409</v>
      </c>
      <c r="U3203">
        <f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 t="s">
        <v>8315</v>
      </c>
      <c r="P3204" t="s">
        <v>8357</v>
      </c>
      <c r="Q3204" s="9">
        <f t="shared" si="254"/>
        <v>55</v>
      </c>
      <c r="R3204">
        <f t="shared" si="255"/>
        <v>109.04</v>
      </c>
      <c r="S3204" s="16">
        <f t="shared" si="256"/>
        <v>42293.853541666671</v>
      </c>
      <c r="T3204" s="16">
        <f t="shared" si="257"/>
        <v>42352.249305555553</v>
      </c>
      <c r="U3204">
        <f t="shared" ref="U3204:U3206" si="258">YEAR(S3204)</f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 t="s">
        <v>8315</v>
      </c>
      <c r="P3205" t="s">
        <v>8357</v>
      </c>
      <c r="Q3205" s="9">
        <f t="shared" si="254"/>
        <v>25</v>
      </c>
      <c r="R3205">
        <f t="shared" si="255"/>
        <v>41.67</v>
      </c>
      <c r="S3205" s="16">
        <f t="shared" si="256"/>
        <v>42242.988680555558</v>
      </c>
      <c r="T3205" s="16">
        <f t="shared" si="257"/>
        <v>42272.988680555558</v>
      </c>
      <c r="U3205">
        <f t="shared" si="258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 t="s">
        <v>8315</v>
      </c>
      <c r="P3206" t="s">
        <v>8357</v>
      </c>
      <c r="Q3206" s="9">
        <f t="shared" si="254"/>
        <v>0</v>
      </c>
      <c r="R3206">
        <f t="shared" si="255"/>
        <v>0</v>
      </c>
      <c r="S3206" s="16">
        <f t="shared" si="256"/>
        <v>42172.686099537037</v>
      </c>
      <c r="T3206" s="16">
        <f t="shared" si="257"/>
        <v>42202.676388888889</v>
      </c>
      <c r="U3206">
        <f t="shared" si="258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 t="s">
        <v>8315</v>
      </c>
      <c r="P3207" t="s">
        <v>8357</v>
      </c>
      <c r="Q3207" s="9">
        <f t="shared" si="254"/>
        <v>3</v>
      </c>
      <c r="R3207">
        <f t="shared" si="255"/>
        <v>22.75</v>
      </c>
      <c r="S3207" s="16">
        <f t="shared" si="256"/>
        <v>42095.374675925923</v>
      </c>
      <c r="T3207" s="16">
        <f t="shared" si="257"/>
        <v>42125.374675925923</v>
      </c>
      <c r="U3207">
        <f>YEAR(S3207)</f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 t="s">
        <v>8315</v>
      </c>
      <c r="P3208" t="s">
        <v>8357</v>
      </c>
      <c r="Q3208" s="9">
        <f t="shared" si="254"/>
        <v>0</v>
      </c>
      <c r="R3208">
        <f t="shared" si="255"/>
        <v>0</v>
      </c>
      <c r="S3208" s="16">
        <f t="shared" si="256"/>
        <v>42236.276053240741</v>
      </c>
      <c r="T3208" s="16">
        <f t="shared" si="257"/>
        <v>42266.276053240741</v>
      </c>
      <c r="U3208">
        <f t="shared" ref="U3208:U3271" si="259">YEAR(S3208)</f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 t="s">
        <v>8315</v>
      </c>
      <c r="P3209" t="s">
        <v>8357</v>
      </c>
      <c r="Q3209" s="9">
        <f t="shared" si="254"/>
        <v>46</v>
      </c>
      <c r="R3209">
        <f t="shared" si="255"/>
        <v>70.83</v>
      </c>
      <c r="S3209" s="16">
        <f t="shared" si="256"/>
        <v>42057.277858796297</v>
      </c>
      <c r="T3209" s="16">
        <f t="shared" si="257"/>
        <v>42117.236192129625</v>
      </c>
      <c r="U3209">
        <f t="shared" si="259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 t="s">
        <v>8315</v>
      </c>
      <c r="P3210" t="s">
        <v>8316</v>
      </c>
      <c r="Q3210" s="9">
        <f t="shared" si="254"/>
        <v>104</v>
      </c>
      <c r="R3210">
        <f t="shared" si="255"/>
        <v>63.11</v>
      </c>
      <c r="S3210" s="16">
        <f t="shared" si="256"/>
        <v>41827.605057870373</v>
      </c>
      <c r="T3210" s="16">
        <f t="shared" si="257"/>
        <v>41848.605057870373</v>
      </c>
      <c r="U3210">
        <f t="shared" si="259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 t="s">
        <v>8315</v>
      </c>
      <c r="P3211" t="s">
        <v>8316</v>
      </c>
      <c r="Q3211" s="9">
        <f t="shared" si="254"/>
        <v>119</v>
      </c>
      <c r="R3211">
        <f t="shared" si="255"/>
        <v>50.16</v>
      </c>
      <c r="S3211" s="16">
        <f t="shared" si="256"/>
        <v>41778.637245370373</v>
      </c>
      <c r="T3211" s="16">
        <f t="shared" si="257"/>
        <v>41810.958333333336</v>
      </c>
      <c r="U3211">
        <f t="shared" si="259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 t="s">
        <v>8315</v>
      </c>
      <c r="P3212" t="s">
        <v>8316</v>
      </c>
      <c r="Q3212" s="9">
        <f t="shared" si="254"/>
        <v>126</v>
      </c>
      <c r="R3212">
        <f t="shared" si="255"/>
        <v>62.88</v>
      </c>
      <c r="S3212" s="16">
        <f t="shared" si="256"/>
        <v>41013.936562499999</v>
      </c>
      <c r="T3212" s="16">
        <f t="shared" si="257"/>
        <v>41061.165972222225</v>
      </c>
      <c r="U3212">
        <f t="shared" si="259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 t="s">
        <v>8315</v>
      </c>
      <c r="P3213" t="s">
        <v>8316</v>
      </c>
      <c r="Q3213" s="9">
        <f t="shared" si="254"/>
        <v>120</v>
      </c>
      <c r="R3213">
        <f t="shared" si="255"/>
        <v>85.53</v>
      </c>
      <c r="S3213" s="16">
        <f t="shared" si="256"/>
        <v>41834.586574074077</v>
      </c>
      <c r="T3213" s="16">
        <f t="shared" si="257"/>
        <v>41866.083333333336</v>
      </c>
      <c r="U3213">
        <f t="shared" si="259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 t="s">
        <v>8315</v>
      </c>
      <c r="P3214" t="s">
        <v>8316</v>
      </c>
      <c r="Q3214" s="9">
        <f t="shared" si="254"/>
        <v>126</v>
      </c>
      <c r="R3214">
        <f t="shared" si="255"/>
        <v>53.72</v>
      </c>
      <c r="S3214" s="16">
        <f t="shared" si="256"/>
        <v>41829.795729166668</v>
      </c>
      <c r="T3214" s="16">
        <f t="shared" si="257"/>
        <v>41859.795729166668</v>
      </c>
      <c r="U3214">
        <f t="shared" si="259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 t="s">
        <v>8315</v>
      </c>
      <c r="P3215" t="s">
        <v>8316</v>
      </c>
      <c r="Q3215" s="9">
        <f t="shared" si="254"/>
        <v>100</v>
      </c>
      <c r="R3215">
        <f t="shared" si="255"/>
        <v>127.81</v>
      </c>
      <c r="S3215" s="16">
        <f t="shared" si="256"/>
        <v>42171.763414351852</v>
      </c>
      <c r="T3215" s="16">
        <f t="shared" si="257"/>
        <v>42211.763414351852</v>
      </c>
      <c r="U3215">
        <f t="shared" si="259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 t="s">
        <v>8315</v>
      </c>
      <c r="P3216" t="s">
        <v>8316</v>
      </c>
      <c r="Q3216" s="9">
        <f t="shared" si="254"/>
        <v>102</v>
      </c>
      <c r="R3216">
        <f t="shared" si="255"/>
        <v>106.57</v>
      </c>
      <c r="S3216" s="16">
        <f t="shared" si="256"/>
        <v>42337.792511574073</v>
      </c>
      <c r="T3216" s="16">
        <f t="shared" si="257"/>
        <v>42374.996527777781</v>
      </c>
      <c r="U3216">
        <f t="shared" si="259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 t="s">
        <v>8315</v>
      </c>
      <c r="P3217" t="s">
        <v>8316</v>
      </c>
      <c r="Q3217" s="9">
        <f t="shared" si="254"/>
        <v>100</v>
      </c>
      <c r="R3217">
        <f t="shared" si="255"/>
        <v>262.11</v>
      </c>
      <c r="S3217" s="16">
        <f t="shared" si="256"/>
        <v>42219.665173611109</v>
      </c>
      <c r="T3217" s="16">
        <f t="shared" si="257"/>
        <v>42257.165972222225</v>
      </c>
      <c r="U3217">
        <f t="shared" si="259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 t="s">
        <v>8315</v>
      </c>
      <c r="P3218" t="s">
        <v>8316</v>
      </c>
      <c r="Q3218" s="9">
        <f t="shared" si="254"/>
        <v>100</v>
      </c>
      <c r="R3218">
        <f t="shared" si="255"/>
        <v>57.17</v>
      </c>
      <c r="S3218" s="16">
        <f t="shared" si="256"/>
        <v>42165.462627314817</v>
      </c>
      <c r="T3218" s="16">
        <f t="shared" si="257"/>
        <v>42196.604166666672</v>
      </c>
      <c r="U3218">
        <f t="shared" si="259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 t="s">
        <v>8315</v>
      </c>
      <c r="P3219" t="s">
        <v>8316</v>
      </c>
      <c r="Q3219" s="9">
        <f t="shared" si="254"/>
        <v>116</v>
      </c>
      <c r="R3219">
        <f t="shared" si="255"/>
        <v>50.2</v>
      </c>
      <c r="S3219" s="16">
        <f t="shared" si="256"/>
        <v>42648.546111111107</v>
      </c>
      <c r="T3219" s="16">
        <f t="shared" si="257"/>
        <v>42678.546111111107</v>
      </c>
      <c r="U3219">
        <f t="shared" si="259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 t="s">
        <v>8315</v>
      </c>
      <c r="P3220" t="s">
        <v>8316</v>
      </c>
      <c r="Q3220" s="9">
        <f t="shared" si="254"/>
        <v>102</v>
      </c>
      <c r="R3220">
        <f t="shared" si="255"/>
        <v>66.59</v>
      </c>
      <c r="S3220" s="16">
        <f t="shared" si="256"/>
        <v>41971.002152777779</v>
      </c>
      <c r="T3220" s="16">
        <f t="shared" si="257"/>
        <v>42004</v>
      </c>
      <c r="U3220">
        <f t="shared" si="259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 t="s">
        <v>8315</v>
      </c>
      <c r="P3221" t="s">
        <v>8316</v>
      </c>
      <c r="Q3221" s="9">
        <f t="shared" si="254"/>
        <v>100</v>
      </c>
      <c r="R3221">
        <f t="shared" si="255"/>
        <v>168.25</v>
      </c>
      <c r="S3221" s="16">
        <f t="shared" si="256"/>
        <v>42050.983182870375</v>
      </c>
      <c r="T3221" s="16">
        <f t="shared" si="257"/>
        <v>42085.941516203704</v>
      </c>
      <c r="U3221">
        <f t="shared" si="259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 t="s">
        <v>8315</v>
      </c>
      <c r="P3222" t="s">
        <v>8316</v>
      </c>
      <c r="Q3222" s="9">
        <f t="shared" si="254"/>
        <v>101</v>
      </c>
      <c r="R3222">
        <f t="shared" si="255"/>
        <v>256.37</v>
      </c>
      <c r="S3222" s="16">
        <f t="shared" si="256"/>
        <v>42772.833379629628</v>
      </c>
      <c r="T3222" s="16">
        <f t="shared" si="257"/>
        <v>42806.875</v>
      </c>
      <c r="U3222">
        <f t="shared" si="259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 t="s">
        <v>8315</v>
      </c>
      <c r="P3223" t="s">
        <v>8316</v>
      </c>
      <c r="Q3223" s="9">
        <f t="shared" si="254"/>
        <v>103</v>
      </c>
      <c r="R3223">
        <f t="shared" si="255"/>
        <v>36.61</v>
      </c>
      <c r="S3223" s="16">
        <f t="shared" si="256"/>
        <v>42155.696793981479</v>
      </c>
      <c r="T3223" s="16">
        <f t="shared" si="257"/>
        <v>42190.696793981479</v>
      </c>
      <c r="U3223">
        <f t="shared" si="259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 t="s">
        <v>8315</v>
      </c>
      <c r="P3224" t="s">
        <v>8316</v>
      </c>
      <c r="Q3224" s="9">
        <f t="shared" si="254"/>
        <v>125</v>
      </c>
      <c r="R3224">
        <f t="shared" si="255"/>
        <v>37.14</v>
      </c>
      <c r="S3224" s="16">
        <f t="shared" si="256"/>
        <v>42270.582141203704</v>
      </c>
      <c r="T3224" s="16">
        <f t="shared" si="257"/>
        <v>42301.895138888889</v>
      </c>
      <c r="U3224">
        <f t="shared" si="259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 t="s">
        <v>8315</v>
      </c>
      <c r="P3225" t="s">
        <v>8316</v>
      </c>
      <c r="Q3225" s="9">
        <f t="shared" si="254"/>
        <v>110</v>
      </c>
      <c r="R3225">
        <f t="shared" si="255"/>
        <v>45.88</v>
      </c>
      <c r="S3225" s="16">
        <f t="shared" si="256"/>
        <v>42206.835370370376</v>
      </c>
      <c r="T3225" s="16">
        <f t="shared" si="257"/>
        <v>42236.835370370376</v>
      </c>
      <c r="U3225">
        <f t="shared" si="259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 t="s">
        <v>8315</v>
      </c>
      <c r="P3226" t="s">
        <v>8316</v>
      </c>
      <c r="Q3226" s="9">
        <f t="shared" si="254"/>
        <v>102</v>
      </c>
      <c r="R3226">
        <f t="shared" si="255"/>
        <v>141.71</v>
      </c>
      <c r="S3226" s="16">
        <f t="shared" si="256"/>
        <v>42697.850844907407</v>
      </c>
      <c r="T3226" s="16">
        <f t="shared" si="257"/>
        <v>42745.208333333328</v>
      </c>
      <c r="U3226">
        <f t="shared" si="259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 t="s">
        <v>8315</v>
      </c>
      <c r="P3227" t="s">
        <v>8316</v>
      </c>
      <c r="Q3227" s="9">
        <f t="shared" si="254"/>
        <v>102</v>
      </c>
      <c r="R3227">
        <f t="shared" si="255"/>
        <v>52.49</v>
      </c>
      <c r="S3227" s="16">
        <f t="shared" si="256"/>
        <v>42503.559467592597</v>
      </c>
      <c r="T3227" s="16">
        <f t="shared" si="257"/>
        <v>42524.875</v>
      </c>
      <c r="U3227">
        <f t="shared" si="259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 t="s">
        <v>8315</v>
      </c>
      <c r="P3228" t="s">
        <v>8316</v>
      </c>
      <c r="Q3228" s="9">
        <f t="shared" si="254"/>
        <v>104</v>
      </c>
      <c r="R3228">
        <f t="shared" si="255"/>
        <v>59.52</v>
      </c>
      <c r="S3228" s="16">
        <f t="shared" si="256"/>
        <v>42277.583472222221</v>
      </c>
      <c r="T3228" s="16">
        <f t="shared" si="257"/>
        <v>42307.583472222221</v>
      </c>
      <c r="U3228">
        <f t="shared" si="259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 t="s">
        <v>8315</v>
      </c>
      <c r="P3229" t="s">
        <v>8316</v>
      </c>
      <c r="Q3229" s="9">
        <f t="shared" si="254"/>
        <v>125</v>
      </c>
      <c r="R3229">
        <f t="shared" si="255"/>
        <v>50</v>
      </c>
      <c r="S3229" s="16">
        <f t="shared" si="256"/>
        <v>42722.882361111115</v>
      </c>
      <c r="T3229" s="16">
        <f t="shared" si="257"/>
        <v>42752.882361111115</v>
      </c>
      <c r="U3229">
        <f t="shared" si="259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 t="s">
        <v>8315</v>
      </c>
      <c r="P3230" t="s">
        <v>8316</v>
      </c>
      <c r="Q3230" s="9">
        <f t="shared" si="254"/>
        <v>102</v>
      </c>
      <c r="R3230">
        <f t="shared" si="255"/>
        <v>193.62</v>
      </c>
      <c r="S3230" s="16">
        <f t="shared" si="256"/>
        <v>42323.70930555556</v>
      </c>
      <c r="T3230" s="16">
        <f t="shared" si="257"/>
        <v>42355.207638888889</v>
      </c>
      <c r="U3230">
        <f t="shared" si="259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 t="s">
        <v>8315</v>
      </c>
      <c r="P3231" t="s">
        <v>8316</v>
      </c>
      <c r="Q3231" s="9">
        <f t="shared" si="254"/>
        <v>108</v>
      </c>
      <c r="R3231">
        <f t="shared" si="255"/>
        <v>106.8</v>
      </c>
      <c r="S3231" s="16">
        <f t="shared" si="256"/>
        <v>41933.291643518518</v>
      </c>
      <c r="T3231" s="16">
        <f t="shared" si="257"/>
        <v>41963.333310185189</v>
      </c>
      <c r="U3231">
        <f t="shared" si="259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 t="s">
        <v>8315</v>
      </c>
      <c r="P3232" t="s">
        <v>8316</v>
      </c>
      <c r="Q3232" s="9">
        <f t="shared" si="254"/>
        <v>110</v>
      </c>
      <c r="R3232">
        <f t="shared" si="255"/>
        <v>77.22</v>
      </c>
      <c r="S3232" s="16">
        <f t="shared" si="256"/>
        <v>41898.168125000004</v>
      </c>
      <c r="T3232" s="16">
        <f t="shared" si="257"/>
        <v>41913.165972222225</v>
      </c>
      <c r="U3232">
        <f t="shared" si="259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 t="s">
        <v>8315</v>
      </c>
      <c r="P3233" t="s">
        <v>8316</v>
      </c>
      <c r="Q3233" s="9">
        <f t="shared" si="254"/>
        <v>161</v>
      </c>
      <c r="R3233">
        <f t="shared" si="255"/>
        <v>57.5</v>
      </c>
      <c r="S3233" s="16">
        <f t="shared" si="256"/>
        <v>42446.943831018521</v>
      </c>
      <c r="T3233" s="16">
        <f t="shared" si="257"/>
        <v>42476.943831018521</v>
      </c>
      <c r="U3233">
        <f t="shared" si="259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 t="s">
        <v>8315</v>
      </c>
      <c r="P3234" t="s">
        <v>8316</v>
      </c>
      <c r="Q3234" s="9">
        <f t="shared" si="254"/>
        <v>131</v>
      </c>
      <c r="R3234">
        <f t="shared" si="255"/>
        <v>50.46</v>
      </c>
      <c r="S3234" s="16">
        <f t="shared" si="256"/>
        <v>42463.81385416667</v>
      </c>
      <c r="T3234" s="16">
        <f t="shared" si="257"/>
        <v>42494.165972222225</v>
      </c>
      <c r="U3234">
        <f t="shared" si="259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 t="s">
        <v>8315</v>
      </c>
      <c r="P3235" t="s">
        <v>8316</v>
      </c>
      <c r="Q3235" s="9">
        <f t="shared" si="254"/>
        <v>119</v>
      </c>
      <c r="R3235">
        <f t="shared" si="255"/>
        <v>97.38</v>
      </c>
      <c r="S3235" s="16">
        <f t="shared" si="256"/>
        <v>42766.805034722223</v>
      </c>
      <c r="T3235" s="16">
        <f t="shared" si="257"/>
        <v>42796.805034722223</v>
      </c>
      <c r="U3235">
        <f t="shared" si="259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 t="s">
        <v>8315</v>
      </c>
      <c r="P3236" t="s">
        <v>8316</v>
      </c>
      <c r="Q3236" s="9">
        <f t="shared" si="254"/>
        <v>100</v>
      </c>
      <c r="R3236">
        <f t="shared" si="255"/>
        <v>34.92</v>
      </c>
      <c r="S3236" s="16">
        <f t="shared" si="256"/>
        <v>42734.789444444439</v>
      </c>
      <c r="T3236" s="16">
        <f t="shared" si="257"/>
        <v>42767.979861111111</v>
      </c>
      <c r="U3236">
        <f t="shared" si="259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 t="s">
        <v>8315</v>
      </c>
      <c r="P3237" t="s">
        <v>8316</v>
      </c>
      <c r="Q3237" s="9">
        <f t="shared" si="254"/>
        <v>103</v>
      </c>
      <c r="R3237">
        <f t="shared" si="255"/>
        <v>85.53</v>
      </c>
      <c r="S3237" s="16">
        <f t="shared" si="256"/>
        <v>42522.347812499997</v>
      </c>
      <c r="T3237" s="16">
        <f t="shared" si="257"/>
        <v>42552.347812499997</v>
      </c>
      <c r="U3237">
        <f t="shared" si="259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 t="s">
        <v>8315</v>
      </c>
      <c r="P3238" t="s">
        <v>8316</v>
      </c>
      <c r="Q3238" s="9">
        <f t="shared" si="254"/>
        <v>101</v>
      </c>
      <c r="R3238">
        <f t="shared" si="255"/>
        <v>182.91</v>
      </c>
      <c r="S3238" s="16">
        <f t="shared" si="256"/>
        <v>42702.917048611111</v>
      </c>
      <c r="T3238" s="16">
        <f t="shared" si="257"/>
        <v>42732.917048611111</v>
      </c>
      <c r="U3238">
        <f t="shared" si="259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 t="s">
        <v>8315</v>
      </c>
      <c r="P3239" t="s">
        <v>8316</v>
      </c>
      <c r="Q3239" s="9">
        <f t="shared" si="254"/>
        <v>101</v>
      </c>
      <c r="R3239">
        <f t="shared" si="255"/>
        <v>131.13999999999999</v>
      </c>
      <c r="S3239" s="16">
        <f t="shared" si="256"/>
        <v>42252.474351851852</v>
      </c>
      <c r="T3239" s="16">
        <f t="shared" si="257"/>
        <v>42276.165972222225</v>
      </c>
      <c r="U3239">
        <f t="shared" si="259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 t="s">
        <v>8315</v>
      </c>
      <c r="P3240" t="s">
        <v>8316</v>
      </c>
      <c r="Q3240" s="9">
        <f t="shared" si="254"/>
        <v>112</v>
      </c>
      <c r="R3240">
        <f t="shared" si="255"/>
        <v>39.81</v>
      </c>
      <c r="S3240" s="16">
        <f t="shared" si="256"/>
        <v>42156.510393518518</v>
      </c>
      <c r="T3240" s="16">
        <f t="shared" si="257"/>
        <v>42186.510393518518</v>
      </c>
      <c r="U3240">
        <f t="shared" si="259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 t="s">
        <v>8315</v>
      </c>
      <c r="P3241" t="s">
        <v>8316</v>
      </c>
      <c r="Q3241" s="9">
        <f t="shared" si="254"/>
        <v>106</v>
      </c>
      <c r="R3241">
        <f t="shared" si="255"/>
        <v>59.7</v>
      </c>
      <c r="S3241" s="16">
        <f t="shared" si="256"/>
        <v>42278.089039351849</v>
      </c>
      <c r="T3241" s="16">
        <f t="shared" si="257"/>
        <v>42302.999305555553</v>
      </c>
      <c r="U3241">
        <f t="shared" si="259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 t="s">
        <v>8315</v>
      </c>
      <c r="P3242" t="s">
        <v>8316</v>
      </c>
      <c r="Q3242" s="9">
        <f t="shared" si="254"/>
        <v>101</v>
      </c>
      <c r="R3242">
        <f t="shared" si="255"/>
        <v>88.74</v>
      </c>
      <c r="S3242" s="16">
        <f t="shared" si="256"/>
        <v>42754.693842592591</v>
      </c>
      <c r="T3242" s="16">
        <f t="shared" si="257"/>
        <v>42782.958333333328</v>
      </c>
      <c r="U3242">
        <f t="shared" si="259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 t="s">
        <v>8315</v>
      </c>
      <c r="P3243" t="s">
        <v>8316</v>
      </c>
      <c r="Q3243" s="9">
        <f t="shared" si="254"/>
        <v>115</v>
      </c>
      <c r="R3243">
        <f t="shared" si="255"/>
        <v>58.69</v>
      </c>
      <c r="S3243" s="16">
        <f t="shared" si="256"/>
        <v>41893.324884259258</v>
      </c>
      <c r="T3243" s="16">
        <f t="shared" si="257"/>
        <v>41926.290972222225</v>
      </c>
      <c r="U3243">
        <f t="shared" si="259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 t="s">
        <v>8315</v>
      </c>
      <c r="P3244" t="s">
        <v>8316</v>
      </c>
      <c r="Q3244" s="9">
        <f t="shared" si="254"/>
        <v>127</v>
      </c>
      <c r="R3244">
        <f t="shared" si="255"/>
        <v>69.569999999999993</v>
      </c>
      <c r="S3244" s="16">
        <f t="shared" si="256"/>
        <v>41871.755694444444</v>
      </c>
      <c r="T3244" s="16">
        <f t="shared" si="257"/>
        <v>41901.755694444444</v>
      </c>
      <c r="U3244">
        <f t="shared" si="259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 t="s">
        <v>8315</v>
      </c>
      <c r="P3245" t="s">
        <v>8316</v>
      </c>
      <c r="Q3245" s="9">
        <f t="shared" si="254"/>
        <v>103</v>
      </c>
      <c r="R3245">
        <f t="shared" si="255"/>
        <v>115.87</v>
      </c>
      <c r="S3245" s="16">
        <f t="shared" si="256"/>
        <v>42262.096782407403</v>
      </c>
      <c r="T3245" s="16">
        <f t="shared" si="257"/>
        <v>42286</v>
      </c>
      <c r="U3245">
        <f t="shared" si="259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 t="s">
        <v>8315</v>
      </c>
      <c r="P3246" t="s">
        <v>8316</v>
      </c>
      <c r="Q3246" s="9">
        <f t="shared" si="254"/>
        <v>103</v>
      </c>
      <c r="R3246">
        <f t="shared" si="255"/>
        <v>23.87</v>
      </c>
      <c r="S3246" s="16">
        <f t="shared" si="256"/>
        <v>42675.694236111114</v>
      </c>
      <c r="T3246" s="16">
        <f t="shared" si="257"/>
        <v>42705.735902777778</v>
      </c>
      <c r="U3246">
        <f t="shared" si="259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 t="s">
        <v>8315</v>
      </c>
      <c r="P3247" t="s">
        <v>8316</v>
      </c>
      <c r="Q3247" s="9">
        <f t="shared" si="254"/>
        <v>104</v>
      </c>
      <c r="R3247">
        <f t="shared" si="255"/>
        <v>81.13</v>
      </c>
      <c r="S3247" s="16">
        <f t="shared" si="256"/>
        <v>42135.60020833333</v>
      </c>
      <c r="T3247" s="16">
        <f t="shared" si="257"/>
        <v>42167.083333333328</v>
      </c>
      <c r="U3247">
        <f t="shared" si="259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 t="s">
        <v>8315</v>
      </c>
      <c r="P3248" t="s">
        <v>8316</v>
      </c>
      <c r="Q3248" s="9">
        <f t="shared" si="254"/>
        <v>111</v>
      </c>
      <c r="R3248">
        <f t="shared" si="255"/>
        <v>57.63</v>
      </c>
      <c r="S3248" s="16">
        <f t="shared" si="256"/>
        <v>42230.472222222219</v>
      </c>
      <c r="T3248" s="16">
        <f t="shared" si="257"/>
        <v>42259.165972222225</v>
      </c>
      <c r="U3248">
        <f t="shared" si="259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 t="s">
        <v>8315</v>
      </c>
      <c r="P3249" t="s">
        <v>8316</v>
      </c>
      <c r="Q3249" s="9">
        <f t="shared" si="254"/>
        <v>106</v>
      </c>
      <c r="R3249">
        <f t="shared" si="255"/>
        <v>46.43</v>
      </c>
      <c r="S3249" s="16">
        <f t="shared" si="256"/>
        <v>42167.434166666666</v>
      </c>
      <c r="T3249" s="16">
        <f t="shared" si="257"/>
        <v>42197.434166666666</v>
      </c>
      <c r="U3249">
        <f t="shared" si="259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 t="s">
        <v>8315</v>
      </c>
      <c r="P3250" t="s">
        <v>8316</v>
      </c>
      <c r="Q3250" s="9">
        <f t="shared" si="254"/>
        <v>101</v>
      </c>
      <c r="R3250">
        <f t="shared" si="255"/>
        <v>60.48</v>
      </c>
      <c r="S3250" s="16">
        <f t="shared" si="256"/>
        <v>42068.888391203705</v>
      </c>
      <c r="T3250" s="16">
        <f t="shared" si="257"/>
        <v>42098.846724537041</v>
      </c>
      <c r="U3250">
        <f t="shared" si="259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 t="s">
        <v>8315</v>
      </c>
      <c r="P3251" t="s">
        <v>8316</v>
      </c>
      <c r="Q3251" s="9">
        <f t="shared" si="254"/>
        <v>105</v>
      </c>
      <c r="R3251">
        <f t="shared" si="255"/>
        <v>65.58</v>
      </c>
      <c r="S3251" s="16">
        <f t="shared" si="256"/>
        <v>42145.746689814812</v>
      </c>
      <c r="T3251" s="16">
        <f t="shared" si="257"/>
        <v>42175.746689814812</v>
      </c>
      <c r="U3251">
        <f t="shared" si="259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 t="s">
        <v>8315</v>
      </c>
      <c r="P3252" t="s">
        <v>8316</v>
      </c>
      <c r="Q3252" s="9">
        <f t="shared" si="254"/>
        <v>102</v>
      </c>
      <c r="R3252">
        <f t="shared" si="255"/>
        <v>119.19</v>
      </c>
      <c r="S3252" s="16">
        <f t="shared" si="256"/>
        <v>41918.742175925923</v>
      </c>
      <c r="T3252" s="16">
        <f t="shared" si="257"/>
        <v>41948.783842592595</v>
      </c>
      <c r="U3252">
        <f t="shared" si="259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 t="s">
        <v>8315</v>
      </c>
      <c r="P3253" t="s">
        <v>8316</v>
      </c>
      <c r="Q3253" s="9">
        <f t="shared" si="254"/>
        <v>111</v>
      </c>
      <c r="R3253">
        <f t="shared" si="255"/>
        <v>83.05</v>
      </c>
      <c r="S3253" s="16">
        <f t="shared" si="256"/>
        <v>42146.731087962966</v>
      </c>
      <c r="T3253" s="16">
        <f t="shared" si="257"/>
        <v>42176.731087962966</v>
      </c>
      <c r="U3253">
        <f t="shared" si="259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 t="s">
        <v>8315</v>
      </c>
      <c r="P3254" t="s">
        <v>8316</v>
      </c>
      <c r="Q3254" s="9">
        <f t="shared" si="254"/>
        <v>128</v>
      </c>
      <c r="R3254">
        <f t="shared" si="255"/>
        <v>57.52</v>
      </c>
      <c r="S3254" s="16">
        <f t="shared" si="256"/>
        <v>42590.472685185188</v>
      </c>
      <c r="T3254" s="16">
        <f t="shared" si="257"/>
        <v>42620.472685185188</v>
      </c>
      <c r="U3254">
        <f t="shared" si="259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 t="s">
        <v>8315</v>
      </c>
      <c r="P3255" t="s">
        <v>8316</v>
      </c>
      <c r="Q3255" s="9">
        <f t="shared" si="254"/>
        <v>102</v>
      </c>
      <c r="R3255">
        <f t="shared" si="255"/>
        <v>177.09</v>
      </c>
      <c r="S3255" s="16">
        <f t="shared" si="256"/>
        <v>42602.576712962968</v>
      </c>
      <c r="T3255" s="16">
        <f t="shared" si="257"/>
        <v>42621.15625</v>
      </c>
      <c r="U3255">
        <f t="shared" si="259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 t="s">
        <v>8315</v>
      </c>
      <c r="P3256" t="s">
        <v>8316</v>
      </c>
      <c r="Q3256" s="9">
        <f t="shared" si="254"/>
        <v>101</v>
      </c>
      <c r="R3256">
        <f t="shared" si="255"/>
        <v>70.77</v>
      </c>
      <c r="S3256" s="16">
        <f t="shared" si="256"/>
        <v>42059.085752314815</v>
      </c>
      <c r="T3256" s="16">
        <f t="shared" si="257"/>
        <v>42089.044085648144</v>
      </c>
      <c r="U3256">
        <f t="shared" si="259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 t="s">
        <v>8315</v>
      </c>
      <c r="P3257" t="s">
        <v>8316</v>
      </c>
      <c r="Q3257" s="9">
        <f t="shared" si="254"/>
        <v>175</v>
      </c>
      <c r="R3257">
        <f t="shared" si="255"/>
        <v>29.17</v>
      </c>
      <c r="S3257" s="16">
        <f t="shared" si="256"/>
        <v>41889.768229166664</v>
      </c>
      <c r="T3257" s="16">
        <f t="shared" si="257"/>
        <v>41919.768229166664</v>
      </c>
      <c r="U3257">
        <f t="shared" si="259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 t="s">
        <v>8315</v>
      </c>
      <c r="P3258" t="s">
        <v>8316</v>
      </c>
      <c r="Q3258" s="9">
        <f t="shared" si="254"/>
        <v>128</v>
      </c>
      <c r="R3258">
        <f t="shared" si="255"/>
        <v>72.760000000000005</v>
      </c>
      <c r="S3258" s="16">
        <f t="shared" si="256"/>
        <v>42144.573807870373</v>
      </c>
      <c r="T3258" s="16">
        <f t="shared" si="257"/>
        <v>42166.165972222225</v>
      </c>
      <c r="U3258">
        <f t="shared" si="259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 t="s">
        <v>8315</v>
      </c>
      <c r="P3259" t="s">
        <v>8316</v>
      </c>
      <c r="Q3259" s="9">
        <f t="shared" si="254"/>
        <v>106</v>
      </c>
      <c r="R3259">
        <f t="shared" si="255"/>
        <v>51.85</v>
      </c>
      <c r="S3259" s="16">
        <f t="shared" si="256"/>
        <v>42758.559629629628</v>
      </c>
      <c r="T3259" s="16">
        <f t="shared" si="257"/>
        <v>42788.559629629628</v>
      </c>
      <c r="U3259">
        <f t="shared" si="259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 t="s">
        <v>8315</v>
      </c>
      <c r="P3260" t="s">
        <v>8316</v>
      </c>
      <c r="Q3260" s="9">
        <f t="shared" si="254"/>
        <v>105</v>
      </c>
      <c r="R3260">
        <f t="shared" si="255"/>
        <v>98.2</v>
      </c>
      <c r="S3260" s="16">
        <f t="shared" si="256"/>
        <v>41982.887280092589</v>
      </c>
      <c r="T3260" s="16">
        <f t="shared" si="257"/>
        <v>42012.887280092589</v>
      </c>
      <c r="U3260">
        <f t="shared" si="259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 t="s">
        <v>8315</v>
      </c>
      <c r="P3261" t="s">
        <v>8316</v>
      </c>
      <c r="Q3261" s="9">
        <f t="shared" si="254"/>
        <v>106</v>
      </c>
      <c r="R3261">
        <f t="shared" si="255"/>
        <v>251.74</v>
      </c>
      <c r="S3261" s="16">
        <f t="shared" si="256"/>
        <v>42614.760937500003</v>
      </c>
      <c r="T3261" s="16">
        <f t="shared" si="257"/>
        <v>42644.165972222225</v>
      </c>
      <c r="U3261">
        <f t="shared" si="259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 t="s">
        <v>8315</v>
      </c>
      <c r="P3262" t="s">
        <v>8316</v>
      </c>
      <c r="Q3262" s="9">
        <f t="shared" si="254"/>
        <v>109</v>
      </c>
      <c r="R3262">
        <f t="shared" si="255"/>
        <v>74.819999999999993</v>
      </c>
      <c r="S3262" s="16">
        <f t="shared" si="256"/>
        <v>42303.672662037032</v>
      </c>
      <c r="T3262" s="16">
        <f t="shared" si="257"/>
        <v>42338.714328703703</v>
      </c>
      <c r="U3262">
        <f t="shared" si="259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 t="s">
        <v>8315</v>
      </c>
      <c r="P3263" t="s">
        <v>8316</v>
      </c>
      <c r="Q3263" s="9">
        <f t="shared" si="254"/>
        <v>100</v>
      </c>
      <c r="R3263">
        <f t="shared" si="255"/>
        <v>67.650000000000006</v>
      </c>
      <c r="S3263" s="16">
        <f t="shared" si="256"/>
        <v>42171.725416666668</v>
      </c>
      <c r="T3263" s="16">
        <f t="shared" si="257"/>
        <v>42201.725416666668</v>
      </c>
      <c r="U3263">
        <f t="shared" si="259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 t="s">
        <v>8315</v>
      </c>
      <c r="P3264" t="s">
        <v>8316</v>
      </c>
      <c r="Q3264" s="9">
        <f t="shared" si="254"/>
        <v>103</v>
      </c>
      <c r="R3264">
        <f t="shared" si="255"/>
        <v>93.81</v>
      </c>
      <c r="S3264" s="16">
        <f t="shared" si="256"/>
        <v>41964.315532407403</v>
      </c>
      <c r="T3264" s="16">
        <f t="shared" si="257"/>
        <v>41995.166666666672</v>
      </c>
      <c r="U3264">
        <f t="shared" si="259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 t="s">
        <v>8315</v>
      </c>
      <c r="P3265" t="s">
        <v>8316</v>
      </c>
      <c r="Q3265" s="9">
        <f t="shared" si="254"/>
        <v>112</v>
      </c>
      <c r="R3265">
        <f t="shared" si="255"/>
        <v>41.24</v>
      </c>
      <c r="S3265" s="16">
        <f t="shared" si="256"/>
        <v>42284.516064814816</v>
      </c>
      <c r="T3265" s="16">
        <f t="shared" si="257"/>
        <v>42307.875</v>
      </c>
      <c r="U3265">
        <f t="shared" si="259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 t="s">
        <v>8315</v>
      </c>
      <c r="P3266" t="s">
        <v>8316</v>
      </c>
      <c r="Q3266" s="9">
        <f t="shared" ref="Q3266:Q3329" si="260">ROUND(E3266/D3266*100,0)</f>
        <v>103</v>
      </c>
      <c r="R3266">
        <f t="shared" si="255"/>
        <v>52.55</v>
      </c>
      <c r="S3266" s="16">
        <f t="shared" si="256"/>
        <v>42016.800208333334</v>
      </c>
      <c r="T3266" s="16">
        <f t="shared" si="257"/>
        <v>42032.916666666672</v>
      </c>
      <c r="U3266">
        <f t="shared" si="259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 t="s">
        <v>8315</v>
      </c>
      <c r="P3267" t="s">
        <v>8316</v>
      </c>
      <c r="Q3267" s="9">
        <f t="shared" si="260"/>
        <v>164</v>
      </c>
      <c r="R3267">
        <f t="shared" ref="R3267:R3330" si="261">IFERROR(ROUND(E3267/L3267,2),0)</f>
        <v>70.290000000000006</v>
      </c>
      <c r="S3267" s="16">
        <f t="shared" ref="S3267:S3330" si="262">(((J3267/60)/60)/24)+DATE(1970,1,1)</f>
        <v>42311.711979166663</v>
      </c>
      <c r="T3267" s="16">
        <f t="shared" ref="T3267:T3330" si="263">(((I3267/60)/60)/24)+DATE(1970,1,1)</f>
        <v>42341.708333333328</v>
      </c>
      <c r="U3267">
        <f t="shared" si="259"/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 t="s">
        <v>8315</v>
      </c>
      <c r="P3268" t="s">
        <v>8316</v>
      </c>
      <c r="Q3268" s="9">
        <f t="shared" si="260"/>
        <v>131</v>
      </c>
      <c r="R3268">
        <f t="shared" si="261"/>
        <v>48.33</v>
      </c>
      <c r="S3268" s="16">
        <f t="shared" si="262"/>
        <v>42136.536134259266</v>
      </c>
      <c r="T3268" s="16">
        <f t="shared" si="263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 t="s">
        <v>8315</v>
      </c>
      <c r="P3269" t="s">
        <v>8316</v>
      </c>
      <c r="Q3269" s="9">
        <f t="shared" si="260"/>
        <v>102</v>
      </c>
      <c r="R3269">
        <f t="shared" si="261"/>
        <v>53.18</v>
      </c>
      <c r="S3269" s="16">
        <f t="shared" si="262"/>
        <v>42172.757638888885</v>
      </c>
      <c r="T3269" s="16">
        <f t="shared" si="263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 t="s">
        <v>8315</v>
      </c>
      <c r="P3270" t="s">
        <v>8316</v>
      </c>
      <c r="Q3270" s="9">
        <f t="shared" si="260"/>
        <v>128</v>
      </c>
      <c r="R3270">
        <f t="shared" si="261"/>
        <v>60.95</v>
      </c>
      <c r="S3270" s="16">
        <f t="shared" si="262"/>
        <v>42590.90425925926</v>
      </c>
      <c r="T3270" s="16">
        <f t="shared" si="263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 t="s">
        <v>8315</v>
      </c>
      <c r="P3271" t="s">
        <v>8316</v>
      </c>
      <c r="Q3271" s="9">
        <f t="shared" si="260"/>
        <v>102</v>
      </c>
      <c r="R3271">
        <f t="shared" si="261"/>
        <v>116</v>
      </c>
      <c r="S3271" s="16">
        <f t="shared" si="262"/>
        <v>42137.395798611105</v>
      </c>
      <c r="T3271" s="16">
        <f t="shared" si="263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 t="s">
        <v>8315</v>
      </c>
      <c r="P3272" t="s">
        <v>8316</v>
      </c>
      <c r="Q3272" s="9">
        <f t="shared" si="260"/>
        <v>102</v>
      </c>
      <c r="R3272">
        <f t="shared" si="261"/>
        <v>61</v>
      </c>
      <c r="S3272" s="16">
        <f t="shared" si="262"/>
        <v>42167.533159722225</v>
      </c>
      <c r="T3272" s="16">
        <f t="shared" si="263"/>
        <v>42197.533159722225</v>
      </c>
      <c r="U3272">
        <f t="shared" ref="U3272:U3335" si="264">YEAR(S3272)</f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 t="s">
        <v>8315</v>
      </c>
      <c r="P3273" t="s">
        <v>8316</v>
      </c>
      <c r="Q3273" s="9">
        <f t="shared" si="260"/>
        <v>130</v>
      </c>
      <c r="R3273">
        <f t="shared" si="261"/>
        <v>38.24</v>
      </c>
      <c r="S3273" s="16">
        <f t="shared" si="262"/>
        <v>41915.437210648146</v>
      </c>
      <c r="T3273" s="16">
        <f t="shared" si="263"/>
        <v>41945.478877314818</v>
      </c>
      <c r="U3273">
        <f t="shared" si="264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 t="s">
        <v>8315</v>
      </c>
      <c r="P3274" t="s">
        <v>8316</v>
      </c>
      <c r="Q3274" s="9">
        <f t="shared" si="260"/>
        <v>154</v>
      </c>
      <c r="R3274">
        <f t="shared" si="261"/>
        <v>106.5</v>
      </c>
      <c r="S3274" s="16">
        <f t="shared" si="262"/>
        <v>42284.500104166669</v>
      </c>
      <c r="T3274" s="16">
        <f t="shared" si="263"/>
        <v>42314.541770833333</v>
      </c>
      <c r="U3274">
        <f t="shared" si="264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 t="s">
        <v>8315</v>
      </c>
      <c r="P3275" t="s">
        <v>8316</v>
      </c>
      <c r="Q3275" s="9">
        <f t="shared" si="260"/>
        <v>107</v>
      </c>
      <c r="R3275">
        <f t="shared" si="261"/>
        <v>204.57</v>
      </c>
      <c r="S3275" s="16">
        <f t="shared" si="262"/>
        <v>42611.801412037035</v>
      </c>
      <c r="T3275" s="16">
        <f t="shared" si="263"/>
        <v>42627.791666666672</v>
      </c>
      <c r="U3275">
        <f t="shared" si="264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 t="s">
        <v>8315</v>
      </c>
      <c r="P3276" t="s">
        <v>8316</v>
      </c>
      <c r="Q3276" s="9">
        <f t="shared" si="260"/>
        <v>101</v>
      </c>
      <c r="R3276">
        <f t="shared" si="261"/>
        <v>54.91</v>
      </c>
      <c r="S3276" s="16">
        <f t="shared" si="262"/>
        <v>42400.704537037032</v>
      </c>
      <c r="T3276" s="16">
        <f t="shared" si="263"/>
        <v>42444.875</v>
      </c>
      <c r="U3276">
        <f t="shared" si="264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 t="s">
        <v>8315</v>
      </c>
      <c r="P3277" t="s">
        <v>8316</v>
      </c>
      <c r="Q3277" s="9">
        <f t="shared" si="260"/>
        <v>100</v>
      </c>
      <c r="R3277">
        <f t="shared" si="261"/>
        <v>150.41999999999999</v>
      </c>
      <c r="S3277" s="16">
        <f t="shared" si="262"/>
        <v>42017.88045138889</v>
      </c>
      <c r="T3277" s="16">
        <f t="shared" si="263"/>
        <v>42044.1875</v>
      </c>
      <c r="U3277">
        <f t="shared" si="264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 t="s">
        <v>8315</v>
      </c>
      <c r="P3278" t="s">
        <v>8316</v>
      </c>
      <c r="Q3278" s="9">
        <f t="shared" si="260"/>
        <v>117</v>
      </c>
      <c r="R3278">
        <f t="shared" si="261"/>
        <v>52.58</v>
      </c>
      <c r="S3278" s="16">
        <f t="shared" si="262"/>
        <v>42426.949988425928</v>
      </c>
      <c r="T3278" s="16">
        <f t="shared" si="263"/>
        <v>42461.165972222225</v>
      </c>
      <c r="U3278">
        <f t="shared" si="264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 t="s">
        <v>8315</v>
      </c>
      <c r="P3279" t="s">
        <v>8316</v>
      </c>
      <c r="Q3279" s="9">
        <f t="shared" si="260"/>
        <v>109</v>
      </c>
      <c r="R3279">
        <f t="shared" si="261"/>
        <v>54.3</v>
      </c>
      <c r="S3279" s="16">
        <f t="shared" si="262"/>
        <v>41931.682939814818</v>
      </c>
      <c r="T3279" s="16">
        <f t="shared" si="263"/>
        <v>41961.724606481483</v>
      </c>
      <c r="U3279">
        <f t="shared" si="264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 t="s">
        <v>8315</v>
      </c>
      <c r="P3280" t="s">
        <v>8316</v>
      </c>
      <c r="Q3280" s="9">
        <f t="shared" si="260"/>
        <v>103</v>
      </c>
      <c r="R3280">
        <f t="shared" si="261"/>
        <v>76.03</v>
      </c>
      <c r="S3280" s="16">
        <f t="shared" si="262"/>
        <v>42124.848414351851</v>
      </c>
      <c r="T3280" s="16">
        <f t="shared" si="263"/>
        <v>42154.848414351851</v>
      </c>
      <c r="U3280">
        <f t="shared" si="264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 t="s">
        <v>8315</v>
      </c>
      <c r="P3281" t="s">
        <v>8316</v>
      </c>
      <c r="Q3281" s="9">
        <f t="shared" si="260"/>
        <v>114</v>
      </c>
      <c r="R3281">
        <f t="shared" si="261"/>
        <v>105.21</v>
      </c>
      <c r="S3281" s="16">
        <f t="shared" si="262"/>
        <v>42431.102534722217</v>
      </c>
      <c r="T3281" s="16">
        <f t="shared" si="263"/>
        <v>42461.06086805556</v>
      </c>
      <c r="U3281">
        <f t="shared" si="264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 t="s">
        <v>8315</v>
      </c>
      <c r="P3282" t="s">
        <v>8316</v>
      </c>
      <c r="Q3282" s="9">
        <f t="shared" si="260"/>
        <v>103</v>
      </c>
      <c r="R3282">
        <f t="shared" si="261"/>
        <v>68.67</v>
      </c>
      <c r="S3282" s="16">
        <f t="shared" si="262"/>
        <v>42121.756921296299</v>
      </c>
      <c r="T3282" s="16">
        <f t="shared" si="263"/>
        <v>42156.208333333328</v>
      </c>
      <c r="U3282">
        <f t="shared" si="264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 t="s">
        <v>8315</v>
      </c>
      <c r="P3283" t="s">
        <v>8316</v>
      </c>
      <c r="Q3283" s="9">
        <f t="shared" si="260"/>
        <v>122</v>
      </c>
      <c r="R3283">
        <f t="shared" si="261"/>
        <v>129.36000000000001</v>
      </c>
      <c r="S3283" s="16">
        <f t="shared" si="262"/>
        <v>42219.019733796296</v>
      </c>
      <c r="T3283" s="16">
        <f t="shared" si="263"/>
        <v>42249.019733796296</v>
      </c>
      <c r="U3283">
        <f t="shared" si="264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 t="s">
        <v>8315</v>
      </c>
      <c r="P3284" t="s">
        <v>8316</v>
      </c>
      <c r="Q3284" s="9">
        <f t="shared" si="260"/>
        <v>103</v>
      </c>
      <c r="R3284">
        <f t="shared" si="261"/>
        <v>134.26</v>
      </c>
      <c r="S3284" s="16">
        <f t="shared" si="262"/>
        <v>42445.19430555556</v>
      </c>
      <c r="T3284" s="16">
        <f t="shared" si="263"/>
        <v>42489.19430555556</v>
      </c>
      <c r="U3284">
        <f t="shared" si="264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 t="s">
        <v>8315</v>
      </c>
      <c r="P3285" t="s">
        <v>8316</v>
      </c>
      <c r="Q3285" s="9">
        <f t="shared" si="260"/>
        <v>105</v>
      </c>
      <c r="R3285">
        <f t="shared" si="261"/>
        <v>17.829999999999998</v>
      </c>
      <c r="S3285" s="16">
        <f t="shared" si="262"/>
        <v>42379.74418981481</v>
      </c>
      <c r="T3285" s="16">
        <f t="shared" si="263"/>
        <v>42410.875</v>
      </c>
      <c r="U3285">
        <f t="shared" si="264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 t="s">
        <v>8315</v>
      </c>
      <c r="P3286" t="s">
        <v>8316</v>
      </c>
      <c r="Q3286" s="9">
        <f t="shared" si="260"/>
        <v>102</v>
      </c>
      <c r="R3286">
        <f t="shared" si="261"/>
        <v>203.2</v>
      </c>
      <c r="S3286" s="16">
        <f t="shared" si="262"/>
        <v>42380.884872685187</v>
      </c>
      <c r="T3286" s="16">
        <f t="shared" si="263"/>
        <v>42398.249305555553</v>
      </c>
      <c r="U3286">
        <f t="shared" si="264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 t="s">
        <v>8315</v>
      </c>
      <c r="P3287" t="s">
        <v>8316</v>
      </c>
      <c r="Q3287" s="9">
        <f t="shared" si="260"/>
        <v>112</v>
      </c>
      <c r="R3287">
        <f t="shared" si="261"/>
        <v>69.19</v>
      </c>
      <c r="S3287" s="16">
        <f t="shared" si="262"/>
        <v>42762.942430555559</v>
      </c>
      <c r="T3287" s="16">
        <f t="shared" si="263"/>
        <v>42794.208333333328</v>
      </c>
      <c r="U3287">
        <f t="shared" si="264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 t="s">
        <v>8315</v>
      </c>
      <c r="P3288" t="s">
        <v>8316</v>
      </c>
      <c r="Q3288" s="9">
        <f t="shared" si="260"/>
        <v>102</v>
      </c>
      <c r="R3288">
        <f t="shared" si="261"/>
        <v>125.12</v>
      </c>
      <c r="S3288" s="16">
        <f t="shared" si="262"/>
        <v>42567.840069444443</v>
      </c>
      <c r="T3288" s="16">
        <f t="shared" si="263"/>
        <v>42597.840069444443</v>
      </c>
      <c r="U3288">
        <f t="shared" si="264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 t="s">
        <v>8315</v>
      </c>
      <c r="P3289" t="s">
        <v>8316</v>
      </c>
      <c r="Q3289" s="9">
        <f t="shared" si="260"/>
        <v>100</v>
      </c>
      <c r="R3289">
        <f t="shared" si="261"/>
        <v>73.53</v>
      </c>
      <c r="S3289" s="16">
        <f t="shared" si="262"/>
        <v>42311.750324074077</v>
      </c>
      <c r="T3289" s="16">
        <f t="shared" si="263"/>
        <v>42336.750324074077</v>
      </c>
      <c r="U3289">
        <f t="shared" si="264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 t="s">
        <v>8315</v>
      </c>
      <c r="P3290" t="s">
        <v>8316</v>
      </c>
      <c r="Q3290" s="9">
        <f t="shared" si="260"/>
        <v>100</v>
      </c>
      <c r="R3290">
        <f t="shared" si="261"/>
        <v>48.44</v>
      </c>
      <c r="S3290" s="16">
        <f t="shared" si="262"/>
        <v>42505.774479166663</v>
      </c>
      <c r="T3290" s="16">
        <f t="shared" si="263"/>
        <v>42541.958333333328</v>
      </c>
      <c r="U3290">
        <f t="shared" si="264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 t="s">
        <v>8315</v>
      </c>
      <c r="P3291" t="s">
        <v>8316</v>
      </c>
      <c r="Q3291" s="9">
        <f t="shared" si="260"/>
        <v>133</v>
      </c>
      <c r="R3291">
        <f t="shared" si="261"/>
        <v>26.61</v>
      </c>
      <c r="S3291" s="16">
        <f t="shared" si="262"/>
        <v>42758.368078703701</v>
      </c>
      <c r="T3291" s="16">
        <f t="shared" si="263"/>
        <v>42786.368078703701</v>
      </c>
      <c r="U3291">
        <f t="shared" si="264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 t="s">
        <v>8315</v>
      </c>
      <c r="P3292" t="s">
        <v>8316</v>
      </c>
      <c r="Q3292" s="9">
        <f t="shared" si="260"/>
        <v>121</v>
      </c>
      <c r="R3292">
        <f t="shared" si="261"/>
        <v>33.67</v>
      </c>
      <c r="S3292" s="16">
        <f t="shared" si="262"/>
        <v>42775.51494212963</v>
      </c>
      <c r="T3292" s="16">
        <f t="shared" si="263"/>
        <v>42805.51494212963</v>
      </c>
      <c r="U3292">
        <f t="shared" si="264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 t="s">
        <v>8315</v>
      </c>
      <c r="P3293" t="s">
        <v>8316</v>
      </c>
      <c r="Q3293" s="9">
        <f t="shared" si="260"/>
        <v>114</v>
      </c>
      <c r="R3293">
        <f t="shared" si="261"/>
        <v>40.71</v>
      </c>
      <c r="S3293" s="16">
        <f t="shared" si="262"/>
        <v>42232.702546296292</v>
      </c>
      <c r="T3293" s="16">
        <f t="shared" si="263"/>
        <v>42264.165972222225</v>
      </c>
      <c r="U3293">
        <f t="shared" si="264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 t="s">
        <v>8315</v>
      </c>
      <c r="P3294" t="s">
        <v>8316</v>
      </c>
      <c r="Q3294" s="9">
        <f t="shared" si="260"/>
        <v>286</v>
      </c>
      <c r="R3294">
        <f t="shared" si="261"/>
        <v>19.27</v>
      </c>
      <c r="S3294" s="16">
        <f t="shared" si="262"/>
        <v>42282.770231481481</v>
      </c>
      <c r="T3294" s="16">
        <f t="shared" si="263"/>
        <v>42342.811898148153</v>
      </c>
      <c r="U3294">
        <f t="shared" si="264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 t="s">
        <v>8315</v>
      </c>
      <c r="P3295" t="s">
        <v>8316</v>
      </c>
      <c r="Q3295" s="9">
        <f t="shared" si="260"/>
        <v>170</v>
      </c>
      <c r="R3295">
        <f t="shared" si="261"/>
        <v>84.29</v>
      </c>
      <c r="S3295" s="16">
        <f t="shared" si="262"/>
        <v>42768.425370370373</v>
      </c>
      <c r="T3295" s="16">
        <f t="shared" si="263"/>
        <v>42798.425370370373</v>
      </c>
      <c r="U3295">
        <f t="shared" si="264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 t="s">
        <v>8315</v>
      </c>
      <c r="P3296" t="s">
        <v>8316</v>
      </c>
      <c r="Q3296" s="9">
        <f t="shared" si="260"/>
        <v>118</v>
      </c>
      <c r="R3296">
        <f t="shared" si="261"/>
        <v>29.58</v>
      </c>
      <c r="S3296" s="16">
        <f t="shared" si="262"/>
        <v>42141.541134259256</v>
      </c>
      <c r="T3296" s="16">
        <f t="shared" si="263"/>
        <v>42171.541134259256</v>
      </c>
      <c r="U3296">
        <f t="shared" si="264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 t="s">
        <v>8315</v>
      </c>
      <c r="P3297" t="s">
        <v>8316</v>
      </c>
      <c r="Q3297" s="9">
        <f t="shared" si="260"/>
        <v>103</v>
      </c>
      <c r="R3297">
        <f t="shared" si="261"/>
        <v>26.67</v>
      </c>
      <c r="S3297" s="16">
        <f t="shared" si="262"/>
        <v>42609.442465277782</v>
      </c>
      <c r="T3297" s="16">
        <f t="shared" si="263"/>
        <v>42639.442465277782</v>
      </c>
      <c r="U3297">
        <f t="shared" si="264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 t="s">
        <v>8315</v>
      </c>
      <c r="P3298" t="s">
        <v>8316</v>
      </c>
      <c r="Q3298" s="9">
        <f t="shared" si="260"/>
        <v>144</v>
      </c>
      <c r="R3298">
        <f t="shared" si="261"/>
        <v>45.98</v>
      </c>
      <c r="S3298" s="16">
        <f t="shared" si="262"/>
        <v>42309.756620370375</v>
      </c>
      <c r="T3298" s="16">
        <f t="shared" si="263"/>
        <v>42330.916666666672</v>
      </c>
      <c r="U3298">
        <f t="shared" si="264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 t="s">
        <v>8315</v>
      </c>
      <c r="P3299" t="s">
        <v>8316</v>
      </c>
      <c r="Q3299" s="9">
        <f t="shared" si="260"/>
        <v>100</v>
      </c>
      <c r="R3299">
        <f t="shared" si="261"/>
        <v>125.09</v>
      </c>
      <c r="S3299" s="16">
        <f t="shared" si="262"/>
        <v>42193.771481481483</v>
      </c>
      <c r="T3299" s="16">
        <f t="shared" si="263"/>
        <v>42212.957638888889</v>
      </c>
      <c r="U3299">
        <f t="shared" si="264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 t="s">
        <v>8315</v>
      </c>
      <c r="P3300" t="s">
        <v>8316</v>
      </c>
      <c r="Q3300" s="9">
        <f t="shared" si="260"/>
        <v>102</v>
      </c>
      <c r="R3300">
        <f t="shared" si="261"/>
        <v>141.29</v>
      </c>
      <c r="S3300" s="16">
        <f t="shared" si="262"/>
        <v>42239.957962962959</v>
      </c>
      <c r="T3300" s="16">
        <f t="shared" si="263"/>
        <v>42260</v>
      </c>
      <c r="U3300">
        <f t="shared" si="264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 t="s">
        <v>8315</v>
      </c>
      <c r="P3301" t="s">
        <v>8316</v>
      </c>
      <c r="Q3301" s="9">
        <f t="shared" si="260"/>
        <v>116</v>
      </c>
      <c r="R3301">
        <f t="shared" si="261"/>
        <v>55.33</v>
      </c>
      <c r="S3301" s="16">
        <f t="shared" si="262"/>
        <v>42261.917395833334</v>
      </c>
      <c r="T3301" s="16">
        <f t="shared" si="263"/>
        <v>42291.917395833334</v>
      </c>
      <c r="U3301">
        <f t="shared" si="264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 t="s">
        <v>8315</v>
      </c>
      <c r="P3302" t="s">
        <v>8316</v>
      </c>
      <c r="Q3302" s="9">
        <f t="shared" si="260"/>
        <v>136</v>
      </c>
      <c r="R3302">
        <f t="shared" si="261"/>
        <v>46.42</v>
      </c>
      <c r="S3302" s="16">
        <f t="shared" si="262"/>
        <v>42102.743773148148</v>
      </c>
      <c r="T3302" s="16">
        <f t="shared" si="263"/>
        <v>42123.743773148148</v>
      </c>
      <c r="U3302">
        <f t="shared" si="264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 t="s">
        <v>8315</v>
      </c>
      <c r="P3303" t="s">
        <v>8316</v>
      </c>
      <c r="Q3303" s="9">
        <f t="shared" si="260"/>
        <v>133</v>
      </c>
      <c r="R3303">
        <f t="shared" si="261"/>
        <v>57.2</v>
      </c>
      <c r="S3303" s="16">
        <f t="shared" si="262"/>
        <v>42538.73583333334</v>
      </c>
      <c r="T3303" s="16">
        <f t="shared" si="263"/>
        <v>42583.290972222225</v>
      </c>
      <c r="U3303">
        <f t="shared" si="264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 t="s">
        <v>8315</v>
      </c>
      <c r="P3304" t="s">
        <v>8316</v>
      </c>
      <c r="Q3304" s="9">
        <f t="shared" si="260"/>
        <v>103</v>
      </c>
      <c r="R3304">
        <f t="shared" si="261"/>
        <v>173.7</v>
      </c>
      <c r="S3304" s="16">
        <f t="shared" si="262"/>
        <v>42681.35157407407</v>
      </c>
      <c r="T3304" s="16">
        <f t="shared" si="263"/>
        <v>42711.35157407407</v>
      </c>
      <c r="U3304">
        <f t="shared" si="264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 t="s">
        <v>8315</v>
      </c>
      <c r="P3305" t="s">
        <v>8316</v>
      </c>
      <c r="Q3305" s="9">
        <f t="shared" si="260"/>
        <v>116</v>
      </c>
      <c r="R3305">
        <f t="shared" si="261"/>
        <v>59.6</v>
      </c>
      <c r="S3305" s="16">
        <f t="shared" si="262"/>
        <v>42056.65143518518</v>
      </c>
      <c r="T3305" s="16">
        <f t="shared" si="263"/>
        <v>42091.609768518523</v>
      </c>
      <c r="U3305">
        <f t="shared" si="264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 t="s">
        <v>8315</v>
      </c>
      <c r="P3306" t="s">
        <v>8316</v>
      </c>
      <c r="Q3306" s="9">
        <f t="shared" si="260"/>
        <v>105</v>
      </c>
      <c r="R3306">
        <f t="shared" si="261"/>
        <v>89.59</v>
      </c>
      <c r="S3306" s="16">
        <f t="shared" si="262"/>
        <v>42696.624444444446</v>
      </c>
      <c r="T3306" s="16">
        <f t="shared" si="263"/>
        <v>42726.624444444446</v>
      </c>
      <c r="U3306">
        <f t="shared" si="264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 t="s">
        <v>8315</v>
      </c>
      <c r="P3307" t="s">
        <v>8316</v>
      </c>
      <c r="Q3307" s="9">
        <f t="shared" si="260"/>
        <v>102</v>
      </c>
      <c r="R3307">
        <f t="shared" si="261"/>
        <v>204.05</v>
      </c>
      <c r="S3307" s="16">
        <f t="shared" si="262"/>
        <v>42186.855879629627</v>
      </c>
      <c r="T3307" s="16">
        <f t="shared" si="263"/>
        <v>42216.855879629627</v>
      </c>
      <c r="U3307">
        <f t="shared" si="264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 t="s">
        <v>8315</v>
      </c>
      <c r="P3308" t="s">
        <v>8316</v>
      </c>
      <c r="Q3308" s="9">
        <f t="shared" si="260"/>
        <v>175</v>
      </c>
      <c r="R3308">
        <f t="shared" si="261"/>
        <v>48.7</v>
      </c>
      <c r="S3308" s="16">
        <f t="shared" si="262"/>
        <v>42493.219236111108</v>
      </c>
      <c r="T3308" s="16">
        <f t="shared" si="263"/>
        <v>42531.125</v>
      </c>
      <c r="U3308">
        <f t="shared" si="264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 t="s">
        <v>8315</v>
      </c>
      <c r="P3309" t="s">
        <v>8316</v>
      </c>
      <c r="Q3309" s="9">
        <f t="shared" si="260"/>
        <v>107</v>
      </c>
      <c r="R3309">
        <f t="shared" si="261"/>
        <v>53.34</v>
      </c>
      <c r="S3309" s="16">
        <f t="shared" si="262"/>
        <v>42475.057164351849</v>
      </c>
      <c r="T3309" s="16">
        <f t="shared" si="263"/>
        <v>42505.057164351849</v>
      </c>
      <c r="U3309">
        <f t="shared" si="264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 t="s">
        <v>8315</v>
      </c>
      <c r="P3310" t="s">
        <v>8316</v>
      </c>
      <c r="Q3310" s="9">
        <f t="shared" si="260"/>
        <v>122</v>
      </c>
      <c r="R3310">
        <f t="shared" si="261"/>
        <v>75.09</v>
      </c>
      <c r="S3310" s="16">
        <f t="shared" si="262"/>
        <v>42452.876909722225</v>
      </c>
      <c r="T3310" s="16">
        <f t="shared" si="263"/>
        <v>42473.876909722225</v>
      </c>
      <c r="U3310">
        <f t="shared" si="264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 t="s">
        <v>8315</v>
      </c>
      <c r="P3311" t="s">
        <v>8316</v>
      </c>
      <c r="Q3311" s="9">
        <f t="shared" si="260"/>
        <v>159</v>
      </c>
      <c r="R3311">
        <f t="shared" si="261"/>
        <v>18</v>
      </c>
      <c r="S3311" s="16">
        <f t="shared" si="262"/>
        <v>42628.650208333333</v>
      </c>
      <c r="T3311" s="16">
        <f t="shared" si="263"/>
        <v>42659.650208333333</v>
      </c>
      <c r="U3311">
        <f t="shared" si="264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 t="s">
        <v>8315</v>
      </c>
      <c r="P3312" t="s">
        <v>8316</v>
      </c>
      <c r="Q3312" s="9">
        <f t="shared" si="260"/>
        <v>100</v>
      </c>
      <c r="R3312">
        <f t="shared" si="261"/>
        <v>209.84</v>
      </c>
      <c r="S3312" s="16">
        <f t="shared" si="262"/>
        <v>42253.928530092591</v>
      </c>
      <c r="T3312" s="16">
        <f t="shared" si="263"/>
        <v>42283.928530092591</v>
      </c>
      <c r="U3312">
        <f t="shared" si="264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 t="s">
        <v>8315</v>
      </c>
      <c r="P3313" t="s">
        <v>8316</v>
      </c>
      <c r="Q3313" s="9">
        <f t="shared" si="260"/>
        <v>110</v>
      </c>
      <c r="R3313">
        <f t="shared" si="261"/>
        <v>61.02</v>
      </c>
      <c r="S3313" s="16">
        <f t="shared" si="262"/>
        <v>42264.29178240741</v>
      </c>
      <c r="T3313" s="16">
        <f t="shared" si="263"/>
        <v>42294.29178240741</v>
      </c>
      <c r="U3313">
        <f t="shared" si="264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 t="s">
        <v>8315</v>
      </c>
      <c r="P3314" t="s">
        <v>8316</v>
      </c>
      <c r="Q3314" s="9">
        <f t="shared" si="260"/>
        <v>100</v>
      </c>
      <c r="R3314">
        <f t="shared" si="261"/>
        <v>61</v>
      </c>
      <c r="S3314" s="16">
        <f t="shared" si="262"/>
        <v>42664.809560185182</v>
      </c>
      <c r="T3314" s="16">
        <f t="shared" si="263"/>
        <v>42685.916666666672</v>
      </c>
      <c r="U3314">
        <f t="shared" si="264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 t="s">
        <v>8315</v>
      </c>
      <c r="P3315" t="s">
        <v>8316</v>
      </c>
      <c r="Q3315" s="9">
        <f t="shared" si="260"/>
        <v>116</v>
      </c>
      <c r="R3315">
        <f t="shared" si="261"/>
        <v>80.03</v>
      </c>
      <c r="S3315" s="16">
        <f t="shared" si="262"/>
        <v>42382.244409722218</v>
      </c>
      <c r="T3315" s="16">
        <f t="shared" si="263"/>
        <v>42396.041666666672</v>
      </c>
      <c r="U3315">
        <f t="shared" si="264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 t="s">
        <v>8315</v>
      </c>
      <c r="P3316" t="s">
        <v>8316</v>
      </c>
      <c r="Q3316" s="9">
        <f t="shared" si="260"/>
        <v>211</v>
      </c>
      <c r="R3316">
        <f t="shared" si="261"/>
        <v>29.07</v>
      </c>
      <c r="S3316" s="16">
        <f t="shared" si="262"/>
        <v>42105.267488425925</v>
      </c>
      <c r="T3316" s="16">
        <f t="shared" si="263"/>
        <v>42132.836805555555</v>
      </c>
      <c r="U3316">
        <f t="shared" si="264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 t="s">
        <v>8315</v>
      </c>
      <c r="P3317" t="s">
        <v>8316</v>
      </c>
      <c r="Q3317" s="9">
        <f t="shared" si="260"/>
        <v>110</v>
      </c>
      <c r="R3317">
        <f t="shared" si="261"/>
        <v>49.44</v>
      </c>
      <c r="S3317" s="16">
        <f t="shared" si="262"/>
        <v>42466.303715277783</v>
      </c>
      <c r="T3317" s="16">
        <f t="shared" si="263"/>
        <v>42496.303715277783</v>
      </c>
      <c r="U3317">
        <f t="shared" si="264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 t="s">
        <v>8315</v>
      </c>
      <c r="P3318" t="s">
        <v>8316</v>
      </c>
      <c r="Q3318" s="9">
        <f t="shared" si="260"/>
        <v>100</v>
      </c>
      <c r="R3318">
        <f t="shared" si="261"/>
        <v>93.98</v>
      </c>
      <c r="S3318" s="16">
        <f t="shared" si="262"/>
        <v>41826.871238425927</v>
      </c>
      <c r="T3318" s="16">
        <f t="shared" si="263"/>
        <v>41859.57916666667</v>
      </c>
      <c r="U3318">
        <f t="shared" si="264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 t="s">
        <v>8315</v>
      </c>
      <c r="P3319" t="s">
        <v>8316</v>
      </c>
      <c r="Q3319" s="9">
        <f t="shared" si="260"/>
        <v>106</v>
      </c>
      <c r="R3319">
        <f t="shared" si="261"/>
        <v>61.94</v>
      </c>
      <c r="S3319" s="16">
        <f t="shared" si="262"/>
        <v>42499.039629629624</v>
      </c>
      <c r="T3319" s="16">
        <f t="shared" si="263"/>
        <v>42529.039629629624</v>
      </c>
      <c r="U3319">
        <f t="shared" si="264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 t="s">
        <v>8315</v>
      </c>
      <c r="P3320" t="s">
        <v>8316</v>
      </c>
      <c r="Q3320" s="9">
        <f t="shared" si="260"/>
        <v>126</v>
      </c>
      <c r="R3320">
        <f t="shared" si="261"/>
        <v>78.5</v>
      </c>
      <c r="S3320" s="16">
        <f t="shared" si="262"/>
        <v>42431.302002314813</v>
      </c>
      <c r="T3320" s="16">
        <f t="shared" si="263"/>
        <v>42471.104166666672</v>
      </c>
      <c r="U3320">
        <f t="shared" si="264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 t="s">
        <v>8315</v>
      </c>
      <c r="P3321" t="s">
        <v>8316</v>
      </c>
      <c r="Q3321" s="9">
        <f t="shared" si="260"/>
        <v>108</v>
      </c>
      <c r="R3321">
        <f t="shared" si="261"/>
        <v>33.75</v>
      </c>
      <c r="S3321" s="16">
        <f t="shared" si="262"/>
        <v>41990.585486111115</v>
      </c>
      <c r="T3321" s="16">
        <f t="shared" si="263"/>
        <v>42035.585486111115</v>
      </c>
      <c r="U3321">
        <f t="shared" si="264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 t="s">
        <v>8315</v>
      </c>
      <c r="P3322" t="s">
        <v>8316</v>
      </c>
      <c r="Q3322" s="9">
        <f t="shared" si="260"/>
        <v>101</v>
      </c>
      <c r="R3322">
        <f t="shared" si="261"/>
        <v>66.45</v>
      </c>
      <c r="S3322" s="16">
        <f t="shared" si="262"/>
        <v>42513.045798611114</v>
      </c>
      <c r="T3322" s="16">
        <f t="shared" si="263"/>
        <v>42543.045798611114</v>
      </c>
      <c r="U3322">
        <f t="shared" si="264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 t="s">
        <v>8315</v>
      </c>
      <c r="P3323" t="s">
        <v>8316</v>
      </c>
      <c r="Q3323" s="9">
        <f t="shared" si="260"/>
        <v>107</v>
      </c>
      <c r="R3323">
        <f t="shared" si="261"/>
        <v>35.799999999999997</v>
      </c>
      <c r="S3323" s="16">
        <f t="shared" si="262"/>
        <v>41914.100289351853</v>
      </c>
      <c r="T3323" s="16">
        <f t="shared" si="263"/>
        <v>41928.165972222225</v>
      </c>
      <c r="U3323">
        <f t="shared" si="264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 t="s">
        <v>8315</v>
      </c>
      <c r="P3324" t="s">
        <v>8316</v>
      </c>
      <c r="Q3324" s="9">
        <f t="shared" si="260"/>
        <v>102</v>
      </c>
      <c r="R3324">
        <f t="shared" si="261"/>
        <v>145.65</v>
      </c>
      <c r="S3324" s="16">
        <f t="shared" si="262"/>
        <v>42521.010370370372</v>
      </c>
      <c r="T3324" s="16">
        <f t="shared" si="263"/>
        <v>42543.163194444445</v>
      </c>
      <c r="U3324">
        <f t="shared" si="264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 t="s">
        <v>8315</v>
      </c>
      <c r="P3325" t="s">
        <v>8316</v>
      </c>
      <c r="Q3325" s="9">
        <f t="shared" si="260"/>
        <v>126</v>
      </c>
      <c r="R3325">
        <f t="shared" si="261"/>
        <v>25.69</v>
      </c>
      <c r="S3325" s="16">
        <f t="shared" si="262"/>
        <v>42608.36583333333</v>
      </c>
      <c r="T3325" s="16">
        <f t="shared" si="263"/>
        <v>42638.36583333333</v>
      </c>
      <c r="U3325">
        <f t="shared" si="264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 t="s">
        <v>8315</v>
      </c>
      <c r="P3326" t="s">
        <v>8316</v>
      </c>
      <c r="Q3326" s="9">
        <f t="shared" si="260"/>
        <v>102</v>
      </c>
      <c r="R3326">
        <f t="shared" si="261"/>
        <v>152.5</v>
      </c>
      <c r="S3326" s="16">
        <f t="shared" si="262"/>
        <v>42512.58321759259</v>
      </c>
      <c r="T3326" s="16">
        <f t="shared" si="263"/>
        <v>42526.58321759259</v>
      </c>
      <c r="U3326">
        <f t="shared" si="264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 t="s">
        <v>8315</v>
      </c>
      <c r="P3327" t="s">
        <v>8316</v>
      </c>
      <c r="Q3327" s="9">
        <f t="shared" si="260"/>
        <v>113</v>
      </c>
      <c r="R3327">
        <f t="shared" si="261"/>
        <v>30</v>
      </c>
      <c r="S3327" s="16">
        <f t="shared" si="262"/>
        <v>42064.785613425927</v>
      </c>
      <c r="T3327" s="16">
        <f t="shared" si="263"/>
        <v>42099.743946759263</v>
      </c>
      <c r="U3327">
        <f t="shared" si="264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 t="s">
        <v>8315</v>
      </c>
      <c r="P3328" t="s">
        <v>8316</v>
      </c>
      <c r="Q3328" s="9">
        <f t="shared" si="260"/>
        <v>101</v>
      </c>
      <c r="R3328">
        <f t="shared" si="261"/>
        <v>142.28</v>
      </c>
      <c r="S3328" s="16">
        <f t="shared" si="262"/>
        <v>42041.714178240742</v>
      </c>
      <c r="T3328" s="16">
        <f t="shared" si="263"/>
        <v>42071.67251157407</v>
      </c>
      <c r="U3328">
        <f t="shared" si="264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 t="s">
        <v>8315</v>
      </c>
      <c r="P3329" t="s">
        <v>8316</v>
      </c>
      <c r="Q3329" s="9">
        <f t="shared" si="260"/>
        <v>101</v>
      </c>
      <c r="R3329">
        <f t="shared" si="261"/>
        <v>24.55</v>
      </c>
      <c r="S3329" s="16">
        <f t="shared" si="262"/>
        <v>42468.374606481477</v>
      </c>
      <c r="T3329" s="16">
        <f t="shared" si="263"/>
        <v>42498.374606481477</v>
      </c>
      <c r="U3329">
        <f t="shared" si="264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 t="s">
        <v>8315</v>
      </c>
      <c r="P3330" t="s">
        <v>8316</v>
      </c>
      <c r="Q3330" s="9">
        <f t="shared" ref="Q3330:Q3393" si="265">ROUND(E3330/D3330*100,0)</f>
        <v>146</v>
      </c>
      <c r="R3330">
        <f t="shared" si="261"/>
        <v>292.77999999999997</v>
      </c>
      <c r="S3330" s="16">
        <f t="shared" si="262"/>
        <v>41822.57503472222</v>
      </c>
      <c r="T3330" s="16">
        <f t="shared" si="263"/>
        <v>41825.041666666664</v>
      </c>
      <c r="U3330">
        <f t="shared" si="264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 t="s">
        <v>8315</v>
      </c>
      <c r="P3331" t="s">
        <v>8316</v>
      </c>
      <c r="Q3331" s="9">
        <f t="shared" si="265"/>
        <v>117</v>
      </c>
      <c r="R3331">
        <f t="shared" ref="R3331:R3394" si="266">IFERROR(ROUND(E3331/L3331,2),0)</f>
        <v>44.92</v>
      </c>
      <c r="S3331" s="16">
        <f t="shared" ref="S3331:S3394" si="267">(((J3331/60)/60)/24)+DATE(1970,1,1)</f>
        <v>41837.323009259257</v>
      </c>
      <c r="T3331" s="16">
        <f t="shared" ref="T3331:T3394" si="268">(((I3331/60)/60)/24)+DATE(1970,1,1)</f>
        <v>41847.958333333336</v>
      </c>
      <c r="U3331">
        <f t="shared" si="264"/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 t="s">
        <v>8315</v>
      </c>
      <c r="P3332" t="s">
        <v>8316</v>
      </c>
      <c r="Q3332" s="9">
        <f t="shared" si="265"/>
        <v>106</v>
      </c>
      <c r="R3332">
        <f t="shared" si="266"/>
        <v>23.1</v>
      </c>
      <c r="S3332" s="16">
        <f t="shared" si="267"/>
        <v>42065.887361111112</v>
      </c>
      <c r="T3332" s="16">
        <f t="shared" si="268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 t="s">
        <v>8315</v>
      </c>
      <c r="P3333" t="s">
        <v>8316</v>
      </c>
      <c r="Q3333" s="9">
        <f t="shared" si="265"/>
        <v>105</v>
      </c>
      <c r="R3333">
        <f t="shared" si="266"/>
        <v>80.400000000000006</v>
      </c>
      <c r="S3333" s="16">
        <f t="shared" si="267"/>
        <v>42248.697754629626</v>
      </c>
      <c r="T3333" s="16">
        <f t="shared" si="268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 t="s">
        <v>8315</v>
      </c>
      <c r="P3334" t="s">
        <v>8316</v>
      </c>
      <c r="Q3334" s="9">
        <f t="shared" si="265"/>
        <v>100</v>
      </c>
      <c r="R3334">
        <f t="shared" si="266"/>
        <v>72.290000000000006</v>
      </c>
      <c r="S3334" s="16">
        <f t="shared" si="267"/>
        <v>41809.860300925924</v>
      </c>
      <c r="T3334" s="16">
        <f t="shared" si="268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 t="s">
        <v>8315</v>
      </c>
      <c r="P3335" t="s">
        <v>8316</v>
      </c>
      <c r="Q3335" s="9">
        <f t="shared" si="265"/>
        <v>105</v>
      </c>
      <c r="R3335">
        <f t="shared" si="266"/>
        <v>32.97</v>
      </c>
      <c r="S3335" s="16">
        <f t="shared" si="267"/>
        <v>42148.676851851851</v>
      </c>
      <c r="T3335" s="16">
        <f t="shared" si="268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 t="s">
        <v>8315</v>
      </c>
      <c r="P3336" t="s">
        <v>8316</v>
      </c>
      <c r="Q3336" s="9">
        <f t="shared" si="265"/>
        <v>139</v>
      </c>
      <c r="R3336">
        <f t="shared" si="266"/>
        <v>116.65</v>
      </c>
      <c r="S3336" s="16">
        <f t="shared" si="267"/>
        <v>42185.521087962959</v>
      </c>
      <c r="T3336" s="16">
        <f t="shared" si="268"/>
        <v>42215.521087962959</v>
      </c>
      <c r="U3336">
        <f t="shared" ref="U3336:U3399" si="269">YEAR(S3336)</f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 t="s">
        <v>8315</v>
      </c>
      <c r="P3337" t="s">
        <v>8316</v>
      </c>
      <c r="Q3337" s="9">
        <f t="shared" si="265"/>
        <v>100</v>
      </c>
      <c r="R3337">
        <f t="shared" si="266"/>
        <v>79.62</v>
      </c>
      <c r="S3337" s="16">
        <f t="shared" si="267"/>
        <v>41827.674143518518</v>
      </c>
      <c r="T3337" s="16">
        <f t="shared" si="268"/>
        <v>41854.958333333336</v>
      </c>
      <c r="U3337">
        <f t="shared" si="269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 t="s">
        <v>8315</v>
      </c>
      <c r="P3338" t="s">
        <v>8316</v>
      </c>
      <c r="Q3338" s="9">
        <f t="shared" si="265"/>
        <v>100</v>
      </c>
      <c r="R3338">
        <f t="shared" si="266"/>
        <v>27.78</v>
      </c>
      <c r="S3338" s="16">
        <f t="shared" si="267"/>
        <v>42437.398680555561</v>
      </c>
      <c r="T3338" s="16">
        <f t="shared" si="268"/>
        <v>42465.35701388889</v>
      </c>
      <c r="U3338">
        <f t="shared" si="269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 t="s">
        <v>8315</v>
      </c>
      <c r="P3339" t="s">
        <v>8316</v>
      </c>
      <c r="Q3339" s="9">
        <f t="shared" si="265"/>
        <v>110</v>
      </c>
      <c r="R3339">
        <f t="shared" si="266"/>
        <v>81.03</v>
      </c>
      <c r="S3339" s="16">
        <f t="shared" si="267"/>
        <v>41901.282025462962</v>
      </c>
      <c r="T3339" s="16">
        <f t="shared" si="268"/>
        <v>41922.875</v>
      </c>
      <c r="U3339">
        <f t="shared" si="269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 t="s">
        <v>8315</v>
      </c>
      <c r="P3340" t="s">
        <v>8316</v>
      </c>
      <c r="Q3340" s="9">
        <f t="shared" si="265"/>
        <v>102</v>
      </c>
      <c r="R3340">
        <f t="shared" si="266"/>
        <v>136.85</v>
      </c>
      <c r="S3340" s="16">
        <f t="shared" si="267"/>
        <v>42769.574999999997</v>
      </c>
      <c r="T3340" s="16">
        <f t="shared" si="268"/>
        <v>42790.574999999997</v>
      </c>
      <c r="U3340">
        <f t="shared" si="269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 t="s">
        <v>8315</v>
      </c>
      <c r="P3341" t="s">
        <v>8316</v>
      </c>
      <c r="Q3341" s="9">
        <f t="shared" si="265"/>
        <v>104</v>
      </c>
      <c r="R3341">
        <f t="shared" si="266"/>
        <v>177.62</v>
      </c>
      <c r="S3341" s="16">
        <f t="shared" si="267"/>
        <v>42549.665717592594</v>
      </c>
      <c r="T3341" s="16">
        <f t="shared" si="268"/>
        <v>42579.665717592594</v>
      </c>
      <c r="U3341">
        <f t="shared" si="269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 t="s">
        <v>8315</v>
      </c>
      <c r="P3342" t="s">
        <v>8316</v>
      </c>
      <c r="Q3342" s="9">
        <f t="shared" si="265"/>
        <v>138</v>
      </c>
      <c r="R3342">
        <f t="shared" si="266"/>
        <v>109.08</v>
      </c>
      <c r="S3342" s="16">
        <f t="shared" si="267"/>
        <v>42685.974004629628</v>
      </c>
      <c r="T3342" s="16">
        <f t="shared" si="268"/>
        <v>42710.974004629628</v>
      </c>
      <c r="U3342">
        <f t="shared" si="269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 t="s">
        <v>8315</v>
      </c>
      <c r="P3343" t="s">
        <v>8316</v>
      </c>
      <c r="Q3343" s="9">
        <f t="shared" si="265"/>
        <v>100</v>
      </c>
      <c r="R3343">
        <f t="shared" si="266"/>
        <v>119.64</v>
      </c>
      <c r="S3343" s="16">
        <f t="shared" si="267"/>
        <v>42510.798854166671</v>
      </c>
      <c r="T3343" s="16">
        <f t="shared" si="268"/>
        <v>42533.708333333328</v>
      </c>
      <c r="U3343">
        <f t="shared" si="269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 t="s">
        <v>8315</v>
      </c>
      <c r="P3344" t="s">
        <v>8316</v>
      </c>
      <c r="Q3344" s="9">
        <f t="shared" si="265"/>
        <v>102</v>
      </c>
      <c r="R3344">
        <f t="shared" si="266"/>
        <v>78.209999999999994</v>
      </c>
      <c r="S3344" s="16">
        <f t="shared" si="267"/>
        <v>42062.296412037031</v>
      </c>
      <c r="T3344" s="16">
        <f t="shared" si="268"/>
        <v>42095.207638888889</v>
      </c>
      <c r="U3344">
        <f t="shared" si="269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 t="s">
        <v>8315</v>
      </c>
      <c r="P3345" t="s">
        <v>8316</v>
      </c>
      <c r="Q3345" s="9">
        <f t="shared" si="265"/>
        <v>171</v>
      </c>
      <c r="R3345">
        <f t="shared" si="266"/>
        <v>52.17</v>
      </c>
      <c r="S3345" s="16">
        <f t="shared" si="267"/>
        <v>42452.916481481487</v>
      </c>
      <c r="T3345" s="16">
        <f t="shared" si="268"/>
        <v>42473.554166666669</v>
      </c>
      <c r="U3345">
        <f t="shared" si="269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 t="s">
        <v>8315</v>
      </c>
      <c r="P3346" t="s">
        <v>8316</v>
      </c>
      <c r="Q3346" s="9">
        <f t="shared" si="265"/>
        <v>101</v>
      </c>
      <c r="R3346">
        <f t="shared" si="266"/>
        <v>114.13</v>
      </c>
      <c r="S3346" s="16">
        <f t="shared" si="267"/>
        <v>41851.200150462959</v>
      </c>
      <c r="T3346" s="16">
        <f t="shared" si="268"/>
        <v>41881.200150462959</v>
      </c>
      <c r="U3346">
        <f t="shared" si="269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 t="s">
        <v>8315</v>
      </c>
      <c r="P3347" t="s">
        <v>8316</v>
      </c>
      <c r="Q3347" s="9">
        <f t="shared" si="265"/>
        <v>130</v>
      </c>
      <c r="R3347">
        <f t="shared" si="266"/>
        <v>50</v>
      </c>
      <c r="S3347" s="16">
        <f t="shared" si="267"/>
        <v>42053.106111111112</v>
      </c>
      <c r="T3347" s="16">
        <f t="shared" si="268"/>
        <v>42112.025694444441</v>
      </c>
      <c r="U3347">
        <f t="shared" si="269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 t="s">
        <v>8315</v>
      </c>
      <c r="P3348" t="s">
        <v>8316</v>
      </c>
      <c r="Q3348" s="9">
        <f t="shared" si="265"/>
        <v>110</v>
      </c>
      <c r="R3348">
        <f t="shared" si="266"/>
        <v>91.67</v>
      </c>
      <c r="S3348" s="16">
        <f t="shared" si="267"/>
        <v>42054.024421296301</v>
      </c>
      <c r="T3348" s="16">
        <f t="shared" si="268"/>
        <v>42061.024421296301</v>
      </c>
      <c r="U3348">
        <f t="shared" si="269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 t="s">
        <v>8315</v>
      </c>
      <c r="P3349" t="s">
        <v>8316</v>
      </c>
      <c r="Q3349" s="9">
        <f t="shared" si="265"/>
        <v>119</v>
      </c>
      <c r="R3349">
        <f t="shared" si="266"/>
        <v>108.59</v>
      </c>
      <c r="S3349" s="16">
        <f t="shared" si="267"/>
        <v>42484.551550925928</v>
      </c>
      <c r="T3349" s="16">
        <f t="shared" si="268"/>
        <v>42498.875</v>
      </c>
      <c r="U3349">
        <f t="shared" si="269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 t="s">
        <v>8315</v>
      </c>
      <c r="P3350" t="s">
        <v>8316</v>
      </c>
      <c r="Q3350" s="9">
        <f t="shared" si="265"/>
        <v>100</v>
      </c>
      <c r="R3350">
        <f t="shared" si="266"/>
        <v>69.819999999999993</v>
      </c>
      <c r="S3350" s="16">
        <f t="shared" si="267"/>
        <v>42466.558796296296</v>
      </c>
      <c r="T3350" s="16">
        <f t="shared" si="268"/>
        <v>42490.165972222225</v>
      </c>
      <c r="U3350">
        <f t="shared" si="269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 t="s">
        <v>8315</v>
      </c>
      <c r="P3351" t="s">
        <v>8316</v>
      </c>
      <c r="Q3351" s="9">
        <f t="shared" si="265"/>
        <v>153</v>
      </c>
      <c r="R3351">
        <f t="shared" si="266"/>
        <v>109.57</v>
      </c>
      <c r="S3351" s="16">
        <f t="shared" si="267"/>
        <v>42513.110787037032</v>
      </c>
      <c r="T3351" s="16">
        <f t="shared" si="268"/>
        <v>42534.708333333328</v>
      </c>
      <c r="U3351">
        <f t="shared" si="269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 t="s">
        <v>8315</v>
      </c>
      <c r="P3352" t="s">
        <v>8316</v>
      </c>
      <c r="Q3352" s="9">
        <f t="shared" si="265"/>
        <v>104</v>
      </c>
      <c r="R3352">
        <f t="shared" si="266"/>
        <v>71.67</v>
      </c>
      <c r="S3352" s="16">
        <f t="shared" si="267"/>
        <v>42302.701516203699</v>
      </c>
      <c r="T3352" s="16">
        <f t="shared" si="268"/>
        <v>42337.958333333328</v>
      </c>
      <c r="U3352">
        <f t="shared" si="269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 t="s">
        <v>8315</v>
      </c>
      <c r="P3353" t="s">
        <v>8316</v>
      </c>
      <c r="Q3353" s="9">
        <f t="shared" si="265"/>
        <v>101</v>
      </c>
      <c r="R3353">
        <f t="shared" si="266"/>
        <v>93.61</v>
      </c>
      <c r="S3353" s="16">
        <f t="shared" si="267"/>
        <v>41806.395428240743</v>
      </c>
      <c r="T3353" s="16">
        <f t="shared" si="268"/>
        <v>41843.458333333336</v>
      </c>
      <c r="U3353">
        <f t="shared" si="269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 t="s">
        <v>8315</v>
      </c>
      <c r="P3354" t="s">
        <v>8316</v>
      </c>
      <c r="Q3354" s="9">
        <f t="shared" si="265"/>
        <v>108</v>
      </c>
      <c r="R3354">
        <f t="shared" si="266"/>
        <v>76.8</v>
      </c>
      <c r="S3354" s="16">
        <f t="shared" si="267"/>
        <v>42495.992800925931</v>
      </c>
      <c r="T3354" s="16">
        <f t="shared" si="268"/>
        <v>42552.958333333328</v>
      </c>
      <c r="U3354">
        <f t="shared" si="269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 t="s">
        <v>8315</v>
      </c>
      <c r="P3355" t="s">
        <v>8316</v>
      </c>
      <c r="Q3355" s="9">
        <f t="shared" si="265"/>
        <v>315</v>
      </c>
      <c r="R3355">
        <f t="shared" si="266"/>
        <v>35.799999999999997</v>
      </c>
      <c r="S3355" s="16">
        <f t="shared" si="267"/>
        <v>42479.432291666672</v>
      </c>
      <c r="T3355" s="16">
        <f t="shared" si="268"/>
        <v>42492.958333333328</v>
      </c>
      <c r="U3355">
        <f t="shared" si="269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 t="s">
        <v>8315</v>
      </c>
      <c r="P3356" t="s">
        <v>8316</v>
      </c>
      <c r="Q3356" s="9">
        <f t="shared" si="265"/>
        <v>102</v>
      </c>
      <c r="R3356">
        <f t="shared" si="266"/>
        <v>55.6</v>
      </c>
      <c r="S3356" s="16">
        <f t="shared" si="267"/>
        <v>42270.7269212963</v>
      </c>
      <c r="T3356" s="16">
        <f t="shared" si="268"/>
        <v>42306.167361111111</v>
      </c>
      <c r="U3356">
        <f t="shared" si="269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 t="s">
        <v>8315</v>
      </c>
      <c r="P3357" t="s">
        <v>8316</v>
      </c>
      <c r="Q3357" s="9">
        <f t="shared" si="265"/>
        <v>126</v>
      </c>
      <c r="R3357">
        <f t="shared" si="266"/>
        <v>147.33000000000001</v>
      </c>
      <c r="S3357" s="16">
        <f t="shared" si="267"/>
        <v>42489.619525462964</v>
      </c>
      <c r="T3357" s="16">
        <f t="shared" si="268"/>
        <v>42500.470138888893</v>
      </c>
      <c r="U3357">
        <f t="shared" si="269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 t="s">
        <v>8315</v>
      </c>
      <c r="P3358" t="s">
        <v>8316</v>
      </c>
      <c r="Q3358" s="9">
        <f t="shared" si="265"/>
        <v>101</v>
      </c>
      <c r="R3358">
        <f t="shared" si="266"/>
        <v>56.33</v>
      </c>
      <c r="S3358" s="16">
        <f t="shared" si="267"/>
        <v>42536.815648148149</v>
      </c>
      <c r="T3358" s="16">
        <f t="shared" si="268"/>
        <v>42566.815648148149</v>
      </c>
      <c r="U3358">
        <f t="shared" si="269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 t="s">
        <v>8315</v>
      </c>
      <c r="P3359" t="s">
        <v>8316</v>
      </c>
      <c r="Q3359" s="9">
        <f t="shared" si="265"/>
        <v>101</v>
      </c>
      <c r="R3359">
        <f t="shared" si="266"/>
        <v>96.19</v>
      </c>
      <c r="S3359" s="16">
        <f t="shared" si="267"/>
        <v>41822.417939814812</v>
      </c>
      <c r="T3359" s="16">
        <f t="shared" si="268"/>
        <v>41852.417939814812</v>
      </c>
      <c r="U3359">
        <f t="shared" si="269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 t="s">
        <v>8315</v>
      </c>
      <c r="P3360" t="s">
        <v>8316</v>
      </c>
      <c r="Q3360" s="9">
        <f t="shared" si="265"/>
        <v>103</v>
      </c>
      <c r="R3360">
        <f t="shared" si="266"/>
        <v>63.57</v>
      </c>
      <c r="S3360" s="16">
        <f t="shared" si="267"/>
        <v>41932.311099537037</v>
      </c>
      <c r="T3360" s="16">
        <f t="shared" si="268"/>
        <v>41962.352766203709</v>
      </c>
      <c r="U3360">
        <f t="shared" si="269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 t="s">
        <v>8315</v>
      </c>
      <c r="P3361" t="s">
        <v>8316</v>
      </c>
      <c r="Q3361" s="9">
        <f t="shared" si="265"/>
        <v>106</v>
      </c>
      <c r="R3361">
        <f t="shared" si="266"/>
        <v>184.78</v>
      </c>
      <c r="S3361" s="16">
        <f t="shared" si="267"/>
        <v>42746.057106481487</v>
      </c>
      <c r="T3361" s="16">
        <f t="shared" si="268"/>
        <v>42791.057106481487</v>
      </c>
      <c r="U3361">
        <f t="shared" si="269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 t="s">
        <v>8315</v>
      </c>
      <c r="P3362" t="s">
        <v>8316</v>
      </c>
      <c r="Q3362" s="9">
        <f t="shared" si="265"/>
        <v>101</v>
      </c>
      <c r="R3362">
        <f t="shared" si="266"/>
        <v>126.72</v>
      </c>
      <c r="S3362" s="16">
        <f t="shared" si="267"/>
        <v>42697.082673611112</v>
      </c>
      <c r="T3362" s="16">
        <f t="shared" si="268"/>
        <v>42718.665972222225</v>
      </c>
      <c r="U3362">
        <f t="shared" si="269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 t="s">
        <v>8315</v>
      </c>
      <c r="P3363" t="s">
        <v>8316</v>
      </c>
      <c r="Q3363" s="9">
        <f t="shared" si="265"/>
        <v>113</v>
      </c>
      <c r="R3363">
        <f t="shared" si="266"/>
        <v>83.43</v>
      </c>
      <c r="S3363" s="16">
        <f t="shared" si="267"/>
        <v>41866.025347222225</v>
      </c>
      <c r="T3363" s="16">
        <f t="shared" si="268"/>
        <v>41883.665972222225</v>
      </c>
      <c r="U3363">
        <f t="shared" si="269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 t="s">
        <v>8315</v>
      </c>
      <c r="P3364" t="s">
        <v>8316</v>
      </c>
      <c r="Q3364" s="9">
        <f t="shared" si="265"/>
        <v>218</v>
      </c>
      <c r="R3364">
        <f t="shared" si="266"/>
        <v>54.5</v>
      </c>
      <c r="S3364" s="16">
        <f t="shared" si="267"/>
        <v>42056.091631944444</v>
      </c>
      <c r="T3364" s="16">
        <f t="shared" si="268"/>
        <v>42070.204861111109</v>
      </c>
      <c r="U3364">
        <f t="shared" si="269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 t="s">
        <v>8315</v>
      </c>
      <c r="P3365" t="s">
        <v>8316</v>
      </c>
      <c r="Q3365" s="9">
        <f t="shared" si="265"/>
        <v>101</v>
      </c>
      <c r="R3365">
        <f t="shared" si="266"/>
        <v>302.31</v>
      </c>
      <c r="S3365" s="16">
        <f t="shared" si="267"/>
        <v>41851.771354166667</v>
      </c>
      <c r="T3365" s="16">
        <f t="shared" si="268"/>
        <v>41870.666666666664</v>
      </c>
      <c r="U3365">
        <f t="shared" si="269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 t="s">
        <v>8315</v>
      </c>
      <c r="P3366" t="s">
        <v>8316</v>
      </c>
      <c r="Q3366" s="9">
        <f t="shared" si="265"/>
        <v>106</v>
      </c>
      <c r="R3366">
        <f t="shared" si="266"/>
        <v>44.14</v>
      </c>
      <c r="S3366" s="16">
        <f t="shared" si="267"/>
        <v>42422.977418981478</v>
      </c>
      <c r="T3366" s="16">
        <f t="shared" si="268"/>
        <v>42444.875</v>
      </c>
      <c r="U3366">
        <f t="shared" si="269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 t="s">
        <v>8315</v>
      </c>
      <c r="P3367" t="s">
        <v>8316</v>
      </c>
      <c r="Q3367" s="9">
        <f t="shared" si="265"/>
        <v>104</v>
      </c>
      <c r="R3367">
        <f t="shared" si="266"/>
        <v>866.67</v>
      </c>
      <c r="S3367" s="16">
        <f t="shared" si="267"/>
        <v>42321.101759259262</v>
      </c>
      <c r="T3367" s="16">
        <f t="shared" si="268"/>
        <v>42351.101759259262</v>
      </c>
      <c r="U3367">
        <f t="shared" si="269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 t="s">
        <v>8315</v>
      </c>
      <c r="P3368" t="s">
        <v>8316</v>
      </c>
      <c r="Q3368" s="9">
        <f t="shared" si="265"/>
        <v>221</v>
      </c>
      <c r="R3368">
        <f t="shared" si="266"/>
        <v>61.39</v>
      </c>
      <c r="S3368" s="16">
        <f t="shared" si="267"/>
        <v>42107.067557870367</v>
      </c>
      <c r="T3368" s="16">
        <f t="shared" si="268"/>
        <v>42137.067557870367</v>
      </c>
      <c r="U3368">
        <f t="shared" si="269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 t="s">
        <v>8315</v>
      </c>
      <c r="P3369" t="s">
        <v>8316</v>
      </c>
      <c r="Q3369" s="9">
        <f t="shared" si="265"/>
        <v>119</v>
      </c>
      <c r="R3369">
        <f t="shared" si="266"/>
        <v>29.67</v>
      </c>
      <c r="S3369" s="16">
        <f t="shared" si="267"/>
        <v>42192.933958333335</v>
      </c>
      <c r="T3369" s="16">
        <f t="shared" si="268"/>
        <v>42217.933958333335</v>
      </c>
      <c r="U3369">
        <f t="shared" si="269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 t="s">
        <v>8315</v>
      </c>
      <c r="P3370" t="s">
        <v>8316</v>
      </c>
      <c r="Q3370" s="9">
        <f t="shared" si="265"/>
        <v>105</v>
      </c>
      <c r="R3370">
        <f t="shared" si="266"/>
        <v>45.48</v>
      </c>
      <c r="S3370" s="16">
        <f t="shared" si="267"/>
        <v>41969.199756944443</v>
      </c>
      <c r="T3370" s="16">
        <f t="shared" si="268"/>
        <v>42005.208333333328</v>
      </c>
      <c r="U3370">
        <f t="shared" si="269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 t="s">
        <v>8315</v>
      </c>
      <c r="P3371" t="s">
        <v>8316</v>
      </c>
      <c r="Q3371" s="9">
        <f t="shared" si="265"/>
        <v>104</v>
      </c>
      <c r="R3371">
        <f t="shared" si="266"/>
        <v>96.2</v>
      </c>
      <c r="S3371" s="16">
        <f t="shared" si="267"/>
        <v>42690.041435185187</v>
      </c>
      <c r="T3371" s="16">
        <f t="shared" si="268"/>
        <v>42750.041435185187</v>
      </c>
      <c r="U3371">
        <f t="shared" si="269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 t="s">
        <v>8315</v>
      </c>
      <c r="P3372" t="s">
        <v>8316</v>
      </c>
      <c r="Q3372" s="9">
        <f t="shared" si="265"/>
        <v>118</v>
      </c>
      <c r="R3372">
        <f t="shared" si="266"/>
        <v>67.92</v>
      </c>
      <c r="S3372" s="16">
        <f t="shared" si="267"/>
        <v>42690.334317129629</v>
      </c>
      <c r="T3372" s="16">
        <f t="shared" si="268"/>
        <v>42721.333333333328</v>
      </c>
      <c r="U3372">
        <f t="shared" si="269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 t="s">
        <v>8315</v>
      </c>
      <c r="P3373" t="s">
        <v>8316</v>
      </c>
      <c r="Q3373" s="9">
        <f t="shared" si="265"/>
        <v>139</v>
      </c>
      <c r="R3373">
        <f t="shared" si="266"/>
        <v>30.78</v>
      </c>
      <c r="S3373" s="16">
        <f t="shared" si="267"/>
        <v>42312.874594907407</v>
      </c>
      <c r="T3373" s="16">
        <f t="shared" si="268"/>
        <v>42340.874594907407</v>
      </c>
      <c r="U3373">
        <f t="shared" si="269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 t="s">
        <v>8315</v>
      </c>
      <c r="P3374" t="s">
        <v>8316</v>
      </c>
      <c r="Q3374" s="9">
        <f t="shared" si="265"/>
        <v>104</v>
      </c>
      <c r="R3374">
        <f t="shared" si="266"/>
        <v>38.33</v>
      </c>
      <c r="S3374" s="16">
        <f t="shared" si="267"/>
        <v>41855.548101851848</v>
      </c>
      <c r="T3374" s="16">
        <f t="shared" si="268"/>
        <v>41876.207638888889</v>
      </c>
      <c r="U3374">
        <f t="shared" si="269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 t="s">
        <v>8315</v>
      </c>
      <c r="P3375" t="s">
        <v>8316</v>
      </c>
      <c r="Q3375" s="9">
        <f t="shared" si="265"/>
        <v>100</v>
      </c>
      <c r="R3375">
        <f t="shared" si="266"/>
        <v>66.83</v>
      </c>
      <c r="S3375" s="16">
        <f t="shared" si="267"/>
        <v>42179.854629629626</v>
      </c>
      <c r="T3375" s="16">
        <f t="shared" si="268"/>
        <v>42203.666666666672</v>
      </c>
      <c r="U3375">
        <f t="shared" si="269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 t="s">
        <v>8315</v>
      </c>
      <c r="P3376" t="s">
        <v>8316</v>
      </c>
      <c r="Q3376" s="9">
        <f t="shared" si="265"/>
        <v>107</v>
      </c>
      <c r="R3376">
        <f t="shared" si="266"/>
        <v>71.73</v>
      </c>
      <c r="S3376" s="16">
        <f t="shared" si="267"/>
        <v>42275.731666666667</v>
      </c>
      <c r="T3376" s="16">
        <f t="shared" si="268"/>
        <v>42305.731666666667</v>
      </c>
      <c r="U3376">
        <f t="shared" si="269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 t="s">
        <v>8315</v>
      </c>
      <c r="P3377" t="s">
        <v>8316</v>
      </c>
      <c r="Q3377" s="9">
        <f t="shared" si="265"/>
        <v>100</v>
      </c>
      <c r="R3377">
        <f t="shared" si="266"/>
        <v>176.47</v>
      </c>
      <c r="S3377" s="16">
        <f t="shared" si="267"/>
        <v>41765.610798611109</v>
      </c>
      <c r="T3377" s="16">
        <f t="shared" si="268"/>
        <v>41777.610798611109</v>
      </c>
      <c r="U3377">
        <f t="shared" si="269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 t="s">
        <v>8315</v>
      </c>
      <c r="P3378" t="s">
        <v>8316</v>
      </c>
      <c r="Q3378" s="9">
        <f t="shared" si="265"/>
        <v>100</v>
      </c>
      <c r="R3378">
        <f t="shared" si="266"/>
        <v>421.11</v>
      </c>
      <c r="S3378" s="16">
        <f t="shared" si="267"/>
        <v>42059.701319444444</v>
      </c>
      <c r="T3378" s="16">
        <f t="shared" si="268"/>
        <v>42119.659652777773</v>
      </c>
      <c r="U3378">
        <f t="shared" si="269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 t="s">
        <v>8315</v>
      </c>
      <c r="P3379" t="s">
        <v>8316</v>
      </c>
      <c r="Q3379" s="9">
        <f t="shared" si="265"/>
        <v>101</v>
      </c>
      <c r="R3379">
        <f t="shared" si="266"/>
        <v>104.99</v>
      </c>
      <c r="S3379" s="16">
        <f t="shared" si="267"/>
        <v>42053.732627314821</v>
      </c>
      <c r="T3379" s="16">
        <f t="shared" si="268"/>
        <v>42083.705555555556</v>
      </c>
      <c r="U3379">
        <f t="shared" si="269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 t="s">
        <v>8315</v>
      </c>
      <c r="P3380" t="s">
        <v>8316</v>
      </c>
      <c r="Q3380" s="9">
        <f t="shared" si="265"/>
        <v>108</v>
      </c>
      <c r="R3380">
        <f t="shared" si="266"/>
        <v>28.19</v>
      </c>
      <c r="S3380" s="16">
        <f t="shared" si="267"/>
        <v>41858.355393518519</v>
      </c>
      <c r="T3380" s="16">
        <f t="shared" si="268"/>
        <v>41882.547222222223</v>
      </c>
      <c r="U3380">
        <f t="shared" si="269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 t="s">
        <v>8315</v>
      </c>
      <c r="P3381" t="s">
        <v>8316</v>
      </c>
      <c r="Q3381" s="9">
        <f t="shared" si="265"/>
        <v>104</v>
      </c>
      <c r="R3381">
        <f t="shared" si="266"/>
        <v>54.55</v>
      </c>
      <c r="S3381" s="16">
        <f t="shared" si="267"/>
        <v>42225.513888888891</v>
      </c>
      <c r="T3381" s="16">
        <f t="shared" si="268"/>
        <v>42242.958333333328</v>
      </c>
      <c r="U3381">
        <f t="shared" si="269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 t="s">
        <v>8315</v>
      </c>
      <c r="P3382" t="s">
        <v>8316</v>
      </c>
      <c r="Q3382" s="9">
        <f t="shared" si="265"/>
        <v>104</v>
      </c>
      <c r="R3382">
        <f t="shared" si="266"/>
        <v>111.89</v>
      </c>
      <c r="S3382" s="16">
        <f t="shared" si="267"/>
        <v>41937.95344907407</v>
      </c>
      <c r="T3382" s="16">
        <f t="shared" si="268"/>
        <v>41972.995115740734</v>
      </c>
      <c r="U3382">
        <f t="shared" si="269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 t="s">
        <v>8315</v>
      </c>
      <c r="P3383" t="s">
        <v>8316</v>
      </c>
      <c r="Q3383" s="9">
        <f t="shared" si="265"/>
        <v>102</v>
      </c>
      <c r="R3383">
        <f t="shared" si="266"/>
        <v>85.21</v>
      </c>
      <c r="S3383" s="16">
        <f t="shared" si="267"/>
        <v>42044.184988425928</v>
      </c>
      <c r="T3383" s="16">
        <f t="shared" si="268"/>
        <v>42074.143321759257</v>
      </c>
      <c r="U3383">
        <f t="shared" si="269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 t="s">
        <v>8315</v>
      </c>
      <c r="P3384" t="s">
        <v>8316</v>
      </c>
      <c r="Q3384" s="9">
        <f t="shared" si="265"/>
        <v>101</v>
      </c>
      <c r="R3384">
        <f t="shared" si="266"/>
        <v>76.650000000000006</v>
      </c>
      <c r="S3384" s="16">
        <f t="shared" si="267"/>
        <v>42559.431203703702</v>
      </c>
      <c r="T3384" s="16">
        <f t="shared" si="268"/>
        <v>42583.957638888889</v>
      </c>
      <c r="U3384">
        <f t="shared" si="269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 t="s">
        <v>8315</v>
      </c>
      <c r="P3385" t="s">
        <v>8316</v>
      </c>
      <c r="Q3385" s="9">
        <f t="shared" si="265"/>
        <v>112</v>
      </c>
      <c r="R3385">
        <f t="shared" si="266"/>
        <v>65.17</v>
      </c>
      <c r="S3385" s="16">
        <f t="shared" si="267"/>
        <v>42524.782638888893</v>
      </c>
      <c r="T3385" s="16">
        <f t="shared" si="268"/>
        <v>42544.782638888893</v>
      </c>
      <c r="U3385">
        <f t="shared" si="269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 t="s">
        <v>8315</v>
      </c>
      <c r="P3386" t="s">
        <v>8316</v>
      </c>
      <c r="Q3386" s="9">
        <f t="shared" si="265"/>
        <v>100</v>
      </c>
      <c r="R3386">
        <f t="shared" si="266"/>
        <v>93.76</v>
      </c>
      <c r="S3386" s="16">
        <f t="shared" si="267"/>
        <v>42292.087592592594</v>
      </c>
      <c r="T3386" s="16">
        <f t="shared" si="268"/>
        <v>42329.125</v>
      </c>
      <c r="U3386">
        <f t="shared" si="269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 t="s">
        <v>8315</v>
      </c>
      <c r="P3387" t="s">
        <v>8316</v>
      </c>
      <c r="Q3387" s="9">
        <f t="shared" si="265"/>
        <v>100</v>
      </c>
      <c r="R3387">
        <f t="shared" si="266"/>
        <v>133.33000000000001</v>
      </c>
      <c r="S3387" s="16">
        <f t="shared" si="267"/>
        <v>41953.8675</v>
      </c>
      <c r="T3387" s="16">
        <f t="shared" si="268"/>
        <v>41983.8675</v>
      </c>
      <c r="U3387">
        <f t="shared" si="269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 t="s">
        <v>8315</v>
      </c>
      <c r="P3388" t="s">
        <v>8316</v>
      </c>
      <c r="Q3388" s="9">
        <f t="shared" si="265"/>
        <v>105</v>
      </c>
      <c r="R3388">
        <f t="shared" si="266"/>
        <v>51.22</v>
      </c>
      <c r="S3388" s="16">
        <f t="shared" si="267"/>
        <v>41946.644745370373</v>
      </c>
      <c r="T3388" s="16">
        <f t="shared" si="268"/>
        <v>41976.644745370373</v>
      </c>
      <c r="U3388">
        <f t="shared" si="269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 t="s">
        <v>8315</v>
      </c>
      <c r="P3389" t="s">
        <v>8316</v>
      </c>
      <c r="Q3389" s="9">
        <f t="shared" si="265"/>
        <v>117</v>
      </c>
      <c r="R3389">
        <f t="shared" si="266"/>
        <v>100.17</v>
      </c>
      <c r="S3389" s="16">
        <f t="shared" si="267"/>
        <v>41947.762592592589</v>
      </c>
      <c r="T3389" s="16">
        <f t="shared" si="268"/>
        <v>41987.762592592597</v>
      </c>
      <c r="U3389">
        <f t="shared" si="269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 t="s">
        <v>8315</v>
      </c>
      <c r="P3390" t="s">
        <v>8316</v>
      </c>
      <c r="Q3390" s="9">
        <f t="shared" si="265"/>
        <v>104</v>
      </c>
      <c r="R3390">
        <f t="shared" si="266"/>
        <v>34.6</v>
      </c>
      <c r="S3390" s="16">
        <f t="shared" si="267"/>
        <v>42143.461122685185</v>
      </c>
      <c r="T3390" s="16">
        <f t="shared" si="268"/>
        <v>42173.461122685185</v>
      </c>
      <c r="U3390">
        <f t="shared" si="269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 t="s">
        <v>8315</v>
      </c>
      <c r="P3391" t="s">
        <v>8316</v>
      </c>
      <c r="Q3391" s="9">
        <f t="shared" si="265"/>
        <v>115</v>
      </c>
      <c r="R3391">
        <f t="shared" si="266"/>
        <v>184.68</v>
      </c>
      <c r="S3391" s="16">
        <f t="shared" si="267"/>
        <v>42494.563449074078</v>
      </c>
      <c r="T3391" s="16">
        <f t="shared" si="268"/>
        <v>42524.563449074078</v>
      </c>
      <c r="U3391">
        <f t="shared" si="269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 t="s">
        <v>8315</v>
      </c>
      <c r="P3392" t="s">
        <v>8316</v>
      </c>
      <c r="Q3392" s="9">
        <f t="shared" si="265"/>
        <v>102</v>
      </c>
      <c r="R3392">
        <f t="shared" si="266"/>
        <v>69.819999999999993</v>
      </c>
      <c r="S3392" s="16">
        <f t="shared" si="267"/>
        <v>41815.774826388886</v>
      </c>
      <c r="T3392" s="16">
        <f t="shared" si="268"/>
        <v>41830.774826388886</v>
      </c>
      <c r="U3392">
        <f t="shared" si="269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 t="s">
        <v>8315</v>
      </c>
      <c r="P3393" t="s">
        <v>8316</v>
      </c>
      <c r="Q3393" s="9">
        <f t="shared" si="265"/>
        <v>223</v>
      </c>
      <c r="R3393">
        <f t="shared" si="266"/>
        <v>61.94</v>
      </c>
      <c r="S3393" s="16">
        <f t="shared" si="267"/>
        <v>41830.545694444445</v>
      </c>
      <c r="T3393" s="16">
        <f t="shared" si="268"/>
        <v>41859.936111111114</v>
      </c>
      <c r="U3393">
        <f t="shared" si="269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 t="s">
        <v>8315</v>
      </c>
      <c r="P3394" t="s">
        <v>8316</v>
      </c>
      <c r="Q3394" s="9">
        <f t="shared" ref="Q3394:Q3457" si="270">ROUND(E3394/D3394*100,0)</f>
        <v>100</v>
      </c>
      <c r="R3394">
        <f t="shared" si="266"/>
        <v>41.67</v>
      </c>
      <c r="S3394" s="16">
        <f t="shared" si="267"/>
        <v>42446.845543981486</v>
      </c>
      <c r="T3394" s="16">
        <f t="shared" si="268"/>
        <v>42496.845543981486</v>
      </c>
      <c r="U3394">
        <f t="shared" si="269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 t="s">
        <v>8315</v>
      </c>
      <c r="P3395" t="s">
        <v>8316</v>
      </c>
      <c r="Q3395" s="9">
        <f t="shared" si="270"/>
        <v>106</v>
      </c>
      <c r="R3395">
        <f t="shared" ref="R3395:R3458" si="271">IFERROR(ROUND(E3395/L3395,2),0)</f>
        <v>36.07</v>
      </c>
      <c r="S3395" s="16">
        <f t="shared" ref="S3395:S3458" si="272">(((J3395/60)/60)/24)+DATE(1970,1,1)</f>
        <v>41923.921643518523</v>
      </c>
      <c r="T3395" s="16">
        <f t="shared" ref="T3395:T3458" si="273">(((I3395/60)/60)/24)+DATE(1970,1,1)</f>
        <v>41949.031944444447</v>
      </c>
      <c r="U3395">
        <f t="shared" si="269"/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 t="s">
        <v>8315</v>
      </c>
      <c r="P3396" t="s">
        <v>8316</v>
      </c>
      <c r="Q3396" s="9">
        <f t="shared" si="270"/>
        <v>142</v>
      </c>
      <c r="R3396">
        <f t="shared" si="271"/>
        <v>29</v>
      </c>
      <c r="S3396" s="16">
        <f t="shared" si="272"/>
        <v>41817.59542824074</v>
      </c>
      <c r="T3396" s="16">
        <f t="shared" si="273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 t="s">
        <v>8315</v>
      </c>
      <c r="P3397" t="s">
        <v>8316</v>
      </c>
      <c r="Q3397" s="9">
        <f t="shared" si="270"/>
        <v>184</v>
      </c>
      <c r="R3397">
        <f t="shared" si="271"/>
        <v>24.21</v>
      </c>
      <c r="S3397" s="16">
        <f t="shared" si="272"/>
        <v>42140.712314814817</v>
      </c>
      <c r="T3397" s="16">
        <f t="shared" si="273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 t="s">
        <v>8315</v>
      </c>
      <c r="P3398" t="s">
        <v>8316</v>
      </c>
      <c r="Q3398" s="9">
        <f t="shared" si="270"/>
        <v>104</v>
      </c>
      <c r="R3398">
        <f t="shared" si="271"/>
        <v>55.89</v>
      </c>
      <c r="S3398" s="16">
        <f t="shared" si="272"/>
        <v>41764.44663194444</v>
      </c>
      <c r="T3398" s="16">
        <f t="shared" si="273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 t="s">
        <v>8315</v>
      </c>
      <c r="P3399" t="s">
        <v>8316</v>
      </c>
      <c r="Q3399" s="9">
        <f t="shared" si="270"/>
        <v>112</v>
      </c>
      <c r="R3399">
        <f t="shared" si="271"/>
        <v>11.67</v>
      </c>
      <c r="S3399" s="16">
        <f t="shared" si="272"/>
        <v>42378.478344907402</v>
      </c>
      <c r="T3399" s="16">
        <f t="shared" si="273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 t="s">
        <v>8315</v>
      </c>
      <c r="P3400" t="s">
        <v>8316</v>
      </c>
      <c r="Q3400" s="9">
        <f t="shared" si="270"/>
        <v>111</v>
      </c>
      <c r="R3400">
        <f t="shared" si="271"/>
        <v>68.349999999999994</v>
      </c>
      <c r="S3400" s="16">
        <f t="shared" si="272"/>
        <v>41941.75203703704</v>
      </c>
      <c r="T3400" s="16">
        <f t="shared" si="273"/>
        <v>41964.708333333328</v>
      </c>
      <c r="U3400">
        <f t="shared" ref="U3400:U3463" si="274">YEAR(S3400)</f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 t="s">
        <v>8315</v>
      </c>
      <c r="P3401" t="s">
        <v>8316</v>
      </c>
      <c r="Q3401" s="9">
        <f t="shared" si="270"/>
        <v>104</v>
      </c>
      <c r="R3401">
        <f t="shared" si="271"/>
        <v>27.07</v>
      </c>
      <c r="S3401" s="16">
        <f t="shared" si="272"/>
        <v>42026.920428240745</v>
      </c>
      <c r="T3401" s="16">
        <f t="shared" si="273"/>
        <v>42056.920428240745</v>
      </c>
      <c r="U3401">
        <f t="shared" si="274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 t="s">
        <v>8315</v>
      </c>
      <c r="P3402" t="s">
        <v>8316</v>
      </c>
      <c r="Q3402" s="9">
        <f t="shared" si="270"/>
        <v>100</v>
      </c>
      <c r="R3402">
        <f t="shared" si="271"/>
        <v>118.13</v>
      </c>
      <c r="S3402" s="16">
        <f t="shared" si="272"/>
        <v>41834.953865740739</v>
      </c>
      <c r="T3402" s="16">
        <f t="shared" si="273"/>
        <v>41879.953865740739</v>
      </c>
      <c r="U3402">
        <f t="shared" si="274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 t="s">
        <v>8315</v>
      </c>
      <c r="P3403" t="s">
        <v>8316</v>
      </c>
      <c r="Q3403" s="9">
        <f t="shared" si="270"/>
        <v>102</v>
      </c>
      <c r="R3403">
        <f t="shared" si="271"/>
        <v>44.76</v>
      </c>
      <c r="S3403" s="16">
        <f t="shared" si="272"/>
        <v>42193.723912037036</v>
      </c>
      <c r="T3403" s="16">
        <f t="shared" si="273"/>
        <v>42223.723912037036</v>
      </c>
      <c r="U3403">
        <f t="shared" si="274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 t="s">
        <v>8315</v>
      </c>
      <c r="P3404" t="s">
        <v>8316</v>
      </c>
      <c r="Q3404" s="9">
        <f t="shared" si="270"/>
        <v>110</v>
      </c>
      <c r="R3404">
        <f t="shared" si="271"/>
        <v>99.79</v>
      </c>
      <c r="S3404" s="16">
        <f t="shared" si="272"/>
        <v>42290.61855324074</v>
      </c>
      <c r="T3404" s="16">
        <f t="shared" si="273"/>
        <v>42320.104861111111</v>
      </c>
      <c r="U3404">
        <f t="shared" si="274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 t="s">
        <v>8315</v>
      </c>
      <c r="P3405" t="s">
        <v>8316</v>
      </c>
      <c r="Q3405" s="9">
        <f t="shared" si="270"/>
        <v>100</v>
      </c>
      <c r="R3405">
        <f t="shared" si="271"/>
        <v>117.65</v>
      </c>
      <c r="S3405" s="16">
        <f t="shared" si="272"/>
        <v>42150.462083333332</v>
      </c>
      <c r="T3405" s="16">
        <f t="shared" si="273"/>
        <v>42180.462083333332</v>
      </c>
      <c r="U3405">
        <f t="shared" si="274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 t="s">
        <v>8315</v>
      </c>
      <c r="P3406" t="s">
        <v>8316</v>
      </c>
      <c r="Q3406" s="9">
        <f t="shared" si="270"/>
        <v>122</v>
      </c>
      <c r="R3406">
        <f t="shared" si="271"/>
        <v>203.33</v>
      </c>
      <c r="S3406" s="16">
        <f t="shared" si="272"/>
        <v>42152.503495370373</v>
      </c>
      <c r="T3406" s="16">
        <f t="shared" si="273"/>
        <v>42172.503495370373</v>
      </c>
      <c r="U3406">
        <f t="shared" si="274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 t="s">
        <v>8315</v>
      </c>
      <c r="P3407" t="s">
        <v>8316</v>
      </c>
      <c r="Q3407" s="9">
        <f t="shared" si="270"/>
        <v>138</v>
      </c>
      <c r="R3407">
        <f t="shared" si="271"/>
        <v>28.32</v>
      </c>
      <c r="S3407" s="16">
        <f t="shared" si="272"/>
        <v>42410.017199074078</v>
      </c>
      <c r="T3407" s="16">
        <f t="shared" si="273"/>
        <v>42430.999305555553</v>
      </c>
      <c r="U3407">
        <f t="shared" si="274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 t="s">
        <v>8315</v>
      </c>
      <c r="P3408" t="s">
        <v>8316</v>
      </c>
      <c r="Q3408" s="9">
        <f t="shared" si="270"/>
        <v>100</v>
      </c>
      <c r="R3408">
        <f t="shared" si="271"/>
        <v>110.23</v>
      </c>
      <c r="S3408" s="16">
        <f t="shared" si="272"/>
        <v>41791.492777777778</v>
      </c>
      <c r="T3408" s="16">
        <f t="shared" si="273"/>
        <v>41836.492777777778</v>
      </c>
      <c r="U3408">
        <f t="shared" si="274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 t="s">
        <v>8315</v>
      </c>
      <c r="P3409" t="s">
        <v>8316</v>
      </c>
      <c r="Q3409" s="9">
        <f t="shared" si="270"/>
        <v>107</v>
      </c>
      <c r="R3409">
        <f t="shared" si="271"/>
        <v>31.97</v>
      </c>
      <c r="S3409" s="16">
        <f t="shared" si="272"/>
        <v>41796.422326388885</v>
      </c>
      <c r="T3409" s="16">
        <f t="shared" si="273"/>
        <v>41826.422326388885</v>
      </c>
      <c r="U3409">
        <f t="shared" si="274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 t="s">
        <v>8315</v>
      </c>
      <c r="P3410" t="s">
        <v>8316</v>
      </c>
      <c r="Q3410" s="9">
        <f t="shared" si="270"/>
        <v>211</v>
      </c>
      <c r="R3410">
        <f t="shared" si="271"/>
        <v>58.61</v>
      </c>
      <c r="S3410" s="16">
        <f t="shared" si="272"/>
        <v>41808.991944444446</v>
      </c>
      <c r="T3410" s="16">
        <f t="shared" si="273"/>
        <v>41838.991944444446</v>
      </c>
      <c r="U3410">
        <f t="shared" si="274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 t="s">
        <v>8315</v>
      </c>
      <c r="P3411" t="s">
        <v>8316</v>
      </c>
      <c r="Q3411" s="9">
        <f t="shared" si="270"/>
        <v>124</v>
      </c>
      <c r="R3411">
        <f t="shared" si="271"/>
        <v>29.43</v>
      </c>
      <c r="S3411" s="16">
        <f t="shared" si="272"/>
        <v>42544.814328703709</v>
      </c>
      <c r="T3411" s="16">
        <f t="shared" si="273"/>
        <v>42582.873611111107</v>
      </c>
      <c r="U3411">
        <f t="shared" si="274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 t="s">
        <v>8315</v>
      </c>
      <c r="P3412" t="s">
        <v>8316</v>
      </c>
      <c r="Q3412" s="9">
        <f t="shared" si="270"/>
        <v>109</v>
      </c>
      <c r="R3412">
        <f t="shared" si="271"/>
        <v>81.38</v>
      </c>
      <c r="S3412" s="16">
        <f t="shared" si="272"/>
        <v>42500.041550925926</v>
      </c>
      <c r="T3412" s="16">
        <f t="shared" si="273"/>
        <v>42527.291666666672</v>
      </c>
      <c r="U3412">
        <f t="shared" si="274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 t="s">
        <v>8315</v>
      </c>
      <c r="P3413" t="s">
        <v>8316</v>
      </c>
      <c r="Q3413" s="9">
        <f t="shared" si="270"/>
        <v>104</v>
      </c>
      <c r="R3413">
        <f t="shared" si="271"/>
        <v>199.17</v>
      </c>
      <c r="S3413" s="16">
        <f t="shared" si="272"/>
        <v>42265.022824074069</v>
      </c>
      <c r="T3413" s="16">
        <f t="shared" si="273"/>
        <v>42285.022824074069</v>
      </c>
      <c r="U3413">
        <f t="shared" si="274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 t="s">
        <v>8315</v>
      </c>
      <c r="P3414" t="s">
        <v>8316</v>
      </c>
      <c r="Q3414" s="9">
        <f t="shared" si="270"/>
        <v>100</v>
      </c>
      <c r="R3414">
        <f t="shared" si="271"/>
        <v>115.38</v>
      </c>
      <c r="S3414" s="16">
        <f t="shared" si="272"/>
        <v>41879.959050925929</v>
      </c>
      <c r="T3414" s="16">
        <f t="shared" si="273"/>
        <v>41909.959050925929</v>
      </c>
      <c r="U3414">
        <f t="shared" si="274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 t="s">
        <v>8315</v>
      </c>
      <c r="P3415" t="s">
        <v>8316</v>
      </c>
      <c r="Q3415" s="9">
        <f t="shared" si="270"/>
        <v>130</v>
      </c>
      <c r="R3415">
        <f t="shared" si="271"/>
        <v>46.43</v>
      </c>
      <c r="S3415" s="16">
        <f t="shared" si="272"/>
        <v>42053.733078703706</v>
      </c>
      <c r="T3415" s="16">
        <f t="shared" si="273"/>
        <v>42063.207638888889</v>
      </c>
      <c r="U3415">
        <f t="shared" si="274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 t="s">
        <v>8315</v>
      </c>
      <c r="P3416" t="s">
        <v>8316</v>
      </c>
      <c r="Q3416" s="9">
        <f t="shared" si="270"/>
        <v>104</v>
      </c>
      <c r="R3416">
        <f t="shared" si="271"/>
        <v>70.569999999999993</v>
      </c>
      <c r="S3416" s="16">
        <f t="shared" si="272"/>
        <v>42675.832465277781</v>
      </c>
      <c r="T3416" s="16">
        <f t="shared" si="273"/>
        <v>42705.332638888889</v>
      </c>
      <c r="U3416">
        <f t="shared" si="274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 t="s">
        <v>8315</v>
      </c>
      <c r="P3417" t="s">
        <v>8316</v>
      </c>
      <c r="Q3417" s="9">
        <f t="shared" si="270"/>
        <v>100</v>
      </c>
      <c r="R3417">
        <f t="shared" si="271"/>
        <v>22.22</v>
      </c>
      <c r="S3417" s="16">
        <f t="shared" si="272"/>
        <v>42467.144166666665</v>
      </c>
      <c r="T3417" s="16">
        <f t="shared" si="273"/>
        <v>42477.979166666672</v>
      </c>
      <c r="U3417">
        <f t="shared" si="274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 t="s">
        <v>8315</v>
      </c>
      <c r="P3418" t="s">
        <v>8316</v>
      </c>
      <c r="Q3418" s="9">
        <f t="shared" si="270"/>
        <v>120</v>
      </c>
      <c r="R3418">
        <f t="shared" si="271"/>
        <v>159.47</v>
      </c>
      <c r="S3418" s="16">
        <f t="shared" si="272"/>
        <v>42089.412557870368</v>
      </c>
      <c r="T3418" s="16">
        <f t="shared" si="273"/>
        <v>42117.770833333328</v>
      </c>
      <c r="U3418">
        <f t="shared" si="274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 t="s">
        <v>8315</v>
      </c>
      <c r="P3419" t="s">
        <v>8316</v>
      </c>
      <c r="Q3419" s="9">
        <f t="shared" si="270"/>
        <v>100</v>
      </c>
      <c r="R3419">
        <f t="shared" si="271"/>
        <v>37.78</v>
      </c>
      <c r="S3419" s="16">
        <f t="shared" si="272"/>
        <v>41894.91375</v>
      </c>
      <c r="T3419" s="16">
        <f t="shared" si="273"/>
        <v>41938.029861111114</v>
      </c>
      <c r="U3419">
        <f t="shared" si="274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 t="s">
        <v>8315</v>
      </c>
      <c r="P3420" t="s">
        <v>8316</v>
      </c>
      <c r="Q3420" s="9">
        <f t="shared" si="270"/>
        <v>101</v>
      </c>
      <c r="R3420">
        <f t="shared" si="271"/>
        <v>72.05</v>
      </c>
      <c r="S3420" s="16">
        <f t="shared" si="272"/>
        <v>41752.83457175926</v>
      </c>
      <c r="T3420" s="16">
        <f t="shared" si="273"/>
        <v>41782.83457175926</v>
      </c>
      <c r="U3420">
        <f t="shared" si="274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 t="s">
        <v>8315</v>
      </c>
      <c r="P3421" t="s">
        <v>8316</v>
      </c>
      <c r="Q3421" s="9">
        <f t="shared" si="270"/>
        <v>107</v>
      </c>
      <c r="R3421">
        <f t="shared" si="271"/>
        <v>63.7</v>
      </c>
      <c r="S3421" s="16">
        <f t="shared" si="272"/>
        <v>42448.821585648147</v>
      </c>
      <c r="T3421" s="16">
        <f t="shared" si="273"/>
        <v>42466.895833333328</v>
      </c>
      <c r="U3421">
        <f t="shared" si="274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 t="s">
        <v>8315</v>
      </c>
      <c r="P3422" t="s">
        <v>8316</v>
      </c>
      <c r="Q3422" s="9">
        <f t="shared" si="270"/>
        <v>138</v>
      </c>
      <c r="R3422">
        <f t="shared" si="271"/>
        <v>28.41</v>
      </c>
      <c r="S3422" s="16">
        <f t="shared" si="272"/>
        <v>42405.090300925927</v>
      </c>
      <c r="T3422" s="16">
        <f t="shared" si="273"/>
        <v>42414</v>
      </c>
      <c r="U3422">
        <f t="shared" si="274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 t="s">
        <v>8315</v>
      </c>
      <c r="P3423" t="s">
        <v>8316</v>
      </c>
      <c r="Q3423" s="9">
        <f t="shared" si="270"/>
        <v>101</v>
      </c>
      <c r="R3423">
        <f t="shared" si="271"/>
        <v>103.21</v>
      </c>
      <c r="S3423" s="16">
        <f t="shared" si="272"/>
        <v>42037.791238425925</v>
      </c>
      <c r="T3423" s="16">
        <f t="shared" si="273"/>
        <v>42067.791238425925</v>
      </c>
      <c r="U3423">
        <f t="shared" si="274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 t="s">
        <v>8315</v>
      </c>
      <c r="P3424" t="s">
        <v>8316</v>
      </c>
      <c r="Q3424" s="9">
        <f t="shared" si="270"/>
        <v>109</v>
      </c>
      <c r="R3424">
        <f t="shared" si="271"/>
        <v>71.150000000000006</v>
      </c>
      <c r="S3424" s="16">
        <f t="shared" si="272"/>
        <v>42323.562222222223</v>
      </c>
      <c r="T3424" s="16">
        <f t="shared" si="273"/>
        <v>42352</v>
      </c>
      <c r="U3424">
        <f t="shared" si="274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 t="s">
        <v>8315</v>
      </c>
      <c r="P3425" t="s">
        <v>8316</v>
      </c>
      <c r="Q3425" s="9">
        <f t="shared" si="270"/>
        <v>140</v>
      </c>
      <c r="R3425">
        <f t="shared" si="271"/>
        <v>35</v>
      </c>
      <c r="S3425" s="16">
        <f t="shared" si="272"/>
        <v>42088.911354166667</v>
      </c>
      <c r="T3425" s="16">
        <f t="shared" si="273"/>
        <v>42118.911354166667</v>
      </c>
      <c r="U3425">
        <f t="shared" si="274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 t="s">
        <v>8315</v>
      </c>
      <c r="P3426" t="s">
        <v>8316</v>
      </c>
      <c r="Q3426" s="9">
        <f t="shared" si="270"/>
        <v>104</v>
      </c>
      <c r="R3426">
        <f t="shared" si="271"/>
        <v>81.78</v>
      </c>
      <c r="S3426" s="16">
        <f t="shared" si="272"/>
        <v>42018.676898148144</v>
      </c>
      <c r="T3426" s="16">
        <f t="shared" si="273"/>
        <v>42040.290972222225</v>
      </c>
      <c r="U3426">
        <f t="shared" si="274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 t="s">
        <v>8315</v>
      </c>
      <c r="P3427" t="s">
        <v>8316</v>
      </c>
      <c r="Q3427" s="9">
        <f t="shared" si="270"/>
        <v>103</v>
      </c>
      <c r="R3427">
        <f t="shared" si="271"/>
        <v>297.02999999999997</v>
      </c>
      <c r="S3427" s="16">
        <f t="shared" si="272"/>
        <v>41884.617314814815</v>
      </c>
      <c r="T3427" s="16">
        <f t="shared" si="273"/>
        <v>41916.617314814815</v>
      </c>
      <c r="U3427">
        <f t="shared" si="274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 t="s">
        <v>8315</v>
      </c>
      <c r="P3428" t="s">
        <v>8316</v>
      </c>
      <c r="Q3428" s="9">
        <f t="shared" si="270"/>
        <v>108</v>
      </c>
      <c r="R3428">
        <f t="shared" si="271"/>
        <v>46.61</v>
      </c>
      <c r="S3428" s="16">
        <f t="shared" si="272"/>
        <v>41884.056747685187</v>
      </c>
      <c r="T3428" s="16">
        <f t="shared" si="273"/>
        <v>41903.083333333336</v>
      </c>
      <c r="U3428">
        <f t="shared" si="274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 t="s">
        <v>8315</v>
      </c>
      <c r="P3429" t="s">
        <v>8316</v>
      </c>
      <c r="Q3429" s="9">
        <f t="shared" si="270"/>
        <v>100</v>
      </c>
      <c r="R3429">
        <f t="shared" si="271"/>
        <v>51.72</v>
      </c>
      <c r="S3429" s="16">
        <f t="shared" si="272"/>
        <v>41792.645277777774</v>
      </c>
      <c r="T3429" s="16">
        <f t="shared" si="273"/>
        <v>41822.645277777774</v>
      </c>
      <c r="U3429">
        <f t="shared" si="274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 t="s">
        <v>8315</v>
      </c>
      <c r="P3430" t="s">
        <v>8316</v>
      </c>
      <c r="Q3430" s="9">
        <f t="shared" si="270"/>
        <v>103</v>
      </c>
      <c r="R3430">
        <f t="shared" si="271"/>
        <v>40.29</v>
      </c>
      <c r="S3430" s="16">
        <f t="shared" si="272"/>
        <v>42038.720451388886</v>
      </c>
      <c r="T3430" s="16">
        <f t="shared" si="273"/>
        <v>42063.708333333328</v>
      </c>
      <c r="U3430">
        <f t="shared" si="274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 t="s">
        <v>8315</v>
      </c>
      <c r="P3431" t="s">
        <v>8316</v>
      </c>
      <c r="Q3431" s="9">
        <f t="shared" si="270"/>
        <v>130</v>
      </c>
      <c r="R3431">
        <f t="shared" si="271"/>
        <v>16.25</v>
      </c>
      <c r="S3431" s="16">
        <f t="shared" si="272"/>
        <v>42662.021539351852</v>
      </c>
      <c r="T3431" s="16">
        <f t="shared" si="273"/>
        <v>42676.021539351852</v>
      </c>
      <c r="U3431">
        <f t="shared" si="274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 t="s">
        <v>8315</v>
      </c>
      <c r="P3432" t="s">
        <v>8316</v>
      </c>
      <c r="Q3432" s="9">
        <f t="shared" si="270"/>
        <v>109</v>
      </c>
      <c r="R3432">
        <f t="shared" si="271"/>
        <v>30.15</v>
      </c>
      <c r="S3432" s="16">
        <f t="shared" si="272"/>
        <v>41820.945613425924</v>
      </c>
      <c r="T3432" s="16">
        <f t="shared" si="273"/>
        <v>41850.945613425924</v>
      </c>
      <c r="U3432">
        <f t="shared" si="274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 t="s">
        <v>8315</v>
      </c>
      <c r="P3433" t="s">
        <v>8316</v>
      </c>
      <c r="Q3433" s="9">
        <f t="shared" si="270"/>
        <v>100</v>
      </c>
      <c r="R3433">
        <f t="shared" si="271"/>
        <v>95.24</v>
      </c>
      <c r="S3433" s="16">
        <f t="shared" si="272"/>
        <v>41839.730937500004</v>
      </c>
      <c r="T3433" s="16">
        <f t="shared" si="273"/>
        <v>41869.730937500004</v>
      </c>
      <c r="U3433">
        <f t="shared" si="274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 t="s">
        <v>8315</v>
      </c>
      <c r="P3434" t="s">
        <v>8316</v>
      </c>
      <c r="Q3434" s="9">
        <f t="shared" si="270"/>
        <v>110</v>
      </c>
      <c r="R3434">
        <f t="shared" si="271"/>
        <v>52.21</v>
      </c>
      <c r="S3434" s="16">
        <f t="shared" si="272"/>
        <v>42380.581180555557</v>
      </c>
      <c r="T3434" s="16">
        <f t="shared" si="273"/>
        <v>42405.916666666672</v>
      </c>
      <c r="U3434">
        <f t="shared" si="274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 t="s">
        <v>8315</v>
      </c>
      <c r="P3435" t="s">
        <v>8316</v>
      </c>
      <c r="Q3435" s="9">
        <f t="shared" si="270"/>
        <v>100</v>
      </c>
      <c r="R3435">
        <f t="shared" si="271"/>
        <v>134.15</v>
      </c>
      <c r="S3435" s="16">
        <f t="shared" si="272"/>
        <v>41776.063136574077</v>
      </c>
      <c r="T3435" s="16">
        <f t="shared" si="273"/>
        <v>41807.125</v>
      </c>
      <c r="U3435">
        <f t="shared" si="274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 t="s">
        <v>8315</v>
      </c>
      <c r="P3436" t="s">
        <v>8316</v>
      </c>
      <c r="Q3436" s="9">
        <f t="shared" si="270"/>
        <v>106</v>
      </c>
      <c r="R3436">
        <f t="shared" si="271"/>
        <v>62.83</v>
      </c>
      <c r="S3436" s="16">
        <f t="shared" si="272"/>
        <v>41800.380428240744</v>
      </c>
      <c r="T3436" s="16">
        <f t="shared" si="273"/>
        <v>41830.380428240744</v>
      </c>
      <c r="U3436">
        <f t="shared" si="274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 t="s">
        <v>8315</v>
      </c>
      <c r="P3437" t="s">
        <v>8316</v>
      </c>
      <c r="Q3437" s="9">
        <f t="shared" si="270"/>
        <v>112</v>
      </c>
      <c r="R3437">
        <f t="shared" si="271"/>
        <v>58.95</v>
      </c>
      <c r="S3437" s="16">
        <f t="shared" si="272"/>
        <v>42572.61681712963</v>
      </c>
      <c r="T3437" s="16">
        <f t="shared" si="273"/>
        <v>42589.125</v>
      </c>
      <c r="U3437">
        <f t="shared" si="274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 t="s">
        <v>8315</v>
      </c>
      <c r="P3438" t="s">
        <v>8316</v>
      </c>
      <c r="Q3438" s="9">
        <f t="shared" si="270"/>
        <v>106</v>
      </c>
      <c r="R3438">
        <f t="shared" si="271"/>
        <v>143.11000000000001</v>
      </c>
      <c r="S3438" s="16">
        <f t="shared" si="272"/>
        <v>41851.541585648149</v>
      </c>
      <c r="T3438" s="16">
        <f t="shared" si="273"/>
        <v>41872.686111111114</v>
      </c>
      <c r="U3438">
        <f t="shared" si="274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 t="s">
        <v>8315</v>
      </c>
      <c r="P3439" t="s">
        <v>8316</v>
      </c>
      <c r="Q3439" s="9">
        <f t="shared" si="270"/>
        <v>101</v>
      </c>
      <c r="R3439">
        <f t="shared" si="271"/>
        <v>84.17</v>
      </c>
      <c r="S3439" s="16">
        <f t="shared" si="272"/>
        <v>42205.710879629631</v>
      </c>
      <c r="T3439" s="16">
        <f t="shared" si="273"/>
        <v>42235.710879629631</v>
      </c>
      <c r="U3439">
        <f t="shared" si="274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 t="s">
        <v>8315</v>
      </c>
      <c r="P3440" t="s">
        <v>8316</v>
      </c>
      <c r="Q3440" s="9">
        <f t="shared" si="270"/>
        <v>104</v>
      </c>
      <c r="R3440">
        <f t="shared" si="271"/>
        <v>186.07</v>
      </c>
      <c r="S3440" s="16">
        <f t="shared" si="272"/>
        <v>42100.927858796291</v>
      </c>
      <c r="T3440" s="16">
        <f t="shared" si="273"/>
        <v>42126.875</v>
      </c>
      <c r="U3440">
        <f t="shared" si="274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 t="s">
        <v>8315</v>
      </c>
      <c r="P3441" t="s">
        <v>8316</v>
      </c>
      <c r="Q3441" s="9">
        <f t="shared" si="270"/>
        <v>135</v>
      </c>
      <c r="R3441">
        <f t="shared" si="271"/>
        <v>89.79</v>
      </c>
      <c r="S3441" s="16">
        <f t="shared" si="272"/>
        <v>42374.911226851851</v>
      </c>
      <c r="T3441" s="16">
        <f t="shared" si="273"/>
        <v>42388.207638888889</v>
      </c>
      <c r="U3441">
        <f t="shared" si="274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 t="s">
        <v>8315</v>
      </c>
      <c r="P3442" t="s">
        <v>8316</v>
      </c>
      <c r="Q3442" s="9">
        <f t="shared" si="270"/>
        <v>105</v>
      </c>
      <c r="R3442">
        <f t="shared" si="271"/>
        <v>64.16</v>
      </c>
      <c r="S3442" s="16">
        <f t="shared" si="272"/>
        <v>41809.12300925926</v>
      </c>
      <c r="T3442" s="16">
        <f t="shared" si="273"/>
        <v>41831.677083333336</v>
      </c>
      <c r="U3442">
        <f t="shared" si="274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 t="s">
        <v>8315</v>
      </c>
      <c r="P3443" t="s">
        <v>8316</v>
      </c>
      <c r="Q3443" s="9">
        <f t="shared" si="270"/>
        <v>103</v>
      </c>
      <c r="R3443">
        <f t="shared" si="271"/>
        <v>59.65</v>
      </c>
      <c r="S3443" s="16">
        <f t="shared" si="272"/>
        <v>42294.429641203707</v>
      </c>
      <c r="T3443" s="16">
        <f t="shared" si="273"/>
        <v>42321.845138888893</v>
      </c>
      <c r="U3443">
        <f t="shared" si="274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 t="s">
        <v>8315</v>
      </c>
      <c r="P3444" t="s">
        <v>8316</v>
      </c>
      <c r="Q3444" s="9">
        <f t="shared" si="270"/>
        <v>100</v>
      </c>
      <c r="R3444">
        <f t="shared" si="271"/>
        <v>31.25</v>
      </c>
      <c r="S3444" s="16">
        <f t="shared" si="272"/>
        <v>42124.841111111105</v>
      </c>
      <c r="T3444" s="16">
        <f t="shared" si="273"/>
        <v>42154.841111111105</v>
      </c>
      <c r="U3444">
        <f t="shared" si="274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 t="s">
        <v>8315</v>
      </c>
      <c r="P3445" t="s">
        <v>8316</v>
      </c>
      <c r="Q3445" s="9">
        <f t="shared" si="270"/>
        <v>186</v>
      </c>
      <c r="R3445">
        <f t="shared" si="271"/>
        <v>41.22</v>
      </c>
      <c r="S3445" s="16">
        <f t="shared" si="272"/>
        <v>41861.524837962963</v>
      </c>
      <c r="T3445" s="16">
        <f t="shared" si="273"/>
        <v>41891.524837962963</v>
      </c>
      <c r="U3445">
        <f t="shared" si="274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 t="s">
        <v>8315</v>
      </c>
      <c r="P3446" t="s">
        <v>8316</v>
      </c>
      <c r="Q3446" s="9">
        <f t="shared" si="270"/>
        <v>289</v>
      </c>
      <c r="R3446">
        <f t="shared" si="271"/>
        <v>43.35</v>
      </c>
      <c r="S3446" s="16">
        <f t="shared" si="272"/>
        <v>42521.291504629626</v>
      </c>
      <c r="T3446" s="16">
        <f t="shared" si="273"/>
        <v>42529.582638888889</v>
      </c>
      <c r="U3446">
        <f t="shared" si="274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 t="s">
        <v>8315</v>
      </c>
      <c r="P3447" t="s">
        <v>8316</v>
      </c>
      <c r="Q3447" s="9">
        <f t="shared" si="270"/>
        <v>100</v>
      </c>
      <c r="R3447">
        <f t="shared" si="271"/>
        <v>64.52</v>
      </c>
      <c r="S3447" s="16">
        <f t="shared" si="272"/>
        <v>42272.530509259261</v>
      </c>
      <c r="T3447" s="16">
        <f t="shared" si="273"/>
        <v>42300.530509259261</v>
      </c>
      <c r="U3447">
        <f t="shared" si="274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 t="s">
        <v>8315</v>
      </c>
      <c r="P3448" t="s">
        <v>8316</v>
      </c>
      <c r="Q3448" s="9">
        <f t="shared" si="270"/>
        <v>108</v>
      </c>
      <c r="R3448">
        <f t="shared" si="271"/>
        <v>43.28</v>
      </c>
      <c r="S3448" s="16">
        <f t="shared" si="272"/>
        <v>42016.832465277781</v>
      </c>
      <c r="T3448" s="16">
        <f t="shared" si="273"/>
        <v>42040.513888888891</v>
      </c>
      <c r="U3448">
        <f t="shared" si="274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 t="s">
        <v>8315</v>
      </c>
      <c r="P3449" t="s">
        <v>8316</v>
      </c>
      <c r="Q3449" s="9">
        <f t="shared" si="270"/>
        <v>108</v>
      </c>
      <c r="R3449">
        <f t="shared" si="271"/>
        <v>77</v>
      </c>
      <c r="S3449" s="16">
        <f t="shared" si="272"/>
        <v>42402.889027777783</v>
      </c>
      <c r="T3449" s="16">
        <f t="shared" si="273"/>
        <v>42447.847361111111</v>
      </c>
      <c r="U3449">
        <f t="shared" si="274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 t="s">
        <v>8315</v>
      </c>
      <c r="P3450" t="s">
        <v>8316</v>
      </c>
      <c r="Q3450" s="9">
        <f t="shared" si="270"/>
        <v>110</v>
      </c>
      <c r="R3450">
        <f t="shared" si="271"/>
        <v>51.22</v>
      </c>
      <c r="S3450" s="16">
        <f t="shared" si="272"/>
        <v>41960.119085648148</v>
      </c>
      <c r="T3450" s="16">
        <f t="shared" si="273"/>
        <v>41990.119085648148</v>
      </c>
      <c r="U3450">
        <f t="shared" si="274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 t="s">
        <v>8315</v>
      </c>
      <c r="P3451" t="s">
        <v>8316</v>
      </c>
      <c r="Q3451" s="9">
        <f t="shared" si="270"/>
        <v>171</v>
      </c>
      <c r="R3451">
        <f t="shared" si="271"/>
        <v>68.25</v>
      </c>
      <c r="S3451" s="16">
        <f t="shared" si="272"/>
        <v>42532.052523148144</v>
      </c>
      <c r="T3451" s="16">
        <f t="shared" si="273"/>
        <v>42560.166666666672</v>
      </c>
      <c r="U3451">
        <f t="shared" si="274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 t="s">
        <v>8315</v>
      </c>
      <c r="P3452" t="s">
        <v>8316</v>
      </c>
      <c r="Q3452" s="9">
        <f t="shared" si="270"/>
        <v>152</v>
      </c>
      <c r="R3452">
        <f t="shared" si="271"/>
        <v>19.489999999999998</v>
      </c>
      <c r="S3452" s="16">
        <f t="shared" si="272"/>
        <v>42036.704525462963</v>
      </c>
      <c r="T3452" s="16">
        <f t="shared" si="273"/>
        <v>42096.662858796291</v>
      </c>
      <c r="U3452">
        <f t="shared" si="274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 t="s">
        <v>8315</v>
      </c>
      <c r="P3453" t="s">
        <v>8316</v>
      </c>
      <c r="Q3453" s="9">
        <f t="shared" si="270"/>
        <v>101</v>
      </c>
      <c r="R3453">
        <f t="shared" si="271"/>
        <v>41.13</v>
      </c>
      <c r="S3453" s="16">
        <f t="shared" si="272"/>
        <v>42088.723692129628</v>
      </c>
      <c r="T3453" s="16">
        <f t="shared" si="273"/>
        <v>42115.723692129628</v>
      </c>
      <c r="U3453">
        <f t="shared" si="274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 t="s">
        <v>8315</v>
      </c>
      <c r="P3454" t="s">
        <v>8316</v>
      </c>
      <c r="Q3454" s="9">
        <f t="shared" si="270"/>
        <v>153</v>
      </c>
      <c r="R3454">
        <f t="shared" si="271"/>
        <v>41.41</v>
      </c>
      <c r="S3454" s="16">
        <f t="shared" si="272"/>
        <v>41820.639189814814</v>
      </c>
      <c r="T3454" s="16">
        <f t="shared" si="273"/>
        <v>41843.165972222225</v>
      </c>
      <c r="U3454">
        <f t="shared" si="274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 t="s">
        <v>8315</v>
      </c>
      <c r="P3455" t="s">
        <v>8316</v>
      </c>
      <c r="Q3455" s="9">
        <f t="shared" si="270"/>
        <v>128</v>
      </c>
      <c r="R3455">
        <f t="shared" si="271"/>
        <v>27.5</v>
      </c>
      <c r="S3455" s="16">
        <f t="shared" si="272"/>
        <v>42535.97865740741</v>
      </c>
      <c r="T3455" s="16">
        <f t="shared" si="273"/>
        <v>42595.97865740741</v>
      </c>
      <c r="U3455">
        <f t="shared" si="274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 t="s">
        <v>8315</v>
      </c>
      <c r="P3456" t="s">
        <v>8316</v>
      </c>
      <c r="Q3456" s="9">
        <f t="shared" si="270"/>
        <v>101</v>
      </c>
      <c r="R3456">
        <f t="shared" si="271"/>
        <v>33.57</v>
      </c>
      <c r="S3456" s="16">
        <f t="shared" si="272"/>
        <v>41821.698599537034</v>
      </c>
      <c r="T3456" s="16">
        <f t="shared" si="273"/>
        <v>41851.698599537034</v>
      </c>
      <c r="U3456">
        <f t="shared" si="274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 t="s">
        <v>8315</v>
      </c>
      <c r="P3457" t="s">
        <v>8316</v>
      </c>
      <c r="Q3457" s="9">
        <f t="shared" si="270"/>
        <v>101</v>
      </c>
      <c r="R3457">
        <f t="shared" si="271"/>
        <v>145.87</v>
      </c>
      <c r="S3457" s="16">
        <f t="shared" si="272"/>
        <v>42626.7503125</v>
      </c>
      <c r="T3457" s="16">
        <f t="shared" si="273"/>
        <v>42656.7503125</v>
      </c>
      <c r="U3457">
        <f t="shared" si="274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 t="s">
        <v>8315</v>
      </c>
      <c r="P3458" t="s">
        <v>8316</v>
      </c>
      <c r="Q3458" s="9">
        <f t="shared" ref="Q3458:Q3521" si="275">ROUND(E3458/D3458*100,0)</f>
        <v>191</v>
      </c>
      <c r="R3458">
        <f t="shared" si="271"/>
        <v>358.69</v>
      </c>
      <c r="S3458" s="16">
        <f t="shared" si="272"/>
        <v>41821.205636574072</v>
      </c>
      <c r="T3458" s="16">
        <f t="shared" si="273"/>
        <v>41852.290972222225</v>
      </c>
      <c r="U3458">
        <f t="shared" si="274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 t="s">
        <v>8315</v>
      </c>
      <c r="P3459" t="s">
        <v>8316</v>
      </c>
      <c r="Q3459" s="9">
        <f t="shared" si="275"/>
        <v>140</v>
      </c>
      <c r="R3459">
        <f t="shared" ref="R3459:R3522" si="276">IFERROR(ROUND(E3459/L3459,2),0)</f>
        <v>50.98</v>
      </c>
      <c r="S3459" s="16">
        <f t="shared" ref="S3459:S3522" si="277">(((J3459/60)/60)/24)+DATE(1970,1,1)</f>
        <v>42016.706678240742</v>
      </c>
      <c r="T3459" s="16">
        <f t="shared" ref="T3459:T3522" si="278">(((I3459/60)/60)/24)+DATE(1970,1,1)</f>
        <v>42047.249305555553</v>
      </c>
      <c r="U3459">
        <f t="shared" si="274"/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 t="s">
        <v>8315</v>
      </c>
      <c r="P3460" t="s">
        <v>8316</v>
      </c>
      <c r="Q3460" s="9">
        <f t="shared" si="275"/>
        <v>124</v>
      </c>
      <c r="R3460">
        <f t="shared" si="276"/>
        <v>45.04</v>
      </c>
      <c r="S3460" s="16">
        <f t="shared" si="277"/>
        <v>42011.202581018515</v>
      </c>
      <c r="T3460" s="16">
        <f t="shared" si="278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 t="s">
        <v>8315</v>
      </c>
      <c r="P3461" t="s">
        <v>8316</v>
      </c>
      <c r="Q3461" s="9">
        <f t="shared" si="275"/>
        <v>126</v>
      </c>
      <c r="R3461">
        <f t="shared" si="276"/>
        <v>17.53</v>
      </c>
      <c r="S3461" s="16">
        <f t="shared" si="277"/>
        <v>42480.479861111111</v>
      </c>
      <c r="T3461" s="16">
        <f t="shared" si="278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 t="s">
        <v>8315</v>
      </c>
      <c r="P3462" t="s">
        <v>8316</v>
      </c>
      <c r="Q3462" s="9">
        <f t="shared" si="275"/>
        <v>190</v>
      </c>
      <c r="R3462">
        <f t="shared" si="276"/>
        <v>50</v>
      </c>
      <c r="S3462" s="16">
        <f t="shared" si="277"/>
        <v>41852.527222222219</v>
      </c>
      <c r="T3462" s="16">
        <f t="shared" si="278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 t="s">
        <v>8315</v>
      </c>
      <c r="P3463" t="s">
        <v>8316</v>
      </c>
      <c r="Q3463" s="9">
        <f t="shared" si="275"/>
        <v>139</v>
      </c>
      <c r="R3463">
        <f t="shared" si="276"/>
        <v>57.92</v>
      </c>
      <c r="S3463" s="16">
        <f t="shared" si="277"/>
        <v>42643.632858796293</v>
      </c>
      <c r="T3463" s="16">
        <f t="shared" si="278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 t="s">
        <v>8315</v>
      </c>
      <c r="P3464" t="s">
        <v>8316</v>
      </c>
      <c r="Q3464" s="9">
        <f t="shared" si="275"/>
        <v>202</v>
      </c>
      <c r="R3464">
        <f t="shared" si="276"/>
        <v>29.71</v>
      </c>
      <c r="S3464" s="16">
        <f t="shared" si="277"/>
        <v>42179.898472222223</v>
      </c>
      <c r="T3464" s="16">
        <f t="shared" si="278"/>
        <v>42195.75</v>
      </c>
      <c r="U3464">
        <f t="shared" ref="U3464:U3527" si="279">YEAR(S3464)</f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 t="s">
        <v>8315</v>
      </c>
      <c r="P3465" t="s">
        <v>8316</v>
      </c>
      <c r="Q3465" s="9">
        <f t="shared" si="275"/>
        <v>103</v>
      </c>
      <c r="R3465">
        <f t="shared" si="276"/>
        <v>90.68</v>
      </c>
      <c r="S3465" s="16">
        <f t="shared" si="277"/>
        <v>42612.918807870374</v>
      </c>
      <c r="T3465" s="16">
        <f t="shared" si="278"/>
        <v>42654.165972222225</v>
      </c>
      <c r="U3465">
        <f t="shared" si="279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 t="s">
        <v>8315</v>
      </c>
      <c r="P3466" t="s">
        <v>8316</v>
      </c>
      <c r="Q3466" s="9">
        <f t="shared" si="275"/>
        <v>102</v>
      </c>
      <c r="R3466">
        <f t="shared" si="276"/>
        <v>55.01</v>
      </c>
      <c r="S3466" s="16">
        <f t="shared" si="277"/>
        <v>42575.130057870367</v>
      </c>
      <c r="T3466" s="16">
        <f t="shared" si="278"/>
        <v>42605.130057870367</v>
      </c>
      <c r="U3466">
        <f t="shared" si="279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 t="s">
        <v>8315</v>
      </c>
      <c r="P3467" t="s">
        <v>8316</v>
      </c>
      <c r="Q3467" s="9">
        <f t="shared" si="275"/>
        <v>103</v>
      </c>
      <c r="R3467">
        <f t="shared" si="276"/>
        <v>57.22</v>
      </c>
      <c r="S3467" s="16">
        <f t="shared" si="277"/>
        <v>42200.625833333332</v>
      </c>
      <c r="T3467" s="16">
        <f t="shared" si="278"/>
        <v>42225.666666666672</v>
      </c>
      <c r="U3467">
        <f t="shared" si="279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 t="s">
        <v>8315</v>
      </c>
      <c r="P3468" t="s">
        <v>8316</v>
      </c>
      <c r="Q3468" s="9">
        <f t="shared" si="275"/>
        <v>127</v>
      </c>
      <c r="R3468">
        <f t="shared" si="276"/>
        <v>72.95</v>
      </c>
      <c r="S3468" s="16">
        <f t="shared" si="277"/>
        <v>42420.019097222219</v>
      </c>
      <c r="T3468" s="16">
        <f t="shared" si="278"/>
        <v>42479.977430555555</v>
      </c>
      <c r="U3468">
        <f t="shared" si="279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 t="s">
        <v>8315</v>
      </c>
      <c r="P3469" t="s">
        <v>8316</v>
      </c>
      <c r="Q3469" s="9">
        <f t="shared" si="275"/>
        <v>101</v>
      </c>
      <c r="R3469">
        <f t="shared" si="276"/>
        <v>64.47</v>
      </c>
      <c r="S3469" s="16">
        <f t="shared" si="277"/>
        <v>42053.671666666662</v>
      </c>
      <c r="T3469" s="16">
        <f t="shared" si="278"/>
        <v>42083.630000000005</v>
      </c>
      <c r="U3469">
        <f t="shared" si="279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 t="s">
        <v>8315</v>
      </c>
      <c r="P3470" t="s">
        <v>8316</v>
      </c>
      <c r="Q3470" s="9">
        <f t="shared" si="275"/>
        <v>122</v>
      </c>
      <c r="R3470">
        <f t="shared" si="276"/>
        <v>716.35</v>
      </c>
      <c r="S3470" s="16">
        <f t="shared" si="277"/>
        <v>42605.765381944439</v>
      </c>
      <c r="T3470" s="16">
        <f t="shared" si="278"/>
        <v>42634.125</v>
      </c>
      <c r="U3470">
        <f t="shared" si="279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 t="s">
        <v>8315</v>
      </c>
      <c r="P3471" t="s">
        <v>8316</v>
      </c>
      <c r="Q3471" s="9">
        <f t="shared" si="275"/>
        <v>113</v>
      </c>
      <c r="R3471">
        <f t="shared" si="276"/>
        <v>50.4</v>
      </c>
      <c r="S3471" s="16">
        <f t="shared" si="277"/>
        <v>42458.641724537039</v>
      </c>
      <c r="T3471" s="16">
        <f t="shared" si="278"/>
        <v>42488.641724537039</v>
      </c>
      <c r="U3471">
        <f t="shared" si="279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 t="s">
        <v>8315</v>
      </c>
      <c r="P3472" t="s">
        <v>8316</v>
      </c>
      <c r="Q3472" s="9">
        <f t="shared" si="275"/>
        <v>150</v>
      </c>
      <c r="R3472">
        <f t="shared" si="276"/>
        <v>41.67</v>
      </c>
      <c r="S3472" s="16">
        <f t="shared" si="277"/>
        <v>42529.022013888884</v>
      </c>
      <c r="T3472" s="16">
        <f t="shared" si="278"/>
        <v>42566.901388888888</v>
      </c>
      <c r="U3472">
        <f t="shared" si="279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 t="s">
        <v>8315</v>
      </c>
      <c r="P3473" t="s">
        <v>8316</v>
      </c>
      <c r="Q3473" s="9">
        <f t="shared" si="275"/>
        <v>215</v>
      </c>
      <c r="R3473">
        <f t="shared" si="276"/>
        <v>35.770000000000003</v>
      </c>
      <c r="S3473" s="16">
        <f t="shared" si="277"/>
        <v>41841.820486111108</v>
      </c>
      <c r="T3473" s="16">
        <f t="shared" si="278"/>
        <v>41882.833333333336</v>
      </c>
      <c r="U3473">
        <f t="shared" si="279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 t="s">
        <v>8315</v>
      </c>
      <c r="P3474" t="s">
        <v>8316</v>
      </c>
      <c r="Q3474" s="9">
        <f t="shared" si="275"/>
        <v>102</v>
      </c>
      <c r="R3474">
        <f t="shared" si="276"/>
        <v>88.74</v>
      </c>
      <c r="S3474" s="16">
        <f t="shared" si="277"/>
        <v>41928.170497685183</v>
      </c>
      <c r="T3474" s="16">
        <f t="shared" si="278"/>
        <v>41949.249305555553</v>
      </c>
      <c r="U3474">
        <f t="shared" si="279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 t="s">
        <v>8315</v>
      </c>
      <c r="P3475" t="s">
        <v>8316</v>
      </c>
      <c r="Q3475" s="9">
        <f t="shared" si="275"/>
        <v>100</v>
      </c>
      <c r="R3475">
        <f t="shared" si="276"/>
        <v>148.47999999999999</v>
      </c>
      <c r="S3475" s="16">
        <f t="shared" si="277"/>
        <v>42062.834444444445</v>
      </c>
      <c r="T3475" s="16">
        <f t="shared" si="278"/>
        <v>42083.852083333331</v>
      </c>
      <c r="U3475">
        <f t="shared" si="279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 t="s">
        <v>8315</v>
      </c>
      <c r="P3476" t="s">
        <v>8316</v>
      </c>
      <c r="Q3476" s="9">
        <f t="shared" si="275"/>
        <v>101</v>
      </c>
      <c r="R3476">
        <f t="shared" si="276"/>
        <v>51.79</v>
      </c>
      <c r="S3476" s="16">
        <f t="shared" si="277"/>
        <v>42541.501516203702</v>
      </c>
      <c r="T3476" s="16">
        <f t="shared" si="278"/>
        <v>42571.501516203702</v>
      </c>
      <c r="U3476">
        <f t="shared" si="279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 t="s">
        <v>8315</v>
      </c>
      <c r="P3477" t="s">
        <v>8316</v>
      </c>
      <c r="Q3477" s="9">
        <f t="shared" si="275"/>
        <v>113</v>
      </c>
      <c r="R3477">
        <f t="shared" si="276"/>
        <v>20</v>
      </c>
      <c r="S3477" s="16">
        <f t="shared" si="277"/>
        <v>41918.880833333329</v>
      </c>
      <c r="T3477" s="16">
        <f t="shared" si="278"/>
        <v>41946</v>
      </c>
      <c r="U3477">
        <f t="shared" si="279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 t="s">
        <v>8315</v>
      </c>
      <c r="P3478" t="s">
        <v>8316</v>
      </c>
      <c r="Q3478" s="9">
        <f t="shared" si="275"/>
        <v>104</v>
      </c>
      <c r="R3478">
        <f t="shared" si="276"/>
        <v>52</v>
      </c>
      <c r="S3478" s="16">
        <f t="shared" si="277"/>
        <v>41921.279976851853</v>
      </c>
      <c r="T3478" s="16">
        <f t="shared" si="278"/>
        <v>41939.125</v>
      </c>
      <c r="U3478">
        <f t="shared" si="279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 t="s">
        <v>8315</v>
      </c>
      <c r="P3479" t="s">
        <v>8316</v>
      </c>
      <c r="Q3479" s="9">
        <f t="shared" si="275"/>
        <v>115</v>
      </c>
      <c r="R3479">
        <f t="shared" si="276"/>
        <v>53.23</v>
      </c>
      <c r="S3479" s="16">
        <f t="shared" si="277"/>
        <v>42128.736608796295</v>
      </c>
      <c r="T3479" s="16">
        <f t="shared" si="278"/>
        <v>42141.125</v>
      </c>
      <c r="U3479">
        <f t="shared" si="279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 t="s">
        <v>8315</v>
      </c>
      <c r="P3480" t="s">
        <v>8316</v>
      </c>
      <c r="Q3480" s="9">
        <f t="shared" si="275"/>
        <v>113</v>
      </c>
      <c r="R3480">
        <f t="shared" si="276"/>
        <v>39.6</v>
      </c>
      <c r="S3480" s="16">
        <f t="shared" si="277"/>
        <v>42053.916921296302</v>
      </c>
      <c r="T3480" s="16">
        <f t="shared" si="278"/>
        <v>42079.875</v>
      </c>
      <c r="U3480">
        <f t="shared" si="279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 t="s">
        <v>8315</v>
      </c>
      <c r="P3481" t="s">
        <v>8316</v>
      </c>
      <c r="Q3481" s="9">
        <f t="shared" si="275"/>
        <v>128</v>
      </c>
      <c r="R3481">
        <f t="shared" si="276"/>
        <v>34.25</v>
      </c>
      <c r="S3481" s="16">
        <f t="shared" si="277"/>
        <v>41781.855092592588</v>
      </c>
      <c r="T3481" s="16">
        <f t="shared" si="278"/>
        <v>41811.855092592588</v>
      </c>
      <c r="U3481">
        <f t="shared" si="279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 t="s">
        <v>8315</v>
      </c>
      <c r="P3482" t="s">
        <v>8316</v>
      </c>
      <c r="Q3482" s="9">
        <f t="shared" si="275"/>
        <v>143</v>
      </c>
      <c r="R3482">
        <f t="shared" si="276"/>
        <v>164.62</v>
      </c>
      <c r="S3482" s="16">
        <f t="shared" si="277"/>
        <v>42171.317442129628</v>
      </c>
      <c r="T3482" s="16">
        <f t="shared" si="278"/>
        <v>42195.875</v>
      </c>
      <c r="U3482">
        <f t="shared" si="279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 t="s">
        <v>8315</v>
      </c>
      <c r="P3483" t="s">
        <v>8316</v>
      </c>
      <c r="Q3483" s="9">
        <f t="shared" si="275"/>
        <v>119</v>
      </c>
      <c r="R3483">
        <f t="shared" si="276"/>
        <v>125.05</v>
      </c>
      <c r="S3483" s="16">
        <f t="shared" si="277"/>
        <v>41989.24754629629</v>
      </c>
      <c r="T3483" s="16">
        <f t="shared" si="278"/>
        <v>42006.24754629629</v>
      </c>
      <c r="U3483">
        <f t="shared" si="279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 t="s">
        <v>8315</v>
      </c>
      <c r="P3484" t="s">
        <v>8316</v>
      </c>
      <c r="Q3484" s="9">
        <f t="shared" si="275"/>
        <v>138</v>
      </c>
      <c r="R3484">
        <f t="shared" si="276"/>
        <v>51.88</v>
      </c>
      <c r="S3484" s="16">
        <f t="shared" si="277"/>
        <v>41796.771597222221</v>
      </c>
      <c r="T3484" s="16">
        <f t="shared" si="278"/>
        <v>41826.771597222221</v>
      </c>
      <c r="U3484">
        <f t="shared" si="279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 t="s">
        <v>8315</v>
      </c>
      <c r="P3485" t="s">
        <v>8316</v>
      </c>
      <c r="Q3485" s="9">
        <f t="shared" si="275"/>
        <v>160</v>
      </c>
      <c r="R3485">
        <f t="shared" si="276"/>
        <v>40.29</v>
      </c>
      <c r="S3485" s="16">
        <f t="shared" si="277"/>
        <v>41793.668761574074</v>
      </c>
      <c r="T3485" s="16">
        <f t="shared" si="278"/>
        <v>41823.668761574074</v>
      </c>
      <c r="U3485">
        <f t="shared" si="279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 t="s">
        <v>8315</v>
      </c>
      <c r="P3486" t="s">
        <v>8316</v>
      </c>
      <c r="Q3486" s="9">
        <f t="shared" si="275"/>
        <v>114</v>
      </c>
      <c r="R3486">
        <f t="shared" si="276"/>
        <v>64.91</v>
      </c>
      <c r="S3486" s="16">
        <f t="shared" si="277"/>
        <v>42506.760405092587</v>
      </c>
      <c r="T3486" s="16">
        <f t="shared" si="278"/>
        <v>42536.760405092587</v>
      </c>
      <c r="U3486">
        <f t="shared" si="279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 t="s">
        <v>8315</v>
      </c>
      <c r="P3487" t="s">
        <v>8316</v>
      </c>
      <c r="Q3487" s="9">
        <f t="shared" si="275"/>
        <v>101</v>
      </c>
      <c r="R3487">
        <f t="shared" si="276"/>
        <v>55.33</v>
      </c>
      <c r="S3487" s="16">
        <f t="shared" si="277"/>
        <v>42372.693055555559</v>
      </c>
      <c r="T3487" s="16">
        <f t="shared" si="278"/>
        <v>42402.693055555559</v>
      </c>
      <c r="U3487">
        <f t="shared" si="279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 t="s">
        <v>8315</v>
      </c>
      <c r="P3488" t="s">
        <v>8316</v>
      </c>
      <c r="Q3488" s="9">
        <f t="shared" si="275"/>
        <v>155</v>
      </c>
      <c r="R3488">
        <f t="shared" si="276"/>
        <v>83.14</v>
      </c>
      <c r="S3488" s="16">
        <f t="shared" si="277"/>
        <v>42126.87501157407</v>
      </c>
      <c r="T3488" s="16">
        <f t="shared" si="278"/>
        <v>42158.290972222225</v>
      </c>
      <c r="U3488">
        <f t="shared" si="279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 t="s">
        <v>8315</v>
      </c>
      <c r="P3489" t="s">
        <v>8316</v>
      </c>
      <c r="Q3489" s="9">
        <f t="shared" si="275"/>
        <v>128</v>
      </c>
      <c r="R3489">
        <f t="shared" si="276"/>
        <v>38.71</v>
      </c>
      <c r="S3489" s="16">
        <f t="shared" si="277"/>
        <v>42149.940416666665</v>
      </c>
      <c r="T3489" s="16">
        <f t="shared" si="278"/>
        <v>42179.940416666665</v>
      </c>
      <c r="U3489">
        <f t="shared" si="279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 t="s">
        <v>8315</v>
      </c>
      <c r="P3490" t="s">
        <v>8316</v>
      </c>
      <c r="Q3490" s="9">
        <f t="shared" si="275"/>
        <v>121</v>
      </c>
      <c r="R3490">
        <f t="shared" si="276"/>
        <v>125.38</v>
      </c>
      <c r="S3490" s="16">
        <f t="shared" si="277"/>
        <v>42087.768055555556</v>
      </c>
      <c r="T3490" s="16">
        <f t="shared" si="278"/>
        <v>42111.666666666672</v>
      </c>
      <c r="U3490">
        <f t="shared" si="279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 t="s">
        <v>8315</v>
      </c>
      <c r="P3491" t="s">
        <v>8316</v>
      </c>
      <c r="Q3491" s="9">
        <f t="shared" si="275"/>
        <v>113</v>
      </c>
      <c r="R3491">
        <f t="shared" si="276"/>
        <v>78.260000000000005</v>
      </c>
      <c r="S3491" s="16">
        <f t="shared" si="277"/>
        <v>41753.635775462964</v>
      </c>
      <c r="T3491" s="16">
        <f t="shared" si="278"/>
        <v>41783.875</v>
      </c>
      <c r="U3491">
        <f t="shared" si="279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 t="s">
        <v>8315</v>
      </c>
      <c r="P3492" t="s">
        <v>8316</v>
      </c>
      <c r="Q3492" s="9">
        <f t="shared" si="275"/>
        <v>128</v>
      </c>
      <c r="R3492">
        <f t="shared" si="276"/>
        <v>47.22</v>
      </c>
      <c r="S3492" s="16">
        <f t="shared" si="277"/>
        <v>42443.802361111113</v>
      </c>
      <c r="T3492" s="16">
        <f t="shared" si="278"/>
        <v>42473.802361111113</v>
      </c>
      <c r="U3492">
        <f t="shared" si="279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 t="s">
        <v>8315</v>
      </c>
      <c r="P3493" t="s">
        <v>8316</v>
      </c>
      <c r="Q3493" s="9">
        <f t="shared" si="275"/>
        <v>158</v>
      </c>
      <c r="R3493">
        <f t="shared" si="276"/>
        <v>79.099999999999994</v>
      </c>
      <c r="S3493" s="16">
        <f t="shared" si="277"/>
        <v>42121.249814814815</v>
      </c>
      <c r="T3493" s="16">
        <f t="shared" si="278"/>
        <v>42142.249814814815</v>
      </c>
      <c r="U3493">
        <f t="shared" si="279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 t="s">
        <v>8315</v>
      </c>
      <c r="P3494" t="s">
        <v>8316</v>
      </c>
      <c r="Q3494" s="9">
        <f t="shared" si="275"/>
        <v>105</v>
      </c>
      <c r="R3494">
        <f t="shared" si="276"/>
        <v>114.29</v>
      </c>
      <c r="S3494" s="16">
        <f t="shared" si="277"/>
        <v>42268.009224537032</v>
      </c>
      <c r="T3494" s="16">
        <f t="shared" si="278"/>
        <v>42303.009224537032</v>
      </c>
      <c r="U3494">
        <f t="shared" si="279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 t="s">
        <v>8315</v>
      </c>
      <c r="P3495" t="s">
        <v>8316</v>
      </c>
      <c r="Q3495" s="9">
        <f t="shared" si="275"/>
        <v>100</v>
      </c>
      <c r="R3495">
        <f t="shared" si="276"/>
        <v>51.72</v>
      </c>
      <c r="S3495" s="16">
        <f t="shared" si="277"/>
        <v>41848.866157407407</v>
      </c>
      <c r="T3495" s="16">
        <f t="shared" si="278"/>
        <v>41868.21597222222</v>
      </c>
      <c r="U3495">
        <f t="shared" si="279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 t="s">
        <v>8315</v>
      </c>
      <c r="P3496" t="s">
        <v>8316</v>
      </c>
      <c r="Q3496" s="9">
        <f t="shared" si="275"/>
        <v>100</v>
      </c>
      <c r="R3496">
        <f t="shared" si="276"/>
        <v>30.77</v>
      </c>
      <c r="S3496" s="16">
        <f t="shared" si="277"/>
        <v>42689.214988425927</v>
      </c>
      <c r="T3496" s="16">
        <f t="shared" si="278"/>
        <v>42700.25</v>
      </c>
      <c r="U3496">
        <f t="shared" si="279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 t="s">
        <v>8315</v>
      </c>
      <c r="P3497" t="s">
        <v>8316</v>
      </c>
      <c r="Q3497" s="9">
        <f t="shared" si="275"/>
        <v>107</v>
      </c>
      <c r="R3497">
        <f t="shared" si="276"/>
        <v>74.209999999999994</v>
      </c>
      <c r="S3497" s="16">
        <f t="shared" si="277"/>
        <v>41915.762835648151</v>
      </c>
      <c r="T3497" s="16">
        <f t="shared" si="278"/>
        <v>41944.720833333333</v>
      </c>
      <c r="U3497">
        <f t="shared" si="279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 t="s">
        <v>8315</v>
      </c>
      <c r="P3498" t="s">
        <v>8316</v>
      </c>
      <c r="Q3498" s="9">
        <f t="shared" si="275"/>
        <v>124</v>
      </c>
      <c r="R3498">
        <f t="shared" si="276"/>
        <v>47.85</v>
      </c>
      <c r="S3498" s="16">
        <f t="shared" si="277"/>
        <v>42584.846828703703</v>
      </c>
      <c r="T3498" s="16">
        <f t="shared" si="278"/>
        <v>42624.846828703703</v>
      </c>
      <c r="U3498">
        <f t="shared" si="279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 t="s">
        <v>8315</v>
      </c>
      <c r="P3499" t="s">
        <v>8316</v>
      </c>
      <c r="Q3499" s="9">
        <f t="shared" si="275"/>
        <v>109</v>
      </c>
      <c r="R3499">
        <f t="shared" si="276"/>
        <v>34.409999999999997</v>
      </c>
      <c r="S3499" s="16">
        <f t="shared" si="277"/>
        <v>42511.741944444439</v>
      </c>
      <c r="T3499" s="16">
        <f t="shared" si="278"/>
        <v>42523.916666666672</v>
      </c>
      <c r="U3499">
        <f t="shared" si="279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 t="s">
        <v>8315</v>
      </c>
      <c r="P3500" t="s">
        <v>8316</v>
      </c>
      <c r="Q3500" s="9">
        <f t="shared" si="275"/>
        <v>102</v>
      </c>
      <c r="R3500">
        <f t="shared" si="276"/>
        <v>40.24</v>
      </c>
      <c r="S3500" s="16">
        <f t="shared" si="277"/>
        <v>42459.15861111111</v>
      </c>
      <c r="T3500" s="16">
        <f t="shared" si="278"/>
        <v>42518.905555555553</v>
      </c>
      <c r="U3500">
        <f t="shared" si="279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 t="s">
        <v>8315</v>
      </c>
      <c r="P3501" t="s">
        <v>8316</v>
      </c>
      <c r="Q3501" s="9">
        <f t="shared" si="275"/>
        <v>106</v>
      </c>
      <c r="R3501">
        <f t="shared" si="276"/>
        <v>60.29</v>
      </c>
      <c r="S3501" s="16">
        <f t="shared" si="277"/>
        <v>42132.036168981482</v>
      </c>
      <c r="T3501" s="16">
        <f t="shared" si="278"/>
        <v>42186.290972222225</v>
      </c>
      <c r="U3501">
        <f t="shared" si="279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 t="s">
        <v>8315</v>
      </c>
      <c r="P3502" t="s">
        <v>8316</v>
      </c>
      <c r="Q3502" s="9">
        <f t="shared" si="275"/>
        <v>106</v>
      </c>
      <c r="R3502">
        <f t="shared" si="276"/>
        <v>25.31</v>
      </c>
      <c r="S3502" s="16">
        <f t="shared" si="277"/>
        <v>42419.91942129629</v>
      </c>
      <c r="T3502" s="16">
        <f t="shared" si="278"/>
        <v>42436.207638888889</v>
      </c>
      <c r="U3502">
        <f t="shared" si="279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 t="s">
        <v>8315</v>
      </c>
      <c r="P3503" t="s">
        <v>8316</v>
      </c>
      <c r="Q3503" s="9">
        <f t="shared" si="275"/>
        <v>101</v>
      </c>
      <c r="R3503">
        <f t="shared" si="276"/>
        <v>35.950000000000003</v>
      </c>
      <c r="S3503" s="16">
        <f t="shared" si="277"/>
        <v>42233.763831018514</v>
      </c>
      <c r="T3503" s="16">
        <f t="shared" si="278"/>
        <v>42258.763831018514</v>
      </c>
      <c r="U3503">
        <f t="shared" si="279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 t="s">
        <v>8315</v>
      </c>
      <c r="P3504" t="s">
        <v>8316</v>
      </c>
      <c r="Q3504" s="9">
        <f t="shared" si="275"/>
        <v>105</v>
      </c>
      <c r="R3504">
        <f t="shared" si="276"/>
        <v>136</v>
      </c>
      <c r="S3504" s="16">
        <f t="shared" si="277"/>
        <v>42430.839398148149</v>
      </c>
      <c r="T3504" s="16">
        <f t="shared" si="278"/>
        <v>42445.165972222225</v>
      </c>
      <c r="U3504">
        <f t="shared" si="279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 t="s">
        <v>8315</v>
      </c>
      <c r="P3505" t="s">
        <v>8316</v>
      </c>
      <c r="Q3505" s="9">
        <f t="shared" si="275"/>
        <v>108</v>
      </c>
      <c r="R3505">
        <f t="shared" si="276"/>
        <v>70.760000000000005</v>
      </c>
      <c r="S3505" s="16">
        <f t="shared" si="277"/>
        <v>42545.478333333333</v>
      </c>
      <c r="T3505" s="16">
        <f t="shared" si="278"/>
        <v>42575.478333333333</v>
      </c>
      <c r="U3505">
        <f t="shared" si="279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 t="s">
        <v>8315</v>
      </c>
      <c r="P3506" t="s">
        <v>8316</v>
      </c>
      <c r="Q3506" s="9">
        <f t="shared" si="275"/>
        <v>100</v>
      </c>
      <c r="R3506">
        <f t="shared" si="276"/>
        <v>125</v>
      </c>
      <c r="S3506" s="16">
        <f t="shared" si="277"/>
        <v>42297.748738425929</v>
      </c>
      <c r="T3506" s="16">
        <f t="shared" si="278"/>
        <v>42327.790405092594</v>
      </c>
      <c r="U3506">
        <f t="shared" si="279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 t="s">
        <v>8315</v>
      </c>
      <c r="P3507" t="s">
        <v>8316</v>
      </c>
      <c r="Q3507" s="9">
        <f t="shared" si="275"/>
        <v>104</v>
      </c>
      <c r="R3507">
        <f t="shared" si="276"/>
        <v>66.510000000000005</v>
      </c>
      <c r="S3507" s="16">
        <f t="shared" si="277"/>
        <v>41760.935706018521</v>
      </c>
      <c r="T3507" s="16">
        <f t="shared" si="278"/>
        <v>41772.166666666664</v>
      </c>
      <c r="U3507">
        <f t="shared" si="279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 t="s">
        <v>8315</v>
      </c>
      <c r="P3508" t="s">
        <v>8316</v>
      </c>
      <c r="Q3508" s="9">
        <f t="shared" si="275"/>
        <v>102</v>
      </c>
      <c r="R3508">
        <f t="shared" si="276"/>
        <v>105</v>
      </c>
      <c r="S3508" s="16">
        <f t="shared" si="277"/>
        <v>41829.734259259261</v>
      </c>
      <c r="T3508" s="16">
        <f t="shared" si="278"/>
        <v>41874.734259259261</v>
      </c>
      <c r="U3508">
        <f t="shared" si="279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 t="s">
        <v>8315</v>
      </c>
      <c r="P3509" t="s">
        <v>8316</v>
      </c>
      <c r="Q3509" s="9">
        <f t="shared" si="275"/>
        <v>104</v>
      </c>
      <c r="R3509">
        <f t="shared" si="276"/>
        <v>145</v>
      </c>
      <c r="S3509" s="16">
        <f t="shared" si="277"/>
        <v>42491.92288194444</v>
      </c>
      <c r="T3509" s="16">
        <f t="shared" si="278"/>
        <v>42521.92288194444</v>
      </c>
      <c r="U3509">
        <f t="shared" si="279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 t="s">
        <v>8315</v>
      </c>
      <c r="P3510" t="s">
        <v>8316</v>
      </c>
      <c r="Q3510" s="9">
        <f t="shared" si="275"/>
        <v>180</v>
      </c>
      <c r="R3510">
        <f t="shared" si="276"/>
        <v>12</v>
      </c>
      <c r="S3510" s="16">
        <f t="shared" si="277"/>
        <v>42477.729780092588</v>
      </c>
      <c r="T3510" s="16">
        <f t="shared" si="278"/>
        <v>42500.875</v>
      </c>
      <c r="U3510">
        <f t="shared" si="279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 t="s">
        <v>8315</v>
      </c>
      <c r="P3511" t="s">
        <v>8316</v>
      </c>
      <c r="Q3511" s="9">
        <f t="shared" si="275"/>
        <v>106</v>
      </c>
      <c r="R3511">
        <f t="shared" si="276"/>
        <v>96.67</v>
      </c>
      <c r="S3511" s="16">
        <f t="shared" si="277"/>
        <v>41950.859560185185</v>
      </c>
      <c r="T3511" s="16">
        <f t="shared" si="278"/>
        <v>41964.204861111109</v>
      </c>
      <c r="U3511">
        <f t="shared" si="279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 t="s">
        <v>8315</v>
      </c>
      <c r="P3512" t="s">
        <v>8316</v>
      </c>
      <c r="Q3512" s="9">
        <f t="shared" si="275"/>
        <v>101</v>
      </c>
      <c r="R3512">
        <f t="shared" si="276"/>
        <v>60.33</v>
      </c>
      <c r="S3512" s="16">
        <f t="shared" si="277"/>
        <v>41802.62090277778</v>
      </c>
      <c r="T3512" s="16">
        <f t="shared" si="278"/>
        <v>41822.62090277778</v>
      </c>
      <c r="U3512">
        <f t="shared" si="279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 t="s">
        <v>8315</v>
      </c>
      <c r="P3513" t="s">
        <v>8316</v>
      </c>
      <c r="Q3513" s="9">
        <f t="shared" si="275"/>
        <v>101</v>
      </c>
      <c r="R3513">
        <f t="shared" si="276"/>
        <v>79.89</v>
      </c>
      <c r="S3513" s="16">
        <f t="shared" si="277"/>
        <v>41927.873784722222</v>
      </c>
      <c r="T3513" s="16">
        <f t="shared" si="278"/>
        <v>41950.770833333336</v>
      </c>
      <c r="U3513">
        <f t="shared" si="279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 t="s">
        <v>8315</v>
      </c>
      <c r="P3514" t="s">
        <v>8316</v>
      </c>
      <c r="Q3514" s="9">
        <f t="shared" si="275"/>
        <v>100</v>
      </c>
      <c r="R3514">
        <f t="shared" si="276"/>
        <v>58.82</v>
      </c>
      <c r="S3514" s="16">
        <f t="shared" si="277"/>
        <v>42057.536944444444</v>
      </c>
      <c r="T3514" s="16">
        <f t="shared" si="278"/>
        <v>42117.49527777778</v>
      </c>
      <c r="U3514">
        <f t="shared" si="279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 t="s">
        <v>8315</v>
      </c>
      <c r="P3515" t="s">
        <v>8316</v>
      </c>
      <c r="Q3515" s="9">
        <f t="shared" si="275"/>
        <v>118</v>
      </c>
      <c r="R3515">
        <f t="shared" si="276"/>
        <v>75.34</v>
      </c>
      <c r="S3515" s="16">
        <f t="shared" si="277"/>
        <v>41781.096203703702</v>
      </c>
      <c r="T3515" s="16">
        <f t="shared" si="278"/>
        <v>41794.207638888889</v>
      </c>
      <c r="U3515">
        <f t="shared" si="279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 t="s">
        <v>8315</v>
      </c>
      <c r="P3516" t="s">
        <v>8316</v>
      </c>
      <c r="Q3516" s="9">
        <f t="shared" si="275"/>
        <v>110</v>
      </c>
      <c r="R3516">
        <f t="shared" si="276"/>
        <v>55</v>
      </c>
      <c r="S3516" s="16">
        <f t="shared" si="277"/>
        <v>42020.846666666665</v>
      </c>
      <c r="T3516" s="16">
        <f t="shared" si="278"/>
        <v>42037.207638888889</v>
      </c>
      <c r="U3516">
        <f t="shared" si="279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 t="s">
        <v>8315</v>
      </c>
      <c r="P3517" t="s">
        <v>8316</v>
      </c>
      <c r="Q3517" s="9">
        <f t="shared" si="275"/>
        <v>103</v>
      </c>
      <c r="R3517">
        <f t="shared" si="276"/>
        <v>66.959999999999994</v>
      </c>
      <c r="S3517" s="16">
        <f t="shared" si="277"/>
        <v>42125.772812499999</v>
      </c>
      <c r="T3517" s="16">
        <f t="shared" si="278"/>
        <v>42155.772812499999</v>
      </c>
      <c r="U3517">
        <f t="shared" si="279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 t="s">
        <v>8315</v>
      </c>
      <c r="P3518" t="s">
        <v>8316</v>
      </c>
      <c r="Q3518" s="9">
        <f t="shared" si="275"/>
        <v>100</v>
      </c>
      <c r="R3518">
        <f t="shared" si="276"/>
        <v>227.27</v>
      </c>
      <c r="S3518" s="16">
        <f t="shared" si="277"/>
        <v>41856.010069444441</v>
      </c>
      <c r="T3518" s="16">
        <f t="shared" si="278"/>
        <v>41890.125</v>
      </c>
      <c r="U3518">
        <f t="shared" si="279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 t="s">
        <v>8315</v>
      </c>
      <c r="P3519" t="s">
        <v>8316</v>
      </c>
      <c r="Q3519" s="9">
        <f t="shared" si="275"/>
        <v>100</v>
      </c>
      <c r="R3519">
        <f t="shared" si="276"/>
        <v>307.69</v>
      </c>
      <c r="S3519" s="16">
        <f t="shared" si="277"/>
        <v>41794.817523148151</v>
      </c>
      <c r="T3519" s="16">
        <f t="shared" si="278"/>
        <v>41824.458333333336</v>
      </c>
      <c r="U3519">
        <f t="shared" si="279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 t="s">
        <v>8315</v>
      </c>
      <c r="P3520" t="s">
        <v>8316</v>
      </c>
      <c r="Q3520" s="9">
        <f t="shared" si="275"/>
        <v>110</v>
      </c>
      <c r="R3520">
        <f t="shared" si="276"/>
        <v>50.02</v>
      </c>
      <c r="S3520" s="16">
        <f t="shared" si="277"/>
        <v>41893.783553240741</v>
      </c>
      <c r="T3520" s="16">
        <f t="shared" si="278"/>
        <v>41914.597916666666</v>
      </c>
      <c r="U3520">
        <f t="shared" si="279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 t="s">
        <v>8315</v>
      </c>
      <c r="P3521" t="s">
        <v>8316</v>
      </c>
      <c r="Q3521" s="9">
        <f t="shared" si="275"/>
        <v>101</v>
      </c>
      <c r="R3521">
        <f t="shared" si="276"/>
        <v>72.39</v>
      </c>
      <c r="S3521" s="16">
        <f t="shared" si="277"/>
        <v>42037.598958333328</v>
      </c>
      <c r="T3521" s="16">
        <f t="shared" si="278"/>
        <v>42067.598958333328</v>
      </c>
      <c r="U3521">
        <f t="shared" si="279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 t="s">
        <v>8315</v>
      </c>
      <c r="P3522" t="s">
        <v>8316</v>
      </c>
      <c r="Q3522" s="9">
        <f t="shared" ref="Q3522:Q3585" si="280">ROUND(E3522/D3522*100,0)</f>
        <v>101</v>
      </c>
      <c r="R3522">
        <f t="shared" si="276"/>
        <v>95.95</v>
      </c>
      <c r="S3522" s="16">
        <f t="shared" si="277"/>
        <v>42227.824212962965</v>
      </c>
      <c r="T3522" s="16">
        <f t="shared" si="278"/>
        <v>42253.57430555555</v>
      </c>
      <c r="U3522">
        <f t="shared" si="279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 t="s">
        <v>8315</v>
      </c>
      <c r="P3523" t="s">
        <v>8316</v>
      </c>
      <c r="Q3523" s="9">
        <f t="shared" si="280"/>
        <v>169</v>
      </c>
      <c r="R3523">
        <f t="shared" ref="R3523:R3586" si="281">IFERROR(ROUND(E3523/L3523,2),0)</f>
        <v>45.62</v>
      </c>
      <c r="S3523" s="16">
        <f t="shared" ref="S3523:S3586" si="282">(((J3523/60)/60)/24)+DATE(1970,1,1)</f>
        <v>41881.361342592594</v>
      </c>
      <c r="T3523" s="16">
        <f t="shared" ref="T3523:T3586" si="283">(((I3523/60)/60)/24)+DATE(1970,1,1)</f>
        <v>41911.361342592594</v>
      </c>
      <c r="U3523">
        <f t="shared" si="279"/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 t="s">
        <v>8315</v>
      </c>
      <c r="P3524" t="s">
        <v>8316</v>
      </c>
      <c r="Q3524" s="9">
        <f t="shared" si="280"/>
        <v>100</v>
      </c>
      <c r="R3524">
        <f t="shared" si="281"/>
        <v>41.03</v>
      </c>
      <c r="S3524" s="16">
        <f t="shared" si="282"/>
        <v>42234.789884259255</v>
      </c>
      <c r="T3524" s="16">
        <f t="shared" si="283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 t="s">
        <v>8315</v>
      </c>
      <c r="P3525" t="s">
        <v>8316</v>
      </c>
      <c r="Q3525" s="9">
        <f t="shared" si="280"/>
        <v>114</v>
      </c>
      <c r="R3525">
        <f t="shared" si="281"/>
        <v>56.83</v>
      </c>
      <c r="S3525" s="16">
        <f t="shared" si="282"/>
        <v>42581.397546296299</v>
      </c>
      <c r="T3525" s="16">
        <f t="shared" si="283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 t="s">
        <v>8315</v>
      </c>
      <c r="P3526" t="s">
        <v>8316</v>
      </c>
      <c r="Q3526" s="9">
        <f t="shared" si="280"/>
        <v>102</v>
      </c>
      <c r="R3526">
        <f t="shared" si="281"/>
        <v>137.24</v>
      </c>
      <c r="S3526" s="16">
        <f t="shared" si="282"/>
        <v>41880.76357638889</v>
      </c>
      <c r="T3526" s="16">
        <f t="shared" si="283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 t="s">
        <v>8315</v>
      </c>
      <c r="P3527" t="s">
        <v>8316</v>
      </c>
      <c r="Q3527" s="9">
        <f t="shared" si="280"/>
        <v>106</v>
      </c>
      <c r="R3527">
        <f t="shared" si="281"/>
        <v>75.709999999999994</v>
      </c>
      <c r="S3527" s="16">
        <f t="shared" si="282"/>
        <v>42214.6956712963</v>
      </c>
      <c r="T3527" s="16">
        <f t="shared" si="283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 t="s">
        <v>8315</v>
      </c>
      <c r="P3528" t="s">
        <v>8316</v>
      </c>
      <c r="Q3528" s="9">
        <f t="shared" si="280"/>
        <v>102</v>
      </c>
      <c r="R3528">
        <f t="shared" si="281"/>
        <v>99</v>
      </c>
      <c r="S3528" s="16">
        <f t="shared" si="282"/>
        <v>42460.335312499999</v>
      </c>
      <c r="T3528" s="16">
        <f t="shared" si="283"/>
        <v>42488.249305555553</v>
      </c>
      <c r="U3528">
        <f t="shared" ref="U3528:U3591" si="284">YEAR(S3528)</f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 t="s">
        <v>8315</v>
      </c>
      <c r="P3529" t="s">
        <v>8316</v>
      </c>
      <c r="Q3529" s="9">
        <f t="shared" si="280"/>
        <v>117</v>
      </c>
      <c r="R3529">
        <f t="shared" si="281"/>
        <v>81.569999999999993</v>
      </c>
      <c r="S3529" s="16">
        <f t="shared" si="282"/>
        <v>42167.023206018523</v>
      </c>
      <c r="T3529" s="16">
        <f t="shared" si="283"/>
        <v>42196.165972222225</v>
      </c>
      <c r="U3529">
        <f t="shared" si="284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 t="s">
        <v>8315</v>
      </c>
      <c r="P3530" t="s">
        <v>8316</v>
      </c>
      <c r="Q3530" s="9">
        <f t="shared" si="280"/>
        <v>101</v>
      </c>
      <c r="R3530">
        <f t="shared" si="281"/>
        <v>45.11</v>
      </c>
      <c r="S3530" s="16">
        <f t="shared" si="282"/>
        <v>42733.50136574074</v>
      </c>
      <c r="T3530" s="16">
        <f t="shared" si="283"/>
        <v>42753.50136574074</v>
      </c>
      <c r="U3530">
        <f t="shared" si="284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 t="s">
        <v>8315</v>
      </c>
      <c r="P3531" t="s">
        <v>8316</v>
      </c>
      <c r="Q3531" s="9">
        <f t="shared" si="280"/>
        <v>132</v>
      </c>
      <c r="R3531">
        <f t="shared" si="281"/>
        <v>36.67</v>
      </c>
      <c r="S3531" s="16">
        <f t="shared" si="282"/>
        <v>42177.761782407411</v>
      </c>
      <c r="T3531" s="16">
        <f t="shared" si="283"/>
        <v>42198.041666666672</v>
      </c>
      <c r="U3531">
        <f t="shared" si="284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 t="s">
        <v>8315</v>
      </c>
      <c r="P3532" t="s">
        <v>8316</v>
      </c>
      <c r="Q3532" s="9">
        <f t="shared" si="280"/>
        <v>100</v>
      </c>
      <c r="R3532">
        <f t="shared" si="281"/>
        <v>125</v>
      </c>
      <c r="S3532" s="16">
        <f t="shared" si="282"/>
        <v>42442.623344907406</v>
      </c>
      <c r="T3532" s="16">
        <f t="shared" si="283"/>
        <v>42470.833333333328</v>
      </c>
      <c r="U3532">
        <f t="shared" si="284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 t="s">
        <v>8315</v>
      </c>
      <c r="P3533" t="s">
        <v>8316</v>
      </c>
      <c r="Q3533" s="9">
        <f t="shared" si="280"/>
        <v>128</v>
      </c>
      <c r="R3533">
        <f t="shared" si="281"/>
        <v>49.23</v>
      </c>
      <c r="S3533" s="16">
        <f t="shared" si="282"/>
        <v>42521.654328703706</v>
      </c>
      <c r="T3533" s="16">
        <f t="shared" si="283"/>
        <v>42551.654328703706</v>
      </c>
      <c r="U3533">
        <f t="shared" si="284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 t="s">
        <v>8315</v>
      </c>
      <c r="P3534" t="s">
        <v>8316</v>
      </c>
      <c r="Q3534" s="9">
        <f t="shared" si="280"/>
        <v>119</v>
      </c>
      <c r="R3534">
        <f t="shared" si="281"/>
        <v>42.3</v>
      </c>
      <c r="S3534" s="16">
        <f t="shared" si="282"/>
        <v>41884.599849537037</v>
      </c>
      <c r="T3534" s="16">
        <f t="shared" si="283"/>
        <v>41900.165972222225</v>
      </c>
      <c r="U3534">
        <f t="shared" si="284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 t="s">
        <v>8315</v>
      </c>
      <c r="P3535" t="s">
        <v>8316</v>
      </c>
      <c r="Q3535" s="9">
        <f t="shared" si="280"/>
        <v>126</v>
      </c>
      <c r="R3535">
        <f t="shared" si="281"/>
        <v>78.88</v>
      </c>
      <c r="S3535" s="16">
        <f t="shared" si="282"/>
        <v>42289.761192129634</v>
      </c>
      <c r="T3535" s="16">
        <f t="shared" si="283"/>
        <v>42319.802858796291</v>
      </c>
      <c r="U3535">
        <f t="shared" si="284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 t="s">
        <v>8315</v>
      </c>
      <c r="P3536" t="s">
        <v>8316</v>
      </c>
      <c r="Q3536" s="9">
        <f t="shared" si="280"/>
        <v>156</v>
      </c>
      <c r="R3536">
        <f t="shared" si="281"/>
        <v>38.28</v>
      </c>
      <c r="S3536" s="16">
        <f t="shared" si="282"/>
        <v>42243.6252662037</v>
      </c>
      <c r="T3536" s="16">
        <f t="shared" si="283"/>
        <v>42278.6252662037</v>
      </c>
      <c r="U3536">
        <f t="shared" si="284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 t="s">
        <v>8315</v>
      </c>
      <c r="P3537" t="s">
        <v>8316</v>
      </c>
      <c r="Q3537" s="9">
        <f t="shared" si="280"/>
        <v>103</v>
      </c>
      <c r="R3537">
        <f t="shared" si="281"/>
        <v>44.85</v>
      </c>
      <c r="S3537" s="16">
        <f t="shared" si="282"/>
        <v>42248.640162037031</v>
      </c>
      <c r="T3537" s="16">
        <f t="shared" si="283"/>
        <v>42279.75</v>
      </c>
      <c r="U3537">
        <f t="shared" si="284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 t="s">
        <v>8315</v>
      </c>
      <c r="P3538" t="s">
        <v>8316</v>
      </c>
      <c r="Q3538" s="9">
        <f t="shared" si="280"/>
        <v>153</v>
      </c>
      <c r="R3538">
        <f t="shared" si="281"/>
        <v>13.53</v>
      </c>
      <c r="S3538" s="16">
        <f t="shared" si="282"/>
        <v>42328.727141203708</v>
      </c>
      <c r="T3538" s="16">
        <f t="shared" si="283"/>
        <v>42358.499305555553</v>
      </c>
      <c r="U3538">
        <f t="shared" si="284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 t="s">
        <v>8315</v>
      </c>
      <c r="P3539" t="s">
        <v>8316</v>
      </c>
      <c r="Q3539" s="9">
        <f t="shared" si="280"/>
        <v>180</v>
      </c>
      <c r="R3539">
        <f t="shared" si="281"/>
        <v>43.5</v>
      </c>
      <c r="S3539" s="16">
        <f t="shared" si="282"/>
        <v>41923.354351851849</v>
      </c>
      <c r="T3539" s="16">
        <f t="shared" si="283"/>
        <v>41960.332638888889</v>
      </c>
      <c r="U3539">
        <f t="shared" si="284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 t="s">
        <v>8315</v>
      </c>
      <c r="P3540" t="s">
        <v>8316</v>
      </c>
      <c r="Q3540" s="9">
        <f t="shared" si="280"/>
        <v>128</v>
      </c>
      <c r="R3540">
        <f t="shared" si="281"/>
        <v>30.95</v>
      </c>
      <c r="S3540" s="16">
        <f t="shared" si="282"/>
        <v>42571.420601851853</v>
      </c>
      <c r="T3540" s="16">
        <f t="shared" si="283"/>
        <v>42599.420601851853</v>
      </c>
      <c r="U3540">
        <f t="shared" si="284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 t="s">
        <v>8315</v>
      </c>
      <c r="P3541" t="s">
        <v>8316</v>
      </c>
      <c r="Q3541" s="9">
        <f t="shared" si="280"/>
        <v>120</v>
      </c>
      <c r="R3541">
        <f t="shared" si="281"/>
        <v>55.23</v>
      </c>
      <c r="S3541" s="16">
        <f t="shared" si="282"/>
        <v>42600.756041666667</v>
      </c>
      <c r="T3541" s="16">
        <f t="shared" si="283"/>
        <v>42621.756041666667</v>
      </c>
      <c r="U3541">
        <f t="shared" si="284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 t="s">
        <v>8315</v>
      </c>
      <c r="P3542" t="s">
        <v>8316</v>
      </c>
      <c r="Q3542" s="9">
        <f t="shared" si="280"/>
        <v>123</v>
      </c>
      <c r="R3542">
        <f t="shared" si="281"/>
        <v>46.13</v>
      </c>
      <c r="S3542" s="16">
        <f t="shared" si="282"/>
        <v>42517.003368055557</v>
      </c>
      <c r="T3542" s="16">
        <f t="shared" si="283"/>
        <v>42547.003368055557</v>
      </c>
      <c r="U3542">
        <f t="shared" si="284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 t="s">
        <v>8315</v>
      </c>
      <c r="P3543" t="s">
        <v>8316</v>
      </c>
      <c r="Q3543" s="9">
        <f t="shared" si="280"/>
        <v>105</v>
      </c>
      <c r="R3543">
        <f t="shared" si="281"/>
        <v>39.380000000000003</v>
      </c>
      <c r="S3543" s="16">
        <f t="shared" si="282"/>
        <v>42222.730034722219</v>
      </c>
      <c r="T3543" s="16">
        <f t="shared" si="283"/>
        <v>42247.730034722219</v>
      </c>
      <c r="U3543">
        <f t="shared" si="284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 t="s">
        <v>8315</v>
      </c>
      <c r="P3544" t="s">
        <v>8316</v>
      </c>
      <c r="Q3544" s="9">
        <f t="shared" si="280"/>
        <v>102</v>
      </c>
      <c r="R3544">
        <f t="shared" si="281"/>
        <v>66.150000000000006</v>
      </c>
      <c r="S3544" s="16">
        <f t="shared" si="282"/>
        <v>41829.599791666667</v>
      </c>
      <c r="T3544" s="16">
        <f t="shared" si="283"/>
        <v>41889.599791666667</v>
      </c>
      <c r="U3544">
        <f t="shared" si="284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 t="s">
        <v>8315</v>
      </c>
      <c r="P3545" t="s">
        <v>8316</v>
      </c>
      <c r="Q3545" s="9">
        <f t="shared" si="280"/>
        <v>105</v>
      </c>
      <c r="R3545">
        <f t="shared" si="281"/>
        <v>54.14</v>
      </c>
      <c r="S3545" s="16">
        <f t="shared" si="282"/>
        <v>42150.755312499998</v>
      </c>
      <c r="T3545" s="16">
        <f t="shared" si="283"/>
        <v>42180.755312499998</v>
      </c>
      <c r="U3545">
        <f t="shared" si="284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 t="s">
        <v>8315</v>
      </c>
      <c r="P3546" t="s">
        <v>8316</v>
      </c>
      <c r="Q3546" s="9">
        <f t="shared" si="280"/>
        <v>100</v>
      </c>
      <c r="R3546">
        <f t="shared" si="281"/>
        <v>104.17</v>
      </c>
      <c r="S3546" s="16">
        <f t="shared" si="282"/>
        <v>42040.831678240742</v>
      </c>
      <c r="T3546" s="16">
        <f t="shared" si="283"/>
        <v>42070.831678240742</v>
      </c>
      <c r="U3546">
        <f t="shared" si="284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 t="s">
        <v>8315</v>
      </c>
      <c r="P3547" t="s">
        <v>8316</v>
      </c>
      <c r="Q3547" s="9">
        <f t="shared" si="280"/>
        <v>100</v>
      </c>
      <c r="R3547">
        <f t="shared" si="281"/>
        <v>31.38</v>
      </c>
      <c r="S3547" s="16">
        <f t="shared" si="282"/>
        <v>42075.807395833333</v>
      </c>
      <c r="T3547" s="16">
        <f t="shared" si="283"/>
        <v>42105.807395833333</v>
      </c>
      <c r="U3547">
        <f t="shared" si="284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 t="s">
        <v>8315</v>
      </c>
      <c r="P3548" t="s">
        <v>8316</v>
      </c>
      <c r="Q3548" s="9">
        <f t="shared" si="280"/>
        <v>102</v>
      </c>
      <c r="R3548">
        <f t="shared" si="281"/>
        <v>59.21</v>
      </c>
      <c r="S3548" s="16">
        <f t="shared" si="282"/>
        <v>42073.660694444443</v>
      </c>
      <c r="T3548" s="16">
        <f t="shared" si="283"/>
        <v>42095.165972222225</v>
      </c>
      <c r="U3548">
        <f t="shared" si="284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 t="s">
        <v>8315</v>
      </c>
      <c r="P3549" t="s">
        <v>8316</v>
      </c>
      <c r="Q3549" s="9">
        <f t="shared" si="280"/>
        <v>114</v>
      </c>
      <c r="R3549">
        <f t="shared" si="281"/>
        <v>119.18</v>
      </c>
      <c r="S3549" s="16">
        <f t="shared" si="282"/>
        <v>42480.078715277778</v>
      </c>
      <c r="T3549" s="16">
        <f t="shared" si="283"/>
        <v>42504.165972222225</v>
      </c>
      <c r="U3549">
        <f t="shared" si="284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 t="s">
        <v>8315</v>
      </c>
      <c r="P3550" t="s">
        <v>8316</v>
      </c>
      <c r="Q3550" s="9">
        <f t="shared" si="280"/>
        <v>102</v>
      </c>
      <c r="R3550">
        <f t="shared" si="281"/>
        <v>164.62</v>
      </c>
      <c r="S3550" s="16">
        <f t="shared" si="282"/>
        <v>42411.942291666666</v>
      </c>
      <c r="T3550" s="16">
        <f t="shared" si="283"/>
        <v>42434.041666666672</v>
      </c>
      <c r="U3550">
        <f t="shared" si="284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 t="s">
        <v>8315</v>
      </c>
      <c r="P3551" t="s">
        <v>8316</v>
      </c>
      <c r="Q3551" s="9">
        <f t="shared" si="280"/>
        <v>102</v>
      </c>
      <c r="R3551">
        <f t="shared" si="281"/>
        <v>24.29</v>
      </c>
      <c r="S3551" s="16">
        <f t="shared" si="282"/>
        <v>42223.394363425927</v>
      </c>
      <c r="T3551" s="16">
        <f t="shared" si="283"/>
        <v>42251.394363425927</v>
      </c>
      <c r="U3551">
        <f t="shared" si="284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 t="s">
        <v>8315</v>
      </c>
      <c r="P3552" t="s">
        <v>8316</v>
      </c>
      <c r="Q3552" s="9">
        <f t="shared" si="280"/>
        <v>105</v>
      </c>
      <c r="R3552">
        <f t="shared" si="281"/>
        <v>40.94</v>
      </c>
      <c r="S3552" s="16">
        <f t="shared" si="282"/>
        <v>42462.893495370372</v>
      </c>
      <c r="T3552" s="16">
        <f t="shared" si="283"/>
        <v>42492.893495370372</v>
      </c>
      <c r="U3552">
        <f t="shared" si="284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 t="s">
        <v>8315</v>
      </c>
      <c r="P3553" t="s">
        <v>8316</v>
      </c>
      <c r="Q3553" s="9">
        <f t="shared" si="280"/>
        <v>102</v>
      </c>
      <c r="R3553">
        <f t="shared" si="281"/>
        <v>61.1</v>
      </c>
      <c r="S3553" s="16">
        <f t="shared" si="282"/>
        <v>41753.515856481477</v>
      </c>
      <c r="T3553" s="16">
        <f t="shared" si="283"/>
        <v>41781.921527777777</v>
      </c>
      <c r="U3553">
        <f t="shared" si="284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 t="s">
        <v>8315</v>
      </c>
      <c r="P3554" t="s">
        <v>8316</v>
      </c>
      <c r="Q3554" s="9">
        <f t="shared" si="280"/>
        <v>100</v>
      </c>
      <c r="R3554">
        <f t="shared" si="281"/>
        <v>38.65</v>
      </c>
      <c r="S3554" s="16">
        <f t="shared" si="282"/>
        <v>41788.587083333332</v>
      </c>
      <c r="T3554" s="16">
        <f t="shared" si="283"/>
        <v>41818.587083333332</v>
      </c>
      <c r="U3554">
        <f t="shared" si="284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 t="s">
        <v>8315</v>
      </c>
      <c r="P3555" t="s">
        <v>8316</v>
      </c>
      <c r="Q3555" s="9">
        <f t="shared" si="280"/>
        <v>106</v>
      </c>
      <c r="R3555">
        <f t="shared" si="281"/>
        <v>56.2</v>
      </c>
      <c r="S3555" s="16">
        <f t="shared" si="282"/>
        <v>42196.028703703705</v>
      </c>
      <c r="T3555" s="16">
        <f t="shared" si="283"/>
        <v>42228</v>
      </c>
      <c r="U3555">
        <f t="shared" si="284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 t="s">
        <v>8315</v>
      </c>
      <c r="P3556" t="s">
        <v>8316</v>
      </c>
      <c r="Q3556" s="9">
        <f t="shared" si="280"/>
        <v>113</v>
      </c>
      <c r="R3556">
        <f t="shared" si="281"/>
        <v>107</v>
      </c>
      <c r="S3556" s="16">
        <f t="shared" si="282"/>
        <v>42016.050451388888</v>
      </c>
      <c r="T3556" s="16">
        <f t="shared" si="283"/>
        <v>42046.708333333328</v>
      </c>
      <c r="U3556">
        <f t="shared" si="284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 t="s">
        <v>8315</v>
      </c>
      <c r="P3557" t="s">
        <v>8316</v>
      </c>
      <c r="Q3557" s="9">
        <f t="shared" si="280"/>
        <v>100</v>
      </c>
      <c r="R3557">
        <f t="shared" si="281"/>
        <v>171.43</v>
      </c>
      <c r="S3557" s="16">
        <f t="shared" si="282"/>
        <v>42661.442060185189</v>
      </c>
      <c r="T3557" s="16">
        <f t="shared" si="283"/>
        <v>42691.483726851846</v>
      </c>
      <c r="U3557">
        <f t="shared" si="284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 t="s">
        <v>8315</v>
      </c>
      <c r="P3558" t="s">
        <v>8316</v>
      </c>
      <c r="Q3558" s="9">
        <f t="shared" si="280"/>
        <v>100</v>
      </c>
      <c r="R3558">
        <f t="shared" si="281"/>
        <v>110.5</v>
      </c>
      <c r="S3558" s="16">
        <f t="shared" si="282"/>
        <v>41808.649583333332</v>
      </c>
      <c r="T3558" s="16">
        <f t="shared" si="283"/>
        <v>41868.649583333332</v>
      </c>
      <c r="U3558">
        <f t="shared" si="284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 t="s">
        <v>8315</v>
      </c>
      <c r="P3559" t="s">
        <v>8316</v>
      </c>
      <c r="Q3559" s="9">
        <f t="shared" si="280"/>
        <v>100</v>
      </c>
      <c r="R3559">
        <f t="shared" si="281"/>
        <v>179.28</v>
      </c>
      <c r="S3559" s="16">
        <f t="shared" si="282"/>
        <v>41730.276747685188</v>
      </c>
      <c r="T3559" s="16">
        <f t="shared" si="283"/>
        <v>41764.276747685188</v>
      </c>
      <c r="U3559">
        <f t="shared" si="284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 t="s">
        <v>8315</v>
      </c>
      <c r="P3560" t="s">
        <v>8316</v>
      </c>
      <c r="Q3560" s="9">
        <f t="shared" si="280"/>
        <v>144</v>
      </c>
      <c r="R3560">
        <f t="shared" si="281"/>
        <v>22.91</v>
      </c>
      <c r="S3560" s="16">
        <f t="shared" si="282"/>
        <v>42139.816840277781</v>
      </c>
      <c r="T3560" s="16">
        <f t="shared" si="283"/>
        <v>42181.875</v>
      </c>
      <c r="U3560">
        <f t="shared" si="284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 t="s">
        <v>8315</v>
      </c>
      <c r="P3561" t="s">
        <v>8316</v>
      </c>
      <c r="Q3561" s="9">
        <f t="shared" si="280"/>
        <v>104</v>
      </c>
      <c r="R3561">
        <f t="shared" si="281"/>
        <v>43.13</v>
      </c>
      <c r="S3561" s="16">
        <f t="shared" si="282"/>
        <v>42194.096157407403</v>
      </c>
      <c r="T3561" s="16">
        <f t="shared" si="283"/>
        <v>42216.373611111107</v>
      </c>
      <c r="U3561">
        <f t="shared" si="284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 t="s">
        <v>8315</v>
      </c>
      <c r="P3562" t="s">
        <v>8316</v>
      </c>
      <c r="Q3562" s="9">
        <f t="shared" si="280"/>
        <v>108</v>
      </c>
      <c r="R3562">
        <f t="shared" si="281"/>
        <v>46.89</v>
      </c>
      <c r="S3562" s="16">
        <f t="shared" si="282"/>
        <v>42115.889652777783</v>
      </c>
      <c r="T3562" s="16">
        <f t="shared" si="283"/>
        <v>42151.114583333328</v>
      </c>
      <c r="U3562">
        <f t="shared" si="284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 t="s">
        <v>8315</v>
      </c>
      <c r="P3563" t="s">
        <v>8316</v>
      </c>
      <c r="Q3563" s="9">
        <f t="shared" si="280"/>
        <v>102</v>
      </c>
      <c r="R3563">
        <f t="shared" si="281"/>
        <v>47.41</v>
      </c>
      <c r="S3563" s="16">
        <f t="shared" si="282"/>
        <v>42203.680300925931</v>
      </c>
      <c r="T3563" s="16">
        <f t="shared" si="283"/>
        <v>42221.774999999994</v>
      </c>
      <c r="U3563">
        <f t="shared" si="284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 t="s">
        <v>8315</v>
      </c>
      <c r="P3564" t="s">
        <v>8316</v>
      </c>
      <c r="Q3564" s="9">
        <f t="shared" si="280"/>
        <v>149</v>
      </c>
      <c r="R3564">
        <f t="shared" si="281"/>
        <v>15.13</v>
      </c>
      <c r="S3564" s="16">
        <f t="shared" si="282"/>
        <v>42433.761886574073</v>
      </c>
      <c r="T3564" s="16">
        <f t="shared" si="283"/>
        <v>42442.916666666672</v>
      </c>
      <c r="U3564">
        <f t="shared" si="284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 t="s">
        <v>8315</v>
      </c>
      <c r="P3565" t="s">
        <v>8316</v>
      </c>
      <c r="Q3565" s="9">
        <f t="shared" si="280"/>
        <v>105</v>
      </c>
      <c r="R3565">
        <f t="shared" si="281"/>
        <v>21.1</v>
      </c>
      <c r="S3565" s="16">
        <f t="shared" si="282"/>
        <v>42555.671944444446</v>
      </c>
      <c r="T3565" s="16">
        <f t="shared" si="283"/>
        <v>42583.791666666672</v>
      </c>
      <c r="U3565">
        <f t="shared" si="284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 t="s">
        <v>8315</v>
      </c>
      <c r="P3566" t="s">
        <v>8316</v>
      </c>
      <c r="Q3566" s="9">
        <f t="shared" si="280"/>
        <v>101</v>
      </c>
      <c r="R3566">
        <f t="shared" si="281"/>
        <v>59.12</v>
      </c>
      <c r="S3566" s="16">
        <f t="shared" si="282"/>
        <v>42236.623252314821</v>
      </c>
      <c r="T3566" s="16">
        <f t="shared" si="283"/>
        <v>42282.666666666672</v>
      </c>
      <c r="U3566">
        <f t="shared" si="284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 t="s">
        <v>8315</v>
      </c>
      <c r="P3567" t="s">
        <v>8316</v>
      </c>
      <c r="Q3567" s="9">
        <f t="shared" si="280"/>
        <v>131</v>
      </c>
      <c r="R3567">
        <f t="shared" si="281"/>
        <v>97.92</v>
      </c>
      <c r="S3567" s="16">
        <f t="shared" si="282"/>
        <v>41974.743148148147</v>
      </c>
      <c r="T3567" s="16">
        <f t="shared" si="283"/>
        <v>42004.743148148147</v>
      </c>
      <c r="U3567">
        <f t="shared" si="284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 t="s">
        <v>8315</v>
      </c>
      <c r="P3568" t="s">
        <v>8316</v>
      </c>
      <c r="Q3568" s="9">
        <f t="shared" si="280"/>
        <v>105</v>
      </c>
      <c r="R3568">
        <f t="shared" si="281"/>
        <v>55.13</v>
      </c>
      <c r="S3568" s="16">
        <f t="shared" si="282"/>
        <v>41997.507905092592</v>
      </c>
      <c r="T3568" s="16">
        <f t="shared" si="283"/>
        <v>42027.507905092592</v>
      </c>
      <c r="U3568">
        <f t="shared" si="284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 t="s">
        <v>8315</v>
      </c>
      <c r="P3569" t="s">
        <v>8316</v>
      </c>
      <c r="Q3569" s="9">
        <f t="shared" si="280"/>
        <v>109</v>
      </c>
      <c r="R3569">
        <f t="shared" si="281"/>
        <v>26.54</v>
      </c>
      <c r="S3569" s="16">
        <f t="shared" si="282"/>
        <v>42135.810694444444</v>
      </c>
      <c r="T3569" s="16">
        <f t="shared" si="283"/>
        <v>42165.810694444444</v>
      </c>
      <c r="U3569">
        <f t="shared" si="284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 t="s">
        <v>8315</v>
      </c>
      <c r="P3570" t="s">
        <v>8316</v>
      </c>
      <c r="Q3570" s="9">
        <f t="shared" si="280"/>
        <v>111</v>
      </c>
      <c r="R3570">
        <f t="shared" si="281"/>
        <v>58.42</v>
      </c>
      <c r="S3570" s="16">
        <f t="shared" si="282"/>
        <v>41869.740671296298</v>
      </c>
      <c r="T3570" s="16">
        <f t="shared" si="283"/>
        <v>41899.740671296298</v>
      </c>
      <c r="U3570">
        <f t="shared" si="284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 t="s">
        <v>8315</v>
      </c>
      <c r="P3571" t="s">
        <v>8316</v>
      </c>
      <c r="Q3571" s="9">
        <f t="shared" si="280"/>
        <v>100</v>
      </c>
      <c r="R3571">
        <f t="shared" si="281"/>
        <v>122.54</v>
      </c>
      <c r="S3571" s="16">
        <f t="shared" si="282"/>
        <v>41982.688611111109</v>
      </c>
      <c r="T3571" s="16">
        <f t="shared" si="283"/>
        <v>42012.688611111109</v>
      </c>
      <c r="U3571">
        <f t="shared" si="284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 t="s">
        <v>8315</v>
      </c>
      <c r="P3572" t="s">
        <v>8316</v>
      </c>
      <c r="Q3572" s="9">
        <f t="shared" si="280"/>
        <v>114</v>
      </c>
      <c r="R3572">
        <f t="shared" si="281"/>
        <v>87.96</v>
      </c>
      <c r="S3572" s="16">
        <f t="shared" si="282"/>
        <v>41976.331979166673</v>
      </c>
      <c r="T3572" s="16">
        <f t="shared" si="283"/>
        <v>42004.291666666672</v>
      </c>
      <c r="U3572">
        <f t="shared" si="284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 t="s">
        <v>8315</v>
      </c>
      <c r="P3573" t="s">
        <v>8316</v>
      </c>
      <c r="Q3573" s="9">
        <f t="shared" si="280"/>
        <v>122</v>
      </c>
      <c r="R3573">
        <f t="shared" si="281"/>
        <v>73.239999999999995</v>
      </c>
      <c r="S3573" s="16">
        <f t="shared" si="282"/>
        <v>41912.858946759261</v>
      </c>
      <c r="T3573" s="16">
        <f t="shared" si="283"/>
        <v>41942.858946759261</v>
      </c>
      <c r="U3573">
        <f t="shared" si="284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 t="s">
        <v>8315</v>
      </c>
      <c r="P3574" t="s">
        <v>8316</v>
      </c>
      <c r="Q3574" s="9">
        <f t="shared" si="280"/>
        <v>100</v>
      </c>
      <c r="R3574">
        <f t="shared" si="281"/>
        <v>55.56</v>
      </c>
      <c r="S3574" s="16">
        <f t="shared" si="282"/>
        <v>42146.570393518516</v>
      </c>
      <c r="T3574" s="16">
        <f t="shared" si="283"/>
        <v>42176.570393518516</v>
      </c>
      <c r="U3574">
        <f t="shared" si="284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 t="s">
        <v>8315</v>
      </c>
      <c r="P3575" t="s">
        <v>8316</v>
      </c>
      <c r="Q3575" s="9">
        <f t="shared" si="280"/>
        <v>103</v>
      </c>
      <c r="R3575">
        <f t="shared" si="281"/>
        <v>39.54</v>
      </c>
      <c r="S3575" s="16">
        <f t="shared" si="282"/>
        <v>41921.375532407408</v>
      </c>
      <c r="T3575" s="16">
        <f t="shared" si="283"/>
        <v>41951.417199074072</v>
      </c>
      <c r="U3575">
        <f t="shared" si="284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 t="s">
        <v>8315</v>
      </c>
      <c r="P3576" t="s">
        <v>8316</v>
      </c>
      <c r="Q3576" s="9">
        <f t="shared" si="280"/>
        <v>106</v>
      </c>
      <c r="R3576">
        <f t="shared" si="281"/>
        <v>136.78</v>
      </c>
      <c r="S3576" s="16">
        <f t="shared" si="282"/>
        <v>41926.942685185182</v>
      </c>
      <c r="T3576" s="16">
        <f t="shared" si="283"/>
        <v>41956.984351851846</v>
      </c>
      <c r="U3576">
        <f t="shared" si="284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 t="s">
        <v>8315</v>
      </c>
      <c r="P3577" t="s">
        <v>8316</v>
      </c>
      <c r="Q3577" s="9">
        <f t="shared" si="280"/>
        <v>101</v>
      </c>
      <c r="R3577">
        <f t="shared" si="281"/>
        <v>99.34</v>
      </c>
      <c r="S3577" s="16">
        <f t="shared" si="282"/>
        <v>42561.783877314811</v>
      </c>
      <c r="T3577" s="16">
        <f t="shared" si="283"/>
        <v>42593.165972222225</v>
      </c>
      <c r="U3577">
        <f t="shared" si="284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 t="s">
        <v>8315</v>
      </c>
      <c r="P3578" t="s">
        <v>8316</v>
      </c>
      <c r="Q3578" s="9">
        <f t="shared" si="280"/>
        <v>100</v>
      </c>
      <c r="R3578">
        <f t="shared" si="281"/>
        <v>20</v>
      </c>
      <c r="S3578" s="16">
        <f t="shared" si="282"/>
        <v>42649.54923611111</v>
      </c>
      <c r="T3578" s="16">
        <f t="shared" si="283"/>
        <v>42709.590902777782</v>
      </c>
      <c r="U3578">
        <f t="shared" si="284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 t="s">
        <v>8315</v>
      </c>
      <c r="P3579" t="s">
        <v>8316</v>
      </c>
      <c r="Q3579" s="9">
        <f t="shared" si="280"/>
        <v>130</v>
      </c>
      <c r="R3579">
        <f t="shared" si="281"/>
        <v>28.89</v>
      </c>
      <c r="S3579" s="16">
        <f t="shared" si="282"/>
        <v>42093.786840277782</v>
      </c>
      <c r="T3579" s="16">
        <f t="shared" si="283"/>
        <v>42120.26944444445</v>
      </c>
      <c r="U3579">
        <f t="shared" si="284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 t="s">
        <v>8315</v>
      </c>
      <c r="P3580" t="s">
        <v>8316</v>
      </c>
      <c r="Q3580" s="9">
        <f t="shared" si="280"/>
        <v>100</v>
      </c>
      <c r="R3580">
        <f t="shared" si="281"/>
        <v>40.549999999999997</v>
      </c>
      <c r="S3580" s="16">
        <f t="shared" si="282"/>
        <v>42460.733530092592</v>
      </c>
      <c r="T3580" s="16">
        <f t="shared" si="283"/>
        <v>42490.733530092592</v>
      </c>
      <c r="U3580">
        <f t="shared" si="284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 t="s">
        <v>8315</v>
      </c>
      <c r="P3581" t="s">
        <v>8316</v>
      </c>
      <c r="Q3581" s="9">
        <f t="shared" si="280"/>
        <v>100</v>
      </c>
      <c r="R3581">
        <f t="shared" si="281"/>
        <v>35.71</v>
      </c>
      <c r="S3581" s="16">
        <f t="shared" si="282"/>
        <v>42430.762222222227</v>
      </c>
      <c r="T3581" s="16">
        <f t="shared" si="283"/>
        <v>42460.720555555556</v>
      </c>
      <c r="U3581">
        <f t="shared" si="284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 t="s">
        <v>8315</v>
      </c>
      <c r="P3582" t="s">
        <v>8316</v>
      </c>
      <c r="Q3582" s="9">
        <f t="shared" si="280"/>
        <v>114</v>
      </c>
      <c r="R3582">
        <f t="shared" si="281"/>
        <v>37.96</v>
      </c>
      <c r="S3582" s="16">
        <f t="shared" si="282"/>
        <v>42026.176180555558</v>
      </c>
      <c r="T3582" s="16">
        <f t="shared" si="283"/>
        <v>42064.207638888889</v>
      </c>
      <c r="U3582">
        <f t="shared" si="284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 t="s">
        <v>8315</v>
      </c>
      <c r="P3583" t="s">
        <v>8316</v>
      </c>
      <c r="Q3583" s="9">
        <f t="shared" si="280"/>
        <v>100</v>
      </c>
      <c r="R3583">
        <f t="shared" si="281"/>
        <v>33.33</v>
      </c>
      <c r="S3583" s="16">
        <f t="shared" si="282"/>
        <v>41836.471180555556</v>
      </c>
      <c r="T3583" s="16">
        <f t="shared" si="283"/>
        <v>41850.471180555556</v>
      </c>
      <c r="U3583">
        <f t="shared" si="284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 t="s">
        <v>8315</v>
      </c>
      <c r="P3584" t="s">
        <v>8316</v>
      </c>
      <c r="Q3584" s="9">
        <f t="shared" si="280"/>
        <v>287</v>
      </c>
      <c r="R3584">
        <f t="shared" si="281"/>
        <v>58.57</v>
      </c>
      <c r="S3584" s="16">
        <f t="shared" si="282"/>
        <v>42451.095856481479</v>
      </c>
      <c r="T3584" s="16">
        <f t="shared" si="283"/>
        <v>42465.095856481479</v>
      </c>
      <c r="U3584">
        <f t="shared" si="284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 t="s">
        <v>8315</v>
      </c>
      <c r="P3585" t="s">
        <v>8316</v>
      </c>
      <c r="Q3585" s="9">
        <f t="shared" si="280"/>
        <v>109</v>
      </c>
      <c r="R3585">
        <f t="shared" si="281"/>
        <v>135.63</v>
      </c>
      <c r="S3585" s="16">
        <f t="shared" si="282"/>
        <v>42418.425983796296</v>
      </c>
      <c r="T3585" s="16">
        <f t="shared" si="283"/>
        <v>42478.384317129632</v>
      </c>
      <c r="U3585">
        <f t="shared" si="284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 t="s">
        <v>8315</v>
      </c>
      <c r="P3586" t="s">
        <v>8316</v>
      </c>
      <c r="Q3586" s="9">
        <f t="shared" ref="Q3586:Q3649" si="285">ROUND(E3586/D3586*100,0)</f>
        <v>116</v>
      </c>
      <c r="R3586">
        <f t="shared" si="281"/>
        <v>30.94</v>
      </c>
      <c r="S3586" s="16">
        <f t="shared" si="282"/>
        <v>42168.316481481481</v>
      </c>
      <c r="T3586" s="16">
        <f t="shared" si="283"/>
        <v>42198.316481481481</v>
      </c>
      <c r="U3586">
        <f t="shared" si="284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 t="s">
        <v>8315</v>
      </c>
      <c r="P3587" t="s">
        <v>8316</v>
      </c>
      <c r="Q3587" s="9">
        <f t="shared" si="285"/>
        <v>119</v>
      </c>
      <c r="R3587">
        <f t="shared" ref="R3587:R3650" si="286">IFERROR(ROUND(E3587/L3587,2),0)</f>
        <v>176.09</v>
      </c>
      <c r="S3587" s="16">
        <f t="shared" ref="S3587:S3650" si="287">(((J3587/60)/60)/24)+DATE(1970,1,1)</f>
        <v>41964.716319444444</v>
      </c>
      <c r="T3587" s="16">
        <f t="shared" ref="T3587:T3650" si="288">(((I3587/60)/60)/24)+DATE(1970,1,1)</f>
        <v>41994.716319444444</v>
      </c>
      <c r="U3587">
        <f t="shared" si="284"/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 t="s">
        <v>8315</v>
      </c>
      <c r="P3588" t="s">
        <v>8316</v>
      </c>
      <c r="Q3588" s="9">
        <f t="shared" si="285"/>
        <v>109</v>
      </c>
      <c r="R3588">
        <f t="shared" si="286"/>
        <v>151.97999999999999</v>
      </c>
      <c r="S3588" s="16">
        <f t="shared" si="287"/>
        <v>42576.697569444441</v>
      </c>
      <c r="T3588" s="16">
        <f t="shared" si="288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 t="s">
        <v>8315</v>
      </c>
      <c r="P3589" t="s">
        <v>8316</v>
      </c>
      <c r="Q3589" s="9">
        <f t="shared" si="285"/>
        <v>127</v>
      </c>
      <c r="R3589">
        <f t="shared" si="286"/>
        <v>22.61</v>
      </c>
      <c r="S3589" s="16">
        <f t="shared" si="287"/>
        <v>42503.539976851855</v>
      </c>
      <c r="T3589" s="16">
        <f t="shared" si="288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 t="s">
        <v>8315</v>
      </c>
      <c r="P3590" t="s">
        <v>8316</v>
      </c>
      <c r="Q3590" s="9">
        <f t="shared" si="285"/>
        <v>101</v>
      </c>
      <c r="R3590">
        <f t="shared" si="286"/>
        <v>18.27</v>
      </c>
      <c r="S3590" s="16">
        <f t="shared" si="287"/>
        <v>42101.828819444447</v>
      </c>
      <c r="T3590" s="16">
        <f t="shared" si="288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 t="s">
        <v>8315</v>
      </c>
      <c r="P3591" t="s">
        <v>8316</v>
      </c>
      <c r="Q3591" s="9">
        <f t="shared" si="285"/>
        <v>128</v>
      </c>
      <c r="R3591">
        <f t="shared" si="286"/>
        <v>82.26</v>
      </c>
      <c r="S3591" s="16">
        <f t="shared" si="287"/>
        <v>42125.647534722222</v>
      </c>
      <c r="T3591" s="16">
        <f t="shared" si="288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 t="s">
        <v>8315</v>
      </c>
      <c r="P3592" t="s">
        <v>8316</v>
      </c>
      <c r="Q3592" s="9">
        <f t="shared" si="285"/>
        <v>100</v>
      </c>
      <c r="R3592">
        <f t="shared" si="286"/>
        <v>68.53</v>
      </c>
      <c r="S3592" s="16">
        <f t="shared" si="287"/>
        <v>41902.333726851852</v>
      </c>
      <c r="T3592" s="16">
        <f t="shared" si="288"/>
        <v>41932.333726851852</v>
      </c>
      <c r="U3592">
        <f t="shared" ref="U3592:U3631" si="289">YEAR(S3592)</f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 t="s">
        <v>8315</v>
      </c>
      <c r="P3593" t="s">
        <v>8316</v>
      </c>
      <c r="Q3593" s="9">
        <f t="shared" si="285"/>
        <v>175</v>
      </c>
      <c r="R3593">
        <f t="shared" si="286"/>
        <v>68.06</v>
      </c>
      <c r="S3593" s="16">
        <f t="shared" si="287"/>
        <v>42003.948425925926</v>
      </c>
      <c r="T3593" s="16">
        <f t="shared" si="288"/>
        <v>42028.207638888889</v>
      </c>
      <c r="U3593">
        <f t="shared" si="289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 t="s">
        <v>8315</v>
      </c>
      <c r="P3594" t="s">
        <v>8316</v>
      </c>
      <c r="Q3594" s="9">
        <f t="shared" si="285"/>
        <v>127</v>
      </c>
      <c r="R3594">
        <f t="shared" si="286"/>
        <v>72.709999999999994</v>
      </c>
      <c r="S3594" s="16">
        <f t="shared" si="287"/>
        <v>41988.829942129625</v>
      </c>
      <c r="T3594" s="16">
        <f t="shared" si="288"/>
        <v>42046.207638888889</v>
      </c>
      <c r="U3594">
        <f t="shared" si="289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 t="s">
        <v>8315</v>
      </c>
      <c r="P3595" t="s">
        <v>8316</v>
      </c>
      <c r="Q3595" s="9">
        <f t="shared" si="285"/>
        <v>111</v>
      </c>
      <c r="R3595">
        <f t="shared" si="286"/>
        <v>77.19</v>
      </c>
      <c r="S3595" s="16">
        <f t="shared" si="287"/>
        <v>41974.898599537039</v>
      </c>
      <c r="T3595" s="16">
        <f t="shared" si="288"/>
        <v>42009.851388888885</v>
      </c>
      <c r="U3595">
        <f t="shared" si="289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 t="s">
        <v>8315</v>
      </c>
      <c r="P3596" t="s">
        <v>8316</v>
      </c>
      <c r="Q3596" s="9">
        <f t="shared" si="285"/>
        <v>126</v>
      </c>
      <c r="R3596">
        <f t="shared" si="286"/>
        <v>55.97</v>
      </c>
      <c r="S3596" s="16">
        <f t="shared" si="287"/>
        <v>42592.066921296297</v>
      </c>
      <c r="T3596" s="16">
        <f t="shared" si="288"/>
        <v>42617.066921296297</v>
      </c>
      <c r="U3596">
        <f t="shared" si="289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 t="s">
        <v>8315</v>
      </c>
      <c r="P3597" t="s">
        <v>8316</v>
      </c>
      <c r="Q3597" s="9">
        <f t="shared" si="285"/>
        <v>119</v>
      </c>
      <c r="R3597">
        <f t="shared" si="286"/>
        <v>49.69</v>
      </c>
      <c r="S3597" s="16">
        <f t="shared" si="287"/>
        <v>42050.008368055554</v>
      </c>
      <c r="T3597" s="16">
        <f t="shared" si="288"/>
        <v>42076.290972222225</v>
      </c>
      <c r="U3597">
        <f t="shared" si="289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 t="s">
        <v>8315</v>
      </c>
      <c r="P3598" t="s">
        <v>8316</v>
      </c>
      <c r="Q3598" s="9">
        <f t="shared" si="285"/>
        <v>108</v>
      </c>
      <c r="R3598">
        <f t="shared" si="286"/>
        <v>79</v>
      </c>
      <c r="S3598" s="16">
        <f t="shared" si="287"/>
        <v>41856.715069444443</v>
      </c>
      <c r="T3598" s="16">
        <f t="shared" si="288"/>
        <v>41877.715069444443</v>
      </c>
      <c r="U3598">
        <f t="shared" si="289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 t="s">
        <v>8315</v>
      </c>
      <c r="P3599" t="s">
        <v>8316</v>
      </c>
      <c r="Q3599" s="9">
        <f t="shared" si="285"/>
        <v>103</v>
      </c>
      <c r="R3599">
        <f t="shared" si="286"/>
        <v>77.73</v>
      </c>
      <c r="S3599" s="16">
        <f t="shared" si="287"/>
        <v>42417.585532407407</v>
      </c>
      <c r="T3599" s="16">
        <f t="shared" si="288"/>
        <v>42432.249305555553</v>
      </c>
      <c r="U3599">
        <f t="shared" si="289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 t="s">
        <v>8315</v>
      </c>
      <c r="P3600" t="s">
        <v>8316</v>
      </c>
      <c r="Q3600" s="9">
        <f t="shared" si="285"/>
        <v>110</v>
      </c>
      <c r="R3600">
        <f t="shared" si="286"/>
        <v>40.78</v>
      </c>
      <c r="S3600" s="16">
        <f t="shared" si="287"/>
        <v>41866.79886574074</v>
      </c>
      <c r="T3600" s="16">
        <f t="shared" si="288"/>
        <v>41885.207638888889</v>
      </c>
      <c r="U3600">
        <f t="shared" si="289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 t="s">
        <v>8315</v>
      </c>
      <c r="P3601" t="s">
        <v>8316</v>
      </c>
      <c r="Q3601" s="9">
        <f t="shared" si="285"/>
        <v>202</v>
      </c>
      <c r="R3601">
        <f t="shared" si="286"/>
        <v>59.41</v>
      </c>
      <c r="S3601" s="16">
        <f t="shared" si="287"/>
        <v>42220.79487268519</v>
      </c>
      <c r="T3601" s="16">
        <f t="shared" si="288"/>
        <v>42246</v>
      </c>
      <c r="U3601">
        <f t="shared" si="289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 t="s">
        <v>8315</v>
      </c>
      <c r="P3602" t="s">
        <v>8316</v>
      </c>
      <c r="Q3602" s="9">
        <f t="shared" si="285"/>
        <v>130</v>
      </c>
      <c r="R3602">
        <f t="shared" si="286"/>
        <v>3.25</v>
      </c>
      <c r="S3602" s="16">
        <f t="shared" si="287"/>
        <v>42628.849120370374</v>
      </c>
      <c r="T3602" s="16">
        <f t="shared" si="288"/>
        <v>42656.849120370374</v>
      </c>
      <c r="U3602">
        <f t="shared" si="289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 t="s">
        <v>8315</v>
      </c>
      <c r="P3603" t="s">
        <v>8316</v>
      </c>
      <c r="Q3603" s="9">
        <f t="shared" si="285"/>
        <v>104</v>
      </c>
      <c r="R3603">
        <f t="shared" si="286"/>
        <v>39.380000000000003</v>
      </c>
      <c r="S3603" s="16">
        <f t="shared" si="287"/>
        <v>41990.99863425926</v>
      </c>
      <c r="T3603" s="16">
        <f t="shared" si="288"/>
        <v>42020.99863425926</v>
      </c>
      <c r="U3603">
        <f t="shared" si="289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 t="s">
        <v>8315</v>
      </c>
      <c r="P3604" t="s">
        <v>8316</v>
      </c>
      <c r="Q3604" s="9">
        <f t="shared" si="285"/>
        <v>100</v>
      </c>
      <c r="R3604">
        <f t="shared" si="286"/>
        <v>81.67</v>
      </c>
      <c r="S3604" s="16">
        <f t="shared" si="287"/>
        <v>42447.894432870366</v>
      </c>
      <c r="T3604" s="16">
        <f t="shared" si="288"/>
        <v>42507.894432870366</v>
      </c>
      <c r="U3604">
        <f t="shared" si="289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 t="s">
        <v>8315</v>
      </c>
      <c r="P3605" t="s">
        <v>8316</v>
      </c>
      <c r="Q3605" s="9">
        <f t="shared" si="285"/>
        <v>171</v>
      </c>
      <c r="R3605">
        <f t="shared" si="286"/>
        <v>44.91</v>
      </c>
      <c r="S3605" s="16">
        <f t="shared" si="287"/>
        <v>42283.864351851851</v>
      </c>
      <c r="T3605" s="16">
        <f t="shared" si="288"/>
        <v>42313.906018518523</v>
      </c>
      <c r="U3605">
        <f t="shared" si="289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 t="s">
        <v>8315</v>
      </c>
      <c r="P3606" t="s">
        <v>8316</v>
      </c>
      <c r="Q3606" s="9">
        <f t="shared" si="285"/>
        <v>113</v>
      </c>
      <c r="R3606">
        <f t="shared" si="286"/>
        <v>49.06</v>
      </c>
      <c r="S3606" s="16">
        <f t="shared" si="287"/>
        <v>42483.015694444446</v>
      </c>
      <c r="T3606" s="16">
        <f t="shared" si="288"/>
        <v>42489.290972222225</v>
      </c>
      <c r="U3606">
        <f t="shared" si="289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 t="s">
        <v>8315</v>
      </c>
      <c r="P3607" t="s">
        <v>8316</v>
      </c>
      <c r="Q3607" s="9">
        <f t="shared" si="285"/>
        <v>184</v>
      </c>
      <c r="R3607">
        <f t="shared" si="286"/>
        <v>30.67</v>
      </c>
      <c r="S3607" s="16">
        <f t="shared" si="287"/>
        <v>42383.793124999997</v>
      </c>
      <c r="T3607" s="16">
        <f t="shared" si="288"/>
        <v>42413.793124999997</v>
      </c>
      <c r="U3607">
        <f t="shared" si="289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 t="s">
        <v>8315</v>
      </c>
      <c r="P3608" t="s">
        <v>8316</v>
      </c>
      <c r="Q3608" s="9">
        <f t="shared" si="285"/>
        <v>130</v>
      </c>
      <c r="R3608">
        <f t="shared" si="286"/>
        <v>61.06</v>
      </c>
      <c r="S3608" s="16">
        <f t="shared" si="287"/>
        <v>42566.604826388888</v>
      </c>
      <c r="T3608" s="16">
        <f t="shared" si="288"/>
        <v>42596.604826388888</v>
      </c>
      <c r="U3608">
        <f t="shared" si="289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 t="s">
        <v>8315</v>
      </c>
      <c r="P3609" t="s">
        <v>8316</v>
      </c>
      <c r="Q3609" s="9">
        <f t="shared" si="285"/>
        <v>105</v>
      </c>
      <c r="R3609">
        <f t="shared" si="286"/>
        <v>29</v>
      </c>
      <c r="S3609" s="16">
        <f t="shared" si="287"/>
        <v>42338.963912037041</v>
      </c>
      <c r="T3609" s="16">
        <f t="shared" si="288"/>
        <v>42353</v>
      </c>
      <c r="U3609">
        <f t="shared" si="289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 t="s">
        <v>8315</v>
      </c>
      <c r="P3610" t="s">
        <v>8316</v>
      </c>
      <c r="Q3610" s="9">
        <f t="shared" si="285"/>
        <v>100</v>
      </c>
      <c r="R3610">
        <f t="shared" si="286"/>
        <v>29.63</v>
      </c>
      <c r="S3610" s="16">
        <f t="shared" si="287"/>
        <v>42506.709375000006</v>
      </c>
      <c r="T3610" s="16">
        <f t="shared" si="288"/>
        <v>42538.583333333328</v>
      </c>
      <c r="U3610">
        <f t="shared" si="289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 t="s">
        <v>8315</v>
      </c>
      <c r="P3611" t="s">
        <v>8316</v>
      </c>
      <c r="Q3611" s="9">
        <f t="shared" si="285"/>
        <v>153</v>
      </c>
      <c r="R3611">
        <f t="shared" si="286"/>
        <v>143.1</v>
      </c>
      <c r="S3611" s="16">
        <f t="shared" si="287"/>
        <v>42429.991724537031</v>
      </c>
      <c r="T3611" s="16">
        <f t="shared" si="288"/>
        <v>42459.950057870374</v>
      </c>
      <c r="U3611">
        <f t="shared" si="289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 t="s">
        <v>8315</v>
      </c>
      <c r="P3612" t="s">
        <v>8316</v>
      </c>
      <c r="Q3612" s="9">
        <f t="shared" si="285"/>
        <v>162</v>
      </c>
      <c r="R3612">
        <f t="shared" si="286"/>
        <v>52.35</v>
      </c>
      <c r="S3612" s="16">
        <f t="shared" si="287"/>
        <v>42203.432129629626</v>
      </c>
      <c r="T3612" s="16">
        <f t="shared" si="288"/>
        <v>42233.432129629626</v>
      </c>
      <c r="U3612">
        <f t="shared" si="289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 t="s">
        <v>8315</v>
      </c>
      <c r="P3613" t="s">
        <v>8316</v>
      </c>
      <c r="Q3613" s="9">
        <f t="shared" si="285"/>
        <v>136</v>
      </c>
      <c r="R3613">
        <f t="shared" si="286"/>
        <v>66.67</v>
      </c>
      <c r="S3613" s="16">
        <f t="shared" si="287"/>
        <v>42072.370381944449</v>
      </c>
      <c r="T3613" s="16">
        <f t="shared" si="288"/>
        <v>42102.370381944449</v>
      </c>
      <c r="U3613">
        <f t="shared" si="289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 t="s">
        <v>8315</v>
      </c>
      <c r="P3614" t="s">
        <v>8316</v>
      </c>
      <c r="Q3614" s="9">
        <f t="shared" si="285"/>
        <v>144</v>
      </c>
      <c r="R3614">
        <f t="shared" si="286"/>
        <v>126.67</v>
      </c>
      <c r="S3614" s="16">
        <f t="shared" si="287"/>
        <v>41789.726979166669</v>
      </c>
      <c r="T3614" s="16">
        <f t="shared" si="288"/>
        <v>41799.726979166669</v>
      </c>
      <c r="U3614">
        <f t="shared" si="289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 t="s">
        <v>8315</v>
      </c>
      <c r="P3615" t="s">
        <v>8316</v>
      </c>
      <c r="Q3615" s="9">
        <f t="shared" si="285"/>
        <v>100</v>
      </c>
      <c r="R3615">
        <f t="shared" si="286"/>
        <v>62.5</v>
      </c>
      <c r="S3615" s="16">
        <f t="shared" si="287"/>
        <v>41788.58997685185</v>
      </c>
      <c r="T3615" s="16">
        <f t="shared" si="288"/>
        <v>41818.58997685185</v>
      </c>
      <c r="U3615">
        <f t="shared" si="289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 t="s">
        <v>8315</v>
      </c>
      <c r="P3616" t="s">
        <v>8316</v>
      </c>
      <c r="Q3616" s="9">
        <f t="shared" si="285"/>
        <v>101</v>
      </c>
      <c r="R3616">
        <f t="shared" si="286"/>
        <v>35.49</v>
      </c>
      <c r="S3616" s="16">
        <f t="shared" si="287"/>
        <v>42144.041851851856</v>
      </c>
      <c r="T3616" s="16">
        <f t="shared" si="288"/>
        <v>42174.041851851856</v>
      </c>
      <c r="U3616">
        <f t="shared" si="289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 t="s">
        <v>8315</v>
      </c>
      <c r="P3617" t="s">
        <v>8316</v>
      </c>
      <c r="Q3617" s="9">
        <f t="shared" si="285"/>
        <v>107</v>
      </c>
      <c r="R3617">
        <f t="shared" si="286"/>
        <v>37.08</v>
      </c>
      <c r="S3617" s="16">
        <f t="shared" si="287"/>
        <v>42318.593703703707</v>
      </c>
      <c r="T3617" s="16">
        <f t="shared" si="288"/>
        <v>42348.593703703707</v>
      </c>
      <c r="U3617">
        <f t="shared" si="289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 t="s">
        <v>8315</v>
      </c>
      <c r="P3618" t="s">
        <v>8316</v>
      </c>
      <c r="Q3618" s="9">
        <f t="shared" si="285"/>
        <v>125</v>
      </c>
      <c r="R3618">
        <f t="shared" si="286"/>
        <v>69.33</v>
      </c>
      <c r="S3618" s="16">
        <f t="shared" si="287"/>
        <v>42052.949814814812</v>
      </c>
      <c r="T3618" s="16">
        <f t="shared" si="288"/>
        <v>42082.908148148148</v>
      </c>
      <c r="U3618">
        <f t="shared" si="289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 t="s">
        <v>8315</v>
      </c>
      <c r="P3619" t="s">
        <v>8316</v>
      </c>
      <c r="Q3619" s="9">
        <f t="shared" si="285"/>
        <v>119</v>
      </c>
      <c r="R3619">
        <f t="shared" si="286"/>
        <v>17.25</v>
      </c>
      <c r="S3619" s="16">
        <f t="shared" si="287"/>
        <v>42779.610289351855</v>
      </c>
      <c r="T3619" s="16">
        <f t="shared" si="288"/>
        <v>42794</v>
      </c>
      <c r="U3619">
        <f t="shared" si="289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 t="s">
        <v>8315</v>
      </c>
      <c r="P3620" t="s">
        <v>8316</v>
      </c>
      <c r="Q3620" s="9">
        <f t="shared" si="285"/>
        <v>101</v>
      </c>
      <c r="R3620">
        <f t="shared" si="286"/>
        <v>36.07</v>
      </c>
      <c r="S3620" s="16">
        <f t="shared" si="287"/>
        <v>42128.627893518518</v>
      </c>
      <c r="T3620" s="16">
        <f t="shared" si="288"/>
        <v>42158.627893518518</v>
      </c>
      <c r="U3620">
        <f t="shared" si="289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 t="s">
        <v>8315</v>
      </c>
      <c r="P3621" t="s">
        <v>8316</v>
      </c>
      <c r="Q3621" s="9">
        <f t="shared" si="285"/>
        <v>113</v>
      </c>
      <c r="R3621">
        <f t="shared" si="286"/>
        <v>66.47</v>
      </c>
      <c r="S3621" s="16">
        <f t="shared" si="287"/>
        <v>42661.132245370376</v>
      </c>
      <c r="T3621" s="16">
        <f t="shared" si="288"/>
        <v>42693.916666666672</v>
      </c>
      <c r="U3621">
        <f t="shared" si="289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 t="s">
        <v>8315</v>
      </c>
      <c r="P3622" t="s">
        <v>8316</v>
      </c>
      <c r="Q3622" s="9">
        <f t="shared" si="285"/>
        <v>105</v>
      </c>
      <c r="R3622">
        <f t="shared" si="286"/>
        <v>56.07</v>
      </c>
      <c r="S3622" s="16">
        <f t="shared" si="287"/>
        <v>42037.938206018516</v>
      </c>
      <c r="T3622" s="16">
        <f t="shared" si="288"/>
        <v>42068.166666666672</v>
      </c>
      <c r="U3622">
        <f t="shared" si="289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 t="s">
        <v>8315</v>
      </c>
      <c r="P3623" t="s">
        <v>8316</v>
      </c>
      <c r="Q3623" s="9">
        <f t="shared" si="285"/>
        <v>110</v>
      </c>
      <c r="R3623">
        <f t="shared" si="286"/>
        <v>47.03</v>
      </c>
      <c r="S3623" s="16">
        <f t="shared" si="287"/>
        <v>42619.935694444444</v>
      </c>
      <c r="T3623" s="16">
        <f t="shared" si="288"/>
        <v>42643.875</v>
      </c>
      <c r="U3623">
        <f t="shared" si="289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 t="s">
        <v>8315</v>
      </c>
      <c r="P3624" t="s">
        <v>8316</v>
      </c>
      <c r="Q3624" s="9">
        <f t="shared" si="285"/>
        <v>100</v>
      </c>
      <c r="R3624">
        <f t="shared" si="286"/>
        <v>47.67</v>
      </c>
      <c r="S3624" s="16">
        <f t="shared" si="287"/>
        <v>41877.221886574072</v>
      </c>
      <c r="T3624" s="16">
        <f t="shared" si="288"/>
        <v>41910.140972222223</v>
      </c>
      <c r="U3624">
        <f t="shared" si="289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 t="s">
        <v>8315</v>
      </c>
      <c r="P3625" t="s">
        <v>8316</v>
      </c>
      <c r="Q3625" s="9">
        <f t="shared" si="285"/>
        <v>120</v>
      </c>
      <c r="R3625">
        <f t="shared" si="286"/>
        <v>88.24</v>
      </c>
      <c r="S3625" s="16">
        <f t="shared" si="287"/>
        <v>41828.736921296295</v>
      </c>
      <c r="T3625" s="16">
        <f t="shared" si="288"/>
        <v>41846.291666666664</v>
      </c>
      <c r="U3625">
        <f t="shared" si="289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 t="s">
        <v>8315</v>
      </c>
      <c r="P3626" t="s">
        <v>8316</v>
      </c>
      <c r="Q3626" s="9">
        <f t="shared" si="285"/>
        <v>105</v>
      </c>
      <c r="R3626">
        <f t="shared" si="286"/>
        <v>80.72</v>
      </c>
      <c r="S3626" s="16">
        <f t="shared" si="287"/>
        <v>42545.774189814809</v>
      </c>
      <c r="T3626" s="16">
        <f t="shared" si="288"/>
        <v>42605.774189814809</v>
      </c>
      <c r="U3626">
        <f t="shared" si="289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 t="s">
        <v>8315</v>
      </c>
      <c r="P3627" t="s">
        <v>8316</v>
      </c>
      <c r="Q3627" s="9">
        <f t="shared" si="285"/>
        <v>103</v>
      </c>
      <c r="R3627">
        <f t="shared" si="286"/>
        <v>39.49</v>
      </c>
      <c r="S3627" s="16">
        <f t="shared" si="287"/>
        <v>42157.652511574073</v>
      </c>
      <c r="T3627" s="16">
        <f t="shared" si="288"/>
        <v>42187.652511574073</v>
      </c>
      <c r="U3627">
        <f t="shared" si="289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 t="s">
        <v>8315</v>
      </c>
      <c r="P3628" t="s">
        <v>8316</v>
      </c>
      <c r="Q3628" s="9">
        <f t="shared" si="285"/>
        <v>102</v>
      </c>
      <c r="R3628">
        <f t="shared" si="286"/>
        <v>84.85</v>
      </c>
      <c r="S3628" s="16">
        <f t="shared" si="287"/>
        <v>41846.667326388888</v>
      </c>
      <c r="T3628" s="16">
        <f t="shared" si="288"/>
        <v>41867.667326388888</v>
      </c>
      <c r="U3628">
        <f t="shared" si="289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 t="s">
        <v>8315</v>
      </c>
      <c r="P3629" t="s">
        <v>8316</v>
      </c>
      <c r="Q3629" s="9">
        <f t="shared" si="285"/>
        <v>100</v>
      </c>
      <c r="R3629">
        <f t="shared" si="286"/>
        <v>68.97</v>
      </c>
      <c r="S3629" s="16">
        <f t="shared" si="287"/>
        <v>42460.741747685184</v>
      </c>
      <c r="T3629" s="16">
        <f t="shared" si="288"/>
        <v>42511.165972222225</v>
      </c>
      <c r="U3629">
        <f t="shared" si="289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 t="s">
        <v>8315</v>
      </c>
      <c r="P3630" t="s">
        <v>8357</v>
      </c>
      <c r="Q3630" s="9">
        <f t="shared" si="285"/>
        <v>0</v>
      </c>
      <c r="R3630">
        <f t="shared" si="286"/>
        <v>0</v>
      </c>
      <c r="S3630" s="16">
        <f t="shared" si="287"/>
        <v>42291.833287037036</v>
      </c>
      <c r="T3630" s="16">
        <f t="shared" si="288"/>
        <v>42351.874953703707</v>
      </c>
      <c r="U3630">
        <f t="shared" si="289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 t="s">
        <v>8315</v>
      </c>
      <c r="P3631" t="s">
        <v>8357</v>
      </c>
      <c r="Q3631" s="9">
        <f t="shared" si="285"/>
        <v>0</v>
      </c>
      <c r="R3631">
        <f t="shared" si="286"/>
        <v>1</v>
      </c>
      <c r="S3631" s="16">
        <f t="shared" si="287"/>
        <v>42437.094490740739</v>
      </c>
      <c r="T3631" s="16">
        <f t="shared" si="288"/>
        <v>42495.708333333328</v>
      </c>
      <c r="U3631">
        <f t="shared" si="289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 t="s">
        <v>8315</v>
      </c>
      <c r="P3632" t="s">
        <v>8357</v>
      </c>
      <c r="Q3632" s="9">
        <f t="shared" si="285"/>
        <v>0</v>
      </c>
      <c r="R3632">
        <f t="shared" si="286"/>
        <v>1</v>
      </c>
      <c r="S3632" s="16">
        <f t="shared" si="287"/>
        <v>41942.84710648148</v>
      </c>
      <c r="T3632" s="16">
        <f t="shared" si="288"/>
        <v>41972.888773148152</v>
      </c>
      <c r="U3632">
        <f>YEAR(S3632)</f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 t="s">
        <v>8315</v>
      </c>
      <c r="P3633" t="s">
        <v>8357</v>
      </c>
      <c r="Q3633" s="9">
        <f t="shared" si="285"/>
        <v>51</v>
      </c>
      <c r="R3633">
        <f t="shared" si="286"/>
        <v>147.88</v>
      </c>
      <c r="S3633" s="16">
        <f t="shared" si="287"/>
        <v>41880.753437499996</v>
      </c>
      <c r="T3633" s="16">
        <f t="shared" si="288"/>
        <v>41905.165972222225</v>
      </c>
      <c r="U3633">
        <f>YEAR(S3633)</f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 t="s">
        <v>8315</v>
      </c>
      <c r="P3634" t="s">
        <v>8357</v>
      </c>
      <c r="Q3634" s="9">
        <f t="shared" si="285"/>
        <v>20</v>
      </c>
      <c r="R3634">
        <f t="shared" si="286"/>
        <v>100</v>
      </c>
      <c r="S3634" s="16">
        <f t="shared" si="287"/>
        <v>41946.936909722222</v>
      </c>
      <c r="T3634" s="16">
        <f t="shared" si="288"/>
        <v>41966.936909722222</v>
      </c>
      <c r="U3634">
        <f>YEAR(S3634)</f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 t="s">
        <v>8315</v>
      </c>
      <c r="P3635" t="s">
        <v>8357</v>
      </c>
      <c r="Q3635" s="9">
        <f t="shared" si="285"/>
        <v>35</v>
      </c>
      <c r="R3635">
        <f t="shared" si="286"/>
        <v>56.84</v>
      </c>
      <c r="S3635" s="16">
        <f t="shared" si="287"/>
        <v>42649.623460648145</v>
      </c>
      <c r="T3635" s="16">
        <f t="shared" si="288"/>
        <v>42693.041666666672</v>
      </c>
      <c r="U3635">
        <f t="shared" ref="U3635:U3648" si="290">YEAR(S3635)</f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 t="s">
        <v>8315</v>
      </c>
      <c r="P3636" t="s">
        <v>8357</v>
      </c>
      <c r="Q3636" s="9">
        <f t="shared" si="285"/>
        <v>4</v>
      </c>
      <c r="R3636">
        <f t="shared" si="286"/>
        <v>176.94</v>
      </c>
      <c r="S3636" s="16">
        <f t="shared" si="287"/>
        <v>42701.166365740741</v>
      </c>
      <c r="T3636" s="16">
        <f t="shared" si="288"/>
        <v>42749.165972222225</v>
      </c>
      <c r="U3636">
        <f t="shared" si="290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 t="s">
        <v>8315</v>
      </c>
      <c r="P3637" t="s">
        <v>8357</v>
      </c>
      <c r="Q3637" s="9">
        <f t="shared" si="285"/>
        <v>36</v>
      </c>
      <c r="R3637">
        <f t="shared" si="286"/>
        <v>127.6</v>
      </c>
      <c r="S3637" s="16">
        <f t="shared" si="287"/>
        <v>42450.88282407407</v>
      </c>
      <c r="T3637" s="16">
        <f t="shared" si="288"/>
        <v>42480.88282407407</v>
      </c>
      <c r="U3637">
        <f t="shared" si="290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 t="s">
        <v>8315</v>
      </c>
      <c r="P3638" t="s">
        <v>8357</v>
      </c>
      <c r="Q3638" s="9">
        <f t="shared" si="285"/>
        <v>0</v>
      </c>
      <c r="R3638">
        <f t="shared" si="286"/>
        <v>0</v>
      </c>
      <c r="S3638" s="16">
        <f t="shared" si="287"/>
        <v>42226.694780092599</v>
      </c>
      <c r="T3638" s="16">
        <f t="shared" si="288"/>
        <v>42261.694780092599</v>
      </c>
      <c r="U3638">
        <f t="shared" si="290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 t="s">
        <v>8315</v>
      </c>
      <c r="P3639" t="s">
        <v>8357</v>
      </c>
      <c r="Q3639" s="9">
        <f t="shared" si="285"/>
        <v>31</v>
      </c>
      <c r="R3639">
        <f t="shared" si="286"/>
        <v>66.14</v>
      </c>
      <c r="S3639" s="16">
        <f t="shared" si="287"/>
        <v>41975.700636574074</v>
      </c>
      <c r="T3639" s="16">
        <f t="shared" si="288"/>
        <v>42005.700636574074</v>
      </c>
      <c r="U3639">
        <f t="shared" si="290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 t="s">
        <v>8315</v>
      </c>
      <c r="P3640" t="s">
        <v>8357</v>
      </c>
      <c r="Q3640" s="9">
        <f t="shared" si="285"/>
        <v>7</v>
      </c>
      <c r="R3640">
        <f t="shared" si="286"/>
        <v>108</v>
      </c>
      <c r="S3640" s="16">
        <f t="shared" si="287"/>
        <v>42053.672824074078</v>
      </c>
      <c r="T3640" s="16">
        <f t="shared" si="288"/>
        <v>42113.631157407406</v>
      </c>
      <c r="U3640">
        <f t="shared" si="290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 t="s">
        <v>8315</v>
      </c>
      <c r="P3641" t="s">
        <v>8357</v>
      </c>
      <c r="Q3641" s="9">
        <f t="shared" si="285"/>
        <v>0</v>
      </c>
      <c r="R3641">
        <f t="shared" si="286"/>
        <v>1</v>
      </c>
      <c r="S3641" s="16">
        <f t="shared" si="287"/>
        <v>42590.677152777775</v>
      </c>
      <c r="T3641" s="16">
        <f t="shared" si="288"/>
        <v>42650.632638888885</v>
      </c>
      <c r="U3641">
        <f t="shared" si="290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 t="s">
        <v>8315</v>
      </c>
      <c r="P3642" t="s">
        <v>8357</v>
      </c>
      <c r="Q3642" s="9">
        <f t="shared" si="285"/>
        <v>6</v>
      </c>
      <c r="R3642">
        <f t="shared" si="286"/>
        <v>18.329999999999998</v>
      </c>
      <c r="S3642" s="16">
        <f t="shared" si="287"/>
        <v>42104.781597222223</v>
      </c>
      <c r="T3642" s="16">
        <f t="shared" si="288"/>
        <v>42134.781597222223</v>
      </c>
      <c r="U3642">
        <f t="shared" si="290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 t="s">
        <v>8315</v>
      </c>
      <c r="P3643" t="s">
        <v>8357</v>
      </c>
      <c r="Q3643" s="9">
        <f t="shared" si="285"/>
        <v>0</v>
      </c>
      <c r="R3643">
        <f t="shared" si="286"/>
        <v>0</v>
      </c>
      <c r="S3643" s="16">
        <f t="shared" si="287"/>
        <v>41899.627071759263</v>
      </c>
      <c r="T3643" s="16">
        <f t="shared" si="288"/>
        <v>41917.208333333336</v>
      </c>
      <c r="U3643">
        <f t="shared" si="290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 t="s">
        <v>8315</v>
      </c>
      <c r="P3644" t="s">
        <v>8357</v>
      </c>
      <c r="Q3644" s="9">
        <f t="shared" si="285"/>
        <v>2</v>
      </c>
      <c r="R3644">
        <f t="shared" si="286"/>
        <v>7.5</v>
      </c>
      <c r="S3644" s="16">
        <f t="shared" si="287"/>
        <v>42297.816284722227</v>
      </c>
      <c r="T3644" s="16">
        <f t="shared" si="288"/>
        <v>42338.708333333328</v>
      </c>
      <c r="U3644">
        <f t="shared" si="290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 t="s">
        <v>8315</v>
      </c>
      <c r="P3645" t="s">
        <v>8357</v>
      </c>
      <c r="Q3645" s="9">
        <f t="shared" si="285"/>
        <v>0</v>
      </c>
      <c r="R3645">
        <f t="shared" si="286"/>
        <v>0</v>
      </c>
      <c r="S3645" s="16">
        <f t="shared" si="287"/>
        <v>42285.143969907411</v>
      </c>
      <c r="T3645" s="16">
        <f t="shared" si="288"/>
        <v>42325.185636574075</v>
      </c>
      <c r="U3645">
        <f t="shared" si="290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 t="s">
        <v>8315</v>
      </c>
      <c r="P3646" t="s">
        <v>8357</v>
      </c>
      <c r="Q3646" s="9">
        <f t="shared" si="285"/>
        <v>16</v>
      </c>
      <c r="R3646">
        <f t="shared" si="286"/>
        <v>68.42</v>
      </c>
      <c r="S3646" s="16">
        <f t="shared" si="287"/>
        <v>42409.241747685184</v>
      </c>
      <c r="T3646" s="16">
        <f t="shared" si="288"/>
        <v>42437.207638888889</v>
      </c>
      <c r="U3646">
        <f t="shared" si="290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 t="s">
        <v>8315</v>
      </c>
      <c r="P3647" t="s">
        <v>8357</v>
      </c>
      <c r="Q3647" s="9">
        <f t="shared" si="285"/>
        <v>0</v>
      </c>
      <c r="R3647">
        <f t="shared" si="286"/>
        <v>1</v>
      </c>
      <c r="S3647" s="16">
        <f t="shared" si="287"/>
        <v>42665.970347222217</v>
      </c>
      <c r="T3647" s="16">
        <f t="shared" si="288"/>
        <v>42696.012013888889</v>
      </c>
      <c r="U3647">
        <f t="shared" si="290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 t="s">
        <v>8315</v>
      </c>
      <c r="P3648" t="s">
        <v>8357</v>
      </c>
      <c r="Q3648" s="9">
        <f t="shared" si="285"/>
        <v>5</v>
      </c>
      <c r="R3648">
        <f t="shared" si="286"/>
        <v>60.13</v>
      </c>
      <c r="S3648" s="16">
        <f t="shared" si="287"/>
        <v>42140.421319444446</v>
      </c>
      <c r="T3648" s="16">
        <f t="shared" si="288"/>
        <v>42171.979166666672</v>
      </c>
      <c r="U3648">
        <f t="shared" si="290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 t="s">
        <v>8315</v>
      </c>
      <c r="P3649" t="s">
        <v>8357</v>
      </c>
      <c r="Q3649" s="9">
        <f t="shared" si="285"/>
        <v>6</v>
      </c>
      <c r="R3649">
        <f t="shared" si="286"/>
        <v>15</v>
      </c>
      <c r="S3649" s="16">
        <f t="shared" si="287"/>
        <v>42598.749155092592</v>
      </c>
      <c r="T3649" s="16">
        <f t="shared" si="288"/>
        <v>42643.749155092592</v>
      </c>
      <c r="U3649">
        <f>YEAR(S3649)</f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 t="s">
        <v>8315</v>
      </c>
      <c r="P3650" t="s">
        <v>8316</v>
      </c>
      <c r="Q3650" s="9">
        <f t="shared" ref="Q3650:Q3713" si="291">ROUND(E3650/D3650*100,0)</f>
        <v>100</v>
      </c>
      <c r="R3650">
        <f t="shared" si="286"/>
        <v>550.04</v>
      </c>
      <c r="S3650" s="16">
        <f t="shared" si="287"/>
        <v>41887.292187500003</v>
      </c>
      <c r="T3650" s="16">
        <f t="shared" si="288"/>
        <v>41917.292187500003</v>
      </c>
      <c r="U3650">
        <f t="shared" ref="U3650:U3713" si="292">YEAR(S3650)</f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 t="s">
        <v>8315</v>
      </c>
      <c r="P3651" t="s">
        <v>8316</v>
      </c>
      <c r="Q3651" s="9">
        <f t="shared" si="291"/>
        <v>104</v>
      </c>
      <c r="R3651">
        <f t="shared" ref="R3651:R3714" si="293">IFERROR(ROUND(E3651/L3651,2),0)</f>
        <v>97.5</v>
      </c>
      <c r="S3651" s="16">
        <f t="shared" ref="S3651:S3714" si="294">(((J3651/60)/60)/24)+DATE(1970,1,1)</f>
        <v>41780.712893518517</v>
      </c>
      <c r="T3651" s="16">
        <f t="shared" ref="T3651:T3714" si="295">(((I3651/60)/60)/24)+DATE(1970,1,1)</f>
        <v>41806.712893518517</v>
      </c>
      <c r="U3651">
        <f t="shared" si="292"/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 t="s">
        <v>8315</v>
      </c>
      <c r="P3652" t="s">
        <v>8316</v>
      </c>
      <c r="Q3652" s="9">
        <f t="shared" si="291"/>
        <v>100</v>
      </c>
      <c r="R3652">
        <f t="shared" si="293"/>
        <v>29.41</v>
      </c>
      <c r="S3652" s="16">
        <f t="shared" si="294"/>
        <v>42381.478981481487</v>
      </c>
      <c r="T3652" s="16">
        <f t="shared" si="295"/>
        <v>42402.478981481487</v>
      </c>
      <c r="U3652">
        <f t="shared" si="292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 t="s">
        <v>8315</v>
      </c>
      <c r="P3653" t="s">
        <v>8316</v>
      </c>
      <c r="Q3653" s="9">
        <f t="shared" si="291"/>
        <v>104</v>
      </c>
      <c r="R3653">
        <f t="shared" si="293"/>
        <v>57.78</v>
      </c>
      <c r="S3653" s="16">
        <f t="shared" si="294"/>
        <v>41828.646319444444</v>
      </c>
      <c r="T3653" s="16">
        <f t="shared" si="295"/>
        <v>41861.665972222225</v>
      </c>
      <c r="U3653">
        <f t="shared" si="292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 t="s">
        <v>8315</v>
      </c>
      <c r="P3654" t="s">
        <v>8316</v>
      </c>
      <c r="Q3654" s="9">
        <f t="shared" si="291"/>
        <v>251</v>
      </c>
      <c r="R3654">
        <f t="shared" si="293"/>
        <v>44.24</v>
      </c>
      <c r="S3654" s="16">
        <f t="shared" si="294"/>
        <v>42596.644699074073</v>
      </c>
      <c r="T3654" s="16">
        <f t="shared" si="295"/>
        <v>42607.165972222225</v>
      </c>
      <c r="U3654">
        <f t="shared" si="292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 t="s">
        <v>8315</v>
      </c>
      <c r="P3655" t="s">
        <v>8316</v>
      </c>
      <c r="Q3655" s="9">
        <f t="shared" si="291"/>
        <v>101</v>
      </c>
      <c r="R3655">
        <f t="shared" si="293"/>
        <v>60.91</v>
      </c>
      <c r="S3655" s="16">
        <f t="shared" si="294"/>
        <v>42191.363506944443</v>
      </c>
      <c r="T3655" s="16">
        <f t="shared" si="295"/>
        <v>42221.363506944443</v>
      </c>
      <c r="U3655">
        <f t="shared" si="292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 t="s">
        <v>8315</v>
      </c>
      <c r="P3656" t="s">
        <v>8316</v>
      </c>
      <c r="Q3656" s="9">
        <f t="shared" si="291"/>
        <v>174</v>
      </c>
      <c r="R3656">
        <f t="shared" si="293"/>
        <v>68.84</v>
      </c>
      <c r="S3656" s="16">
        <f t="shared" si="294"/>
        <v>42440.416504629626</v>
      </c>
      <c r="T3656" s="16">
        <f t="shared" si="295"/>
        <v>42463.708333333328</v>
      </c>
      <c r="U3656">
        <f t="shared" si="292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 t="s">
        <v>8315</v>
      </c>
      <c r="P3657" t="s">
        <v>8316</v>
      </c>
      <c r="Q3657" s="9">
        <f t="shared" si="291"/>
        <v>116</v>
      </c>
      <c r="R3657">
        <f t="shared" si="293"/>
        <v>73.58</v>
      </c>
      <c r="S3657" s="16">
        <f t="shared" si="294"/>
        <v>42173.803217592591</v>
      </c>
      <c r="T3657" s="16">
        <f t="shared" si="295"/>
        <v>42203.290972222225</v>
      </c>
      <c r="U3657">
        <f t="shared" si="292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 t="s">
        <v>8315</v>
      </c>
      <c r="P3658" t="s">
        <v>8316</v>
      </c>
      <c r="Q3658" s="9">
        <f t="shared" si="291"/>
        <v>106</v>
      </c>
      <c r="R3658">
        <f t="shared" si="293"/>
        <v>115.02</v>
      </c>
      <c r="S3658" s="16">
        <f t="shared" si="294"/>
        <v>42737.910138888896</v>
      </c>
      <c r="T3658" s="16">
        <f t="shared" si="295"/>
        <v>42767.957638888889</v>
      </c>
      <c r="U3658">
        <f t="shared" si="292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 t="s">
        <v>8315</v>
      </c>
      <c r="P3659" t="s">
        <v>8316</v>
      </c>
      <c r="Q3659" s="9">
        <f t="shared" si="291"/>
        <v>111</v>
      </c>
      <c r="R3659">
        <f t="shared" si="293"/>
        <v>110.75</v>
      </c>
      <c r="S3659" s="16">
        <f t="shared" si="294"/>
        <v>42499.629849537043</v>
      </c>
      <c r="T3659" s="16">
        <f t="shared" si="295"/>
        <v>42522.904166666667</v>
      </c>
      <c r="U3659">
        <f t="shared" si="292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 t="s">
        <v>8315</v>
      </c>
      <c r="P3660" t="s">
        <v>8316</v>
      </c>
      <c r="Q3660" s="9">
        <f t="shared" si="291"/>
        <v>101</v>
      </c>
      <c r="R3660">
        <f t="shared" si="293"/>
        <v>75.5</v>
      </c>
      <c r="S3660" s="16">
        <f t="shared" si="294"/>
        <v>41775.858564814815</v>
      </c>
      <c r="T3660" s="16">
        <f t="shared" si="295"/>
        <v>41822.165972222225</v>
      </c>
      <c r="U3660">
        <f t="shared" si="292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 t="s">
        <v>8315</v>
      </c>
      <c r="P3661" t="s">
        <v>8316</v>
      </c>
      <c r="Q3661" s="9">
        <f t="shared" si="291"/>
        <v>102</v>
      </c>
      <c r="R3661">
        <f t="shared" si="293"/>
        <v>235.46</v>
      </c>
      <c r="S3661" s="16">
        <f t="shared" si="294"/>
        <v>42055.277199074073</v>
      </c>
      <c r="T3661" s="16">
        <f t="shared" si="295"/>
        <v>42082.610416666663</v>
      </c>
      <c r="U3661">
        <f t="shared" si="292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 t="s">
        <v>8315</v>
      </c>
      <c r="P3662" t="s">
        <v>8316</v>
      </c>
      <c r="Q3662" s="9">
        <f t="shared" si="291"/>
        <v>100</v>
      </c>
      <c r="R3662">
        <f t="shared" si="293"/>
        <v>11.36</v>
      </c>
      <c r="S3662" s="16">
        <f t="shared" si="294"/>
        <v>41971.881076388891</v>
      </c>
      <c r="T3662" s="16">
        <f t="shared" si="295"/>
        <v>41996.881076388891</v>
      </c>
      <c r="U3662">
        <f t="shared" si="292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 t="s">
        <v>8315</v>
      </c>
      <c r="P3663" t="s">
        <v>8316</v>
      </c>
      <c r="Q3663" s="9">
        <f t="shared" si="291"/>
        <v>111</v>
      </c>
      <c r="R3663">
        <f t="shared" si="293"/>
        <v>92.5</v>
      </c>
      <c r="S3663" s="16">
        <f t="shared" si="294"/>
        <v>42447.896666666667</v>
      </c>
      <c r="T3663" s="16">
        <f t="shared" si="295"/>
        <v>42470.166666666672</v>
      </c>
      <c r="U3663">
        <f t="shared" si="292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 t="s">
        <v>8315</v>
      </c>
      <c r="P3664" t="s">
        <v>8316</v>
      </c>
      <c r="Q3664" s="9">
        <f t="shared" si="291"/>
        <v>101</v>
      </c>
      <c r="R3664">
        <f t="shared" si="293"/>
        <v>202.85</v>
      </c>
      <c r="S3664" s="16">
        <f t="shared" si="294"/>
        <v>42064.220069444447</v>
      </c>
      <c r="T3664" s="16">
        <f t="shared" si="295"/>
        <v>42094.178402777776</v>
      </c>
      <c r="U3664">
        <f t="shared" si="292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 t="s">
        <v>8315</v>
      </c>
      <c r="P3665" t="s">
        <v>8316</v>
      </c>
      <c r="Q3665" s="9">
        <f t="shared" si="291"/>
        <v>104</v>
      </c>
      <c r="R3665">
        <f t="shared" si="293"/>
        <v>26</v>
      </c>
      <c r="S3665" s="16">
        <f t="shared" si="294"/>
        <v>42665.451736111107</v>
      </c>
      <c r="T3665" s="16">
        <f t="shared" si="295"/>
        <v>42725.493402777778</v>
      </c>
      <c r="U3665">
        <f t="shared" si="292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 t="s">
        <v>8315</v>
      </c>
      <c r="P3666" t="s">
        <v>8316</v>
      </c>
      <c r="Q3666" s="9">
        <f t="shared" si="291"/>
        <v>109</v>
      </c>
      <c r="R3666">
        <f t="shared" si="293"/>
        <v>46.05</v>
      </c>
      <c r="S3666" s="16">
        <f t="shared" si="294"/>
        <v>42523.248715277776</v>
      </c>
      <c r="T3666" s="16">
        <f t="shared" si="295"/>
        <v>42537.248715277776</v>
      </c>
      <c r="U3666">
        <f t="shared" si="292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 t="s">
        <v>8315</v>
      </c>
      <c r="P3667" t="s">
        <v>8316</v>
      </c>
      <c r="Q3667" s="9">
        <f t="shared" si="291"/>
        <v>115</v>
      </c>
      <c r="R3667">
        <f t="shared" si="293"/>
        <v>51</v>
      </c>
      <c r="S3667" s="16">
        <f t="shared" si="294"/>
        <v>42294.808124999996</v>
      </c>
      <c r="T3667" s="16">
        <f t="shared" si="295"/>
        <v>42305.829166666663</v>
      </c>
      <c r="U3667">
        <f t="shared" si="292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 t="s">
        <v>8315</v>
      </c>
      <c r="P3668" t="s">
        <v>8316</v>
      </c>
      <c r="Q3668" s="9">
        <f t="shared" si="291"/>
        <v>100</v>
      </c>
      <c r="R3668">
        <f t="shared" si="293"/>
        <v>31.58</v>
      </c>
      <c r="S3668" s="16">
        <f t="shared" si="294"/>
        <v>41822.90488425926</v>
      </c>
      <c r="T3668" s="16">
        <f t="shared" si="295"/>
        <v>41844.291666666664</v>
      </c>
      <c r="U3668">
        <f t="shared" si="292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 t="s">
        <v>8315</v>
      </c>
      <c r="P3669" t="s">
        <v>8316</v>
      </c>
      <c r="Q3669" s="9">
        <f t="shared" si="291"/>
        <v>103</v>
      </c>
      <c r="R3669">
        <f t="shared" si="293"/>
        <v>53.36</v>
      </c>
      <c r="S3669" s="16">
        <f t="shared" si="294"/>
        <v>42173.970127314817</v>
      </c>
      <c r="T3669" s="16">
        <f t="shared" si="295"/>
        <v>42203.970127314817</v>
      </c>
      <c r="U3669">
        <f t="shared" si="292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 t="s">
        <v>8315</v>
      </c>
      <c r="P3670" t="s">
        <v>8316</v>
      </c>
      <c r="Q3670" s="9">
        <f t="shared" si="291"/>
        <v>104</v>
      </c>
      <c r="R3670">
        <f t="shared" si="293"/>
        <v>36.96</v>
      </c>
      <c r="S3670" s="16">
        <f t="shared" si="294"/>
        <v>42185.556157407409</v>
      </c>
      <c r="T3670" s="16">
        <f t="shared" si="295"/>
        <v>42208.772916666669</v>
      </c>
      <c r="U3670">
        <f t="shared" si="292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 t="s">
        <v>8315</v>
      </c>
      <c r="P3671" t="s">
        <v>8316</v>
      </c>
      <c r="Q3671" s="9">
        <f t="shared" si="291"/>
        <v>138</v>
      </c>
      <c r="R3671">
        <f t="shared" si="293"/>
        <v>81.290000000000006</v>
      </c>
      <c r="S3671" s="16">
        <f t="shared" si="294"/>
        <v>42136.675196759257</v>
      </c>
      <c r="T3671" s="16">
        <f t="shared" si="295"/>
        <v>42166.675196759257</v>
      </c>
      <c r="U3671">
        <f t="shared" si="292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 t="s">
        <v>8315</v>
      </c>
      <c r="P3672" t="s">
        <v>8316</v>
      </c>
      <c r="Q3672" s="9">
        <f t="shared" si="291"/>
        <v>110</v>
      </c>
      <c r="R3672">
        <f t="shared" si="293"/>
        <v>20.079999999999998</v>
      </c>
      <c r="S3672" s="16">
        <f t="shared" si="294"/>
        <v>42142.514016203699</v>
      </c>
      <c r="T3672" s="16">
        <f t="shared" si="295"/>
        <v>42155.958333333328</v>
      </c>
      <c r="U3672">
        <f t="shared" si="292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 t="s">
        <v>8315</v>
      </c>
      <c r="P3673" t="s">
        <v>8316</v>
      </c>
      <c r="Q3673" s="9">
        <f t="shared" si="291"/>
        <v>101</v>
      </c>
      <c r="R3673">
        <f t="shared" si="293"/>
        <v>88.25</v>
      </c>
      <c r="S3673" s="16">
        <f t="shared" si="294"/>
        <v>41820.62809027778</v>
      </c>
      <c r="T3673" s="16">
        <f t="shared" si="295"/>
        <v>41841.165972222225</v>
      </c>
      <c r="U3673">
        <f t="shared" si="292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 t="s">
        <v>8315</v>
      </c>
      <c r="P3674" t="s">
        <v>8316</v>
      </c>
      <c r="Q3674" s="9">
        <f t="shared" si="291"/>
        <v>102</v>
      </c>
      <c r="R3674">
        <f t="shared" si="293"/>
        <v>53.44</v>
      </c>
      <c r="S3674" s="16">
        <f t="shared" si="294"/>
        <v>41878.946574074071</v>
      </c>
      <c r="T3674" s="16">
        <f t="shared" si="295"/>
        <v>41908.946574074071</v>
      </c>
      <c r="U3674">
        <f t="shared" si="292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 t="s">
        <v>8315</v>
      </c>
      <c r="P3675" t="s">
        <v>8316</v>
      </c>
      <c r="Q3675" s="9">
        <f t="shared" si="291"/>
        <v>114</v>
      </c>
      <c r="R3675">
        <f t="shared" si="293"/>
        <v>39.869999999999997</v>
      </c>
      <c r="S3675" s="16">
        <f t="shared" si="294"/>
        <v>41914.295104166667</v>
      </c>
      <c r="T3675" s="16">
        <f t="shared" si="295"/>
        <v>41948.536111111112</v>
      </c>
      <c r="U3675">
        <f t="shared" si="292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 t="s">
        <v>8315</v>
      </c>
      <c r="P3676" t="s">
        <v>8316</v>
      </c>
      <c r="Q3676" s="9">
        <f t="shared" si="291"/>
        <v>100</v>
      </c>
      <c r="R3676">
        <f t="shared" si="293"/>
        <v>145.16</v>
      </c>
      <c r="S3676" s="16">
        <f t="shared" si="294"/>
        <v>42556.873020833329</v>
      </c>
      <c r="T3676" s="16">
        <f t="shared" si="295"/>
        <v>42616.873020833329</v>
      </c>
      <c r="U3676">
        <f t="shared" si="292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 t="s">
        <v>8315</v>
      </c>
      <c r="P3677" t="s">
        <v>8316</v>
      </c>
      <c r="Q3677" s="9">
        <f t="shared" si="291"/>
        <v>140</v>
      </c>
      <c r="R3677">
        <f t="shared" si="293"/>
        <v>23.33</v>
      </c>
      <c r="S3677" s="16">
        <f t="shared" si="294"/>
        <v>42493.597013888888</v>
      </c>
      <c r="T3677" s="16">
        <f t="shared" si="295"/>
        <v>42505.958333333328</v>
      </c>
      <c r="U3677">
        <f t="shared" si="292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 t="s">
        <v>8315</v>
      </c>
      <c r="P3678" t="s">
        <v>8316</v>
      </c>
      <c r="Q3678" s="9">
        <f t="shared" si="291"/>
        <v>129</v>
      </c>
      <c r="R3678">
        <f t="shared" si="293"/>
        <v>64.38</v>
      </c>
      <c r="S3678" s="16">
        <f t="shared" si="294"/>
        <v>41876.815787037034</v>
      </c>
      <c r="T3678" s="16">
        <f t="shared" si="295"/>
        <v>41894.815787037034</v>
      </c>
      <c r="U3678">
        <f t="shared" si="292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 t="s">
        <v>8315</v>
      </c>
      <c r="P3679" t="s">
        <v>8316</v>
      </c>
      <c r="Q3679" s="9">
        <f t="shared" si="291"/>
        <v>103</v>
      </c>
      <c r="R3679">
        <f t="shared" si="293"/>
        <v>62.05</v>
      </c>
      <c r="S3679" s="16">
        <f t="shared" si="294"/>
        <v>41802.574282407404</v>
      </c>
      <c r="T3679" s="16">
        <f t="shared" si="295"/>
        <v>41823.165972222225</v>
      </c>
      <c r="U3679">
        <f t="shared" si="292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 t="s">
        <v>8315</v>
      </c>
      <c r="P3680" t="s">
        <v>8316</v>
      </c>
      <c r="Q3680" s="9">
        <f t="shared" si="291"/>
        <v>103</v>
      </c>
      <c r="R3680">
        <f t="shared" si="293"/>
        <v>66.13</v>
      </c>
      <c r="S3680" s="16">
        <f t="shared" si="294"/>
        <v>42120.531226851846</v>
      </c>
      <c r="T3680" s="16">
        <f t="shared" si="295"/>
        <v>42155.531226851846</v>
      </c>
      <c r="U3680">
        <f t="shared" si="292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 t="s">
        <v>8315</v>
      </c>
      <c r="P3681" t="s">
        <v>8316</v>
      </c>
      <c r="Q3681" s="9">
        <f t="shared" si="291"/>
        <v>110</v>
      </c>
      <c r="R3681">
        <f t="shared" si="293"/>
        <v>73.400000000000006</v>
      </c>
      <c r="S3681" s="16">
        <f t="shared" si="294"/>
        <v>41786.761354166665</v>
      </c>
      <c r="T3681" s="16">
        <f t="shared" si="295"/>
        <v>41821.207638888889</v>
      </c>
      <c r="U3681">
        <f t="shared" si="292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 t="s">
        <v>8315</v>
      </c>
      <c r="P3682" t="s">
        <v>8316</v>
      </c>
      <c r="Q3682" s="9">
        <f t="shared" si="291"/>
        <v>113</v>
      </c>
      <c r="R3682">
        <f t="shared" si="293"/>
        <v>99.5</v>
      </c>
      <c r="S3682" s="16">
        <f t="shared" si="294"/>
        <v>42627.454097222217</v>
      </c>
      <c r="T3682" s="16">
        <f t="shared" si="295"/>
        <v>42648.454097222217</v>
      </c>
      <c r="U3682">
        <f t="shared" si="292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 t="s">
        <v>8315</v>
      </c>
      <c r="P3683" t="s">
        <v>8316</v>
      </c>
      <c r="Q3683" s="9">
        <f t="shared" si="291"/>
        <v>112</v>
      </c>
      <c r="R3683">
        <f t="shared" si="293"/>
        <v>62.17</v>
      </c>
      <c r="S3683" s="16">
        <f t="shared" si="294"/>
        <v>42374.651504629626</v>
      </c>
      <c r="T3683" s="16">
        <f t="shared" si="295"/>
        <v>42384.651504629626</v>
      </c>
      <c r="U3683">
        <f t="shared" si="292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 t="s">
        <v>8315</v>
      </c>
      <c r="P3684" t="s">
        <v>8316</v>
      </c>
      <c r="Q3684" s="9">
        <f t="shared" si="291"/>
        <v>139</v>
      </c>
      <c r="R3684">
        <f t="shared" si="293"/>
        <v>62.33</v>
      </c>
      <c r="S3684" s="16">
        <f t="shared" si="294"/>
        <v>41772.685393518521</v>
      </c>
      <c r="T3684" s="16">
        <f t="shared" si="295"/>
        <v>41806.290972222225</v>
      </c>
      <c r="U3684">
        <f t="shared" si="292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 t="s">
        <v>8315</v>
      </c>
      <c r="P3685" t="s">
        <v>8316</v>
      </c>
      <c r="Q3685" s="9">
        <f t="shared" si="291"/>
        <v>111</v>
      </c>
      <c r="R3685">
        <f t="shared" si="293"/>
        <v>58.79</v>
      </c>
      <c r="S3685" s="16">
        <f t="shared" si="294"/>
        <v>42633.116851851853</v>
      </c>
      <c r="T3685" s="16">
        <f t="shared" si="295"/>
        <v>42663.116851851853</v>
      </c>
      <c r="U3685">
        <f t="shared" si="292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 t="s">
        <v>8315</v>
      </c>
      <c r="P3686" t="s">
        <v>8316</v>
      </c>
      <c r="Q3686" s="9">
        <f t="shared" si="291"/>
        <v>139</v>
      </c>
      <c r="R3686">
        <f t="shared" si="293"/>
        <v>45.35</v>
      </c>
      <c r="S3686" s="16">
        <f t="shared" si="294"/>
        <v>42219.180393518516</v>
      </c>
      <c r="T3686" s="16">
        <f t="shared" si="295"/>
        <v>42249.180393518516</v>
      </c>
      <c r="U3686">
        <f t="shared" si="292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 t="s">
        <v>8315</v>
      </c>
      <c r="P3687" t="s">
        <v>8316</v>
      </c>
      <c r="Q3687" s="9">
        <f t="shared" si="291"/>
        <v>106</v>
      </c>
      <c r="R3687">
        <f t="shared" si="293"/>
        <v>41.94</v>
      </c>
      <c r="S3687" s="16">
        <f t="shared" si="294"/>
        <v>41753.593275462961</v>
      </c>
      <c r="T3687" s="16">
        <f t="shared" si="295"/>
        <v>41778.875</v>
      </c>
      <c r="U3687">
        <f t="shared" si="292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 t="s">
        <v>8315</v>
      </c>
      <c r="P3688" t="s">
        <v>8316</v>
      </c>
      <c r="Q3688" s="9">
        <f t="shared" si="291"/>
        <v>101</v>
      </c>
      <c r="R3688">
        <f t="shared" si="293"/>
        <v>59.17</v>
      </c>
      <c r="S3688" s="16">
        <f t="shared" si="294"/>
        <v>42230.662731481483</v>
      </c>
      <c r="T3688" s="16">
        <f t="shared" si="295"/>
        <v>42245.165972222225</v>
      </c>
      <c r="U3688">
        <f t="shared" si="292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 t="s">
        <v>8315</v>
      </c>
      <c r="P3689" t="s">
        <v>8316</v>
      </c>
      <c r="Q3689" s="9">
        <f t="shared" si="291"/>
        <v>100</v>
      </c>
      <c r="R3689">
        <f t="shared" si="293"/>
        <v>200.49</v>
      </c>
      <c r="S3689" s="16">
        <f t="shared" si="294"/>
        <v>41787.218229166669</v>
      </c>
      <c r="T3689" s="16">
        <f t="shared" si="295"/>
        <v>41817.218229166669</v>
      </c>
      <c r="U3689">
        <f t="shared" si="292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 t="s">
        <v>8315</v>
      </c>
      <c r="P3690" t="s">
        <v>8316</v>
      </c>
      <c r="Q3690" s="9">
        <f t="shared" si="291"/>
        <v>109</v>
      </c>
      <c r="R3690">
        <f t="shared" si="293"/>
        <v>83.97</v>
      </c>
      <c r="S3690" s="16">
        <f t="shared" si="294"/>
        <v>41829.787083333329</v>
      </c>
      <c r="T3690" s="16">
        <f t="shared" si="295"/>
        <v>41859.787083333329</v>
      </c>
      <c r="U3690">
        <f t="shared" si="292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 t="s">
        <v>8315</v>
      </c>
      <c r="P3691" t="s">
        <v>8316</v>
      </c>
      <c r="Q3691" s="9">
        <f t="shared" si="291"/>
        <v>118</v>
      </c>
      <c r="R3691">
        <f t="shared" si="293"/>
        <v>57.26</v>
      </c>
      <c r="S3691" s="16">
        <f t="shared" si="294"/>
        <v>42147.826840277776</v>
      </c>
      <c r="T3691" s="16">
        <f t="shared" si="295"/>
        <v>42176.934027777781</v>
      </c>
      <c r="U3691">
        <f t="shared" si="292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 t="s">
        <v>8315</v>
      </c>
      <c r="P3692" t="s">
        <v>8316</v>
      </c>
      <c r="Q3692" s="9">
        <f t="shared" si="291"/>
        <v>120</v>
      </c>
      <c r="R3692">
        <f t="shared" si="293"/>
        <v>58.06</v>
      </c>
      <c r="S3692" s="16">
        <f t="shared" si="294"/>
        <v>41940.598182870373</v>
      </c>
      <c r="T3692" s="16">
        <f t="shared" si="295"/>
        <v>41970.639849537038</v>
      </c>
      <c r="U3692">
        <f t="shared" si="292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 t="s">
        <v>8315</v>
      </c>
      <c r="P3693" t="s">
        <v>8316</v>
      </c>
      <c r="Q3693" s="9">
        <f t="shared" si="291"/>
        <v>128</v>
      </c>
      <c r="R3693">
        <f t="shared" si="293"/>
        <v>186.8</v>
      </c>
      <c r="S3693" s="16">
        <f t="shared" si="294"/>
        <v>42020.700567129628</v>
      </c>
      <c r="T3693" s="16">
        <f t="shared" si="295"/>
        <v>42065.207638888889</v>
      </c>
      <c r="U3693">
        <f t="shared" si="292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 t="s">
        <v>8315</v>
      </c>
      <c r="P3694" t="s">
        <v>8316</v>
      </c>
      <c r="Q3694" s="9">
        <f t="shared" si="291"/>
        <v>126</v>
      </c>
      <c r="R3694">
        <f t="shared" si="293"/>
        <v>74.12</v>
      </c>
      <c r="S3694" s="16">
        <f t="shared" si="294"/>
        <v>41891.96503472222</v>
      </c>
      <c r="T3694" s="16">
        <f t="shared" si="295"/>
        <v>41901</v>
      </c>
      <c r="U3694">
        <f t="shared" si="292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 t="s">
        <v>8315</v>
      </c>
      <c r="P3695" t="s">
        <v>8316</v>
      </c>
      <c r="Q3695" s="9">
        <f t="shared" si="291"/>
        <v>129</v>
      </c>
      <c r="R3695">
        <f t="shared" si="293"/>
        <v>30.71</v>
      </c>
      <c r="S3695" s="16">
        <f t="shared" si="294"/>
        <v>42309.191307870366</v>
      </c>
      <c r="T3695" s="16">
        <f t="shared" si="295"/>
        <v>42338.9375</v>
      </c>
      <c r="U3695">
        <f t="shared" si="292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 t="s">
        <v>8315</v>
      </c>
      <c r="P3696" t="s">
        <v>8316</v>
      </c>
      <c r="Q3696" s="9">
        <f t="shared" si="291"/>
        <v>107</v>
      </c>
      <c r="R3696">
        <f t="shared" si="293"/>
        <v>62.67</v>
      </c>
      <c r="S3696" s="16">
        <f t="shared" si="294"/>
        <v>42490.133877314816</v>
      </c>
      <c r="T3696" s="16">
        <f t="shared" si="295"/>
        <v>42527.083333333328</v>
      </c>
      <c r="U3696">
        <f t="shared" si="292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 t="s">
        <v>8315</v>
      </c>
      <c r="P3697" t="s">
        <v>8316</v>
      </c>
      <c r="Q3697" s="9">
        <f t="shared" si="291"/>
        <v>100</v>
      </c>
      <c r="R3697">
        <f t="shared" si="293"/>
        <v>121.36</v>
      </c>
      <c r="S3697" s="16">
        <f t="shared" si="294"/>
        <v>41995.870486111111</v>
      </c>
      <c r="T3697" s="16">
        <f t="shared" si="295"/>
        <v>42015.870486111111</v>
      </c>
      <c r="U3697">
        <f t="shared" si="292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 t="s">
        <v>8315</v>
      </c>
      <c r="P3698" t="s">
        <v>8316</v>
      </c>
      <c r="Q3698" s="9">
        <f t="shared" si="291"/>
        <v>155</v>
      </c>
      <c r="R3698">
        <f t="shared" si="293"/>
        <v>39.74</v>
      </c>
      <c r="S3698" s="16">
        <f t="shared" si="294"/>
        <v>41988.617083333331</v>
      </c>
      <c r="T3698" s="16">
        <f t="shared" si="295"/>
        <v>42048.617083333331</v>
      </c>
      <c r="U3698">
        <f t="shared" si="292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 t="s">
        <v>8315</v>
      </c>
      <c r="P3699" t="s">
        <v>8316</v>
      </c>
      <c r="Q3699" s="9">
        <f t="shared" si="291"/>
        <v>108</v>
      </c>
      <c r="R3699">
        <f t="shared" si="293"/>
        <v>72</v>
      </c>
      <c r="S3699" s="16">
        <f t="shared" si="294"/>
        <v>42479.465833333335</v>
      </c>
      <c r="T3699" s="16">
        <f t="shared" si="295"/>
        <v>42500.465833333335</v>
      </c>
      <c r="U3699">
        <f t="shared" si="292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 t="s">
        <v>8315</v>
      </c>
      <c r="P3700" t="s">
        <v>8316</v>
      </c>
      <c r="Q3700" s="9">
        <f t="shared" si="291"/>
        <v>111</v>
      </c>
      <c r="R3700">
        <f t="shared" si="293"/>
        <v>40.630000000000003</v>
      </c>
      <c r="S3700" s="16">
        <f t="shared" si="294"/>
        <v>42401.806562500002</v>
      </c>
      <c r="T3700" s="16">
        <f t="shared" si="295"/>
        <v>42431.806562500002</v>
      </c>
      <c r="U3700">
        <f t="shared" si="292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 t="s">
        <v>8315</v>
      </c>
      <c r="P3701" t="s">
        <v>8316</v>
      </c>
      <c r="Q3701" s="9">
        <f t="shared" si="291"/>
        <v>101</v>
      </c>
      <c r="R3701">
        <f t="shared" si="293"/>
        <v>63</v>
      </c>
      <c r="S3701" s="16">
        <f t="shared" si="294"/>
        <v>41897.602037037039</v>
      </c>
      <c r="T3701" s="16">
        <f t="shared" si="295"/>
        <v>41927.602037037039</v>
      </c>
      <c r="U3701">
        <f t="shared" si="292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 t="s">
        <v>8315</v>
      </c>
      <c r="P3702" t="s">
        <v>8316</v>
      </c>
      <c r="Q3702" s="9">
        <f t="shared" si="291"/>
        <v>121</v>
      </c>
      <c r="R3702">
        <f t="shared" si="293"/>
        <v>33.67</v>
      </c>
      <c r="S3702" s="16">
        <f t="shared" si="294"/>
        <v>41882.585648148146</v>
      </c>
      <c r="T3702" s="16">
        <f t="shared" si="295"/>
        <v>41912.666666666664</v>
      </c>
      <c r="U3702">
        <f t="shared" si="292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 t="s">
        <v>8315</v>
      </c>
      <c r="P3703" t="s">
        <v>8316</v>
      </c>
      <c r="Q3703" s="9">
        <f t="shared" si="291"/>
        <v>100</v>
      </c>
      <c r="R3703">
        <f t="shared" si="293"/>
        <v>38.590000000000003</v>
      </c>
      <c r="S3703" s="16">
        <f t="shared" si="294"/>
        <v>42129.541585648149</v>
      </c>
      <c r="T3703" s="16">
        <f t="shared" si="295"/>
        <v>42159.541585648149</v>
      </c>
      <c r="U3703">
        <f t="shared" si="292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 t="s">
        <v>8315</v>
      </c>
      <c r="P3704" t="s">
        <v>8316</v>
      </c>
      <c r="Q3704" s="9">
        <f t="shared" si="291"/>
        <v>109</v>
      </c>
      <c r="R3704">
        <f t="shared" si="293"/>
        <v>155.94999999999999</v>
      </c>
      <c r="S3704" s="16">
        <f t="shared" si="294"/>
        <v>42524.53800925926</v>
      </c>
      <c r="T3704" s="16">
        <f t="shared" si="295"/>
        <v>42561.957638888889</v>
      </c>
      <c r="U3704">
        <f t="shared" si="292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 t="s">
        <v>8315</v>
      </c>
      <c r="P3705" t="s">
        <v>8316</v>
      </c>
      <c r="Q3705" s="9">
        <f t="shared" si="291"/>
        <v>123</v>
      </c>
      <c r="R3705">
        <f t="shared" si="293"/>
        <v>43.2</v>
      </c>
      <c r="S3705" s="16">
        <f t="shared" si="294"/>
        <v>42556.504490740743</v>
      </c>
      <c r="T3705" s="16">
        <f t="shared" si="295"/>
        <v>42595.290972222225</v>
      </c>
      <c r="U3705">
        <f t="shared" si="292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 t="s">
        <v>8315</v>
      </c>
      <c r="P3706" t="s">
        <v>8316</v>
      </c>
      <c r="Q3706" s="9">
        <f t="shared" si="291"/>
        <v>136</v>
      </c>
      <c r="R3706">
        <f t="shared" si="293"/>
        <v>15.15</v>
      </c>
      <c r="S3706" s="16">
        <f t="shared" si="294"/>
        <v>42461.689745370371</v>
      </c>
      <c r="T3706" s="16">
        <f t="shared" si="295"/>
        <v>42521.689745370371</v>
      </c>
      <c r="U3706">
        <f t="shared" si="292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 t="s">
        <v>8315</v>
      </c>
      <c r="P3707" t="s">
        <v>8316</v>
      </c>
      <c r="Q3707" s="9">
        <f t="shared" si="291"/>
        <v>103</v>
      </c>
      <c r="R3707">
        <f t="shared" si="293"/>
        <v>83.57</v>
      </c>
      <c r="S3707" s="16">
        <f t="shared" si="294"/>
        <v>41792.542986111112</v>
      </c>
      <c r="T3707" s="16">
        <f t="shared" si="295"/>
        <v>41813.75</v>
      </c>
      <c r="U3707">
        <f t="shared" si="292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 t="s">
        <v>8315</v>
      </c>
      <c r="P3708" t="s">
        <v>8316</v>
      </c>
      <c r="Q3708" s="9">
        <f t="shared" si="291"/>
        <v>121</v>
      </c>
      <c r="R3708">
        <f t="shared" si="293"/>
        <v>140</v>
      </c>
      <c r="S3708" s="16">
        <f t="shared" si="294"/>
        <v>41879.913761574076</v>
      </c>
      <c r="T3708" s="16">
        <f t="shared" si="295"/>
        <v>41894.913761574076</v>
      </c>
      <c r="U3708">
        <f t="shared" si="292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 t="s">
        <v>8315</v>
      </c>
      <c r="P3709" t="s">
        <v>8316</v>
      </c>
      <c r="Q3709" s="9">
        <f t="shared" si="291"/>
        <v>186</v>
      </c>
      <c r="R3709">
        <f t="shared" si="293"/>
        <v>80.87</v>
      </c>
      <c r="S3709" s="16">
        <f t="shared" si="294"/>
        <v>42552.048356481479</v>
      </c>
      <c r="T3709" s="16">
        <f t="shared" si="295"/>
        <v>42573.226388888885</v>
      </c>
      <c r="U3709">
        <f t="shared" si="292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 t="s">
        <v>8315</v>
      </c>
      <c r="P3710" t="s">
        <v>8316</v>
      </c>
      <c r="Q3710" s="9">
        <f t="shared" si="291"/>
        <v>300</v>
      </c>
      <c r="R3710">
        <f t="shared" si="293"/>
        <v>53.85</v>
      </c>
      <c r="S3710" s="16">
        <f t="shared" si="294"/>
        <v>41810.142199074071</v>
      </c>
      <c r="T3710" s="16">
        <f t="shared" si="295"/>
        <v>41824.142199074071</v>
      </c>
      <c r="U3710">
        <f t="shared" si="292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 t="s">
        <v>8315</v>
      </c>
      <c r="P3711" t="s">
        <v>8316</v>
      </c>
      <c r="Q3711" s="9">
        <f t="shared" si="291"/>
        <v>108</v>
      </c>
      <c r="R3711">
        <f t="shared" si="293"/>
        <v>30.93</v>
      </c>
      <c r="S3711" s="16">
        <f t="shared" si="294"/>
        <v>41785.707708333335</v>
      </c>
      <c r="T3711" s="16">
        <f t="shared" si="295"/>
        <v>41815.707708333335</v>
      </c>
      <c r="U3711">
        <f t="shared" si="292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 t="s">
        <v>8315</v>
      </c>
      <c r="P3712" t="s">
        <v>8316</v>
      </c>
      <c r="Q3712" s="9">
        <f t="shared" si="291"/>
        <v>141</v>
      </c>
      <c r="R3712">
        <f t="shared" si="293"/>
        <v>67.959999999999994</v>
      </c>
      <c r="S3712" s="16">
        <f t="shared" si="294"/>
        <v>42072.576249999998</v>
      </c>
      <c r="T3712" s="16">
        <f t="shared" si="295"/>
        <v>42097.576249999998</v>
      </c>
      <c r="U3712">
        <f t="shared" si="292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 t="s">
        <v>8315</v>
      </c>
      <c r="P3713" t="s">
        <v>8316</v>
      </c>
      <c r="Q3713" s="9">
        <f t="shared" si="291"/>
        <v>114</v>
      </c>
      <c r="R3713">
        <f t="shared" si="293"/>
        <v>27.14</v>
      </c>
      <c r="S3713" s="16">
        <f t="shared" si="294"/>
        <v>41779.724224537036</v>
      </c>
      <c r="T3713" s="16">
        <f t="shared" si="295"/>
        <v>41805.666666666664</v>
      </c>
      <c r="U3713">
        <f t="shared" si="292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 t="s">
        <v>8315</v>
      </c>
      <c r="P3714" t="s">
        <v>8316</v>
      </c>
      <c r="Q3714" s="9">
        <f t="shared" ref="Q3714:Q3777" si="296">ROUND(E3714/D3714*100,0)</f>
        <v>154</v>
      </c>
      <c r="R3714">
        <f t="shared" si="293"/>
        <v>110.87</v>
      </c>
      <c r="S3714" s="16">
        <f t="shared" si="294"/>
        <v>42134.172071759262</v>
      </c>
      <c r="T3714" s="16">
        <f t="shared" si="295"/>
        <v>42155.290972222225</v>
      </c>
      <c r="U3714">
        <f t="shared" ref="U3714:U3753" si="297">YEAR(S3714)</f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 t="s">
        <v>8315</v>
      </c>
      <c r="P3715" t="s">
        <v>8316</v>
      </c>
      <c r="Q3715" s="9">
        <f t="shared" si="296"/>
        <v>102</v>
      </c>
      <c r="R3715">
        <f t="shared" ref="R3715:R3778" si="298">IFERROR(ROUND(E3715/L3715,2),0)</f>
        <v>106.84</v>
      </c>
      <c r="S3715" s="16">
        <f t="shared" ref="S3715:S3778" si="299">(((J3715/60)/60)/24)+DATE(1970,1,1)</f>
        <v>42505.738032407404</v>
      </c>
      <c r="T3715" s="16">
        <f t="shared" ref="T3715:T3778" si="300">(((I3715/60)/60)/24)+DATE(1970,1,1)</f>
        <v>42525.738032407404</v>
      </c>
      <c r="U3715">
        <f t="shared" si="297"/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 t="s">
        <v>8315</v>
      </c>
      <c r="P3716" t="s">
        <v>8316</v>
      </c>
      <c r="Q3716" s="9">
        <f t="shared" si="296"/>
        <v>102</v>
      </c>
      <c r="R3716">
        <f t="shared" si="298"/>
        <v>105.52</v>
      </c>
      <c r="S3716" s="16">
        <f t="shared" si="299"/>
        <v>42118.556331018524</v>
      </c>
      <c r="T3716" s="16">
        <f t="shared" si="300"/>
        <v>42150.165972222225</v>
      </c>
      <c r="U3716">
        <f t="shared" si="297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 t="s">
        <v>8315</v>
      </c>
      <c r="P3717" t="s">
        <v>8316</v>
      </c>
      <c r="Q3717" s="9">
        <f t="shared" si="296"/>
        <v>103</v>
      </c>
      <c r="R3717">
        <f t="shared" si="298"/>
        <v>132.96</v>
      </c>
      <c r="S3717" s="16">
        <f t="shared" si="299"/>
        <v>42036.995590277773</v>
      </c>
      <c r="T3717" s="16">
        <f t="shared" si="300"/>
        <v>42094.536111111112</v>
      </c>
      <c r="U3717">
        <f t="shared" si="297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 t="s">
        <v>8315</v>
      </c>
      <c r="P3718" t="s">
        <v>8316</v>
      </c>
      <c r="Q3718" s="9">
        <f t="shared" si="296"/>
        <v>156</v>
      </c>
      <c r="R3718">
        <f t="shared" si="298"/>
        <v>51.92</v>
      </c>
      <c r="S3718" s="16">
        <f t="shared" si="299"/>
        <v>42360.887835648144</v>
      </c>
      <c r="T3718" s="16">
        <f t="shared" si="300"/>
        <v>42390.887835648144</v>
      </c>
      <c r="U3718">
        <f t="shared" si="297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 t="s">
        <v>8315</v>
      </c>
      <c r="P3719" t="s">
        <v>8316</v>
      </c>
      <c r="Q3719" s="9">
        <f t="shared" si="296"/>
        <v>101</v>
      </c>
      <c r="R3719">
        <f t="shared" si="298"/>
        <v>310</v>
      </c>
      <c r="S3719" s="16">
        <f t="shared" si="299"/>
        <v>42102.866307870368</v>
      </c>
      <c r="T3719" s="16">
        <f t="shared" si="300"/>
        <v>42133.866307870368</v>
      </c>
      <c r="U3719">
        <f t="shared" si="297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 t="s">
        <v>8315</v>
      </c>
      <c r="P3720" t="s">
        <v>8316</v>
      </c>
      <c r="Q3720" s="9">
        <f t="shared" si="296"/>
        <v>239</v>
      </c>
      <c r="R3720">
        <f t="shared" si="298"/>
        <v>26.02</v>
      </c>
      <c r="S3720" s="16">
        <f t="shared" si="299"/>
        <v>42032.716145833328</v>
      </c>
      <c r="T3720" s="16">
        <f t="shared" si="300"/>
        <v>42062.716145833328</v>
      </c>
      <c r="U3720">
        <f t="shared" si="297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 t="s">
        <v>8315</v>
      </c>
      <c r="P3721" t="s">
        <v>8316</v>
      </c>
      <c r="Q3721" s="9">
        <f t="shared" si="296"/>
        <v>210</v>
      </c>
      <c r="R3721">
        <f t="shared" si="298"/>
        <v>105</v>
      </c>
      <c r="S3721" s="16">
        <f t="shared" si="299"/>
        <v>42147.729930555557</v>
      </c>
      <c r="T3721" s="16">
        <f t="shared" si="300"/>
        <v>42177.729930555557</v>
      </c>
      <c r="U3721">
        <f t="shared" si="297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 t="s">
        <v>8315</v>
      </c>
      <c r="P3722" t="s">
        <v>8316</v>
      </c>
      <c r="Q3722" s="9">
        <f t="shared" si="296"/>
        <v>105</v>
      </c>
      <c r="R3722">
        <f t="shared" si="298"/>
        <v>86.23</v>
      </c>
      <c r="S3722" s="16">
        <f t="shared" si="299"/>
        <v>42165.993125000001</v>
      </c>
      <c r="T3722" s="16">
        <f t="shared" si="300"/>
        <v>42187.993125000001</v>
      </c>
      <c r="U3722">
        <f t="shared" si="297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 t="s">
        <v>8315</v>
      </c>
      <c r="P3723" t="s">
        <v>8316</v>
      </c>
      <c r="Q3723" s="9">
        <f t="shared" si="296"/>
        <v>101</v>
      </c>
      <c r="R3723">
        <f t="shared" si="298"/>
        <v>114.55</v>
      </c>
      <c r="S3723" s="16">
        <f t="shared" si="299"/>
        <v>41927.936157407406</v>
      </c>
      <c r="T3723" s="16">
        <f t="shared" si="300"/>
        <v>41948.977824074071</v>
      </c>
      <c r="U3723">
        <f t="shared" si="297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 t="s">
        <v>8315</v>
      </c>
      <c r="P3724" t="s">
        <v>8316</v>
      </c>
      <c r="Q3724" s="9">
        <f t="shared" si="296"/>
        <v>111</v>
      </c>
      <c r="R3724">
        <f t="shared" si="298"/>
        <v>47.66</v>
      </c>
      <c r="S3724" s="16">
        <f t="shared" si="299"/>
        <v>42381.671840277777</v>
      </c>
      <c r="T3724" s="16">
        <f t="shared" si="300"/>
        <v>42411.957638888889</v>
      </c>
      <c r="U3724">
        <f t="shared" si="297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 t="s">
        <v>8315</v>
      </c>
      <c r="P3725" t="s">
        <v>8316</v>
      </c>
      <c r="Q3725" s="9">
        <f t="shared" si="296"/>
        <v>102</v>
      </c>
      <c r="R3725">
        <f t="shared" si="298"/>
        <v>72.89</v>
      </c>
      <c r="S3725" s="16">
        <f t="shared" si="299"/>
        <v>41943.753032407411</v>
      </c>
      <c r="T3725" s="16">
        <f t="shared" si="300"/>
        <v>41973.794699074075</v>
      </c>
      <c r="U3725">
        <f t="shared" si="297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 t="s">
        <v>8315</v>
      </c>
      <c r="P3726" t="s">
        <v>8316</v>
      </c>
      <c r="Q3726" s="9">
        <f t="shared" si="296"/>
        <v>103</v>
      </c>
      <c r="R3726">
        <f t="shared" si="298"/>
        <v>49.55</v>
      </c>
      <c r="S3726" s="16">
        <f t="shared" si="299"/>
        <v>42465.491435185191</v>
      </c>
      <c r="T3726" s="16">
        <f t="shared" si="300"/>
        <v>42494.958333333328</v>
      </c>
      <c r="U3726">
        <f t="shared" si="297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 t="s">
        <v>8315</v>
      </c>
      <c r="P3727" t="s">
        <v>8316</v>
      </c>
      <c r="Q3727" s="9">
        <f t="shared" si="296"/>
        <v>127</v>
      </c>
      <c r="R3727">
        <f t="shared" si="298"/>
        <v>25.4</v>
      </c>
      <c r="S3727" s="16">
        <f t="shared" si="299"/>
        <v>42401.945219907408</v>
      </c>
      <c r="T3727" s="16">
        <f t="shared" si="300"/>
        <v>42418.895833333328</v>
      </c>
      <c r="U3727">
        <f t="shared" si="297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 t="s">
        <v>8315</v>
      </c>
      <c r="P3728" t="s">
        <v>8316</v>
      </c>
      <c r="Q3728" s="9">
        <f t="shared" si="296"/>
        <v>339</v>
      </c>
      <c r="R3728">
        <f t="shared" si="298"/>
        <v>62.59</v>
      </c>
      <c r="S3728" s="16">
        <f t="shared" si="299"/>
        <v>42462.140868055561</v>
      </c>
      <c r="T3728" s="16">
        <f t="shared" si="300"/>
        <v>42489.875</v>
      </c>
      <c r="U3728">
        <f t="shared" si="297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 t="s">
        <v>8315</v>
      </c>
      <c r="P3729" t="s">
        <v>8316</v>
      </c>
      <c r="Q3729" s="9">
        <f t="shared" si="296"/>
        <v>101</v>
      </c>
      <c r="R3729">
        <f t="shared" si="298"/>
        <v>61.06</v>
      </c>
      <c r="S3729" s="16">
        <f t="shared" si="299"/>
        <v>42632.348310185189</v>
      </c>
      <c r="T3729" s="16">
        <f t="shared" si="300"/>
        <v>42663.204861111109</v>
      </c>
      <c r="U3729">
        <f t="shared" si="297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 t="s">
        <v>8315</v>
      </c>
      <c r="P3730" t="s">
        <v>8316</v>
      </c>
      <c r="Q3730" s="9">
        <f t="shared" si="296"/>
        <v>9</v>
      </c>
      <c r="R3730">
        <f t="shared" si="298"/>
        <v>60.06</v>
      </c>
      <c r="S3730" s="16">
        <f t="shared" si="299"/>
        <v>42205.171018518522</v>
      </c>
      <c r="T3730" s="16">
        <f t="shared" si="300"/>
        <v>42235.171018518522</v>
      </c>
      <c r="U3730">
        <f t="shared" si="297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 t="s">
        <v>8315</v>
      </c>
      <c r="P3731" t="s">
        <v>8316</v>
      </c>
      <c r="Q3731" s="9">
        <f t="shared" si="296"/>
        <v>7</v>
      </c>
      <c r="R3731">
        <f t="shared" si="298"/>
        <v>72.400000000000006</v>
      </c>
      <c r="S3731" s="16">
        <f t="shared" si="299"/>
        <v>42041.205000000002</v>
      </c>
      <c r="T3731" s="16">
        <f t="shared" si="300"/>
        <v>42086.16333333333</v>
      </c>
      <c r="U3731">
        <f t="shared" si="297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 t="s">
        <v>8315</v>
      </c>
      <c r="P3732" t="s">
        <v>8316</v>
      </c>
      <c r="Q3732" s="9">
        <f t="shared" si="296"/>
        <v>10</v>
      </c>
      <c r="R3732">
        <f t="shared" si="298"/>
        <v>100</v>
      </c>
      <c r="S3732" s="16">
        <f t="shared" si="299"/>
        <v>42203.677766203706</v>
      </c>
      <c r="T3732" s="16">
        <f t="shared" si="300"/>
        <v>42233.677766203706</v>
      </c>
      <c r="U3732">
        <f t="shared" si="297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 t="s">
        <v>8315</v>
      </c>
      <c r="P3733" t="s">
        <v>8316</v>
      </c>
      <c r="Q3733" s="9">
        <f t="shared" si="296"/>
        <v>11</v>
      </c>
      <c r="R3733">
        <f t="shared" si="298"/>
        <v>51.67</v>
      </c>
      <c r="S3733" s="16">
        <f t="shared" si="299"/>
        <v>41983.752847222218</v>
      </c>
      <c r="T3733" s="16">
        <f t="shared" si="300"/>
        <v>42014.140972222223</v>
      </c>
      <c r="U3733">
        <f t="shared" si="297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 t="s">
        <v>8315</v>
      </c>
      <c r="P3734" t="s">
        <v>8316</v>
      </c>
      <c r="Q3734" s="9">
        <f t="shared" si="296"/>
        <v>15</v>
      </c>
      <c r="R3734">
        <f t="shared" si="298"/>
        <v>32.75</v>
      </c>
      <c r="S3734" s="16">
        <f t="shared" si="299"/>
        <v>41968.677465277782</v>
      </c>
      <c r="T3734" s="16">
        <f t="shared" si="300"/>
        <v>42028.5</v>
      </c>
      <c r="U3734">
        <f t="shared" si="297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 t="s">
        <v>8315</v>
      </c>
      <c r="P3735" t="s">
        <v>8316</v>
      </c>
      <c r="Q3735" s="9">
        <f t="shared" si="296"/>
        <v>0</v>
      </c>
      <c r="R3735">
        <f t="shared" si="298"/>
        <v>0</v>
      </c>
      <c r="S3735" s="16">
        <f t="shared" si="299"/>
        <v>42103.024398148147</v>
      </c>
      <c r="T3735" s="16">
        <f t="shared" si="300"/>
        <v>42112.9375</v>
      </c>
      <c r="U3735">
        <f t="shared" si="297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 t="s">
        <v>8315</v>
      </c>
      <c r="P3736" t="s">
        <v>8316</v>
      </c>
      <c r="Q3736" s="9">
        <f t="shared" si="296"/>
        <v>28</v>
      </c>
      <c r="R3736">
        <f t="shared" si="298"/>
        <v>61</v>
      </c>
      <c r="S3736" s="16">
        <f t="shared" si="299"/>
        <v>42089.901574074072</v>
      </c>
      <c r="T3736" s="16">
        <f t="shared" si="300"/>
        <v>42149.901574074072</v>
      </c>
      <c r="U3736">
        <f t="shared" si="297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 t="s">
        <v>8315</v>
      </c>
      <c r="P3737" t="s">
        <v>8316</v>
      </c>
      <c r="Q3737" s="9">
        <f t="shared" si="296"/>
        <v>13</v>
      </c>
      <c r="R3737">
        <f t="shared" si="298"/>
        <v>10</v>
      </c>
      <c r="S3737" s="16">
        <f t="shared" si="299"/>
        <v>42122.693159722221</v>
      </c>
      <c r="T3737" s="16">
        <f t="shared" si="300"/>
        <v>42152.693159722221</v>
      </c>
      <c r="U3737">
        <f t="shared" si="297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 t="s">
        <v>8315</v>
      </c>
      <c r="P3738" t="s">
        <v>8316</v>
      </c>
      <c r="Q3738" s="9">
        <f t="shared" si="296"/>
        <v>1</v>
      </c>
      <c r="R3738">
        <f t="shared" si="298"/>
        <v>10</v>
      </c>
      <c r="S3738" s="16">
        <f t="shared" si="299"/>
        <v>42048.711724537032</v>
      </c>
      <c r="T3738" s="16">
        <f t="shared" si="300"/>
        <v>42086.75</v>
      </c>
      <c r="U3738">
        <f t="shared" si="297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 t="s">
        <v>8315</v>
      </c>
      <c r="P3739" t="s">
        <v>8316</v>
      </c>
      <c r="Q3739" s="9">
        <f t="shared" si="296"/>
        <v>21</v>
      </c>
      <c r="R3739">
        <f t="shared" si="298"/>
        <v>37.5</v>
      </c>
      <c r="S3739" s="16">
        <f t="shared" si="299"/>
        <v>42297.691006944442</v>
      </c>
      <c r="T3739" s="16">
        <f t="shared" si="300"/>
        <v>42320.290972222225</v>
      </c>
      <c r="U3739">
        <f t="shared" si="297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 t="s">
        <v>8315</v>
      </c>
      <c r="P3740" t="s">
        <v>8316</v>
      </c>
      <c r="Q3740" s="9">
        <f t="shared" si="296"/>
        <v>18</v>
      </c>
      <c r="R3740">
        <f t="shared" si="298"/>
        <v>45</v>
      </c>
      <c r="S3740" s="16">
        <f t="shared" si="299"/>
        <v>41813.938715277778</v>
      </c>
      <c r="T3740" s="16">
        <f t="shared" si="300"/>
        <v>41835.916666666664</v>
      </c>
      <c r="U3740">
        <f t="shared" si="297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 t="s">
        <v>8315</v>
      </c>
      <c r="P3741" t="s">
        <v>8316</v>
      </c>
      <c r="Q3741" s="9">
        <f t="shared" si="296"/>
        <v>20</v>
      </c>
      <c r="R3741">
        <f t="shared" si="298"/>
        <v>100.63</v>
      </c>
      <c r="S3741" s="16">
        <f t="shared" si="299"/>
        <v>42548.449861111112</v>
      </c>
      <c r="T3741" s="16">
        <f t="shared" si="300"/>
        <v>42568.449861111112</v>
      </c>
      <c r="U3741">
        <f t="shared" si="297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 t="s">
        <v>8315</v>
      </c>
      <c r="P3742" t="s">
        <v>8316</v>
      </c>
      <c r="Q3742" s="9">
        <f t="shared" si="296"/>
        <v>18</v>
      </c>
      <c r="R3742">
        <f t="shared" si="298"/>
        <v>25.57</v>
      </c>
      <c r="S3742" s="16">
        <f t="shared" si="299"/>
        <v>41833.089756944442</v>
      </c>
      <c r="T3742" s="16">
        <f t="shared" si="300"/>
        <v>41863.079143518517</v>
      </c>
      <c r="U3742">
        <f t="shared" si="297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 t="s">
        <v>8315</v>
      </c>
      <c r="P3743" t="s">
        <v>8316</v>
      </c>
      <c r="Q3743" s="9">
        <f t="shared" si="296"/>
        <v>0</v>
      </c>
      <c r="R3743">
        <f t="shared" si="298"/>
        <v>0</v>
      </c>
      <c r="S3743" s="16">
        <f t="shared" si="299"/>
        <v>42325.920717592591</v>
      </c>
      <c r="T3743" s="16">
        <f t="shared" si="300"/>
        <v>42355.920717592591</v>
      </c>
      <c r="U3743">
        <f t="shared" si="297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 t="s">
        <v>8315</v>
      </c>
      <c r="P3744" t="s">
        <v>8316</v>
      </c>
      <c r="Q3744" s="9">
        <f t="shared" si="296"/>
        <v>2</v>
      </c>
      <c r="R3744">
        <f t="shared" si="298"/>
        <v>25</v>
      </c>
      <c r="S3744" s="16">
        <f t="shared" si="299"/>
        <v>41858.214629629627</v>
      </c>
      <c r="T3744" s="16">
        <f t="shared" si="300"/>
        <v>41888.214629629627</v>
      </c>
      <c r="U3744">
        <f t="shared" si="297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 t="s">
        <v>8315</v>
      </c>
      <c r="P3745" t="s">
        <v>8316</v>
      </c>
      <c r="Q3745" s="9">
        <f t="shared" si="296"/>
        <v>0</v>
      </c>
      <c r="R3745">
        <f t="shared" si="298"/>
        <v>0</v>
      </c>
      <c r="S3745" s="16">
        <f t="shared" si="299"/>
        <v>41793.710231481484</v>
      </c>
      <c r="T3745" s="16">
        <f t="shared" si="300"/>
        <v>41823.710231481484</v>
      </c>
      <c r="U3745">
        <f t="shared" si="297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 t="s">
        <v>8315</v>
      </c>
      <c r="P3746" t="s">
        <v>8316</v>
      </c>
      <c r="Q3746" s="9">
        <f t="shared" si="296"/>
        <v>0</v>
      </c>
      <c r="R3746">
        <f t="shared" si="298"/>
        <v>0</v>
      </c>
      <c r="S3746" s="16">
        <f t="shared" si="299"/>
        <v>41793.814259259263</v>
      </c>
      <c r="T3746" s="16">
        <f t="shared" si="300"/>
        <v>41825.165972222225</v>
      </c>
      <c r="U3746">
        <f t="shared" si="297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 t="s">
        <v>8315</v>
      </c>
      <c r="P3747" t="s">
        <v>8316</v>
      </c>
      <c r="Q3747" s="9">
        <f t="shared" si="296"/>
        <v>10</v>
      </c>
      <c r="R3747">
        <f t="shared" si="298"/>
        <v>10</v>
      </c>
      <c r="S3747" s="16">
        <f t="shared" si="299"/>
        <v>41831.697939814818</v>
      </c>
      <c r="T3747" s="16">
        <f t="shared" si="300"/>
        <v>41861.697939814818</v>
      </c>
      <c r="U3747">
        <f t="shared" si="297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 t="s">
        <v>8315</v>
      </c>
      <c r="P3748" t="s">
        <v>8316</v>
      </c>
      <c r="Q3748" s="9">
        <f t="shared" si="296"/>
        <v>2</v>
      </c>
      <c r="R3748">
        <f t="shared" si="298"/>
        <v>202</v>
      </c>
      <c r="S3748" s="16">
        <f t="shared" si="299"/>
        <v>42621.389340277776</v>
      </c>
      <c r="T3748" s="16">
        <f t="shared" si="300"/>
        <v>42651.389340277776</v>
      </c>
      <c r="U3748">
        <f t="shared" si="297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 t="s">
        <v>8315</v>
      </c>
      <c r="P3749" t="s">
        <v>8316</v>
      </c>
      <c r="Q3749" s="9">
        <f t="shared" si="296"/>
        <v>1</v>
      </c>
      <c r="R3749">
        <f t="shared" si="298"/>
        <v>25</v>
      </c>
      <c r="S3749" s="16">
        <f t="shared" si="299"/>
        <v>42164.299722222218</v>
      </c>
      <c r="T3749" s="16">
        <f t="shared" si="300"/>
        <v>42190.957638888889</v>
      </c>
      <c r="U3749">
        <f t="shared" si="297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 t="s">
        <v>8315</v>
      </c>
      <c r="P3750" t="s">
        <v>8357</v>
      </c>
      <c r="Q3750" s="9">
        <f t="shared" si="296"/>
        <v>104</v>
      </c>
      <c r="R3750">
        <f t="shared" si="298"/>
        <v>99.54</v>
      </c>
      <c r="S3750" s="16">
        <f t="shared" si="299"/>
        <v>42395.706435185188</v>
      </c>
      <c r="T3750" s="16">
        <f t="shared" si="300"/>
        <v>42416.249305555553</v>
      </c>
      <c r="U3750">
        <f t="shared" si="297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 t="s">
        <v>8315</v>
      </c>
      <c r="P3751" t="s">
        <v>8357</v>
      </c>
      <c r="Q3751" s="9">
        <f t="shared" si="296"/>
        <v>105</v>
      </c>
      <c r="R3751">
        <f t="shared" si="298"/>
        <v>75</v>
      </c>
      <c r="S3751" s="16">
        <f t="shared" si="299"/>
        <v>42458.127175925925</v>
      </c>
      <c r="T3751" s="16">
        <f t="shared" si="300"/>
        <v>42489.165972222225</v>
      </c>
      <c r="U3751">
        <f t="shared" si="297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 t="s">
        <v>8315</v>
      </c>
      <c r="P3752" t="s">
        <v>8357</v>
      </c>
      <c r="Q3752" s="9">
        <f t="shared" si="296"/>
        <v>100</v>
      </c>
      <c r="R3752">
        <f t="shared" si="298"/>
        <v>215.25</v>
      </c>
      <c r="S3752" s="16">
        <f t="shared" si="299"/>
        <v>42016.981574074074</v>
      </c>
      <c r="T3752" s="16">
        <f t="shared" si="300"/>
        <v>42045.332638888889</v>
      </c>
      <c r="U3752">
        <f t="shared" si="297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 t="s">
        <v>8315</v>
      </c>
      <c r="P3753" t="s">
        <v>8357</v>
      </c>
      <c r="Q3753" s="9">
        <f t="shared" si="296"/>
        <v>133</v>
      </c>
      <c r="R3753">
        <f t="shared" si="298"/>
        <v>120.55</v>
      </c>
      <c r="S3753" s="16">
        <f t="shared" si="299"/>
        <v>42403.035567129627</v>
      </c>
      <c r="T3753" s="16">
        <f t="shared" si="300"/>
        <v>42462.993900462956</v>
      </c>
      <c r="U3753">
        <f t="shared" si="297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 t="s">
        <v>8315</v>
      </c>
      <c r="P3754" t="s">
        <v>8357</v>
      </c>
      <c r="Q3754" s="9">
        <f t="shared" si="296"/>
        <v>113</v>
      </c>
      <c r="R3754">
        <f t="shared" si="298"/>
        <v>37.67</v>
      </c>
      <c r="S3754" s="16">
        <f t="shared" si="299"/>
        <v>42619.802488425921</v>
      </c>
      <c r="T3754" s="16">
        <f t="shared" si="300"/>
        <v>42659.875</v>
      </c>
      <c r="U3754">
        <f>YEAR(S3754)</f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 t="s">
        <v>8315</v>
      </c>
      <c r="P3755" t="s">
        <v>8357</v>
      </c>
      <c r="Q3755" s="9">
        <f t="shared" si="296"/>
        <v>103</v>
      </c>
      <c r="R3755">
        <f t="shared" si="298"/>
        <v>172.23</v>
      </c>
      <c r="S3755" s="16">
        <f t="shared" si="299"/>
        <v>42128.824074074073</v>
      </c>
      <c r="T3755" s="16">
        <f t="shared" si="300"/>
        <v>42158</v>
      </c>
      <c r="U3755">
        <f t="shared" ref="U3755:U3756" si="301">YEAR(S3755)</f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 t="s">
        <v>8315</v>
      </c>
      <c r="P3756" t="s">
        <v>8357</v>
      </c>
      <c r="Q3756" s="9">
        <f t="shared" si="296"/>
        <v>120</v>
      </c>
      <c r="R3756">
        <f t="shared" si="298"/>
        <v>111.11</v>
      </c>
      <c r="S3756" s="16">
        <f t="shared" si="299"/>
        <v>41808.881215277775</v>
      </c>
      <c r="T3756" s="16">
        <f t="shared" si="300"/>
        <v>41846.207638888889</v>
      </c>
      <c r="U3756">
        <f t="shared" si="301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 t="s">
        <v>8315</v>
      </c>
      <c r="P3757" t="s">
        <v>8357</v>
      </c>
      <c r="Q3757" s="9">
        <f t="shared" si="296"/>
        <v>130</v>
      </c>
      <c r="R3757">
        <f t="shared" si="298"/>
        <v>25.46</v>
      </c>
      <c r="S3757" s="16">
        <f t="shared" si="299"/>
        <v>42445.866979166662</v>
      </c>
      <c r="T3757" s="16">
        <f t="shared" si="300"/>
        <v>42475.866979166662</v>
      </c>
      <c r="U3757">
        <f>YEAR(S3757)</f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 t="s">
        <v>8315</v>
      </c>
      <c r="P3758" t="s">
        <v>8357</v>
      </c>
      <c r="Q3758" s="9">
        <f t="shared" si="296"/>
        <v>101</v>
      </c>
      <c r="R3758">
        <f t="shared" si="298"/>
        <v>267.64999999999998</v>
      </c>
      <c r="S3758" s="16">
        <f t="shared" si="299"/>
        <v>41771.814791666664</v>
      </c>
      <c r="T3758" s="16">
        <f t="shared" si="300"/>
        <v>41801.814791666664</v>
      </c>
      <c r="U3758">
        <f t="shared" ref="U3758:U3762" si="302">YEAR(S3758)</f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 t="s">
        <v>8315</v>
      </c>
      <c r="P3759" t="s">
        <v>8357</v>
      </c>
      <c r="Q3759" s="9">
        <f t="shared" si="296"/>
        <v>109</v>
      </c>
      <c r="R3759">
        <f t="shared" si="298"/>
        <v>75.959999999999994</v>
      </c>
      <c r="S3759" s="16">
        <f t="shared" si="299"/>
        <v>41954.850868055553</v>
      </c>
      <c r="T3759" s="16">
        <f t="shared" si="300"/>
        <v>41974.850868055553</v>
      </c>
      <c r="U3759">
        <f t="shared" si="302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 t="s">
        <v>8315</v>
      </c>
      <c r="P3760" t="s">
        <v>8357</v>
      </c>
      <c r="Q3760" s="9">
        <f t="shared" si="296"/>
        <v>102</v>
      </c>
      <c r="R3760">
        <f t="shared" si="298"/>
        <v>59.04</v>
      </c>
      <c r="S3760" s="16">
        <f t="shared" si="299"/>
        <v>41747.471504629626</v>
      </c>
      <c r="T3760" s="16">
        <f t="shared" si="300"/>
        <v>41778.208333333336</v>
      </c>
      <c r="U3760">
        <f t="shared" si="302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 t="s">
        <v>8315</v>
      </c>
      <c r="P3761" t="s">
        <v>8357</v>
      </c>
      <c r="Q3761" s="9">
        <f t="shared" si="296"/>
        <v>110</v>
      </c>
      <c r="R3761">
        <f t="shared" si="298"/>
        <v>50.11</v>
      </c>
      <c r="S3761" s="16">
        <f t="shared" si="299"/>
        <v>42182.108252314814</v>
      </c>
      <c r="T3761" s="16">
        <f t="shared" si="300"/>
        <v>42242.108252314814</v>
      </c>
      <c r="U3761">
        <f t="shared" si="302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 t="s">
        <v>8315</v>
      </c>
      <c r="P3762" t="s">
        <v>8357</v>
      </c>
      <c r="Q3762" s="9">
        <f t="shared" si="296"/>
        <v>101</v>
      </c>
      <c r="R3762">
        <f t="shared" si="298"/>
        <v>55.5</v>
      </c>
      <c r="S3762" s="16">
        <f t="shared" si="299"/>
        <v>41739.525300925925</v>
      </c>
      <c r="T3762" s="16">
        <f t="shared" si="300"/>
        <v>41764.525300925925</v>
      </c>
      <c r="U3762">
        <f t="shared" si="302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 t="s">
        <v>8315</v>
      </c>
      <c r="P3763" t="s">
        <v>8357</v>
      </c>
      <c r="Q3763" s="9">
        <f t="shared" si="296"/>
        <v>100</v>
      </c>
      <c r="R3763">
        <f t="shared" si="298"/>
        <v>166.67</v>
      </c>
      <c r="S3763" s="16">
        <f t="shared" si="299"/>
        <v>42173.466863425929</v>
      </c>
      <c r="T3763" s="16">
        <f t="shared" si="300"/>
        <v>42226.958333333328</v>
      </c>
      <c r="U3763">
        <f t="shared" ref="U3763:U3771" si="303">YEAR(S3763)</f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 t="s">
        <v>8315</v>
      </c>
      <c r="P3764" t="s">
        <v>8357</v>
      </c>
      <c r="Q3764" s="9">
        <f t="shared" si="296"/>
        <v>106</v>
      </c>
      <c r="R3764">
        <f t="shared" si="298"/>
        <v>47.43</v>
      </c>
      <c r="S3764" s="16">
        <f t="shared" si="299"/>
        <v>42193.813530092593</v>
      </c>
      <c r="T3764" s="16">
        <f t="shared" si="300"/>
        <v>42218.813530092593</v>
      </c>
      <c r="U3764">
        <f t="shared" si="303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 t="s">
        <v>8315</v>
      </c>
      <c r="P3765" t="s">
        <v>8357</v>
      </c>
      <c r="Q3765" s="9">
        <f t="shared" si="296"/>
        <v>100</v>
      </c>
      <c r="R3765">
        <f t="shared" si="298"/>
        <v>64.94</v>
      </c>
      <c r="S3765" s="16">
        <f t="shared" si="299"/>
        <v>42065.750300925924</v>
      </c>
      <c r="T3765" s="16">
        <f t="shared" si="300"/>
        <v>42095.708634259259</v>
      </c>
      <c r="U3765">
        <f t="shared" si="303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 t="s">
        <v>8315</v>
      </c>
      <c r="P3766" t="s">
        <v>8357</v>
      </c>
      <c r="Q3766" s="9">
        <f t="shared" si="296"/>
        <v>100</v>
      </c>
      <c r="R3766">
        <f t="shared" si="298"/>
        <v>55.56</v>
      </c>
      <c r="S3766" s="16">
        <f t="shared" si="299"/>
        <v>42499.842962962968</v>
      </c>
      <c r="T3766" s="16">
        <f t="shared" si="300"/>
        <v>42519.024999999994</v>
      </c>
      <c r="U3766">
        <f t="shared" si="303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 t="s">
        <v>8315</v>
      </c>
      <c r="P3767" t="s">
        <v>8357</v>
      </c>
      <c r="Q3767" s="9">
        <f t="shared" si="296"/>
        <v>113</v>
      </c>
      <c r="R3767">
        <f t="shared" si="298"/>
        <v>74.22</v>
      </c>
      <c r="S3767" s="16">
        <f t="shared" si="299"/>
        <v>41820.776412037041</v>
      </c>
      <c r="T3767" s="16">
        <f t="shared" si="300"/>
        <v>41850.776412037041</v>
      </c>
      <c r="U3767">
        <f t="shared" si="303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 t="s">
        <v>8315</v>
      </c>
      <c r="P3768" t="s">
        <v>8357</v>
      </c>
      <c r="Q3768" s="9">
        <f t="shared" si="296"/>
        <v>103</v>
      </c>
      <c r="R3768">
        <f t="shared" si="298"/>
        <v>106.93</v>
      </c>
      <c r="S3768" s="16">
        <f t="shared" si="299"/>
        <v>41788.167187500003</v>
      </c>
      <c r="T3768" s="16">
        <f t="shared" si="300"/>
        <v>41823.167187500003</v>
      </c>
      <c r="U3768">
        <f t="shared" si="303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 t="s">
        <v>8315</v>
      </c>
      <c r="P3769" t="s">
        <v>8357</v>
      </c>
      <c r="Q3769" s="9">
        <f t="shared" si="296"/>
        <v>117</v>
      </c>
      <c r="R3769">
        <f t="shared" si="298"/>
        <v>41.7</v>
      </c>
      <c r="S3769" s="16">
        <f t="shared" si="299"/>
        <v>42050.019641203704</v>
      </c>
      <c r="T3769" s="16">
        <f t="shared" si="300"/>
        <v>42064.207638888889</v>
      </c>
      <c r="U3769">
        <f t="shared" si="303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 t="s">
        <v>8315</v>
      </c>
      <c r="P3770" t="s">
        <v>8357</v>
      </c>
      <c r="Q3770" s="9">
        <f t="shared" si="296"/>
        <v>108</v>
      </c>
      <c r="R3770">
        <f t="shared" si="298"/>
        <v>74.239999999999995</v>
      </c>
      <c r="S3770" s="16">
        <f t="shared" si="299"/>
        <v>41772.727893518517</v>
      </c>
      <c r="T3770" s="16">
        <f t="shared" si="300"/>
        <v>41802.727893518517</v>
      </c>
      <c r="U3770">
        <f t="shared" si="303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 t="s">
        <v>8315</v>
      </c>
      <c r="P3771" t="s">
        <v>8357</v>
      </c>
      <c r="Q3771" s="9">
        <f t="shared" si="296"/>
        <v>100</v>
      </c>
      <c r="R3771">
        <f t="shared" si="298"/>
        <v>73.33</v>
      </c>
      <c r="S3771" s="16">
        <f t="shared" si="299"/>
        <v>42445.598136574074</v>
      </c>
      <c r="T3771" s="16">
        <f t="shared" si="300"/>
        <v>42475.598136574074</v>
      </c>
      <c r="U3771">
        <f t="shared" si="303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 t="s">
        <v>8315</v>
      </c>
      <c r="P3772" t="s">
        <v>8357</v>
      </c>
      <c r="Q3772" s="9">
        <f t="shared" si="296"/>
        <v>100</v>
      </c>
      <c r="R3772">
        <f t="shared" si="298"/>
        <v>100</v>
      </c>
      <c r="S3772" s="16">
        <f t="shared" si="299"/>
        <v>42138.930671296301</v>
      </c>
      <c r="T3772" s="16">
        <f t="shared" si="300"/>
        <v>42168.930671296301</v>
      </c>
      <c r="U3772">
        <f>YEAR(S3772)</f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 t="s">
        <v>8315</v>
      </c>
      <c r="P3773" t="s">
        <v>8357</v>
      </c>
      <c r="Q3773" s="9">
        <f t="shared" si="296"/>
        <v>146</v>
      </c>
      <c r="R3773">
        <f t="shared" si="298"/>
        <v>38.42</v>
      </c>
      <c r="S3773" s="16">
        <f t="shared" si="299"/>
        <v>42493.857083333336</v>
      </c>
      <c r="T3773" s="16">
        <f t="shared" si="300"/>
        <v>42508</v>
      </c>
      <c r="U3773">
        <f t="shared" ref="U3773:U3783" si="304">YEAR(S3773)</f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 t="s">
        <v>8315</v>
      </c>
      <c r="P3774" t="s">
        <v>8357</v>
      </c>
      <c r="Q3774" s="9">
        <f t="shared" si="296"/>
        <v>110</v>
      </c>
      <c r="R3774">
        <f t="shared" si="298"/>
        <v>166.97</v>
      </c>
      <c r="S3774" s="16">
        <f t="shared" si="299"/>
        <v>42682.616967592592</v>
      </c>
      <c r="T3774" s="16">
        <f t="shared" si="300"/>
        <v>42703.25</v>
      </c>
      <c r="U3774">
        <f t="shared" si="30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 t="s">
        <v>8315</v>
      </c>
      <c r="P3775" t="s">
        <v>8357</v>
      </c>
      <c r="Q3775" s="9">
        <f t="shared" si="296"/>
        <v>108</v>
      </c>
      <c r="R3775">
        <f t="shared" si="298"/>
        <v>94.91</v>
      </c>
      <c r="S3775" s="16">
        <f t="shared" si="299"/>
        <v>42656.005173611105</v>
      </c>
      <c r="T3775" s="16">
        <f t="shared" si="300"/>
        <v>42689.088888888888</v>
      </c>
      <c r="U3775">
        <f t="shared" si="30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 t="s">
        <v>8315</v>
      </c>
      <c r="P3776" t="s">
        <v>8357</v>
      </c>
      <c r="Q3776" s="9">
        <f t="shared" si="296"/>
        <v>100</v>
      </c>
      <c r="R3776">
        <f t="shared" si="298"/>
        <v>100</v>
      </c>
      <c r="S3776" s="16">
        <f t="shared" si="299"/>
        <v>42087.792303240742</v>
      </c>
      <c r="T3776" s="16">
        <f t="shared" si="300"/>
        <v>42103.792303240742</v>
      </c>
      <c r="U3776">
        <f t="shared" si="30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 t="s">
        <v>8315</v>
      </c>
      <c r="P3777" t="s">
        <v>8357</v>
      </c>
      <c r="Q3777" s="9">
        <f t="shared" si="296"/>
        <v>100</v>
      </c>
      <c r="R3777">
        <f t="shared" si="298"/>
        <v>143.21</v>
      </c>
      <c r="S3777" s="16">
        <f t="shared" si="299"/>
        <v>42075.942627314813</v>
      </c>
      <c r="T3777" s="16">
        <f t="shared" si="300"/>
        <v>42103.166666666672</v>
      </c>
      <c r="U3777">
        <f t="shared" si="30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 t="s">
        <v>8315</v>
      </c>
      <c r="P3778" t="s">
        <v>8357</v>
      </c>
      <c r="Q3778" s="9">
        <f t="shared" ref="Q3778:Q3841" si="305">ROUND(E3778/D3778*100,0)</f>
        <v>107</v>
      </c>
      <c r="R3778">
        <f t="shared" si="298"/>
        <v>90.82</v>
      </c>
      <c r="S3778" s="16">
        <f t="shared" si="299"/>
        <v>41814.367800925924</v>
      </c>
      <c r="T3778" s="16">
        <f t="shared" si="300"/>
        <v>41852.041666666664</v>
      </c>
      <c r="U3778">
        <f t="shared" si="30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 t="s">
        <v>8315</v>
      </c>
      <c r="P3779" t="s">
        <v>8357</v>
      </c>
      <c r="Q3779" s="9">
        <f t="shared" si="305"/>
        <v>143</v>
      </c>
      <c r="R3779">
        <f t="shared" ref="R3779:R3842" si="306">IFERROR(ROUND(E3779/L3779,2),0)</f>
        <v>48.54</v>
      </c>
      <c r="S3779" s="16">
        <f t="shared" ref="S3779:S3842" si="307">(((J3779/60)/60)/24)+DATE(1970,1,1)</f>
        <v>41887.111354166671</v>
      </c>
      <c r="T3779" s="16">
        <f t="shared" ref="T3779:T3842" si="308">(((I3779/60)/60)/24)+DATE(1970,1,1)</f>
        <v>41909.166666666664</v>
      </c>
      <c r="U3779">
        <f t="shared" si="304"/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 t="s">
        <v>8315</v>
      </c>
      <c r="P3780" t="s">
        <v>8357</v>
      </c>
      <c r="Q3780" s="9">
        <f t="shared" si="305"/>
        <v>105</v>
      </c>
      <c r="R3780">
        <f t="shared" si="306"/>
        <v>70.03</v>
      </c>
      <c r="S3780" s="16">
        <f t="shared" si="307"/>
        <v>41989.819212962961</v>
      </c>
      <c r="T3780" s="16">
        <f t="shared" si="308"/>
        <v>42049.819212962961</v>
      </c>
      <c r="U3780">
        <f t="shared" si="304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 t="s">
        <v>8315</v>
      </c>
      <c r="P3781" t="s">
        <v>8357</v>
      </c>
      <c r="Q3781" s="9">
        <f t="shared" si="305"/>
        <v>104</v>
      </c>
      <c r="R3781">
        <f t="shared" si="306"/>
        <v>135.63</v>
      </c>
      <c r="S3781" s="16">
        <f t="shared" si="307"/>
        <v>42425.735416666663</v>
      </c>
      <c r="T3781" s="16">
        <f t="shared" si="308"/>
        <v>42455.693750000006</v>
      </c>
      <c r="U3781">
        <f t="shared" si="304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 t="s">
        <v>8315</v>
      </c>
      <c r="P3782" t="s">
        <v>8357</v>
      </c>
      <c r="Q3782" s="9">
        <f t="shared" si="305"/>
        <v>120</v>
      </c>
      <c r="R3782">
        <f t="shared" si="306"/>
        <v>100</v>
      </c>
      <c r="S3782" s="16">
        <f t="shared" si="307"/>
        <v>42166.219733796301</v>
      </c>
      <c r="T3782" s="16">
        <f t="shared" si="308"/>
        <v>42198.837499999994</v>
      </c>
      <c r="U3782">
        <f t="shared" si="304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 t="s">
        <v>8315</v>
      </c>
      <c r="P3783" t="s">
        <v>8357</v>
      </c>
      <c r="Q3783" s="9">
        <f t="shared" si="305"/>
        <v>110</v>
      </c>
      <c r="R3783">
        <f t="shared" si="306"/>
        <v>94.9</v>
      </c>
      <c r="S3783" s="16">
        <f t="shared" si="307"/>
        <v>41865.882928240739</v>
      </c>
      <c r="T3783" s="16">
        <f t="shared" si="308"/>
        <v>41890.882928240739</v>
      </c>
      <c r="U3783">
        <f t="shared" si="304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 t="s">
        <v>8315</v>
      </c>
      <c r="P3784" t="s">
        <v>8357</v>
      </c>
      <c r="Q3784" s="9">
        <f t="shared" si="305"/>
        <v>102</v>
      </c>
      <c r="R3784">
        <f t="shared" si="306"/>
        <v>75.37</v>
      </c>
      <c r="S3784" s="16">
        <f t="shared" si="307"/>
        <v>42546.862233796302</v>
      </c>
      <c r="T3784" s="16">
        <f t="shared" si="308"/>
        <v>42575.958333333328</v>
      </c>
      <c r="U3784">
        <f>YEAR(S3784)</f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 t="s">
        <v>8315</v>
      </c>
      <c r="P3785" t="s">
        <v>8357</v>
      </c>
      <c r="Q3785" s="9">
        <f t="shared" si="305"/>
        <v>129</v>
      </c>
      <c r="R3785">
        <f t="shared" si="306"/>
        <v>64.459999999999994</v>
      </c>
      <c r="S3785" s="16">
        <f t="shared" si="307"/>
        <v>42420.140277777777</v>
      </c>
      <c r="T3785" s="16">
        <f t="shared" si="308"/>
        <v>42444.666666666672</v>
      </c>
      <c r="U3785">
        <f t="shared" ref="U3785:U3786" si="309">YEAR(S3785)</f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 t="s">
        <v>8315</v>
      </c>
      <c r="P3786" t="s">
        <v>8357</v>
      </c>
      <c r="Q3786" s="9">
        <f t="shared" si="305"/>
        <v>115</v>
      </c>
      <c r="R3786">
        <f t="shared" si="306"/>
        <v>115</v>
      </c>
      <c r="S3786" s="16">
        <f t="shared" si="307"/>
        <v>42531.980694444443</v>
      </c>
      <c r="T3786" s="16">
        <f t="shared" si="308"/>
        <v>42561.980694444443</v>
      </c>
      <c r="U3786">
        <f t="shared" si="30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 t="s">
        <v>8315</v>
      </c>
      <c r="P3787" t="s">
        <v>8357</v>
      </c>
      <c r="Q3787" s="9">
        <f t="shared" si="305"/>
        <v>151</v>
      </c>
      <c r="R3787">
        <f t="shared" si="306"/>
        <v>100.5</v>
      </c>
      <c r="S3787" s="16">
        <f t="shared" si="307"/>
        <v>42548.63853009259</v>
      </c>
      <c r="T3787" s="16">
        <f t="shared" si="308"/>
        <v>42584.418749999997</v>
      </c>
      <c r="U3787">
        <f>YEAR(S3787)</f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 t="s">
        <v>8315</v>
      </c>
      <c r="P3788" t="s">
        <v>8357</v>
      </c>
      <c r="Q3788" s="9">
        <f t="shared" si="305"/>
        <v>111</v>
      </c>
      <c r="R3788">
        <f t="shared" si="306"/>
        <v>93.77</v>
      </c>
      <c r="S3788" s="16">
        <f t="shared" si="307"/>
        <v>42487.037905092591</v>
      </c>
      <c r="T3788" s="16">
        <f t="shared" si="308"/>
        <v>42517.037905092591</v>
      </c>
      <c r="U3788">
        <f t="shared" ref="U3788:U3790" si="310">YEAR(S3788)</f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 t="s">
        <v>8315</v>
      </c>
      <c r="P3789" t="s">
        <v>8357</v>
      </c>
      <c r="Q3789" s="9">
        <f t="shared" si="305"/>
        <v>100</v>
      </c>
      <c r="R3789">
        <f t="shared" si="306"/>
        <v>35.1</v>
      </c>
      <c r="S3789" s="16">
        <f t="shared" si="307"/>
        <v>42167.534791666665</v>
      </c>
      <c r="T3789" s="16">
        <f t="shared" si="308"/>
        <v>42196.165972222225</v>
      </c>
      <c r="U3789">
        <f t="shared" si="310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 t="s">
        <v>8315</v>
      </c>
      <c r="P3790" t="s">
        <v>8357</v>
      </c>
      <c r="Q3790" s="9">
        <f t="shared" si="305"/>
        <v>1</v>
      </c>
      <c r="R3790">
        <f t="shared" si="306"/>
        <v>500</v>
      </c>
      <c r="S3790" s="16">
        <f t="shared" si="307"/>
        <v>42333.695821759262</v>
      </c>
      <c r="T3790" s="16">
        <f t="shared" si="308"/>
        <v>42361.679166666669</v>
      </c>
      <c r="U3790">
        <f t="shared" si="310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 t="s">
        <v>8315</v>
      </c>
      <c r="P3791" t="s">
        <v>8357</v>
      </c>
      <c r="Q3791" s="9">
        <f t="shared" si="305"/>
        <v>3</v>
      </c>
      <c r="R3791">
        <f t="shared" si="306"/>
        <v>29</v>
      </c>
      <c r="S3791" s="16">
        <f t="shared" si="307"/>
        <v>42138.798819444448</v>
      </c>
      <c r="T3791" s="16">
        <f t="shared" si="308"/>
        <v>42170.798819444448</v>
      </c>
      <c r="U3791">
        <f>YEAR(S3791)</f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 t="s">
        <v>8315</v>
      </c>
      <c r="P3792" t="s">
        <v>8357</v>
      </c>
      <c r="Q3792" s="9">
        <f t="shared" si="305"/>
        <v>0</v>
      </c>
      <c r="R3792">
        <f t="shared" si="306"/>
        <v>0</v>
      </c>
      <c r="S3792" s="16">
        <f t="shared" si="307"/>
        <v>42666.666932870372</v>
      </c>
      <c r="T3792" s="16">
        <f t="shared" si="308"/>
        <v>42696.708599537036</v>
      </c>
      <c r="U3792">
        <f t="shared" ref="U3792:U3795" si="311">YEAR(S3792)</f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 t="s">
        <v>8315</v>
      </c>
      <c r="P3793" t="s">
        <v>8357</v>
      </c>
      <c r="Q3793" s="9">
        <f t="shared" si="305"/>
        <v>0</v>
      </c>
      <c r="R3793">
        <f t="shared" si="306"/>
        <v>0</v>
      </c>
      <c r="S3793" s="16">
        <f t="shared" si="307"/>
        <v>41766.692037037035</v>
      </c>
      <c r="T3793" s="16">
        <f t="shared" si="308"/>
        <v>41826.692037037035</v>
      </c>
      <c r="U3793">
        <f t="shared" si="311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 t="s">
        <v>8315</v>
      </c>
      <c r="P3794" t="s">
        <v>8357</v>
      </c>
      <c r="Q3794" s="9">
        <f t="shared" si="305"/>
        <v>0</v>
      </c>
      <c r="R3794">
        <f t="shared" si="306"/>
        <v>17.5</v>
      </c>
      <c r="S3794" s="16">
        <f t="shared" si="307"/>
        <v>42170.447013888886</v>
      </c>
      <c r="T3794" s="16">
        <f t="shared" si="308"/>
        <v>42200.447013888886</v>
      </c>
      <c r="U3794">
        <f t="shared" si="311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 t="s">
        <v>8315</v>
      </c>
      <c r="P3795" t="s">
        <v>8357</v>
      </c>
      <c r="Q3795" s="9">
        <f t="shared" si="305"/>
        <v>60</v>
      </c>
      <c r="R3795">
        <f t="shared" si="306"/>
        <v>174</v>
      </c>
      <c r="S3795" s="16">
        <f t="shared" si="307"/>
        <v>41968.938993055555</v>
      </c>
      <c r="T3795" s="16">
        <f t="shared" si="308"/>
        <v>41989.938993055555</v>
      </c>
      <c r="U3795">
        <f t="shared" si="311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 t="s">
        <v>8315</v>
      </c>
      <c r="P3796" t="s">
        <v>8357</v>
      </c>
      <c r="Q3796" s="9">
        <f t="shared" si="305"/>
        <v>1</v>
      </c>
      <c r="R3796">
        <f t="shared" si="306"/>
        <v>50</v>
      </c>
      <c r="S3796" s="16">
        <f t="shared" si="307"/>
        <v>42132.58048611111</v>
      </c>
      <c r="T3796" s="16">
        <f t="shared" si="308"/>
        <v>42162.58048611111</v>
      </c>
      <c r="U3796">
        <f t="shared" ref="U3796:U3859" si="312">YEAR(S3796)</f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 t="s">
        <v>8315</v>
      </c>
      <c r="P3797" t="s">
        <v>8357</v>
      </c>
      <c r="Q3797" s="9">
        <f t="shared" si="305"/>
        <v>2</v>
      </c>
      <c r="R3797">
        <f t="shared" si="306"/>
        <v>5</v>
      </c>
      <c r="S3797" s="16">
        <f t="shared" si="307"/>
        <v>42201.436226851853</v>
      </c>
      <c r="T3797" s="16">
        <f t="shared" si="308"/>
        <v>42244.9375</v>
      </c>
      <c r="U3797">
        <f t="shared" si="312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 t="s">
        <v>8315</v>
      </c>
      <c r="P3798" t="s">
        <v>8357</v>
      </c>
      <c r="Q3798" s="9">
        <f t="shared" si="305"/>
        <v>0</v>
      </c>
      <c r="R3798">
        <f t="shared" si="306"/>
        <v>1</v>
      </c>
      <c r="S3798" s="16">
        <f t="shared" si="307"/>
        <v>42689.029583333337</v>
      </c>
      <c r="T3798" s="16">
        <f t="shared" si="308"/>
        <v>42749.029583333337</v>
      </c>
      <c r="U3798">
        <f t="shared" si="312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 t="s">
        <v>8315</v>
      </c>
      <c r="P3799" t="s">
        <v>8357</v>
      </c>
      <c r="Q3799" s="9">
        <f t="shared" si="305"/>
        <v>90</v>
      </c>
      <c r="R3799">
        <f t="shared" si="306"/>
        <v>145.41</v>
      </c>
      <c r="S3799" s="16">
        <f t="shared" si="307"/>
        <v>42084.881539351853</v>
      </c>
      <c r="T3799" s="16">
        <f t="shared" si="308"/>
        <v>42114.881539351853</v>
      </c>
      <c r="U3799">
        <f t="shared" si="312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 t="s">
        <v>8315</v>
      </c>
      <c r="P3800" t="s">
        <v>8357</v>
      </c>
      <c r="Q3800" s="9">
        <f t="shared" si="305"/>
        <v>1</v>
      </c>
      <c r="R3800">
        <f t="shared" si="306"/>
        <v>205</v>
      </c>
      <c r="S3800" s="16">
        <f t="shared" si="307"/>
        <v>41831.722777777781</v>
      </c>
      <c r="T3800" s="16">
        <f t="shared" si="308"/>
        <v>41861.722777777781</v>
      </c>
      <c r="U3800">
        <f t="shared" si="312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 t="s">
        <v>8315</v>
      </c>
      <c r="P3801" t="s">
        <v>8357</v>
      </c>
      <c r="Q3801" s="9">
        <f t="shared" si="305"/>
        <v>4</v>
      </c>
      <c r="R3801">
        <f t="shared" si="306"/>
        <v>100.5</v>
      </c>
      <c r="S3801" s="16">
        <f t="shared" si="307"/>
        <v>42410.93105324074</v>
      </c>
      <c r="T3801" s="16">
        <f t="shared" si="308"/>
        <v>42440.93105324074</v>
      </c>
      <c r="U3801">
        <f t="shared" si="312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 t="s">
        <v>8315</v>
      </c>
      <c r="P3802" t="s">
        <v>8357</v>
      </c>
      <c r="Q3802" s="9">
        <f t="shared" si="305"/>
        <v>4</v>
      </c>
      <c r="R3802">
        <f t="shared" si="306"/>
        <v>55.06</v>
      </c>
      <c r="S3802" s="16">
        <f t="shared" si="307"/>
        <v>41982.737071759257</v>
      </c>
      <c r="T3802" s="16">
        <f t="shared" si="308"/>
        <v>42015.207638888889</v>
      </c>
      <c r="U3802">
        <f t="shared" si="312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 t="s">
        <v>8315</v>
      </c>
      <c r="P3803" t="s">
        <v>8357</v>
      </c>
      <c r="Q3803" s="9">
        <f t="shared" si="305"/>
        <v>9</v>
      </c>
      <c r="R3803">
        <f t="shared" si="306"/>
        <v>47.33</v>
      </c>
      <c r="S3803" s="16">
        <f t="shared" si="307"/>
        <v>41975.676111111112</v>
      </c>
      <c r="T3803" s="16">
        <f t="shared" si="308"/>
        <v>42006.676111111112</v>
      </c>
      <c r="U3803">
        <f t="shared" si="312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 t="s">
        <v>8315</v>
      </c>
      <c r="P3804" t="s">
        <v>8357</v>
      </c>
      <c r="Q3804" s="9">
        <f t="shared" si="305"/>
        <v>0</v>
      </c>
      <c r="R3804">
        <f t="shared" si="306"/>
        <v>0</v>
      </c>
      <c r="S3804" s="16">
        <f t="shared" si="307"/>
        <v>42269.126226851848</v>
      </c>
      <c r="T3804" s="16">
        <f t="shared" si="308"/>
        <v>42299.126226851848</v>
      </c>
      <c r="U3804">
        <f t="shared" si="312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 t="s">
        <v>8315</v>
      </c>
      <c r="P3805" t="s">
        <v>8357</v>
      </c>
      <c r="Q3805" s="9">
        <f t="shared" si="305"/>
        <v>20</v>
      </c>
      <c r="R3805">
        <f t="shared" si="306"/>
        <v>58.95</v>
      </c>
      <c r="S3805" s="16">
        <f t="shared" si="307"/>
        <v>42403.971851851849</v>
      </c>
      <c r="T3805" s="16">
        <f t="shared" si="308"/>
        <v>42433.971851851849</v>
      </c>
      <c r="U3805">
        <f t="shared" si="312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 t="s">
        <v>8315</v>
      </c>
      <c r="P3806" t="s">
        <v>8357</v>
      </c>
      <c r="Q3806" s="9">
        <f t="shared" si="305"/>
        <v>0</v>
      </c>
      <c r="R3806">
        <f t="shared" si="306"/>
        <v>0</v>
      </c>
      <c r="S3806" s="16">
        <f t="shared" si="307"/>
        <v>42527.00953703704</v>
      </c>
      <c r="T3806" s="16">
        <f t="shared" si="308"/>
        <v>42582.291666666672</v>
      </c>
      <c r="U3806">
        <f t="shared" si="312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 t="s">
        <v>8315</v>
      </c>
      <c r="P3807" t="s">
        <v>8357</v>
      </c>
      <c r="Q3807" s="9">
        <f t="shared" si="305"/>
        <v>0</v>
      </c>
      <c r="R3807">
        <f t="shared" si="306"/>
        <v>1.5</v>
      </c>
      <c r="S3807" s="16">
        <f t="shared" si="307"/>
        <v>41849.887037037035</v>
      </c>
      <c r="T3807" s="16">
        <f t="shared" si="308"/>
        <v>41909.887037037035</v>
      </c>
      <c r="U3807">
        <f t="shared" si="312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 t="s">
        <v>8315</v>
      </c>
      <c r="P3808" t="s">
        <v>8357</v>
      </c>
      <c r="Q3808" s="9">
        <f t="shared" si="305"/>
        <v>0</v>
      </c>
      <c r="R3808">
        <f t="shared" si="306"/>
        <v>5</v>
      </c>
      <c r="S3808" s="16">
        <f t="shared" si="307"/>
        <v>41799.259039351848</v>
      </c>
      <c r="T3808" s="16">
        <f t="shared" si="308"/>
        <v>41819.259039351848</v>
      </c>
      <c r="U3808">
        <f t="shared" si="312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 t="s">
        <v>8315</v>
      </c>
      <c r="P3809" t="s">
        <v>8357</v>
      </c>
      <c r="Q3809" s="9">
        <f t="shared" si="305"/>
        <v>30</v>
      </c>
      <c r="R3809">
        <f t="shared" si="306"/>
        <v>50.56</v>
      </c>
      <c r="S3809" s="16">
        <f t="shared" si="307"/>
        <v>42090.909016203703</v>
      </c>
      <c r="T3809" s="16">
        <f t="shared" si="308"/>
        <v>42097.909016203703</v>
      </c>
      <c r="U3809">
        <f t="shared" si="312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 t="s">
        <v>8315</v>
      </c>
      <c r="P3810" t="s">
        <v>8316</v>
      </c>
      <c r="Q3810" s="9">
        <f t="shared" si="305"/>
        <v>100</v>
      </c>
      <c r="R3810">
        <f t="shared" si="306"/>
        <v>41.67</v>
      </c>
      <c r="S3810" s="16">
        <f t="shared" si="307"/>
        <v>42059.453923611116</v>
      </c>
      <c r="T3810" s="16">
        <f t="shared" si="308"/>
        <v>42119.412256944444</v>
      </c>
      <c r="U3810">
        <f t="shared" si="312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 t="s">
        <v>8315</v>
      </c>
      <c r="P3811" t="s">
        <v>8316</v>
      </c>
      <c r="Q3811" s="9">
        <f t="shared" si="305"/>
        <v>101</v>
      </c>
      <c r="R3811">
        <f t="shared" si="306"/>
        <v>53.29</v>
      </c>
      <c r="S3811" s="16">
        <f t="shared" si="307"/>
        <v>41800.526701388888</v>
      </c>
      <c r="T3811" s="16">
        <f t="shared" si="308"/>
        <v>41850.958333333336</v>
      </c>
      <c r="U3811">
        <f t="shared" si="312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 t="s">
        <v>8315</v>
      </c>
      <c r="P3812" t="s">
        <v>8316</v>
      </c>
      <c r="Q3812" s="9">
        <f t="shared" si="305"/>
        <v>122</v>
      </c>
      <c r="R3812">
        <f t="shared" si="306"/>
        <v>70.23</v>
      </c>
      <c r="S3812" s="16">
        <f t="shared" si="307"/>
        <v>42054.849050925928</v>
      </c>
      <c r="T3812" s="16">
        <f t="shared" si="308"/>
        <v>42084.807384259257</v>
      </c>
      <c r="U3812">
        <f t="shared" si="312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 t="s">
        <v>8315</v>
      </c>
      <c r="P3813" t="s">
        <v>8316</v>
      </c>
      <c r="Q3813" s="9">
        <f t="shared" si="305"/>
        <v>330</v>
      </c>
      <c r="R3813">
        <f t="shared" si="306"/>
        <v>43.42</v>
      </c>
      <c r="S3813" s="16">
        <f t="shared" si="307"/>
        <v>42487.62700231481</v>
      </c>
      <c r="T3813" s="16">
        <f t="shared" si="308"/>
        <v>42521.458333333328</v>
      </c>
      <c r="U3813">
        <f t="shared" si="312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 t="s">
        <v>8315</v>
      </c>
      <c r="P3814" t="s">
        <v>8316</v>
      </c>
      <c r="Q3814" s="9">
        <f t="shared" si="305"/>
        <v>110</v>
      </c>
      <c r="R3814">
        <f t="shared" si="306"/>
        <v>199.18</v>
      </c>
      <c r="S3814" s="16">
        <f t="shared" si="307"/>
        <v>42109.751250000001</v>
      </c>
      <c r="T3814" s="16">
        <f t="shared" si="308"/>
        <v>42156.165972222225</v>
      </c>
      <c r="U3814">
        <f t="shared" si="312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 t="s">
        <v>8315</v>
      </c>
      <c r="P3815" t="s">
        <v>8316</v>
      </c>
      <c r="Q3815" s="9">
        <f t="shared" si="305"/>
        <v>101</v>
      </c>
      <c r="R3815">
        <f t="shared" si="306"/>
        <v>78.52</v>
      </c>
      <c r="S3815" s="16">
        <f t="shared" si="307"/>
        <v>42497.275706018518</v>
      </c>
      <c r="T3815" s="16">
        <f t="shared" si="308"/>
        <v>42535.904861111107</v>
      </c>
      <c r="U3815">
        <f t="shared" si="312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 t="s">
        <v>8315</v>
      </c>
      <c r="P3816" t="s">
        <v>8316</v>
      </c>
      <c r="Q3816" s="9">
        <f t="shared" si="305"/>
        <v>140</v>
      </c>
      <c r="R3816">
        <f t="shared" si="306"/>
        <v>61.82</v>
      </c>
      <c r="S3816" s="16">
        <f t="shared" si="307"/>
        <v>42058.904074074075</v>
      </c>
      <c r="T3816" s="16">
        <f t="shared" si="308"/>
        <v>42095.165972222225</v>
      </c>
      <c r="U3816">
        <f t="shared" si="312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 t="s">
        <v>8315</v>
      </c>
      <c r="P3817" t="s">
        <v>8316</v>
      </c>
      <c r="Q3817" s="9">
        <f t="shared" si="305"/>
        <v>100</v>
      </c>
      <c r="R3817">
        <f t="shared" si="306"/>
        <v>50</v>
      </c>
      <c r="S3817" s="16">
        <f t="shared" si="307"/>
        <v>42207.259918981479</v>
      </c>
      <c r="T3817" s="16">
        <f t="shared" si="308"/>
        <v>42236.958333333328</v>
      </c>
      <c r="U3817">
        <f t="shared" si="312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 t="s">
        <v>8315</v>
      </c>
      <c r="P3818" t="s">
        <v>8316</v>
      </c>
      <c r="Q3818" s="9">
        <f t="shared" si="305"/>
        <v>119</v>
      </c>
      <c r="R3818">
        <f t="shared" si="306"/>
        <v>48.34</v>
      </c>
      <c r="S3818" s="16">
        <f t="shared" si="307"/>
        <v>41807.690081018518</v>
      </c>
      <c r="T3818" s="16">
        <f t="shared" si="308"/>
        <v>41837.690081018518</v>
      </c>
      <c r="U3818">
        <f t="shared" si="312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 t="s">
        <v>8315</v>
      </c>
      <c r="P3819" t="s">
        <v>8316</v>
      </c>
      <c r="Q3819" s="9">
        <f t="shared" si="305"/>
        <v>107</v>
      </c>
      <c r="R3819">
        <f t="shared" si="306"/>
        <v>107.25</v>
      </c>
      <c r="S3819" s="16">
        <f t="shared" si="307"/>
        <v>42284.69694444444</v>
      </c>
      <c r="T3819" s="16">
        <f t="shared" si="308"/>
        <v>42301.165972222225</v>
      </c>
      <c r="U3819">
        <f t="shared" si="312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 t="s">
        <v>8315</v>
      </c>
      <c r="P3820" t="s">
        <v>8316</v>
      </c>
      <c r="Q3820" s="9">
        <f t="shared" si="305"/>
        <v>228</v>
      </c>
      <c r="R3820">
        <f t="shared" si="306"/>
        <v>57</v>
      </c>
      <c r="S3820" s="16">
        <f t="shared" si="307"/>
        <v>42045.84238425926</v>
      </c>
      <c r="T3820" s="16">
        <f t="shared" si="308"/>
        <v>42075.800717592589</v>
      </c>
      <c r="U3820">
        <f t="shared" si="312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 t="s">
        <v>8315</v>
      </c>
      <c r="P3821" t="s">
        <v>8316</v>
      </c>
      <c r="Q3821" s="9">
        <f t="shared" si="305"/>
        <v>106</v>
      </c>
      <c r="R3821">
        <f t="shared" si="306"/>
        <v>40.92</v>
      </c>
      <c r="S3821" s="16">
        <f t="shared" si="307"/>
        <v>42184.209537037037</v>
      </c>
      <c r="T3821" s="16">
        <f t="shared" si="308"/>
        <v>42202.876388888893</v>
      </c>
      <c r="U3821">
        <f t="shared" si="312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 t="s">
        <v>8315</v>
      </c>
      <c r="P3822" t="s">
        <v>8316</v>
      </c>
      <c r="Q3822" s="9">
        <f t="shared" si="305"/>
        <v>143</v>
      </c>
      <c r="R3822">
        <f t="shared" si="306"/>
        <v>21.5</v>
      </c>
      <c r="S3822" s="16">
        <f t="shared" si="307"/>
        <v>42160.651817129634</v>
      </c>
      <c r="T3822" s="16">
        <f t="shared" si="308"/>
        <v>42190.651817129634</v>
      </c>
      <c r="U3822">
        <f t="shared" si="312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 t="s">
        <v>8315</v>
      </c>
      <c r="P3823" t="s">
        <v>8316</v>
      </c>
      <c r="Q3823" s="9">
        <f t="shared" si="305"/>
        <v>105</v>
      </c>
      <c r="R3823">
        <f t="shared" si="306"/>
        <v>79.540000000000006</v>
      </c>
      <c r="S3823" s="16">
        <f t="shared" si="307"/>
        <v>42341.180636574078</v>
      </c>
      <c r="T3823" s="16">
        <f t="shared" si="308"/>
        <v>42373.180636574078</v>
      </c>
      <c r="U3823">
        <f t="shared" si="312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 t="s">
        <v>8315</v>
      </c>
      <c r="P3824" t="s">
        <v>8316</v>
      </c>
      <c r="Q3824" s="9">
        <f t="shared" si="305"/>
        <v>110</v>
      </c>
      <c r="R3824">
        <f t="shared" si="306"/>
        <v>72.38</v>
      </c>
      <c r="S3824" s="16">
        <f t="shared" si="307"/>
        <v>42329.838159722218</v>
      </c>
      <c r="T3824" s="16">
        <f t="shared" si="308"/>
        <v>42388.957638888889</v>
      </c>
      <c r="U3824">
        <f t="shared" si="312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 t="s">
        <v>8315</v>
      </c>
      <c r="P3825" t="s">
        <v>8316</v>
      </c>
      <c r="Q3825" s="9">
        <f t="shared" si="305"/>
        <v>106</v>
      </c>
      <c r="R3825">
        <f t="shared" si="306"/>
        <v>64.63</v>
      </c>
      <c r="S3825" s="16">
        <f t="shared" si="307"/>
        <v>42170.910231481481</v>
      </c>
      <c r="T3825" s="16">
        <f t="shared" si="308"/>
        <v>42205.165972222225</v>
      </c>
      <c r="U3825">
        <f t="shared" si="312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 t="s">
        <v>8315</v>
      </c>
      <c r="P3826" t="s">
        <v>8316</v>
      </c>
      <c r="Q3826" s="9">
        <f t="shared" si="305"/>
        <v>108</v>
      </c>
      <c r="R3826">
        <f t="shared" si="306"/>
        <v>38.57</v>
      </c>
      <c r="S3826" s="16">
        <f t="shared" si="307"/>
        <v>42571.626192129625</v>
      </c>
      <c r="T3826" s="16">
        <f t="shared" si="308"/>
        <v>42583.570138888885</v>
      </c>
      <c r="U3826">
        <f t="shared" si="312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 t="s">
        <v>8315</v>
      </c>
      <c r="P3827" t="s">
        <v>8316</v>
      </c>
      <c r="Q3827" s="9">
        <f t="shared" si="305"/>
        <v>105</v>
      </c>
      <c r="R3827">
        <f t="shared" si="306"/>
        <v>107.57</v>
      </c>
      <c r="S3827" s="16">
        <f t="shared" si="307"/>
        <v>42151.069606481484</v>
      </c>
      <c r="T3827" s="16">
        <f t="shared" si="308"/>
        <v>42172.069606481484</v>
      </c>
      <c r="U3827">
        <f t="shared" si="312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 t="s">
        <v>8315</v>
      </c>
      <c r="P3828" t="s">
        <v>8316</v>
      </c>
      <c r="Q3828" s="9">
        <f t="shared" si="305"/>
        <v>119</v>
      </c>
      <c r="R3828">
        <f t="shared" si="306"/>
        <v>27.5</v>
      </c>
      <c r="S3828" s="16">
        <f t="shared" si="307"/>
        <v>42101.423541666663</v>
      </c>
      <c r="T3828" s="16">
        <f t="shared" si="308"/>
        <v>42131.423541666663</v>
      </c>
      <c r="U3828">
        <f t="shared" si="312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 t="s">
        <v>8315</v>
      </c>
      <c r="P3829" t="s">
        <v>8316</v>
      </c>
      <c r="Q3829" s="9">
        <f t="shared" si="305"/>
        <v>153</v>
      </c>
      <c r="R3829">
        <f t="shared" si="306"/>
        <v>70.459999999999994</v>
      </c>
      <c r="S3829" s="16">
        <f t="shared" si="307"/>
        <v>42034.928252314814</v>
      </c>
      <c r="T3829" s="16">
        <f t="shared" si="308"/>
        <v>42090</v>
      </c>
      <c r="U3829">
        <f t="shared" si="312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 t="s">
        <v>8315</v>
      </c>
      <c r="P3830" t="s">
        <v>8316</v>
      </c>
      <c r="Q3830" s="9">
        <f t="shared" si="305"/>
        <v>100</v>
      </c>
      <c r="R3830">
        <f t="shared" si="306"/>
        <v>178.57</v>
      </c>
      <c r="S3830" s="16">
        <f t="shared" si="307"/>
        <v>41944.527627314819</v>
      </c>
      <c r="T3830" s="16">
        <f t="shared" si="308"/>
        <v>42004.569293981483</v>
      </c>
      <c r="U3830">
        <f t="shared" si="312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 t="s">
        <v>8315</v>
      </c>
      <c r="P3831" t="s">
        <v>8316</v>
      </c>
      <c r="Q3831" s="9">
        <f t="shared" si="305"/>
        <v>100</v>
      </c>
      <c r="R3831">
        <f t="shared" si="306"/>
        <v>62.63</v>
      </c>
      <c r="S3831" s="16">
        <f t="shared" si="307"/>
        <v>42593.865405092598</v>
      </c>
      <c r="T3831" s="16">
        <f t="shared" si="308"/>
        <v>42613.865405092598</v>
      </c>
      <c r="U3831">
        <f t="shared" si="312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 t="s">
        <v>8315</v>
      </c>
      <c r="P3832" t="s">
        <v>8316</v>
      </c>
      <c r="Q3832" s="9">
        <f t="shared" si="305"/>
        <v>225</v>
      </c>
      <c r="R3832">
        <f t="shared" si="306"/>
        <v>75</v>
      </c>
      <c r="S3832" s="16">
        <f t="shared" si="307"/>
        <v>42503.740868055553</v>
      </c>
      <c r="T3832" s="16">
        <f t="shared" si="308"/>
        <v>42517.740868055553</v>
      </c>
      <c r="U3832">
        <f t="shared" si="312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 t="s">
        <v>8315</v>
      </c>
      <c r="P3833" t="s">
        <v>8316</v>
      </c>
      <c r="Q3833" s="9">
        <f t="shared" si="305"/>
        <v>106</v>
      </c>
      <c r="R3833">
        <f t="shared" si="306"/>
        <v>58.9</v>
      </c>
      <c r="S3833" s="16">
        <f t="shared" si="307"/>
        <v>41927.848900462966</v>
      </c>
      <c r="T3833" s="16">
        <f t="shared" si="308"/>
        <v>41948.890567129631</v>
      </c>
      <c r="U3833">
        <f t="shared" si="312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 t="s">
        <v>8315</v>
      </c>
      <c r="P3834" t="s">
        <v>8316</v>
      </c>
      <c r="Q3834" s="9">
        <f t="shared" si="305"/>
        <v>105</v>
      </c>
      <c r="R3834">
        <f t="shared" si="306"/>
        <v>139.56</v>
      </c>
      <c r="S3834" s="16">
        <f t="shared" si="307"/>
        <v>42375.114988425921</v>
      </c>
      <c r="T3834" s="16">
        <f t="shared" si="308"/>
        <v>42420.114988425921</v>
      </c>
      <c r="U3834">
        <f t="shared" si="312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 t="s">
        <v>8315</v>
      </c>
      <c r="P3835" t="s">
        <v>8316</v>
      </c>
      <c r="Q3835" s="9">
        <f t="shared" si="305"/>
        <v>117</v>
      </c>
      <c r="R3835">
        <f t="shared" si="306"/>
        <v>70</v>
      </c>
      <c r="S3835" s="16">
        <f t="shared" si="307"/>
        <v>41963.872361111105</v>
      </c>
      <c r="T3835" s="16">
        <f t="shared" si="308"/>
        <v>41974.797916666663</v>
      </c>
      <c r="U3835">
        <f t="shared" si="312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 t="s">
        <v>8315</v>
      </c>
      <c r="P3836" t="s">
        <v>8316</v>
      </c>
      <c r="Q3836" s="9">
        <f t="shared" si="305"/>
        <v>109</v>
      </c>
      <c r="R3836">
        <f t="shared" si="306"/>
        <v>57.39</v>
      </c>
      <c r="S3836" s="16">
        <f t="shared" si="307"/>
        <v>42143.445219907408</v>
      </c>
      <c r="T3836" s="16">
        <f t="shared" si="308"/>
        <v>42173.445219907408</v>
      </c>
      <c r="U3836">
        <f t="shared" si="312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 t="s">
        <v>8315</v>
      </c>
      <c r="P3837" t="s">
        <v>8316</v>
      </c>
      <c r="Q3837" s="9">
        <f t="shared" si="305"/>
        <v>160</v>
      </c>
      <c r="R3837">
        <f t="shared" si="306"/>
        <v>40</v>
      </c>
      <c r="S3837" s="16">
        <f t="shared" si="307"/>
        <v>42460.94222222222</v>
      </c>
      <c r="T3837" s="16">
        <f t="shared" si="308"/>
        <v>42481.94222222222</v>
      </c>
      <c r="U3837">
        <f t="shared" si="312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 t="s">
        <v>8315</v>
      </c>
      <c r="P3838" t="s">
        <v>8316</v>
      </c>
      <c r="Q3838" s="9">
        <f t="shared" si="305"/>
        <v>113</v>
      </c>
      <c r="R3838">
        <f t="shared" si="306"/>
        <v>64.290000000000006</v>
      </c>
      <c r="S3838" s="16">
        <f t="shared" si="307"/>
        <v>42553.926527777774</v>
      </c>
      <c r="T3838" s="16">
        <f t="shared" si="308"/>
        <v>42585.172916666663</v>
      </c>
      <c r="U3838">
        <f t="shared" si="312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 t="s">
        <v>8315</v>
      </c>
      <c r="P3839" t="s">
        <v>8316</v>
      </c>
      <c r="Q3839" s="9">
        <f t="shared" si="305"/>
        <v>102</v>
      </c>
      <c r="R3839">
        <f t="shared" si="306"/>
        <v>120.12</v>
      </c>
      <c r="S3839" s="16">
        <f t="shared" si="307"/>
        <v>42152.765717592592</v>
      </c>
      <c r="T3839" s="16">
        <f t="shared" si="308"/>
        <v>42188.765717592592</v>
      </c>
      <c r="U3839">
        <f t="shared" si="312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 t="s">
        <v>8315</v>
      </c>
      <c r="P3840" t="s">
        <v>8316</v>
      </c>
      <c r="Q3840" s="9">
        <f t="shared" si="305"/>
        <v>101</v>
      </c>
      <c r="R3840">
        <f t="shared" si="306"/>
        <v>1008.24</v>
      </c>
      <c r="S3840" s="16">
        <f t="shared" si="307"/>
        <v>42116.710752314815</v>
      </c>
      <c r="T3840" s="16">
        <f t="shared" si="308"/>
        <v>42146.710752314815</v>
      </c>
      <c r="U3840">
        <f t="shared" si="312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 t="s">
        <v>8315</v>
      </c>
      <c r="P3841" t="s">
        <v>8316</v>
      </c>
      <c r="Q3841" s="9">
        <f t="shared" si="305"/>
        <v>101</v>
      </c>
      <c r="R3841">
        <f t="shared" si="306"/>
        <v>63.28</v>
      </c>
      <c r="S3841" s="16">
        <f t="shared" si="307"/>
        <v>42155.142638888887</v>
      </c>
      <c r="T3841" s="16">
        <f t="shared" si="308"/>
        <v>42215.142638888887</v>
      </c>
      <c r="U3841">
        <f t="shared" si="312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 t="s">
        <v>8315</v>
      </c>
      <c r="P3842" t="s">
        <v>8316</v>
      </c>
      <c r="Q3842" s="9">
        <f t="shared" ref="Q3842:Q3905" si="313">ROUND(E3842/D3842*100,0)</f>
        <v>6500</v>
      </c>
      <c r="R3842">
        <f t="shared" si="306"/>
        <v>21.67</v>
      </c>
      <c r="S3842" s="16">
        <f t="shared" si="307"/>
        <v>42432.701724537037</v>
      </c>
      <c r="T3842" s="16">
        <f t="shared" si="308"/>
        <v>42457.660057870366</v>
      </c>
      <c r="U3842">
        <f t="shared" si="312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 t="s">
        <v>8315</v>
      </c>
      <c r="P3843" t="s">
        <v>8316</v>
      </c>
      <c r="Q3843" s="9">
        <f t="shared" si="313"/>
        <v>9</v>
      </c>
      <c r="R3843">
        <f t="shared" ref="R3843:R3906" si="314">IFERROR(ROUND(E3843/L3843,2),0)</f>
        <v>25.65</v>
      </c>
      <c r="S3843" s="16">
        <f t="shared" ref="S3843:S3906" si="315">(((J3843/60)/60)/24)+DATE(1970,1,1)</f>
        <v>41780.785729166666</v>
      </c>
      <c r="T3843" s="16">
        <f t="shared" ref="T3843:T3906" si="316">(((I3843/60)/60)/24)+DATE(1970,1,1)</f>
        <v>41840.785729166666</v>
      </c>
      <c r="U3843">
        <f t="shared" si="312"/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 t="s">
        <v>8315</v>
      </c>
      <c r="P3844" t="s">
        <v>8316</v>
      </c>
      <c r="Q3844" s="9">
        <f t="shared" si="313"/>
        <v>22</v>
      </c>
      <c r="R3844">
        <f t="shared" si="314"/>
        <v>47.7</v>
      </c>
      <c r="S3844" s="16">
        <f t="shared" si="315"/>
        <v>41740.493657407409</v>
      </c>
      <c r="T3844" s="16">
        <f t="shared" si="316"/>
        <v>41770.493657407409</v>
      </c>
      <c r="U3844">
        <f t="shared" si="312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 t="s">
        <v>8315</v>
      </c>
      <c r="P3845" t="s">
        <v>8316</v>
      </c>
      <c r="Q3845" s="9">
        <f t="shared" si="313"/>
        <v>21</v>
      </c>
      <c r="R3845">
        <f t="shared" si="314"/>
        <v>56.05</v>
      </c>
      <c r="S3845" s="16">
        <f t="shared" si="315"/>
        <v>41766.072500000002</v>
      </c>
      <c r="T3845" s="16">
        <f t="shared" si="316"/>
        <v>41791.072500000002</v>
      </c>
      <c r="U3845">
        <f t="shared" si="312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 t="s">
        <v>8315</v>
      </c>
      <c r="P3846" t="s">
        <v>8316</v>
      </c>
      <c r="Q3846" s="9">
        <f t="shared" si="313"/>
        <v>41</v>
      </c>
      <c r="R3846">
        <f t="shared" si="314"/>
        <v>81.319999999999993</v>
      </c>
      <c r="S3846" s="16">
        <f t="shared" si="315"/>
        <v>41766.617291666669</v>
      </c>
      <c r="T3846" s="16">
        <f t="shared" si="316"/>
        <v>41793.290972222225</v>
      </c>
      <c r="U3846">
        <f t="shared" si="312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 t="s">
        <v>8315</v>
      </c>
      <c r="P3847" t="s">
        <v>8316</v>
      </c>
      <c r="Q3847" s="9">
        <f t="shared" si="313"/>
        <v>2</v>
      </c>
      <c r="R3847">
        <f t="shared" si="314"/>
        <v>70.17</v>
      </c>
      <c r="S3847" s="16">
        <f t="shared" si="315"/>
        <v>42248.627013888887</v>
      </c>
      <c r="T3847" s="16">
        <f t="shared" si="316"/>
        <v>42278.627013888887</v>
      </c>
      <c r="U3847">
        <f t="shared" si="312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 t="s">
        <v>8315</v>
      </c>
      <c r="P3848" t="s">
        <v>8316</v>
      </c>
      <c r="Q3848" s="9">
        <f t="shared" si="313"/>
        <v>3</v>
      </c>
      <c r="R3848">
        <f t="shared" si="314"/>
        <v>23.63</v>
      </c>
      <c r="S3848" s="16">
        <f t="shared" si="315"/>
        <v>41885.221550925926</v>
      </c>
      <c r="T3848" s="16">
        <f t="shared" si="316"/>
        <v>41916.290972222225</v>
      </c>
      <c r="U3848">
        <f t="shared" si="312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 t="s">
        <v>8315</v>
      </c>
      <c r="P3849" t="s">
        <v>8316</v>
      </c>
      <c r="Q3849" s="9">
        <f t="shared" si="313"/>
        <v>16</v>
      </c>
      <c r="R3849">
        <f t="shared" si="314"/>
        <v>188.56</v>
      </c>
      <c r="S3849" s="16">
        <f t="shared" si="315"/>
        <v>42159.224432870367</v>
      </c>
      <c r="T3849" s="16">
        <f t="shared" si="316"/>
        <v>42204.224432870367</v>
      </c>
      <c r="U3849">
        <f t="shared" si="312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 t="s">
        <v>8315</v>
      </c>
      <c r="P3850" t="s">
        <v>8316</v>
      </c>
      <c r="Q3850" s="9">
        <f t="shared" si="313"/>
        <v>16</v>
      </c>
      <c r="R3850">
        <f t="shared" si="314"/>
        <v>49.51</v>
      </c>
      <c r="S3850" s="16">
        <f t="shared" si="315"/>
        <v>42265.817002314812</v>
      </c>
      <c r="T3850" s="16">
        <f t="shared" si="316"/>
        <v>42295.817002314812</v>
      </c>
      <c r="U3850">
        <f t="shared" si="312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 t="s">
        <v>8315</v>
      </c>
      <c r="P3851" t="s">
        <v>8316</v>
      </c>
      <c r="Q3851" s="9">
        <f t="shared" si="313"/>
        <v>7</v>
      </c>
      <c r="R3851">
        <f t="shared" si="314"/>
        <v>75.459999999999994</v>
      </c>
      <c r="S3851" s="16">
        <f t="shared" si="315"/>
        <v>42136.767175925925</v>
      </c>
      <c r="T3851" s="16">
        <f t="shared" si="316"/>
        <v>42166.767175925925</v>
      </c>
      <c r="U3851">
        <f t="shared" si="312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 t="s">
        <v>8315</v>
      </c>
      <c r="P3852" t="s">
        <v>8316</v>
      </c>
      <c r="Q3852" s="9">
        <f t="shared" si="313"/>
        <v>4</v>
      </c>
      <c r="R3852">
        <f t="shared" si="314"/>
        <v>9.5</v>
      </c>
      <c r="S3852" s="16">
        <f t="shared" si="315"/>
        <v>41975.124340277776</v>
      </c>
      <c r="T3852" s="16">
        <f t="shared" si="316"/>
        <v>42005.124340277776</v>
      </c>
      <c r="U3852">
        <f t="shared" si="312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 t="s">
        <v>8315</v>
      </c>
      <c r="P3853" t="s">
        <v>8316</v>
      </c>
      <c r="Q3853" s="9">
        <f t="shared" si="313"/>
        <v>34</v>
      </c>
      <c r="R3853">
        <f t="shared" si="314"/>
        <v>35.5</v>
      </c>
      <c r="S3853" s="16">
        <f t="shared" si="315"/>
        <v>42172.439571759256</v>
      </c>
      <c r="T3853" s="16">
        <f t="shared" si="316"/>
        <v>42202.439571759256</v>
      </c>
      <c r="U3853">
        <f t="shared" si="312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 t="s">
        <v>8315</v>
      </c>
      <c r="P3854" t="s">
        <v>8316</v>
      </c>
      <c r="Q3854" s="9">
        <f t="shared" si="313"/>
        <v>0</v>
      </c>
      <c r="R3854">
        <f t="shared" si="314"/>
        <v>10</v>
      </c>
      <c r="S3854" s="16">
        <f t="shared" si="315"/>
        <v>42065.190694444449</v>
      </c>
      <c r="T3854" s="16">
        <f t="shared" si="316"/>
        <v>42090.149027777778</v>
      </c>
      <c r="U3854">
        <f t="shared" si="312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 t="s">
        <v>8315</v>
      </c>
      <c r="P3855" t="s">
        <v>8316</v>
      </c>
      <c r="Q3855" s="9">
        <f t="shared" si="313"/>
        <v>0</v>
      </c>
      <c r="R3855">
        <f t="shared" si="314"/>
        <v>13</v>
      </c>
      <c r="S3855" s="16">
        <f t="shared" si="315"/>
        <v>41848.84002314815</v>
      </c>
      <c r="T3855" s="16">
        <f t="shared" si="316"/>
        <v>41883.84002314815</v>
      </c>
      <c r="U3855">
        <f t="shared" si="312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 t="s">
        <v>8315</v>
      </c>
      <c r="P3856" t="s">
        <v>8316</v>
      </c>
      <c r="Q3856" s="9">
        <f t="shared" si="313"/>
        <v>16</v>
      </c>
      <c r="R3856">
        <f t="shared" si="314"/>
        <v>89.4</v>
      </c>
      <c r="S3856" s="16">
        <f t="shared" si="315"/>
        <v>42103.884930555556</v>
      </c>
      <c r="T3856" s="16">
        <f t="shared" si="316"/>
        <v>42133.884930555556</v>
      </c>
      <c r="U3856">
        <f t="shared" si="312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 t="s">
        <v>8315</v>
      </c>
      <c r="P3857" t="s">
        <v>8316</v>
      </c>
      <c r="Q3857" s="9">
        <f t="shared" si="313"/>
        <v>3</v>
      </c>
      <c r="R3857">
        <f t="shared" si="314"/>
        <v>25</v>
      </c>
      <c r="S3857" s="16">
        <f t="shared" si="315"/>
        <v>42059.970729166671</v>
      </c>
      <c r="T3857" s="16">
        <f t="shared" si="316"/>
        <v>42089.929062499999</v>
      </c>
      <c r="U3857">
        <f t="shared" si="312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 t="s">
        <v>8315</v>
      </c>
      <c r="P3858" t="s">
        <v>8316</v>
      </c>
      <c r="Q3858" s="9">
        <f t="shared" si="313"/>
        <v>0</v>
      </c>
      <c r="R3858">
        <f t="shared" si="314"/>
        <v>1</v>
      </c>
      <c r="S3858" s="16">
        <f t="shared" si="315"/>
        <v>42041.743090277778</v>
      </c>
      <c r="T3858" s="16">
        <f t="shared" si="316"/>
        <v>42071.701423611114</v>
      </c>
      <c r="U3858">
        <f t="shared" si="312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 t="s">
        <v>8315</v>
      </c>
      <c r="P3859" t="s">
        <v>8316</v>
      </c>
      <c r="Q3859" s="9">
        <f t="shared" si="313"/>
        <v>5</v>
      </c>
      <c r="R3859">
        <f t="shared" si="314"/>
        <v>65</v>
      </c>
      <c r="S3859" s="16">
        <f t="shared" si="315"/>
        <v>41829.73715277778</v>
      </c>
      <c r="T3859" s="16">
        <f t="shared" si="316"/>
        <v>41852.716666666667</v>
      </c>
      <c r="U3859">
        <f t="shared" si="312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 t="s">
        <v>8315</v>
      </c>
      <c r="P3860" t="s">
        <v>8316</v>
      </c>
      <c r="Q3860" s="9">
        <f t="shared" si="313"/>
        <v>2</v>
      </c>
      <c r="R3860">
        <f t="shared" si="314"/>
        <v>10</v>
      </c>
      <c r="S3860" s="16">
        <f t="shared" si="315"/>
        <v>42128.431064814817</v>
      </c>
      <c r="T3860" s="16">
        <f t="shared" si="316"/>
        <v>42146.875</v>
      </c>
      <c r="U3860">
        <f t="shared" ref="U3860:U3869" si="317">YEAR(S3860)</f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 t="s">
        <v>8315</v>
      </c>
      <c r="P3861" t="s">
        <v>8316</v>
      </c>
      <c r="Q3861" s="9">
        <f t="shared" si="313"/>
        <v>0</v>
      </c>
      <c r="R3861">
        <f t="shared" si="314"/>
        <v>1</v>
      </c>
      <c r="S3861" s="16">
        <f t="shared" si="315"/>
        <v>41789.893599537041</v>
      </c>
      <c r="T3861" s="16">
        <f t="shared" si="316"/>
        <v>41815.875</v>
      </c>
      <c r="U3861">
        <f t="shared" si="317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 t="s">
        <v>8315</v>
      </c>
      <c r="P3862" t="s">
        <v>8316</v>
      </c>
      <c r="Q3862" s="9">
        <f t="shared" si="313"/>
        <v>18</v>
      </c>
      <c r="R3862">
        <f t="shared" si="314"/>
        <v>81.540000000000006</v>
      </c>
      <c r="S3862" s="16">
        <f t="shared" si="315"/>
        <v>41833.660995370366</v>
      </c>
      <c r="T3862" s="16">
        <f t="shared" si="316"/>
        <v>41863.660995370366</v>
      </c>
      <c r="U3862">
        <f t="shared" si="317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 t="s">
        <v>8315</v>
      </c>
      <c r="P3863" t="s">
        <v>8316</v>
      </c>
      <c r="Q3863" s="9">
        <f t="shared" si="313"/>
        <v>5</v>
      </c>
      <c r="R3863">
        <f t="shared" si="314"/>
        <v>100</v>
      </c>
      <c r="S3863" s="16">
        <f t="shared" si="315"/>
        <v>41914.590011574073</v>
      </c>
      <c r="T3863" s="16">
        <f t="shared" si="316"/>
        <v>41955.907638888893</v>
      </c>
      <c r="U3863">
        <f t="shared" si="317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 t="s">
        <v>8315</v>
      </c>
      <c r="P3864" t="s">
        <v>8316</v>
      </c>
      <c r="Q3864" s="9">
        <f t="shared" si="313"/>
        <v>0</v>
      </c>
      <c r="R3864">
        <f t="shared" si="314"/>
        <v>1</v>
      </c>
      <c r="S3864" s="16">
        <f t="shared" si="315"/>
        <v>42611.261064814811</v>
      </c>
      <c r="T3864" s="16">
        <f t="shared" si="316"/>
        <v>42625.707638888889</v>
      </c>
      <c r="U3864">
        <f t="shared" si="317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 t="s">
        <v>8315</v>
      </c>
      <c r="P3865" t="s">
        <v>8316</v>
      </c>
      <c r="Q3865" s="9">
        <f t="shared" si="313"/>
        <v>0</v>
      </c>
      <c r="R3865">
        <f t="shared" si="314"/>
        <v>0</v>
      </c>
      <c r="S3865" s="16">
        <f t="shared" si="315"/>
        <v>42253.633159722223</v>
      </c>
      <c r="T3865" s="16">
        <f t="shared" si="316"/>
        <v>42313.674826388888</v>
      </c>
      <c r="U3865">
        <f t="shared" si="317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 t="s">
        <v>8315</v>
      </c>
      <c r="P3866" t="s">
        <v>8316</v>
      </c>
      <c r="Q3866" s="9">
        <f t="shared" si="313"/>
        <v>1</v>
      </c>
      <c r="R3866">
        <f t="shared" si="314"/>
        <v>20</v>
      </c>
      <c r="S3866" s="16">
        <f t="shared" si="315"/>
        <v>42295.891828703709</v>
      </c>
      <c r="T3866" s="16">
        <f t="shared" si="316"/>
        <v>42325.933495370366</v>
      </c>
      <c r="U3866">
        <f t="shared" si="317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 t="s">
        <v>8315</v>
      </c>
      <c r="P3867" t="s">
        <v>8316</v>
      </c>
      <c r="Q3867" s="9">
        <f t="shared" si="313"/>
        <v>27</v>
      </c>
      <c r="R3867">
        <f t="shared" si="314"/>
        <v>46.43</v>
      </c>
      <c r="S3867" s="16">
        <f t="shared" si="315"/>
        <v>41841.651597222226</v>
      </c>
      <c r="T3867" s="16">
        <f t="shared" si="316"/>
        <v>41881.229166666664</v>
      </c>
      <c r="U3867">
        <f t="shared" si="317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 t="s">
        <v>8315</v>
      </c>
      <c r="P3868" t="s">
        <v>8316</v>
      </c>
      <c r="Q3868" s="9">
        <f t="shared" si="313"/>
        <v>1</v>
      </c>
      <c r="R3868">
        <f t="shared" si="314"/>
        <v>5.5</v>
      </c>
      <c r="S3868" s="16">
        <f t="shared" si="315"/>
        <v>42402.947002314817</v>
      </c>
      <c r="T3868" s="16">
        <f t="shared" si="316"/>
        <v>42452.145138888889</v>
      </c>
      <c r="U3868">
        <f t="shared" si="317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 t="s">
        <v>8315</v>
      </c>
      <c r="P3869" t="s">
        <v>8316</v>
      </c>
      <c r="Q3869" s="9">
        <f t="shared" si="313"/>
        <v>13</v>
      </c>
      <c r="R3869">
        <f t="shared" si="314"/>
        <v>50.2</v>
      </c>
      <c r="S3869" s="16">
        <f t="shared" si="315"/>
        <v>42509.814108796301</v>
      </c>
      <c r="T3869" s="16">
        <f t="shared" si="316"/>
        <v>42539.814108796301</v>
      </c>
      <c r="U3869">
        <f t="shared" si="317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 t="s">
        <v>8315</v>
      </c>
      <c r="P3870" t="s">
        <v>8357</v>
      </c>
      <c r="Q3870" s="9">
        <f t="shared" si="313"/>
        <v>0</v>
      </c>
      <c r="R3870">
        <f t="shared" si="314"/>
        <v>10</v>
      </c>
      <c r="S3870" s="16">
        <f t="shared" si="315"/>
        <v>41865.659780092588</v>
      </c>
      <c r="T3870" s="16">
        <f t="shared" si="316"/>
        <v>41890.659780092588</v>
      </c>
      <c r="U3870">
        <f>YEAR(S3870)</f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 t="s">
        <v>8315</v>
      </c>
      <c r="P3871" t="s">
        <v>8357</v>
      </c>
      <c r="Q3871" s="9">
        <f t="shared" si="313"/>
        <v>3</v>
      </c>
      <c r="R3871">
        <f t="shared" si="314"/>
        <v>30.13</v>
      </c>
      <c r="S3871" s="16">
        <f t="shared" si="315"/>
        <v>42047.724444444444</v>
      </c>
      <c r="T3871" s="16">
        <f t="shared" si="316"/>
        <v>42077.132638888885</v>
      </c>
      <c r="U3871">
        <f t="shared" ref="U3871:U3877" si="318">YEAR(S3871)</f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 t="s">
        <v>8315</v>
      </c>
      <c r="P3872" t="s">
        <v>8357</v>
      </c>
      <c r="Q3872" s="9">
        <f t="shared" si="313"/>
        <v>15</v>
      </c>
      <c r="R3872">
        <f t="shared" si="314"/>
        <v>150</v>
      </c>
      <c r="S3872" s="16">
        <f t="shared" si="315"/>
        <v>41793.17219907407</v>
      </c>
      <c r="T3872" s="16">
        <f t="shared" si="316"/>
        <v>41823.17219907407</v>
      </c>
      <c r="U3872">
        <f t="shared" si="318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 t="s">
        <v>8315</v>
      </c>
      <c r="P3873" t="s">
        <v>8357</v>
      </c>
      <c r="Q3873" s="9">
        <f t="shared" si="313"/>
        <v>3</v>
      </c>
      <c r="R3873">
        <f t="shared" si="314"/>
        <v>13.33</v>
      </c>
      <c r="S3873" s="16">
        <f t="shared" si="315"/>
        <v>42763.780671296292</v>
      </c>
      <c r="T3873" s="16">
        <f t="shared" si="316"/>
        <v>42823.739004629635</v>
      </c>
      <c r="U3873">
        <f t="shared" si="318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 t="s">
        <v>8315</v>
      </c>
      <c r="P3874" t="s">
        <v>8357</v>
      </c>
      <c r="Q3874" s="9">
        <f t="shared" si="313"/>
        <v>0</v>
      </c>
      <c r="R3874">
        <f t="shared" si="314"/>
        <v>0</v>
      </c>
      <c r="S3874" s="16">
        <f t="shared" si="315"/>
        <v>42180.145787037036</v>
      </c>
      <c r="T3874" s="16">
        <f t="shared" si="316"/>
        <v>42230.145787037036</v>
      </c>
      <c r="U3874">
        <f t="shared" si="318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 t="s">
        <v>8315</v>
      </c>
      <c r="P3875" t="s">
        <v>8357</v>
      </c>
      <c r="Q3875" s="9">
        <f t="shared" si="313"/>
        <v>0</v>
      </c>
      <c r="R3875">
        <f t="shared" si="314"/>
        <v>0</v>
      </c>
      <c r="S3875" s="16">
        <f t="shared" si="315"/>
        <v>42255.696006944447</v>
      </c>
      <c r="T3875" s="16">
        <f t="shared" si="316"/>
        <v>42285.696006944447</v>
      </c>
      <c r="U3875">
        <f t="shared" si="318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 t="s">
        <v>8315</v>
      </c>
      <c r="P3876" t="s">
        <v>8357</v>
      </c>
      <c r="Q3876" s="9">
        <f t="shared" si="313"/>
        <v>0</v>
      </c>
      <c r="R3876">
        <f t="shared" si="314"/>
        <v>0</v>
      </c>
      <c r="S3876" s="16">
        <f t="shared" si="315"/>
        <v>42007.016458333332</v>
      </c>
      <c r="T3876" s="16">
        <f t="shared" si="316"/>
        <v>42028.041666666672</v>
      </c>
      <c r="U3876">
        <f t="shared" si="318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 t="s">
        <v>8315</v>
      </c>
      <c r="P3877" t="s">
        <v>8357</v>
      </c>
      <c r="Q3877" s="9">
        <f t="shared" si="313"/>
        <v>0</v>
      </c>
      <c r="R3877">
        <f t="shared" si="314"/>
        <v>0</v>
      </c>
      <c r="S3877" s="16">
        <f t="shared" si="315"/>
        <v>42615.346817129626</v>
      </c>
      <c r="T3877" s="16">
        <f t="shared" si="316"/>
        <v>42616.416666666672</v>
      </c>
      <c r="U3877">
        <f t="shared" si="318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 t="s">
        <v>8315</v>
      </c>
      <c r="P3878" t="s">
        <v>8357</v>
      </c>
      <c r="Q3878" s="9">
        <f t="shared" si="313"/>
        <v>53</v>
      </c>
      <c r="R3878">
        <f t="shared" si="314"/>
        <v>44.76</v>
      </c>
      <c r="S3878" s="16">
        <f t="shared" si="315"/>
        <v>42372.624166666668</v>
      </c>
      <c r="T3878" s="16">
        <f t="shared" si="316"/>
        <v>42402.624166666668</v>
      </c>
      <c r="U3878">
        <f>YEAR(S3878)</f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 t="s">
        <v>8315</v>
      </c>
      <c r="P3879" t="s">
        <v>8357</v>
      </c>
      <c r="Q3879" s="9">
        <f t="shared" si="313"/>
        <v>5</v>
      </c>
      <c r="R3879">
        <f t="shared" si="314"/>
        <v>88.64</v>
      </c>
      <c r="S3879" s="16">
        <f t="shared" si="315"/>
        <v>42682.67768518519</v>
      </c>
      <c r="T3879" s="16">
        <f t="shared" si="316"/>
        <v>42712.67768518519</v>
      </c>
      <c r="U3879">
        <f t="shared" ref="U3879:U3880" si="319">YEAR(S3879)</f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 t="s">
        <v>8315</v>
      </c>
      <c r="P3880" t="s">
        <v>8357</v>
      </c>
      <c r="Q3880" s="9">
        <f t="shared" si="313"/>
        <v>0</v>
      </c>
      <c r="R3880">
        <f t="shared" si="314"/>
        <v>10</v>
      </c>
      <c r="S3880" s="16">
        <f t="shared" si="315"/>
        <v>42154.818819444445</v>
      </c>
      <c r="T3880" s="16">
        <f t="shared" si="316"/>
        <v>42185.165972222225</v>
      </c>
      <c r="U3880">
        <f t="shared" si="319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 t="s">
        <v>8315</v>
      </c>
      <c r="P3881" t="s">
        <v>8357</v>
      </c>
      <c r="Q3881" s="9">
        <f t="shared" si="313"/>
        <v>0</v>
      </c>
      <c r="R3881">
        <f t="shared" si="314"/>
        <v>0</v>
      </c>
      <c r="S3881" s="16">
        <f t="shared" si="315"/>
        <v>41999.861064814817</v>
      </c>
      <c r="T3881" s="16">
        <f t="shared" si="316"/>
        <v>42029.861064814817</v>
      </c>
      <c r="U3881">
        <f t="shared" ref="U3881:U3884" si="320">YEAR(S3881)</f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 t="s">
        <v>8315</v>
      </c>
      <c r="P3882" t="s">
        <v>8357</v>
      </c>
      <c r="Q3882" s="9">
        <f t="shared" si="313"/>
        <v>13</v>
      </c>
      <c r="R3882">
        <f t="shared" si="314"/>
        <v>57.65</v>
      </c>
      <c r="S3882" s="16">
        <f t="shared" si="315"/>
        <v>41815.815046296295</v>
      </c>
      <c r="T3882" s="16">
        <f t="shared" si="316"/>
        <v>41850.958333333336</v>
      </c>
      <c r="U3882">
        <f t="shared" si="320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 t="s">
        <v>8315</v>
      </c>
      <c r="P3883" t="s">
        <v>8357</v>
      </c>
      <c r="Q3883" s="9">
        <f t="shared" si="313"/>
        <v>5</v>
      </c>
      <c r="R3883">
        <f t="shared" si="314"/>
        <v>25</v>
      </c>
      <c r="S3883" s="16">
        <f t="shared" si="315"/>
        <v>42756.018506944441</v>
      </c>
      <c r="T3883" s="16">
        <f t="shared" si="316"/>
        <v>42786.018506944441</v>
      </c>
      <c r="U3883">
        <f t="shared" si="320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 t="s">
        <v>8315</v>
      </c>
      <c r="P3884" t="s">
        <v>8357</v>
      </c>
      <c r="Q3884" s="9">
        <f t="shared" si="313"/>
        <v>0</v>
      </c>
      <c r="R3884">
        <f t="shared" si="314"/>
        <v>0</v>
      </c>
      <c r="S3884" s="16">
        <f t="shared" si="315"/>
        <v>42373.983449074076</v>
      </c>
      <c r="T3884" s="16">
        <f t="shared" si="316"/>
        <v>42400.960416666669</v>
      </c>
      <c r="U3884">
        <f t="shared" si="320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 t="s">
        <v>8315</v>
      </c>
      <c r="P3885" t="s">
        <v>8357</v>
      </c>
      <c r="Q3885" s="9">
        <f t="shared" si="313"/>
        <v>0</v>
      </c>
      <c r="R3885">
        <f t="shared" si="314"/>
        <v>0</v>
      </c>
      <c r="S3885" s="16">
        <f t="shared" si="315"/>
        <v>41854.602650462963</v>
      </c>
      <c r="T3885" s="16">
        <f t="shared" si="316"/>
        <v>41884.602650462963</v>
      </c>
      <c r="U3885">
        <f>YEAR(S3885)</f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 t="s">
        <v>8315</v>
      </c>
      <c r="P3886" t="s">
        <v>8357</v>
      </c>
      <c r="Q3886" s="9">
        <f t="shared" si="313"/>
        <v>0</v>
      </c>
      <c r="R3886">
        <f t="shared" si="314"/>
        <v>0</v>
      </c>
      <c r="S3886" s="16">
        <f t="shared" si="315"/>
        <v>42065.791574074072</v>
      </c>
      <c r="T3886" s="16">
        <f t="shared" si="316"/>
        <v>42090.749907407408</v>
      </c>
      <c r="U3886">
        <f t="shared" ref="U3886:U3949" si="321">YEAR(S3886)</f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 t="s">
        <v>8315</v>
      </c>
      <c r="P3887" t="s">
        <v>8357</v>
      </c>
      <c r="Q3887" s="9">
        <f t="shared" si="313"/>
        <v>0</v>
      </c>
      <c r="R3887">
        <f t="shared" si="314"/>
        <v>0</v>
      </c>
      <c r="S3887" s="16">
        <f t="shared" si="315"/>
        <v>42469.951284722221</v>
      </c>
      <c r="T3887" s="16">
        <f t="shared" si="316"/>
        <v>42499.951284722221</v>
      </c>
      <c r="U3887">
        <f t="shared" si="321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 t="s">
        <v>8315</v>
      </c>
      <c r="P3888" t="s">
        <v>8357</v>
      </c>
      <c r="Q3888" s="9">
        <f t="shared" si="313"/>
        <v>0</v>
      </c>
      <c r="R3888">
        <f t="shared" si="314"/>
        <v>0</v>
      </c>
      <c r="S3888" s="16">
        <f t="shared" si="315"/>
        <v>41954.228032407409</v>
      </c>
      <c r="T3888" s="16">
        <f t="shared" si="316"/>
        <v>41984.228032407409</v>
      </c>
      <c r="U3888">
        <f t="shared" si="321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 t="s">
        <v>8315</v>
      </c>
      <c r="P3889" t="s">
        <v>8357</v>
      </c>
      <c r="Q3889" s="9">
        <f t="shared" si="313"/>
        <v>2</v>
      </c>
      <c r="R3889">
        <f t="shared" si="314"/>
        <v>17.5</v>
      </c>
      <c r="S3889" s="16">
        <f t="shared" si="315"/>
        <v>42079.857974537037</v>
      </c>
      <c r="T3889" s="16">
        <f t="shared" si="316"/>
        <v>42125.916666666672</v>
      </c>
      <c r="U3889">
        <f t="shared" si="321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 t="s">
        <v>8315</v>
      </c>
      <c r="P3890" t="s">
        <v>8316</v>
      </c>
      <c r="Q3890" s="9">
        <f t="shared" si="313"/>
        <v>27</v>
      </c>
      <c r="R3890">
        <f t="shared" si="314"/>
        <v>38.71</v>
      </c>
      <c r="S3890" s="16">
        <f t="shared" si="315"/>
        <v>42762.545810185184</v>
      </c>
      <c r="T3890" s="16">
        <f t="shared" si="316"/>
        <v>42792.545810185184</v>
      </c>
      <c r="U3890">
        <f t="shared" si="321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 t="s">
        <v>8315</v>
      </c>
      <c r="P3891" t="s">
        <v>8316</v>
      </c>
      <c r="Q3891" s="9">
        <f t="shared" si="313"/>
        <v>1</v>
      </c>
      <c r="R3891">
        <f t="shared" si="314"/>
        <v>13.11</v>
      </c>
      <c r="S3891" s="16">
        <f t="shared" si="315"/>
        <v>41977.004976851851</v>
      </c>
      <c r="T3891" s="16">
        <f t="shared" si="316"/>
        <v>42008.976388888885</v>
      </c>
      <c r="U3891">
        <f t="shared" si="321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 t="s">
        <v>8315</v>
      </c>
      <c r="P3892" t="s">
        <v>8316</v>
      </c>
      <c r="Q3892" s="9">
        <f t="shared" si="313"/>
        <v>17</v>
      </c>
      <c r="R3892">
        <f t="shared" si="314"/>
        <v>315.5</v>
      </c>
      <c r="S3892" s="16">
        <f t="shared" si="315"/>
        <v>42171.758611111116</v>
      </c>
      <c r="T3892" s="16">
        <f t="shared" si="316"/>
        <v>42231.758611111116</v>
      </c>
      <c r="U3892">
        <f t="shared" si="321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 t="s">
        <v>8315</v>
      </c>
      <c r="P3893" t="s">
        <v>8316</v>
      </c>
      <c r="Q3893" s="9">
        <f t="shared" si="313"/>
        <v>33</v>
      </c>
      <c r="R3893">
        <f t="shared" si="314"/>
        <v>37.14</v>
      </c>
      <c r="S3893" s="16">
        <f t="shared" si="315"/>
        <v>42056.1324537037</v>
      </c>
      <c r="T3893" s="16">
        <f t="shared" si="316"/>
        <v>42086.207638888889</v>
      </c>
      <c r="U3893">
        <f t="shared" si="321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 t="s">
        <v>8315</v>
      </c>
      <c r="P3894" t="s">
        <v>8316</v>
      </c>
      <c r="Q3894" s="9">
        <f t="shared" si="313"/>
        <v>0</v>
      </c>
      <c r="R3894">
        <f t="shared" si="314"/>
        <v>0</v>
      </c>
      <c r="S3894" s="16">
        <f t="shared" si="315"/>
        <v>41867.652280092596</v>
      </c>
      <c r="T3894" s="16">
        <f t="shared" si="316"/>
        <v>41875.291666666664</v>
      </c>
      <c r="U3894">
        <f t="shared" si="321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 t="s">
        <v>8315</v>
      </c>
      <c r="P3895" t="s">
        <v>8316</v>
      </c>
      <c r="Q3895" s="9">
        <f t="shared" si="313"/>
        <v>22</v>
      </c>
      <c r="R3895">
        <f t="shared" si="314"/>
        <v>128.27000000000001</v>
      </c>
      <c r="S3895" s="16">
        <f t="shared" si="315"/>
        <v>41779.657870370371</v>
      </c>
      <c r="T3895" s="16">
        <f t="shared" si="316"/>
        <v>41821.25</v>
      </c>
      <c r="U3895">
        <f t="shared" si="321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 t="s">
        <v>8315</v>
      </c>
      <c r="P3896" t="s">
        <v>8316</v>
      </c>
      <c r="Q3896" s="9">
        <f t="shared" si="313"/>
        <v>3</v>
      </c>
      <c r="R3896">
        <f t="shared" si="314"/>
        <v>47.27</v>
      </c>
      <c r="S3896" s="16">
        <f t="shared" si="315"/>
        <v>42679.958472222221</v>
      </c>
      <c r="T3896" s="16">
        <f t="shared" si="316"/>
        <v>42710.207638888889</v>
      </c>
      <c r="U3896">
        <f t="shared" si="321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 t="s">
        <v>8315</v>
      </c>
      <c r="P3897" t="s">
        <v>8316</v>
      </c>
      <c r="Q3897" s="9">
        <f t="shared" si="313"/>
        <v>5</v>
      </c>
      <c r="R3897">
        <f t="shared" si="314"/>
        <v>50</v>
      </c>
      <c r="S3897" s="16">
        <f t="shared" si="315"/>
        <v>42032.250208333338</v>
      </c>
      <c r="T3897" s="16">
        <f t="shared" si="316"/>
        <v>42063.250208333338</v>
      </c>
      <c r="U3897">
        <f t="shared" si="321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 t="s">
        <v>8315</v>
      </c>
      <c r="P3898" t="s">
        <v>8316</v>
      </c>
      <c r="Q3898" s="9">
        <f t="shared" si="313"/>
        <v>11</v>
      </c>
      <c r="R3898">
        <f t="shared" si="314"/>
        <v>42.5</v>
      </c>
      <c r="S3898" s="16">
        <f t="shared" si="315"/>
        <v>41793.191875000004</v>
      </c>
      <c r="T3898" s="16">
        <f t="shared" si="316"/>
        <v>41807.191875000004</v>
      </c>
      <c r="U3898">
        <f t="shared" si="321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 t="s">
        <v>8315</v>
      </c>
      <c r="P3899" t="s">
        <v>8316</v>
      </c>
      <c r="Q3899" s="9">
        <f t="shared" si="313"/>
        <v>18</v>
      </c>
      <c r="R3899">
        <f t="shared" si="314"/>
        <v>44</v>
      </c>
      <c r="S3899" s="16">
        <f t="shared" si="315"/>
        <v>41982.87364583333</v>
      </c>
      <c r="T3899" s="16">
        <f t="shared" si="316"/>
        <v>42012.87364583333</v>
      </c>
      <c r="U3899">
        <f t="shared" si="321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 t="s">
        <v>8315</v>
      </c>
      <c r="P3900" t="s">
        <v>8316</v>
      </c>
      <c r="Q3900" s="9">
        <f t="shared" si="313"/>
        <v>33</v>
      </c>
      <c r="R3900">
        <f t="shared" si="314"/>
        <v>50.88</v>
      </c>
      <c r="S3900" s="16">
        <f t="shared" si="315"/>
        <v>42193.482291666667</v>
      </c>
      <c r="T3900" s="16">
        <f t="shared" si="316"/>
        <v>42233.666666666672</v>
      </c>
      <c r="U3900">
        <f t="shared" si="321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 t="s">
        <v>8315</v>
      </c>
      <c r="P3901" t="s">
        <v>8316</v>
      </c>
      <c r="Q3901" s="9">
        <f t="shared" si="313"/>
        <v>1</v>
      </c>
      <c r="R3901">
        <f t="shared" si="314"/>
        <v>62.5</v>
      </c>
      <c r="S3901" s="16">
        <f t="shared" si="315"/>
        <v>41843.775011574071</v>
      </c>
      <c r="T3901" s="16">
        <f t="shared" si="316"/>
        <v>41863.775011574071</v>
      </c>
      <c r="U3901">
        <f t="shared" si="321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 t="s">
        <v>8315</v>
      </c>
      <c r="P3902" t="s">
        <v>8316</v>
      </c>
      <c r="Q3902" s="9">
        <f t="shared" si="313"/>
        <v>5</v>
      </c>
      <c r="R3902">
        <f t="shared" si="314"/>
        <v>27</v>
      </c>
      <c r="S3902" s="16">
        <f t="shared" si="315"/>
        <v>42136.092488425929</v>
      </c>
      <c r="T3902" s="16">
        <f t="shared" si="316"/>
        <v>42166.092488425929</v>
      </c>
      <c r="U3902">
        <f t="shared" si="321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 t="s">
        <v>8315</v>
      </c>
      <c r="P3903" t="s">
        <v>8316</v>
      </c>
      <c r="Q3903" s="9">
        <f t="shared" si="313"/>
        <v>1</v>
      </c>
      <c r="R3903">
        <f t="shared" si="314"/>
        <v>25</v>
      </c>
      <c r="S3903" s="16">
        <f t="shared" si="315"/>
        <v>42317.826377314821</v>
      </c>
      <c r="T3903" s="16">
        <f t="shared" si="316"/>
        <v>42357.826377314821</v>
      </c>
      <c r="U3903">
        <f t="shared" si="321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 t="s">
        <v>8315</v>
      </c>
      <c r="P3904" t="s">
        <v>8316</v>
      </c>
      <c r="Q3904" s="9">
        <f t="shared" si="313"/>
        <v>49</v>
      </c>
      <c r="R3904">
        <f t="shared" si="314"/>
        <v>47.26</v>
      </c>
      <c r="S3904" s="16">
        <f t="shared" si="315"/>
        <v>42663.468078703707</v>
      </c>
      <c r="T3904" s="16">
        <f t="shared" si="316"/>
        <v>42688.509745370371</v>
      </c>
      <c r="U3904">
        <f t="shared" si="321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 t="s">
        <v>8315</v>
      </c>
      <c r="P3905" t="s">
        <v>8316</v>
      </c>
      <c r="Q3905" s="9">
        <f t="shared" si="313"/>
        <v>0</v>
      </c>
      <c r="R3905">
        <f t="shared" si="314"/>
        <v>0</v>
      </c>
      <c r="S3905" s="16">
        <f t="shared" si="315"/>
        <v>42186.01116898148</v>
      </c>
      <c r="T3905" s="16">
        <f t="shared" si="316"/>
        <v>42230.818055555559</v>
      </c>
      <c r="U3905">
        <f t="shared" si="321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 t="s">
        <v>8315</v>
      </c>
      <c r="P3906" t="s">
        <v>8316</v>
      </c>
      <c r="Q3906" s="9">
        <f t="shared" ref="Q3906:Q3969" si="322">ROUND(E3906/D3906*100,0)</f>
        <v>0</v>
      </c>
      <c r="R3906">
        <f t="shared" si="314"/>
        <v>1.5</v>
      </c>
      <c r="S3906" s="16">
        <f t="shared" si="315"/>
        <v>42095.229166666672</v>
      </c>
      <c r="T3906" s="16">
        <f t="shared" si="316"/>
        <v>42109.211111111115</v>
      </c>
      <c r="U3906">
        <f t="shared" si="321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 t="s">
        <v>8315</v>
      </c>
      <c r="P3907" t="s">
        <v>8316</v>
      </c>
      <c r="Q3907" s="9">
        <f t="shared" si="322"/>
        <v>12</v>
      </c>
      <c r="R3907">
        <f t="shared" ref="R3907:R3970" si="323">IFERROR(ROUND(E3907/L3907,2),0)</f>
        <v>24.71</v>
      </c>
      <c r="S3907" s="16">
        <f t="shared" ref="S3907:S3970" si="324">(((J3907/60)/60)/24)+DATE(1970,1,1)</f>
        <v>42124.623877314814</v>
      </c>
      <c r="T3907" s="16">
        <f t="shared" ref="T3907:T3970" si="325">(((I3907/60)/60)/24)+DATE(1970,1,1)</f>
        <v>42166.958333333328</v>
      </c>
      <c r="U3907">
        <f t="shared" si="321"/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 t="s">
        <v>8315</v>
      </c>
      <c r="P3908" t="s">
        <v>8316</v>
      </c>
      <c r="Q3908" s="9">
        <f t="shared" si="322"/>
        <v>67</v>
      </c>
      <c r="R3908">
        <f t="shared" si="323"/>
        <v>63.13</v>
      </c>
      <c r="S3908" s="16">
        <f t="shared" si="324"/>
        <v>42143.917743055557</v>
      </c>
      <c r="T3908" s="16">
        <f t="shared" si="325"/>
        <v>42181.559027777781</v>
      </c>
      <c r="U3908">
        <f t="shared" si="321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 t="s">
        <v>8315</v>
      </c>
      <c r="P3909" t="s">
        <v>8316</v>
      </c>
      <c r="Q3909" s="9">
        <f t="shared" si="322"/>
        <v>15</v>
      </c>
      <c r="R3909">
        <f t="shared" si="323"/>
        <v>38.25</v>
      </c>
      <c r="S3909" s="16">
        <f t="shared" si="324"/>
        <v>41906.819513888891</v>
      </c>
      <c r="T3909" s="16">
        <f t="shared" si="325"/>
        <v>41938.838888888888</v>
      </c>
      <c r="U3909">
        <f t="shared" si="321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 t="s">
        <v>8315</v>
      </c>
      <c r="P3910" t="s">
        <v>8316</v>
      </c>
      <c r="Q3910" s="9">
        <f t="shared" si="322"/>
        <v>9</v>
      </c>
      <c r="R3910">
        <f t="shared" si="323"/>
        <v>16.25</v>
      </c>
      <c r="S3910" s="16">
        <f t="shared" si="324"/>
        <v>41834.135370370372</v>
      </c>
      <c r="T3910" s="16">
        <f t="shared" si="325"/>
        <v>41849.135370370372</v>
      </c>
      <c r="U3910">
        <f t="shared" si="321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 t="s">
        <v>8315</v>
      </c>
      <c r="P3911" t="s">
        <v>8316</v>
      </c>
      <c r="Q3911" s="9">
        <f t="shared" si="322"/>
        <v>0</v>
      </c>
      <c r="R3911">
        <f t="shared" si="323"/>
        <v>33.75</v>
      </c>
      <c r="S3911" s="16">
        <f t="shared" si="324"/>
        <v>41863.359282407408</v>
      </c>
      <c r="T3911" s="16">
        <f t="shared" si="325"/>
        <v>41893.359282407408</v>
      </c>
      <c r="U3911">
        <f t="shared" si="321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 t="s">
        <v>8315</v>
      </c>
      <c r="P3912" t="s">
        <v>8316</v>
      </c>
      <c r="Q3912" s="9">
        <f t="shared" si="322"/>
        <v>3</v>
      </c>
      <c r="R3912">
        <f t="shared" si="323"/>
        <v>61.67</v>
      </c>
      <c r="S3912" s="16">
        <f t="shared" si="324"/>
        <v>42224.756909722222</v>
      </c>
      <c r="T3912" s="16">
        <f t="shared" si="325"/>
        <v>42254.756909722222</v>
      </c>
      <c r="U3912">
        <f t="shared" si="321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 t="s">
        <v>8315</v>
      </c>
      <c r="P3913" t="s">
        <v>8316</v>
      </c>
      <c r="Q3913" s="9">
        <f t="shared" si="322"/>
        <v>37</v>
      </c>
      <c r="R3913">
        <f t="shared" si="323"/>
        <v>83.14</v>
      </c>
      <c r="S3913" s="16">
        <f t="shared" si="324"/>
        <v>41939.8122337963</v>
      </c>
      <c r="T3913" s="16">
        <f t="shared" si="325"/>
        <v>41969.853900462964</v>
      </c>
      <c r="U3913">
        <f t="shared" si="321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 t="s">
        <v>8315</v>
      </c>
      <c r="P3914" t="s">
        <v>8316</v>
      </c>
      <c r="Q3914" s="9">
        <f t="shared" si="322"/>
        <v>0</v>
      </c>
      <c r="R3914">
        <f t="shared" si="323"/>
        <v>1</v>
      </c>
      <c r="S3914" s="16">
        <f t="shared" si="324"/>
        <v>42059.270023148143</v>
      </c>
      <c r="T3914" s="16">
        <f t="shared" si="325"/>
        <v>42119.190972222219</v>
      </c>
      <c r="U3914">
        <f t="shared" si="321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 t="s">
        <v>8315</v>
      </c>
      <c r="P3915" t="s">
        <v>8316</v>
      </c>
      <c r="Q3915" s="9">
        <f t="shared" si="322"/>
        <v>10</v>
      </c>
      <c r="R3915">
        <f t="shared" si="323"/>
        <v>142.86000000000001</v>
      </c>
      <c r="S3915" s="16">
        <f t="shared" si="324"/>
        <v>42308.211215277777</v>
      </c>
      <c r="T3915" s="16">
        <f t="shared" si="325"/>
        <v>42338.252881944441</v>
      </c>
      <c r="U3915">
        <f t="shared" si="321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 t="s">
        <v>8315</v>
      </c>
      <c r="P3916" t="s">
        <v>8316</v>
      </c>
      <c r="Q3916" s="9">
        <f t="shared" si="322"/>
        <v>36</v>
      </c>
      <c r="R3916">
        <f t="shared" si="323"/>
        <v>33.67</v>
      </c>
      <c r="S3916" s="16">
        <f t="shared" si="324"/>
        <v>42114.818935185183</v>
      </c>
      <c r="T3916" s="16">
        <f t="shared" si="325"/>
        <v>42134.957638888889</v>
      </c>
      <c r="U3916">
        <f t="shared" si="321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 t="s">
        <v>8315</v>
      </c>
      <c r="P3917" t="s">
        <v>8316</v>
      </c>
      <c r="Q3917" s="9">
        <f t="shared" si="322"/>
        <v>0</v>
      </c>
      <c r="R3917">
        <f t="shared" si="323"/>
        <v>5</v>
      </c>
      <c r="S3917" s="16">
        <f t="shared" si="324"/>
        <v>42492.98505787037</v>
      </c>
      <c r="T3917" s="16">
        <f t="shared" si="325"/>
        <v>42522.98505787037</v>
      </c>
      <c r="U3917">
        <f t="shared" si="321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 t="s">
        <v>8315</v>
      </c>
      <c r="P3918" t="s">
        <v>8316</v>
      </c>
      <c r="Q3918" s="9">
        <f t="shared" si="322"/>
        <v>0</v>
      </c>
      <c r="R3918">
        <f t="shared" si="323"/>
        <v>0</v>
      </c>
      <c r="S3918" s="16">
        <f t="shared" si="324"/>
        <v>42494.471666666665</v>
      </c>
      <c r="T3918" s="16">
        <f t="shared" si="325"/>
        <v>42524.471666666665</v>
      </c>
      <c r="U3918">
        <f t="shared" si="321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 t="s">
        <v>8315</v>
      </c>
      <c r="P3919" t="s">
        <v>8316</v>
      </c>
      <c r="Q3919" s="9">
        <f t="shared" si="322"/>
        <v>0</v>
      </c>
      <c r="R3919">
        <f t="shared" si="323"/>
        <v>10</v>
      </c>
      <c r="S3919" s="16">
        <f t="shared" si="324"/>
        <v>41863.527326388888</v>
      </c>
      <c r="T3919" s="16">
        <f t="shared" si="325"/>
        <v>41893.527326388888</v>
      </c>
      <c r="U3919">
        <f t="shared" si="321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 t="s">
        <v>8315</v>
      </c>
      <c r="P3920" t="s">
        <v>8316</v>
      </c>
      <c r="Q3920" s="9">
        <f t="shared" si="322"/>
        <v>0</v>
      </c>
      <c r="R3920">
        <f t="shared" si="323"/>
        <v>40</v>
      </c>
      <c r="S3920" s="16">
        <f t="shared" si="324"/>
        <v>41843.664618055554</v>
      </c>
      <c r="T3920" s="16">
        <f t="shared" si="325"/>
        <v>41855.666666666664</v>
      </c>
      <c r="U3920">
        <f t="shared" si="321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 t="s">
        <v>8315</v>
      </c>
      <c r="P3921" t="s">
        <v>8316</v>
      </c>
      <c r="Q3921" s="9">
        <f t="shared" si="322"/>
        <v>2</v>
      </c>
      <c r="R3921">
        <f t="shared" si="323"/>
        <v>30</v>
      </c>
      <c r="S3921" s="16">
        <f t="shared" si="324"/>
        <v>42358.684872685189</v>
      </c>
      <c r="T3921" s="16">
        <f t="shared" si="325"/>
        <v>42387</v>
      </c>
      <c r="U3921">
        <f t="shared" si="321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 t="s">
        <v>8315</v>
      </c>
      <c r="P3922" t="s">
        <v>8316</v>
      </c>
      <c r="Q3922" s="9">
        <f t="shared" si="322"/>
        <v>5</v>
      </c>
      <c r="R3922">
        <f t="shared" si="323"/>
        <v>45</v>
      </c>
      <c r="S3922" s="16">
        <f t="shared" si="324"/>
        <v>42657.38726851852</v>
      </c>
      <c r="T3922" s="16">
        <f t="shared" si="325"/>
        <v>42687.428935185191</v>
      </c>
      <c r="U3922">
        <f t="shared" si="321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 t="s">
        <v>8315</v>
      </c>
      <c r="P3923" t="s">
        <v>8316</v>
      </c>
      <c r="Q3923" s="9">
        <f t="shared" si="322"/>
        <v>0</v>
      </c>
      <c r="R3923">
        <f t="shared" si="323"/>
        <v>0</v>
      </c>
      <c r="S3923" s="16">
        <f t="shared" si="324"/>
        <v>41926.542303240742</v>
      </c>
      <c r="T3923" s="16">
        <f t="shared" si="325"/>
        <v>41938.75</v>
      </c>
      <c r="U3923">
        <f t="shared" si="321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 t="s">
        <v>8315</v>
      </c>
      <c r="P3924" t="s">
        <v>8316</v>
      </c>
      <c r="Q3924" s="9">
        <f t="shared" si="322"/>
        <v>8</v>
      </c>
      <c r="R3924">
        <f t="shared" si="323"/>
        <v>10.17</v>
      </c>
      <c r="S3924" s="16">
        <f t="shared" si="324"/>
        <v>42020.768634259264</v>
      </c>
      <c r="T3924" s="16">
        <f t="shared" si="325"/>
        <v>42065.958333333328</v>
      </c>
      <c r="U3924">
        <f t="shared" si="321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 t="s">
        <v>8315</v>
      </c>
      <c r="P3925" t="s">
        <v>8316</v>
      </c>
      <c r="Q3925" s="9">
        <f t="shared" si="322"/>
        <v>12</v>
      </c>
      <c r="R3925">
        <f t="shared" si="323"/>
        <v>81.41</v>
      </c>
      <c r="S3925" s="16">
        <f t="shared" si="324"/>
        <v>42075.979988425926</v>
      </c>
      <c r="T3925" s="16">
        <f t="shared" si="325"/>
        <v>42103.979988425926</v>
      </c>
      <c r="U3925">
        <f t="shared" si="321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 t="s">
        <v>8315</v>
      </c>
      <c r="P3926" t="s">
        <v>8316</v>
      </c>
      <c r="Q3926" s="9">
        <f t="shared" si="322"/>
        <v>15</v>
      </c>
      <c r="R3926">
        <f t="shared" si="323"/>
        <v>57.25</v>
      </c>
      <c r="S3926" s="16">
        <f t="shared" si="324"/>
        <v>41786.959745370368</v>
      </c>
      <c r="T3926" s="16">
        <f t="shared" si="325"/>
        <v>41816.959745370368</v>
      </c>
      <c r="U3926">
        <f t="shared" si="321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 t="s">
        <v>8315</v>
      </c>
      <c r="P3927" t="s">
        <v>8316</v>
      </c>
      <c r="Q3927" s="9">
        <f t="shared" si="322"/>
        <v>10</v>
      </c>
      <c r="R3927">
        <f t="shared" si="323"/>
        <v>5</v>
      </c>
      <c r="S3927" s="16">
        <f t="shared" si="324"/>
        <v>41820.870821759258</v>
      </c>
      <c r="T3927" s="16">
        <f t="shared" si="325"/>
        <v>41850.870821759258</v>
      </c>
      <c r="U3927">
        <f t="shared" si="321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 t="s">
        <v>8315</v>
      </c>
      <c r="P3928" t="s">
        <v>8316</v>
      </c>
      <c r="Q3928" s="9">
        <f t="shared" si="322"/>
        <v>0</v>
      </c>
      <c r="R3928">
        <f t="shared" si="323"/>
        <v>15</v>
      </c>
      <c r="S3928" s="16">
        <f t="shared" si="324"/>
        <v>41970.085046296299</v>
      </c>
      <c r="T3928" s="16">
        <f t="shared" si="325"/>
        <v>42000.085046296299</v>
      </c>
      <c r="U3928">
        <f t="shared" si="321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 t="s">
        <v>8315</v>
      </c>
      <c r="P3929" t="s">
        <v>8316</v>
      </c>
      <c r="Q3929" s="9">
        <f t="shared" si="322"/>
        <v>1</v>
      </c>
      <c r="R3929">
        <f t="shared" si="323"/>
        <v>12.5</v>
      </c>
      <c r="S3929" s="16">
        <f t="shared" si="324"/>
        <v>41830.267407407409</v>
      </c>
      <c r="T3929" s="16">
        <f t="shared" si="325"/>
        <v>41860.267407407409</v>
      </c>
      <c r="U3929">
        <f t="shared" si="321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 t="s">
        <v>8315</v>
      </c>
      <c r="P3930" t="s">
        <v>8316</v>
      </c>
      <c r="Q3930" s="9">
        <f t="shared" si="322"/>
        <v>13</v>
      </c>
      <c r="R3930">
        <f t="shared" si="323"/>
        <v>93</v>
      </c>
      <c r="S3930" s="16">
        <f t="shared" si="324"/>
        <v>42265.683182870373</v>
      </c>
      <c r="T3930" s="16">
        <f t="shared" si="325"/>
        <v>42293.207638888889</v>
      </c>
      <c r="U3930">
        <f t="shared" si="321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 t="s">
        <v>8315</v>
      </c>
      <c r="P3931" t="s">
        <v>8316</v>
      </c>
      <c r="Q3931" s="9">
        <f t="shared" si="322"/>
        <v>2</v>
      </c>
      <c r="R3931">
        <f t="shared" si="323"/>
        <v>32.36</v>
      </c>
      <c r="S3931" s="16">
        <f t="shared" si="324"/>
        <v>42601.827141203699</v>
      </c>
      <c r="T3931" s="16">
        <f t="shared" si="325"/>
        <v>42631.827141203699</v>
      </c>
      <c r="U3931">
        <f t="shared" si="321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 t="s">
        <v>8315</v>
      </c>
      <c r="P3932" t="s">
        <v>8316</v>
      </c>
      <c r="Q3932" s="9">
        <f t="shared" si="322"/>
        <v>0</v>
      </c>
      <c r="R3932">
        <f t="shared" si="323"/>
        <v>0</v>
      </c>
      <c r="S3932" s="16">
        <f t="shared" si="324"/>
        <v>42433.338749999995</v>
      </c>
      <c r="T3932" s="16">
        <f t="shared" si="325"/>
        <v>42461.25</v>
      </c>
      <c r="U3932">
        <f t="shared" si="321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 t="s">
        <v>8315</v>
      </c>
      <c r="P3933" t="s">
        <v>8316</v>
      </c>
      <c r="Q3933" s="9">
        <f t="shared" si="322"/>
        <v>0</v>
      </c>
      <c r="R3933">
        <f t="shared" si="323"/>
        <v>0</v>
      </c>
      <c r="S3933" s="16">
        <f t="shared" si="324"/>
        <v>42228.151701388888</v>
      </c>
      <c r="T3933" s="16">
        <f t="shared" si="325"/>
        <v>42253.151701388888</v>
      </c>
      <c r="U3933">
        <f t="shared" si="321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 t="s">
        <v>8315</v>
      </c>
      <c r="P3934" t="s">
        <v>8316</v>
      </c>
      <c r="Q3934" s="9">
        <f t="shared" si="322"/>
        <v>0</v>
      </c>
      <c r="R3934">
        <f t="shared" si="323"/>
        <v>1</v>
      </c>
      <c r="S3934" s="16">
        <f t="shared" si="324"/>
        <v>42415.168564814812</v>
      </c>
      <c r="T3934" s="16">
        <f t="shared" si="325"/>
        <v>42445.126898148148</v>
      </c>
      <c r="U3934">
        <f t="shared" si="321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 t="s">
        <v>8315</v>
      </c>
      <c r="P3935" t="s">
        <v>8316</v>
      </c>
      <c r="Q3935" s="9">
        <f t="shared" si="322"/>
        <v>16</v>
      </c>
      <c r="R3935">
        <f t="shared" si="323"/>
        <v>91.83</v>
      </c>
      <c r="S3935" s="16">
        <f t="shared" si="324"/>
        <v>42538.968310185184</v>
      </c>
      <c r="T3935" s="16">
        <f t="shared" si="325"/>
        <v>42568.029861111107</v>
      </c>
      <c r="U3935">
        <f t="shared" si="321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 t="s">
        <v>8315</v>
      </c>
      <c r="P3936" t="s">
        <v>8316</v>
      </c>
      <c r="Q3936" s="9">
        <f t="shared" si="322"/>
        <v>11</v>
      </c>
      <c r="R3936">
        <f t="shared" si="323"/>
        <v>45.83</v>
      </c>
      <c r="S3936" s="16">
        <f t="shared" si="324"/>
        <v>42233.671747685185</v>
      </c>
      <c r="T3936" s="16">
        <f t="shared" si="325"/>
        <v>42278.541666666672</v>
      </c>
      <c r="U3936">
        <f t="shared" si="321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 t="s">
        <v>8315</v>
      </c>
      <c r="P3937" t="s">
        <v>8316</v>
      </c>
      <c r="Q3937" s="9">
        <f t="shared" si="322"/>
        <v>44</v>
      </c>
      <c r="R3937">
        <f t="shared" si="323"/>
        <v>57.17</v>
      </c>
      <c r="S3937" s="16">
        <f t="shared" si="324"/>
        <v>42221.656782407401</v>
      </c>
      <c r="T3937" s="16">
        <f t="shared" si="325"/>
        <v>42281.656782407401</v>
      </c>
      <c r="U3937">
        <f t="shared" si="321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 t="s">
        <v>8315</v>
      </c>
      <c r="P3938" t="s">
        <v>8316</v>
      </c>
      <c r="Q3938" s="9">
        <f t="shared" si="322"/>
        <v>0</v>
      </c>
      <c r="R3938">
        <f t="shared" si="323"/>
        <v>0</v>
      </c>
      <c r="S3938" s="16">
        <f t="shared" si="324"/>
        <v>42675.262962962966</v>
      </c>
      <c r="T3938" s="16">
        <f t="shared" si="325"/>
        <v>42705.304629629631</v>
      </c>
      <c r="U3938">
        <f t="shared" si="321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 t="s">
        <v>8315</v>
      </c>
      <c r="P3939" t="s">
        <v>8316</v>
      </c>
      <c r="Q3939" s="9">
        <f t="shared" si="322"/>
        <v>86</v>
      </c>
      <c r="R3939">
        <f t="shared" si="323"/>
        <v>248.5</v>
      </c>
      <c r="S3939" s="16">
        <f t="shared" si="324"/>
        <v>42534.631481481483</v>
      </c>
      <c r="T3939" s="16">
        <f t="shared" si="325"/>
        <v>42562.631481481483</v>
      </c>
      <c r="U3939">
        <f t="shared" si="321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 t="s">
        <v>8315</v>
      </c>
      <c r="P3940" t="s">
        <v>8316</v>
      </c>
      <c r="Q3940" s="9">
        <f t="shared" si="322"/>
        <v>12</v>
      </c>
      <c r="R3940">
        <f t="shared" si="323"/>
        <v>79.400000000000006</v>
      </c>
      <c r="S3940" s="16">
        <f t="shared" si="324"/>
        <v>42151.905717592599</v>
      </c>
      <c r="T3940" s="16">
        <f t="shared" si="325"/>
        <v>42182.905717592599</v>
      </c>
      <c r="U3940">
        <f t="shared" si="321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 t="s">
        <v>8315</v>
      </c>
      <c r="P3941" t="s">
        <v>8316</v>
      </c>
      <c r="Q3941" s="9">
        <f t="shared" si="322"/>
        <v>0</v>
      </c>
      <c r="R3941">
        <f t="shared" si="323"/>
        <v>5</v>
      </c>
      <c r="S3941" s="16">
        <f t="shared" si="324"/>
        <v>41915.400219907409</v>
      </c>
      <c r="T3941" s="16">
        <f t="shared" si="325"/>
        <v>41919.1875</v>
      </c>
      <c r="U3941">
        <f t="shared" si="321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 t="s">
        <v>8315</v>
      </c>
      <c r="P3942" t="s">
        <v>8316</v>
      </c>
      <c r="Q3942" s="9">
        <f t="shared" si="322"/>
        <v>0</v>
      </c>
      <c r="R3942">
        <f t="shared" si="323"/>
        <v>5.5</v>
      </c>
      <c r="S3942" s="16">
        <f t="shared" si="324"/>
        <v>41961.492488425924</v>
      </c>
      <c r="T3942" s="16">
        <f t="shared" si="325"/>
        <v>42006.492488425924</v>
      </c>
      <c r="U3942">
        <f t="shared" si="321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 t="s">
        <v>8315</v>
      </c>
      <c r="P3943" t="s">
        <v>8316</v>
      </c>
      <c r="Q3943" s="9">
        <f t="shared" si="322"/>
        <v>1</v>
      </c>
      <c r="R3943">
        <f t="shared" si="323"/>
        <v>25</v>
      </c>
      <c r="S3943" s="16">
        <f t="shared" si="324"/>
        <v>41940.587233796294</v>
      </c>
      <c r="T3943" s="16">
        <f t="shared" si="325"/>
        <v>41968.041666666672</v>
      </c>
      <c r="U3943">
        <f t="shared" si="321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 t="s">
        <v>8315</v>
      </c>
      <c r="P3944" t="s">
        <v>8316</v>
      </c>
      <c r="Q3944" s="9">
        <f t="shared" si="322"/>
        <v>0</v>
      </c>
      <c r="R3944">
        <f t="shared" si="323"/>
        <v>0</v>
      </c>
      <c r="S3944" s="16">
        <f t="shared" si="324"/>
        <v>42111.904097222221</v>
      </c>
      <c r="T3944" s="16">
        <f t="shared" si="325"/>
        <v>42171.904097222221</v>
      </c>
      <c r="U3944">
        <f t="shared" si="321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 t="s">
        <v>8315</v>
      </c>
      <c r="P3945" t="s">
        <v>8316</v>
      </c>
      <c r="Q3945" s="9">
        <f t="shared" si="322"/>
        <v>36</v>
      </c>
      <c r="R3945">
        <f t="shared" si="323"/>
        <v>137.08000000000001</v>
      </c>
      <c r="S3945" s="16">
        <f t="shared" si="324"/>
        <v>42279.778564814813</v>
      </c>
      <c r="T3945" s="16">
        <f t="shared" si="325"/>
        <v>42310.701388888891</v>
      </c>
      <c r="U3945">
        <f t="shared" si="321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 t="s">
        <v>8315</v>
      </c>
      <c r="P3946" t="s">
        <v>8316</v>
      </c>
      <c r="Q3946" s="9">
        <f t="shared" si="322"/>
        <v>0</v>
      </c>
      <c r="R3946">
        <f t="shared" si="323"/>
        <v>0</v>
      </c>
      <c r="S3946" s="16">
        <f t="shared" si="324"/>
        <v>42213.662905092591</v>
      </c>
      <c r="T3946" s="16">
        <f t="shared" si="325"/>
        <v>42243.662905092591</v>
      </c>
      <c r="U3946">
        <f t="shared" si="321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 t="s">
        <v>8315</v>
      </c>
      <c r="P3947" t="s">
        <v>8316</v>
      </c>
      <c r="Q3947" s="9">
        <f t="shared" si="322"/>
        <v>0</v>
      </c>
      <c r="R3947">
        <f t="shared" si="323"/>
        <v>5</v>
      </c>
      <c r="S3947" s="16">
        <f t="shared" si="324"/>
        <v>42109.801712962959</v>
      </c>
      <c r="T3947" s="16">
        <f t="shared" si="325"/>
        <v>42139.801712962959</v>
      </c>
      <c r="U3947">
        <f t="shared" si="321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 t="s">
        <v>8315</v>
      </c>
      <c r="P3948" t="s">
        <v>8316</v>
      </c>
      <c r="Q3948" s="9">
        <f t="shared" si="322"/>
        <v>3</v>
      </c>
      <c r="R3948">
        <f t="shared" si="323"/>
        <v>39</v>
      </c>
      <c r="S3948" s="16">
        <f t="shared" si="324"/>
        <v>42031.833587962959</v>
      </c>
      <c r="T3948" s="16">
        <f t="shared" si="325"/>
        <v>42063.333333333328</v>
      </c>
      <c r="U3948">
        <f t="shared" si="321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 t="s">
        <v>8315</v>
      </c>
      <c r="P3949" t="s">
        <v>8316</v>
      </c>
      <c r="Q3949" s="9">
        <f t="shared" si="322"/>
        <v>3</v>
      </c>
      <c r="R3949">
        <f t="shared" si="323"/>
        <v>50.5</v>
      </c>
      <c r="S3949" s="16">
        <f t="shared" si="324"/>
        <v>42615.142870370371</v>
      </c>
      <c r="T3949" s="16">
        <f t="shared" si="325"/>
        <v>42645.142870370371</v>
      </c>
      <c r="U3949">
        <f t="shared" si="321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 t="s">
        <v>8315</v>
      </c>
      <c r="P3950" t="s">
        <v>8316</v>
      </c>
      <c r="Q3950" s="9">
        <f t="shared" si="322"/>
        <v>0</v>
      </c>
      <c r="R3950">
        <f t="shared" si="323"/>
        <v>0</v>
      </c>
      <c r="S3950" s="16">
        <f t="shared" si="324"/>
        <v>41829.325497685182</v>
      </c>
      <c r="T3950" s="16">
        <f t="shared" si="325"/>
        <v>41889.325497685182</v>
      </c>
      <c r="U3950">
        <f t="shared" ref="U3950:U4013" si="326">YEAR(S3950)</f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 t="s">
        <v>8315</v>
      </c>
      <c r="P3951" t="s">
        <v>8316</v>
      </c>
      <c r="Q3951" s="9">
        <f t="shared" si="322"/>
        <v>16</v>
      </c>
      <c r="R3951">
        <f t="shared" si="323"/>
        <v>49.28</v>
      </c>
      <c r="S3951" s="16">
        <f t="shared" si="324"/>
        <v>42016.120613425926</v>
      </c>
      <c r="T3951" s="16">
        <f t="shared" si="325"/>
        <v>42046.120613425926</v>
      </c>
      <c r="U3951">
        <f t="shared" si="326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 t="s">
        <v>8315</v>
      </c>
      <c r="P3952" t="s">
        <v>8316</v>
      </c>
      <c r="Q3952" s="9">
        <f t="shared" si="322"/>
        <v>1</v>
      </c>
      <c r="R3952">
        <f t="shared" si="323"/>
        <v>25</v>
      </c>
      <c r="S3952" s="16">
        <f t="shared" si="324"/>
        <v>42439.702314814815</v>
      </c>
      <c r="T3952" s="16">
        <f t="shared" si="325"/>
        <v>42468.774305555555</v>
      </c>
      <c r="U3952">
        <f t="shared" si="326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 t="s">
        <v>8315</v>
      </c>
      <c r="P3953" t="s">
        <v>8316</v>
      </c>
      <c r="Q3953" s="9">
        <f t="shared" si="322"/>
        <v>0</v>
      </c>
      <c r="R3953">
        <f t="shared" si="323"/>
        <v>1</v>
      </c>
      <c r="S3953" s="16">
        <f t="shared" si="324"/>
        <v>42433.825717592597</v>
      </c>
      <c r="T3953" s="16">
        <f t="shared" si="325"/>
        <v>42493.784050925926</v>
      </c>
      <c r="U3953">
        <f t="shared" si="326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 t="s">
        <v>8315</v>
      </c>
      <c r="P3954" t="s">
        <v>8316</v>
      </c>
      <c r="Q3954" s="9">
        <f t="shared" si="322"/>
        <v>0</v>
      </c>
      <c r="R3954">
        <f t="shared" si="323"/>
        <v>25</v>
      </c>
      <c r="S3954" s="16">
        <f t="shared" si="324"/>
        <v>42243.790393518517</v>
      </c>
      <c r="T3954" s="16">
        <f t="shared" si="325"/>
        <v>42303.790393518517</v>
      </c>
      <c r="U3954">
        <f t="shared" si="326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 t="s">
        <v>8315</v>
      </c>
      <c r="P3955" t="s">
        <v>8316</v>
      </c>
      <c r="Q3955" s="9">
        <f t="shared" si="322"/>
        <v>0</v>
      </c>
      <c r="R3955">
        <f t="shared" si="323"/>
        <v>0</v>
      </c>
      <c r="S3955" s="16">
        <f t="shared" si="324"/>
        <v>42550.048449074078</v>
      </c>
      <c r="T3955" s="16">
        <f t="shared" si="325"/>
        <v>42580.978472222225</v>
      </c>
      <c r="U3955">
        <f t="shared" si="326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 t="s">
        <v>8315</v>
      </c>
      <c r="P3956" t="s">
        <v>8316</v>
      </c>
      <c r="Q3956" s="9">
        <f t="shared" si="322"/>
        <v>0</v>
      </c>
      <c r="R3956">
        <f t="shared" si="323"/>
        <v>0</v>
      </c>
      <c r="S3956" s="16">
        <f t="shared" si="324"/>
        <v>41774.651203703703</v>
      </c>
      <c r="T3956" s="16">
        <f t="shared" si="325"/>
        <v>41834.651203703703</v>
      </c>
      <c r="U3956">
        <f t="shared" si="326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 t="s">
        <v>8315</v>
      </c>
      <c r="P3957" t="s">
        <v>8316</v>
      </c>
      <c r="Q3957" s="9">
        <f t="shared" si="322"/>
        <v>24</v>
      </c>
      <c r="R3957">
        <f t="shared" si="323"/>
        <v>53.13</v>
      </c>
      <c r="S3957" s="16">
        <f t="shared" si="324"/>
        <v>42306.848854166667</v>
      </c>
      <c r="T3957" s="16">
        <f t="shared" si="325"/>
        <v>42336.890520833331</v>
      </c>
      <c r="U3957">
        <f t="shared" si="326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 t="s">
        <v>8315</v>
      </c>
      <c r="P3958" t="s">
        <v>8316</v>
      </c>
      <c r="Q3958" s="9">
        <f t="shared" si="322"/>
        <v>0</v>
      </c>
      <c r="R3958">
        <f t="shared" si="323"/>
        <v>0</v>
      </c>
      <c r="S3958" s="16">
        <f t="shared" si="324"/>
        <v>42457.932025462964</v>
      </c>
      <c r="T3958" s="16">
        <f t="shared" si="325"/>
        <v>42485.013888888891</v>
      </c>
      <c r="U3958">
        <f t="shared" si="326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 t="s">
        <v>8315</v>
      </c>
      <c r="P3959" t="s">
        <v>8316</v>
      </c>
      <c r="Q3959" s="9">
        <f t="shared" si="322"/>
        <v>0</v>
      </c>
      <c r="R3959">
        <f t="shared" si="323"/>
        <v>7</v>
      </c>
      <c r="S3959" s="16">
        <f t="shared" si="324"/>
        <v>42513.976319444439</v>
      </c>
      <c r="T3959" s="16">
        <f t="shared" si="325"/>
        <v>42559.976319444439</v>
      </c>
      <c r="U3959">
        <f t="shared" si="326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 t="s">
        <v>8315</v>
      </c>
      <c r="P3960" t="s">
        <v>8316</v>
      </c>
      <c r="Q3960" s="9">
        <f t="shared" si="322"/>
        <v>32</v>
      </c>
      <c r="R3960">
        <f t="shared" si="323"/>
        <v>40.06</v>
      </c>
      <c r="S3960" s="16">
        <f t="shared" si="324"/>
        <v>41816.950370370374</v>
      </c>
      <c r="T3960" s="16">
        <f t="shared" si="325"/>
        <v>41853.583333333336</v>
      </c>
      <c r="U3960">
        <f t="shared" si="326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 t="s">
        <v>8315</v>
      </c>
      <c r="P3961" t="s">
        <v>8316</v>
      </c>
      <c r="Q3961" s="9">
        <f t="shared" si="322"/>
        <v>24</v>
      </c>
      <c r="R3961">
        <f t="shared" si="323"/>
        <v>24.33</v>
      </c>
      <c r="S3961" s="16">
        <f t="shared" si="324"/>
        <v>41880.788842592592</v>
      </c>
      <c r="T3961" s="16">
        <f t="shared" si="325"/>
        <v>41910.788842592592</v>
      </c>
      <c r="U3961">
        <f t="shared" si="326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 t="s">
        <v>8315</v>
      </c>
      <c r="P3962" t="s">
        <v>8316</v>
      </c>
      <c r="Q3962" s="9">
        <f t="shared" si="322"/>
        <v>2</v>
      </c>
      <c r="R3962">
        <f t="shared" si="323"/>
        <v>11.25</v>
      </c>
      <c r="S3962" s="16">
        <f t="shared" si="324"/>
        <v>42342.845555555556</v>
      </c>
      <c r="T3962" s="16">
        <f t="shared" si="325"/>
        <v>42372.845555555556</v>
      </c>
      <c r="U3962">
        <f t="shared" si="326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 t="s">
        <v>8315</v>
      </c>
      <c r="P3963" t="s">
        <v>8316</v>
      </c>
      <c r="Q3963" s="9">
        <f t="shared" si="322"/>
        <v>0</v>
      </c>
      <c r="R3963">
        <f t="shared" si="323"/>
        <v>10.5</v>
      </c>
      <c r="S3963" s="16">
        <f t="shared" si="324"/>
        <v>41745.891319444447</v>
      </c>
      <c r="T3963" s="16">
        <f t="shared" si="325"/>
        <v>41767.891319444447</v>
      </c>
      <c r="U3963">
        <f t="shared" si="326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 t="s">
        <v>8315</v>
      </c>
      <c r="P3964" t="s">
        <v>8316</v>
      </c>
      <c r="Q3964" s="9">
        <f t="shared" si="322"/>
        <v>3</v>
      </c>
      <c r="R3964">
        <f t="shared" si="323"/>
        <v>15</v>
      </c>
      <c r="S3964" s="16">
        <f t="shared" si="324"/>
        <v>42311.621458333335</v>
      </c>
      <c r="T3964" s="16">
        <f t="shared" si="325"/>
        <v>42336.621458333335</v>
      </c>
      <c r="U3964">
        <f t="shared" si="326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 t="s">
        <v>8315</v>
      </c>
      <c r="P3965" t="s">
        <v>8316</v>
      </c>
      <c r="Q3965" s="9">
        <f t="shared" si="322"/>
        <v>0</v>
      </c>
      <c r="R3965">
        <f t="shared" si="323"/>
        <v>0</v>
      </c>
      <c r="S3965" s="16">
        <f t="shared" si="324"/>
        <v>42296.154131944444</v>
      </c>
      <c r="T3965" s="16">
        <f t="shared" si="325"/>
        <v>42326.195798611108</v>
      </c>
      <c r="U3965">
        <f t="shared" si="326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 t="s">
        <v>8315</v>
      </c>
      <c r="P3966" t="s">
        <v>8316</v>
      </c>
      <c r="Q3966" s="9">
        <f t="shared" si="322"/>
        <v>6</v>
      </c>
      <c r="R3966">
        <f t="shared" si="323"/>
        <v>42</v>
      </c>
      <c r="S3966" s="16">
        <f t="shared" si="324"/>
        <v>42053.722060185188</v>
      </c>
      <c r="T3966" s="16">
        <f t="shared" si="325"/>
        <v>42113.680393518516</v>
      </c>
      <c r="U3966">
        <f t="shared" si="326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 t="s">
        <v>8315</v>
      </c>
      <c r="P3967" t="s">
        <v>8316</v>
      </c>
      <c r="Q3967" s="9">
        <f t="shared" si="322"/>
        <v>14</v>
      </c>
      <c r="R3967">
        <f t="shared" si="323"/>
        <v>71.25</v>
      </c>
      <c r="S3967" s="16">
        <f t="shared" si="324"/>
        <v>42414.235879629632</v>
      </c>
      <c r="T3967" s="16">
        <f t="shared" si="325"/>
        <v>42474.194212962961</v>
      </c>
      <c r="U3967">
        <f t="shared" si="326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 t="s">
        <v>8315</v>
      </c>
      <c r="P3968" t="s">
        <v>8316</v>
      </c>
      <c r="Q3968" s="9">
        <f t="shared" si="322"/>
        <v>1</v>
      </c>
      <c r="R3968">
        <f t="shared" si="323"/>
        <v>22.5</v>
      </c>
      <c r="S3968" s="16">
        <f t="shared" si="324"/>
        <v>41801.711550925924</v>
      </c>
      <c r="T3968" s="16">
        <f t="shared" si="325"/>
        <v>41844.124305555553</v>
      </c>
      <c r="U3968">
        <f t="shared" si="326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 t="s">
        <v>8315</v>
      </c>
      <c r="P3969" t="s">
        <v>8316</v>
      </c>
      <c r="Q3969" s="9">
        <f t="shared" si="322"/>
        <v>24</v>
      </c>
      <c r="R3969">
        <f t="shared" si="323"/>
        <v>41</v>
      </c>
      <c r="S3969" s="16">
        <f t="shared" si="324"/>
        <v>42770.290590277778</v>
      </c>
      <c r="T3969" s="16">
        <f t="shared" si="325"/>
        <v>42800.290590277778</v>
      </c>
      <c r="U3969">
        <f t="shared" si="326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 t="s">
        <v>8315</v>
      </c>
      <c r="P3970" t="s">
        <v>8316</v>
      </c>
      <c r="Q3970" s="9">
        <f t="shared" ref="Q3970:Q4033" si="327">ROUND(E3970/D3970*100,0)</f>
        <v>11</v>
      </c>
      <c r="R3970">
        <f t="shared" si="323"/>
        <v>47.91</v>
      </c>
      <c r="S3970" s="16">
        <f t="shared" si="324"/>
        <v>42452.815659722226</v>
      </c>
      <c r="T3970" s="16">
        <f t="shared" si="325"/>
        <v>42512.815659722226</v>
      </c>
      <c r="U3970">
        <f t="shared" si="326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 t="s">
        <v>8315</v>
      </c>
      <c r="P3971" t="s">
        <v>8316</v>
      </c>
      <c r="Q3971" s="9">
        <f t="shared" si="327"/>
        <v>7</v>
      </c>
      <c r="R3971">
        <f t="shared" ref="R3971:R4034" si="328">IFERROR(ROUND(E3971/L3971,2),0)</f>
        <v>35.17</v>
      </c>
      <c r="S3971" s="16">
        <f t="shared" ref="S3971:S4034" si="329">(((J3971/60)/60)/24)+DATE(1970,1,1)</f>
        <v>42601.854699074072</v>
      </c>
      <c r="T3971" s="16">
        <f t="shared" ref="T3971:T4034" si="330">(((I3971/60)/60)/24)+DATE(1970,1,1)</f>
        <v>42611.163194444445</v>
      </c>
      <c r="U3971">
        <f t="shared" si="326"/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 t="s">
        <v>8315</v>
      </c>
      <c r="P3972" t="s">
        <v>8316</v>
      </c>
      <c r="Q3972" s="9">
        <f t="shared" si="327"/>
        <v>0</v>
      </c>
      <c r="R3972">
        <f t="shared" si="328"/>
        <v>5.5</v>
      </c>
      <c r="S3972" s="16">
        <f t="shared" si="329"/>
        <v>42447.863553240735</v>
      </c>
      <c r="T3972" s="16">
        <f t="shared" si="330"/>
        <v>42477.863553240735</v>
      </c>
      <c r="U3972">
        <f t="shared" si="326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 t="s">
        <v>8315</v>
      </c>
      <c r="P3973" t="s">
        <v>8316</v>
      </c>
      <c r="Q3973" s="9">
        <f t="shared" si="327"/>
        <v>1</v>
      </c>
      <c r="R3973">
        <f t="shared" si="328"/>
        <v>22.67</v>
      </c>
      <c r="S3973" s="16">
        <f t="shared" si="329"/>
        <v>41811.536180555559</v>
      </c>
      <c r="T3973" s="16">
        <f t="shared" si="330"/>
        <v>41841.536180555559</v>
      </c>
      <c r="U3973">
        <f t="shared" si="326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 t="s">
        <v>8315</v>
      </c>
      <c r="P3974" t="s">
        <v>8316</v>
      </c>
      <c r="Q3974" s="9">
        <f t="shared" si="327"/>
        <v>21</v>
      </c>
      <c r="R3974">
        <f t="shared" si="328"/>
        <v>26.38</v>
      </c>
      <c r="S3974" s="16">
        <f t="shared" si="329"/>
        <v>41981.067523148144</v>
      </c>
      <c r="T3974" s="16">
        <f t="shared" si="330"/>
        <v>42041.067523148144</v>
      </c>
      <c r="U3974">
        <f t="shared" si="326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 t="s">
        <v>8315</v>
      </c>
      <c r="P3975" t="s">
        <v>8316</v>
      </c>
      <c r="Q3975" s="9">
        <f t="shared" si="327"/>
        <v>78</v>
      </c>
      <c r="R3975">
        <f t="shared" si="328"/>
        <v>105.54</v>
      </c>
      <c r="S3975" s="16">
        <f t="shared" si="329"/>
        <v>42469.68414351852</v>
      </c>
      <c r="T3975" s="16">
        <f t="shared" si="330"/>
        <v>42499.166666666672</v>
      </c>
      <c r="U3975">
        <f t="shared" si="326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 t="s">
        <v>8315</v>
      </c>
      <c r="P3976" t="s">
        <v>8316</v>
      </c>
      <c r="Q3976" s="9">
        <f t="shared" si="327"/>
        <v>32</v>
      </c>
      <c r="R3976">
        <f t="shared" si="328"/>
        <v>29.09</v>
      </c>
      <c r="S3976" s="16">
        <f t="shared" si="329"/>
        <v>42493.546851851846</v>
      </c>
      <c r="T3976" s="16">
        <f t="shared" si="330"/>
        <v>42523.546851851846</v>
      </c>
      <c r="U3976">
        <f t="shared" si="326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 t="s">
        <v>8315</v>
      </c>
      <c r="P3977" t="s">
        <v>8316</v>
      </c>
      <c r="Q3977" s="9">
        <f t="shared" si="327"/>
        <v>0</v>
      </c>
      <c r="R3977">
        <f t="shared" si="328"/>
        <v>0</v>
      </c>
      <c r="S3977" s="16">
        <f t="shared" si="329"/>
        <v>42534.866875</v>
      </c>
      <c r="T3977" s="16">
        <f t="shared" si="330"/>
        <v>42564.866875</v>
      </c>
      <c r="U3977">
        <f t="shared" si="326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 t="s">
        <v>8315</v>
      </c>
      <c r="P3978" t="s">
        <v>8316</v>
      </c>
      <c r="Q3978" s="9">
        <f t="shared" si="327"/>
        <v>48</v>
      </c>
      <c r="R3978">
        <f t="shared" si="328"/>
        <v>62</v>
      </c>
      <c r="S3978" s="16">
        <f t="shared" si="329"/>
        <v>41830.858344907407</v>
      </c>
      <c r="T3978" s="16">
        <f t="shared" si="330"/>
        <v>41852.291666666664</v>
      </c>
      <c r="U3978">
        <f t="shared" si="326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 t="s">
        <v>8315</v>
      </c>
      <c r="P3979" t="s">
        <v>8316</v>
      </c>
      <c r="Q3979" s="9">
        <f t="shared" si="327"/>
        <v>1</v>
      </c>
      <c r="R3979">
        <f t="shared" si="328"/>
        <v>217.5</v>
      </c>
      <c r="S3979" s="16">
        <f t="shared" si="329"/>
        <v>42543.788564814815</v>
      </c>
      <c r="T3979" s="16">
        <f t="shared" si="330"/>
        <v>42573.788564814815</v>
      </c>
      <c r="U3979">
        <f t="shared" si="326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 t="s">
        <v>8315</v>
      </c>
      <c r="P3980" t="s">
        <v>8316</v>
      </c>
      <c r="Q3980" s="9">
        <f t="shared" si="327"/>
        <v>11</v>
      </c>
      <c r="R3980">
        <f t="shared" si="328"/>
        <v>26.75</v>
      </c>
      <c r="S3980" s="16">
        <f t="shared" si="329"/>
        <v>41975.642974537041</v>
      </c>
      <c r="T3980" s="16">
        <f t="shared" si="330"/>
        <v>42035.642974537041</v>
      </c>
      <c r="U3980">
        <f t="shared" si="326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 t="s">
        <v>8315</v>
      </c>
      <c r="P3981" t="s">
        <v>8316</v>
      </c>
      <c r="Q3981" s="9">
        <f t="shared" si="327"/>
        <v>2</v>
      </c>
      <c r="R3981">
        <f t="shared" si="328"/>
        <v>18.329999999999998</v>
      </c>
      <c r="S3981" s="16">
        <f t="shared" si="329"/>
        <v>42069.903437500005</v>
      </c>
      <c r="T3981" s="16">
        <f t="shared" si="330"/>
        <v>42092.833333333328</v>
      </c>
      <c r="U3981">
        <f t="shared" si="326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 t="s">
        <v>8315</v>
      </c>
      <c r="P3982" t="s">
        <v>8316</v>
      </c>
      <c r="Q3982" s="9">
        <f t="shared" si="327"/>
        <v>18</v>
      </c>
      <c r="R3982">
        <f t="shared" si="328"/>
        <v>64.290000000000006</v>
      </c>
      <c r="S3982" s="16">
        <f t="shared" si="329"/>
        <v>41795.598923611113</v>
      </c>
      <c r="T3982" s="16">
        <f t="shared" si="330"/>
        <v>41825.598923611113</v>
      </c>
      <c r="U3982">
        <f t="shared" si="326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 t="s">
        <v>8315</v>
      </c>
      <c r="P3983" t="s">
        <v>8316</v>
      </c>
      <c r="Q3983" s="9">
        <f t="shared" si="327"/>
        <v>4</v>
      </c>
      <c r="R3983">
        <f t="shared" si="328"/>
        <v>175</v>
      </c>
      <c r="S3983" s="16">
        <f t="shared" si="329"/>
        <v>42508.179965277777</v>
      </c>
      <c r="T3983" s="16">
        <f t="shared" si="330"/>
        <v>42568.179965277777</v>
      </c>
      <c r="U3983">
        <f t="shared" si="326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 t="s">
        <v>8315</v>
      </c>
      <c r="P3984" t="s">
        <v>8316</v>
      </c>
      <c r="Q3984" s="9">
        <f t="shared" si="327"/>
        <v>20</v>
      </c>
      <c r="R3984">
        <f t="shared" si="328"/>
        <v>34</v>
      </c>
      <c r="S3984" s="16">
        <f t="shared" si="329"/>
        <v>42132.809953703705</v>
      </c>
      <c r="T3984" s="16">
        <f t="shared" si="330"/>
        <v>42192.809953703705</v>
      </c>
      <c r="U3984">
        <f t="shared" si="326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 t="s">
        <v>8315</v>
      </c>
      <c r="P3985" t="s">
        <v>8316</v>
      </c>
      <c r="Q3985" s="9">
        <f t="shared" si="327"/>
        <v>35</v>
      </c>
      <c r="R3985">
        <f t="shared" si="328"/>
        <v>84.28</v>
      </c>
      <c r="S3985" s="16">
        <f t="shared" si="329"/>
        <v>41747.86986111111</v>
      </c>
      <c r="T3985" s="16">
        <f t="shared" si="330"/>
        <v>41779.290972222225</v>
      </c>
      <c r="U3985">
        <f t="shared" si="326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 t="s">
        <v>8315</v>
      </c>
      <c r="P3986" t="s">
        <v>8316</v>
      </c>
      <c r="Q3986" s="9">
        <f t="shared" si="327"/>
        <v>6</v>
      </c>
      <c r="R3986">
        <f t="shared" si="328"/>
        <v>9.5</v>
      </c>
      <c r="S3986" s="16">
        <f t="shared" si="329"/>
        <v>41920.963472222218</v>
      </c>
      <c r="T3986" s="16">
        <f t="shared" si="330"/>
        <v>41951</v>
      </c>
      <c r="U3986">
        <f t="shared" si="326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 t="s">
        <v>8315</v>
      </c>
      <c r="P3987" t="s">
        <v>8316</v>
      </c>
      <c r="Q3987" s="9">
        <f t="shared" si="327"/>
        <v>32</v>
      </c>
      <c r="R3987">
        <f t="shared" si="328"/>
        <v>33.74</v>
      </c>
      <c r="S3987" s="16">
        <f t="shared" si="329"/>
        <v>42399.707407407404</v>
      </c>
      <c r="T3987" s="16">
        <f t="shared" si="330"/>
        <v>42420.878472222219</v>
      </c>
      <c r="U3987">
        <f t="shared" si="326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 t="s">
        <v>8315</v>
      </c>
      <c r="P3988" t="s">
        <v>8316</v>
      </c>
      <c r="Q3988" s="9">
        <f t="shared" si="327"/>
        <v>10</v>
      </c>
      <c r="R3988">
        <f t="shared" si="328"/>
        <v>37.54</v>
      </c>
      <c r="S3988" s="16">
        <f t="shared" si="329"/>
        <v>42467.548541666663</v>
      </c>
      <c r="T3988" s="16">
        <f t="shared" si="330"/>
        <v>42496.544444444444</v>
      </c>
      <c r="U3988">
        <f t="shared" si="326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 t="s">
        <v>8315</v>
      </c>
      <c r="P3989" t="s">
        <v>8316</v>
      </c>
      <c r="Q3989" s="9">
        <f t="shared" si="327"/>
        <v>38</v>
      </c>
      <c r="R3989">
        <f t="shared" si="328"/>
        <v>11.62</v>
      </c>
      <c r="S3989" s="16">
        <f t="shared" si="329"/>
        <v>41765.92465277778</v>
      </c>
      <c r="T3989" s="16">
        <f t="shared" si="330"/>
        <v>41775.92465277778</v>
      </c>
      <c r="U3989">
        <f t="shared" si="326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 t="s">
        <v>8315</v>
      </c>
      <c r="P3990" t="s">
        <v>8316</v>
      </c>
      <c r="Q3990" s="9">
        <f t="shared" si="327"/>
        <v>2</v>
      </c>
      <c r="R3990">
        <f t="shared" si="328"/>
        <v>8</v>
      </c>
      <c r="S3990" s="16">
        <f t="shared" si="329"/>
        <v>42230.08116898148</v>
      </c>
      <c r="T3990" s="16">
        <f t="shared" si="330"/>
        <v>42245.08116898148</v>
      </c>
      <c r="U3990">
        <f t="shared" si="326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 t="s">
        <v>8315</v>
      </c>
      <c r="P3991" t="s">
        <v>8316</v>
      </c>
      <c r="Q3991" s="9">
        <f t="shared" si="327"/>
        <v>0</v>
      </c>
      <c r="R3991">
        <f t="shared" si="328"/>
        <v>0</v>
      </c>
      <c r="S3991" s="16">
        <f t="shared" si="329"/>
        <v>42286.749780092592</v>
      </c>
      <c r="T3991" s="16">
        <f t="shared" si="330"/>
        <v>42316.791446759264</v>
      </c>
      <c r="U3991">
        <f t="shared" si="326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 t="s">
        <v>8315</v>
      </c>
      <c r="P3992" t="s">
        <v>8316</v>
      </c>
      <c r="Q3992" s="9">
        <f t="shared" si="327"/>
        <v>4</v>
      </c>
      <c r="R3992">
        <f t="shared" si="328"/>
        <v>23</v>
      </c>
      <c r="S3992" s="16">
        <f t="shared" si="329"/>
        <v>42401.672372685185</v>
      </c>
      <c r="T3992" s="16">
        <f t="shared" si="330"/>
        <v>42431.672372685185</v>
      </c>
      <c r="U3992">
        <f t="shared" si="326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 t="s">
        <v>8315</v>
      </c>
      <c r="P3993" t="s">
        <v>8316</v>
      </c>
      <c r="Q3993" s="9">
        <f t="shared" si="327"/>
        <v>20</v>
      </c>
      <c r="R3993">
        <f t="shared" si="328"/>
        <v>100</v>
      </c>
      <c r="S3993" s="16">
        <f t="shared" si="329"/>
        <v>42125.644467592589</v>
      </c>
      <c r="T3993" s="16">
        <f t="shared" si="330"/>
        <v>42155.644467592589</v>
      </c>
      <c r="U3993">
        <f t="shared" si="326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 t="s">
        <v>8315</v>
      </c>
      <c r="P3994" t="s">
        <v>8316</v>
      </c>
      <c r="Q3994" s="9">
        <f t="shared" si="327"/>
        <v>5</v>
      </c>
      <c r="R3994">
        <f t="shared" si="328"/>
        <v>60.11</v>
      </c>
      <c r="S3994" s="16">
        <f t="shared" si="329"/>
        <v>42289.94049768518</v>
      </c>
      <c r="T3994" s="16">
        <f t="shared" si="330"/>
        <v>42349.982164351852</v>
      </c>
      <c r="U3994">
        <f t="shared" si="326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 t="s">
        <v>8315</v>
      </c>
      <c r="P3995" t="s">
        <v>8316</v>
      </c>
      <c r="Q3995" s="9">
        <f t="shared" si="327"/>
        <v>0</v>
      </c>
      <c r="R3995">
        <f t="shared" si="328"/>
        <v>3</v>
      </c>
      <c r="S3995" s="16">
        <f t="shared" si="329"/>
        <v>42107.864722222221</v>
      </c>
      <c r="T3995" s="16">
        <f t="shared" si="330"/>
        <v>42137.864722222221</v>
      </c>
      <c r="U3995">
        <f t="shared" si="326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 t="s">
        <v>8315</v>
      </c>
      <c r="P3996" t="s">
        <v>8316</v>
      </c>
      <c r="Q3996" s="9">
        <f t="shared" si="327"/>
        <v>0</v>
      </c>
      <c r="R3996">
        <f t="shared" si="328"/>
        <v>5</v>
      </c>
      <c r="S3996" s="16">
        <f t="shared" si="329"/>
        <v>41809.389930555553</v>
      </c>
      <c r="T3996" s="16">
        <f t="shared" si="330"/>
        <v>41839.389930555553</v>
      </c>
      <c r="U3996">
        <f t="shared" si="326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 t="s">
        <v>8315</v>
      </c>
      <c r="P3997" t="s">
        <v>8316</v>
      </c>
      <c r="Q3997" s="9">
        <f t="shared" si="327"/>
        <v>35</v>
      </c>
      <c r="R3997">
        <f t="shared" si="328"/>
        <v>17.5</v>
      </c>
      <c r="S3997" s="16">
        <f t="shared" si="329"/>
        <v>42019.683761574073</v>
      </c>
      <c r="T3997" s="16">
        <f t="shared" si="330"/>
        <v>42049.477083333331</v>
      </c>
      <c r="U3997">
        <f t="shared" si="326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 t="s">
        <v>8315</v>
      </c>
      <c r="P3998" t="s">
        <v>8316</v>
      </c>
      <c r="Q3998" s="9">
        <f t="shared" si="327"/>
        <v>17</v>
      </c>
      <c r="R3998">
        <f t="shared" si="328"/>
        <v>29.24</v>
      </c>
      <c r="S3998" s="16">
        <f t="shared" si="329"/>
        <v>41950.26694444444</v>
      </c>
      <c r="T3998" s="16">
        <f t="shared" si="330"/>
        <v>41963.669444444444</v>
      </c>
      <c r="U3998">
        <f t="shared" si="326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 t="s">
        <v>8315</v>
      </c>
      <c r="P3999" t="s">
        <v>8316</v>
      </c>
      <c r="Q3999" s="9">
        <f t="shared" si="327"/>
        <v>0</v>
      </c>
      <c r="R3999">
        <f t="shared" si="328"/>
        <v>0</v>
      </c>
      <c r="S3999" s="16">
        <f t="shared" si="329"/>
        <v>42069.391446759255</v>
      </c>
      <c r="T3999" s="16">
        <f t="shared" si="330"/>
        <v>42099.349780092598</v>
      </c>
      <c r="U3999">
        <f t="shared" si="326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 t="s">
        <v>8315</v>
      </c>
      <c r="P4000" t="s">
        <v>8316</v>
      </c>
      <c r="Q4000" s="9">
        <f t="shared" si="327"/>
        <v>57</v>
      </c>
      <c r="R4000">
        <f t="shared" si="328"/>
        <v>59.58</v>
      </c>
      <c r="S4000" s="16">
        <f t="shared" si="329"/>
        <v>42061.963263888887</v>
      </c>
      <c r="T4000" s="16">
        <f t="shared" si="330"/>
        <v>42091.921597222223</v>
      </c>
      <c r="U4000">
        <f t="shared" si="326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 t="s">
        <v>8315</v>
      </c>
      <c r="P4001" t="s">
        <v>8316</v>
      </c>
      <c r="Q4001" s="9">
        <f t="shared" si="327"/>
        <v>17</v>
      </c>
      <c r="R4001">
        <f t="shared" si="328"/>
        <v>82.57</v>
      </c>
      <c r="S4001" s="16">
        <f t="shared" si="329"/>
        <v>41842.828680555554</v>
      </c>
      <c r="T4001" s="16">
        <f t="shared" si="330"/>
        <v>41882.827650462961</v>
      </c>
      <c r="U4001">
        <f t="shared" si="326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 t="s">
        <v>8315</v>
      </c>
      <c r="P4002" t="s">
        <v>8316</v>
      </c>
      <c r="Q4002" s="9">
        <f t="shared" si="327"/>
        <v>0</v>
      </c>
      <c r="R4002">
        <f t="shared" si="328"/>
        <v>10</v>
      </c>
      <c r="S4002" s="16">
        <f t="shared" si="329"/>
        <v>42437.64534722222</v>
      </c>
      <c r="T4002" s="16">
        <f t="shared" si="330"/>
        <v>42497.603680555556</v>
      </c>
      <c r="U4002">
        <f t="shared" si="326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 t="s">
        <v>8315</v>
      </c>
      <c r="P4003" t="s">
        <v>8316</v>
      </c>
      <c r="Q4003" s="9">
        <f t="shared" si="327"/>
        <v>38</v>
      </c>
      <c r="R4003">
        <f t="shared" si="328"/>
        <v>32.36</v>
      </c>
      <c r="S4003" s="16">
        <f t="shared" si="329"/>
        <v>42775.964212962965</v>
      </c>
      <c r="T4003" s="16">
        <f t="shared" si="330"/>
        <v>42795.791666666672</v>
      </c>
      <c r="U4003">
        <f t="shared" si="326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 t="s">
        <v>8315</v>
      </c>
      <c r="P4004" t="s">
        <v>8316</v>
      </c>
      <c r="Q4004" s="9">
        <f t="shared" si="327"/>
        <v>2</v>
      </c>
      <c r="R4004">
        <f t="shared" si="328"/>
        <v>5.75</v>
      </c>
      <c r="S4004" s="16">
        <f t="shared" si="329"/>
        <v>41879.043530092589</v>
      </c>
      <c r="T4004" s="16">
        <f t="shared" si="330"/>
        <v>41909.043530092589</v>
      </c>
      <c r="U4004">
        <f t="shared" si="326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 t="s">
        <v>8315</v>
      </c>
      <c r="P4005" t="s">
        <v>8316</v>
      </c>
      <c r="Q4005" s="9">
        <f t="shared" si="327"/>
        <v>10</v>
      </c>
      <c r="R4005">
        <f t="shared" si="328"/>
        <v>100.5</v>
      </c>
      <c r="S4005" s="16">
        <f t="shared" si="329"/>
        <v>42020.587349537032</v>
      </c>
      <c r="T4005" s="16">
        <f t="shared" si="330"/>
        <v>42050.587349537032</v>
      </c>
      <c r="U4005">
        <f t="shared" si="326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 t="s">
        <v>8315</v>
      </c>
      <c r="P4006" t="s">
        <v>8316</v>
      </c>
      <c r="Q4006" s="9">
        <f t="shared" si="327"/>
        <v>0</v>
      </c>
      <c r="R4006">
        <f t="shared" si="328"/>
        <v>1</v>
      </c>
      <c r="S4006" s="16">
        <f t="shared" si="329"/>
        <v>41890.16269675926</v>
      </c>
      <c r="T4006" s="16">
        <f t="shared" si="330"/>
        <v>41920.16269675926</v>
      </c>
      <c r="U4006">
        <f t="shared" si="326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 t="s">
        <v>8315</v>
      </c>
      <c r="P4007" t="s">
        <v>8316</v>
      </c>
      <c r="Q4007" s="9">
        <f t="shared" si="327"/>
        <v>1</v>
      </c>
      <c r="R4007">
        <f t="shared" si="328"/>
        <v>20</v>
      </c>
      <c r="S4007" s="16">
        <f t="shared" si="329"/>
        <v>41872.807696759257</v>
      </c>
      <c r="T4007" s="16">
        <f t="shared" si="330"/>
        <v>41932.807696759257</v>
      </c>
      <c r="U4007">
        <f t="shared" si="326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 t="s">
        <v>8315</v>
      </c>
      <c r="P4008" t="s">
        <v>8316</v>
      </c>
      <c r="Q4008" s="9">
        <f t="shared" si="327"/>
        <v>0</v>
      </c>
      <c r="R4008">
        <f t="shared" si="328"/>
        <v>2</v>
      </c>
      <c r="S4008" s="16">
        <f t="shared" si="329"/>
        <v>42391.772997685184</v>
      </c>
      <c r="T4008" s="16">
        <f t="shared" si="330"/>
        <v>42416.772997685184</v>
      </c>
      <c r="U4008">
        <f t="shared" si="326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 t="s">
        <v>8315</v>
      </c>
      <c r="P4009" t="s">
        <v>8316</v>
      </c>
      <c r="Q4009" s="9">
        <f t="shared" si="327"/>
        <v>0</v>
      </c>
      <c r="R4009">
        <f t="shared" si="328"/>
        <v>5</v>
      </c>
      <c r="S4009" s="16">
        <f t="shared" si="329"/>
        <v>41848.772928240738</v>
      </c>
      <c r="T4009" s="16">
        <f t="shared" si="330"/>
        <v>41877.686111111114</v>
      </c>
      <c r="U4009">
        <f t="shared" si="326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 t="s">
        <v>8315</v>
      </c>
      <c r="P4010" t="s">
        <v>8316</v>
      </c>
      <c r="Q4010" s="9">
        <f t="shared" si="327"/>
        <v>6</v>
      </c>
      <c r="R4010">
        <f t="shared" si="328"/>
        <v>15</v>
      </c>
      <c r="S4010" s="16">
        <f t="shared" si="329"/>
        <v>42177.964201388888</v>
      </c>
      <c r="T4010" s="16">
        <f t="shared" si="330"/>
        <v>42207.964201388888</v>
      </c>
      <c r="U4010">
        <f t="shared" si="326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 t="s">
        <v>8315</v>
      </c>
      <c r="P4011" t="s">
        <v>8316</v>
      </c>
      <c r="Q4011" s="9">
        <f t="shared" si="327"/>
        <v>4</v>
      </c>
      <c r="R4011">
        <f t="shared" si="328"/>
        <v>25</v>
      </c>
      <c r="S4011" s="16">
        <f t="shared" si="329"/>
        <v>41851.700925925928</v>
      </c>
      <c r="T4011" s="16">
        <f t="shared" si="330"/>
        <v>41891.700925925928</v>
      </c>
      <c r="U4011">
        <f t="shared" si="326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 t="s">
        <v>8315</v>
      </c>
      <c r="P4012" t="s">
        <v>8316</v>
      </c>
      <c r="Q4012" s="9">
        <f t="shared" si="327"/>
        <v>24</v>
      </c>
      <c r="R4012">
        <f t="shared" si="328"/>
        <v>45.84</v>
      </c>
      <c r="S4012" s="16">
        <f t="shared" si="329"/>
        <v>41921.770439814813</v>
      </c>
      <c r="T4012" s="16">
        <f t="shared" si="330"/>
        <v>41938.770439814813</v>
      </c>
      <c r="U4012">
        <f t="shared" si="326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 t="s">
        <v>8315</v>
      </c>
      <c r="P4013" t="s">
        <v>8316</v>
      </c>
      <c r="Q4013" s="9">
        <f t="shared" si="327"/>
        <v>8</v>
      </c>
      <c r="R4013">
        <f t="shared" si="328"/>
        <v>4.75</v>
      </c>
      <c r="S4013" s="16">
        <f t="shared" si="329"/>
        <v>42002.54488425926</v>
      </c>
      <c r="T4013" s="16">
        <f t="shared" si="330"/>
        <v>42032.54488425926</v>
      </c>
      <c r="U4013">
        <f t="shared" si="326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 t="s">
        <v>8315</v>
      </c>
      <c r="P4014" t="s">
        <v>8316</v>
      </c>
      <c r="Q4014" s="9">
        <f t="shared" si="327"/>
        <v>0</v>
      </c>
      <c r="R4014">
        <f t="shared" si="328"/>
        <v>0</v>
      </c>
      <c r="S4014" s="16">
        <f t="shared" si="329"/>
        <v>42096.544548611113</v>
      </c>
      <c r="T4014" s="16">
        <f t="shared" si="330"/>
        <v>42126.544548611113</v>
      </c>
      <c r="U4014">
        <f t="shared" ref="U4014:U4077" si="331">YEAR(S4014)</f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 t="s">
        <v>8315</v>
      </c>
      <c r="P4015" t="s">
        <v>8316</v>
      </c>
      <c r="Q4015" s="9">
        <f t="shared" si="327"/>
        <v>1</v>
      </c>
      <c r="R4015">
        <f t="shared" si="328"/>
        <v>13</v>
      </c>
      <c r="S4015" s="16">
        <f t="shared" si="329"/>
        <v>42021.301192129627</v>
      </c>
      <c r="T4015" s="16">
        <f t="shared" si="330"/>
        <v>42051.301192129627</v>
      </c>
      <c r="U4015">
        <f t="shared" si="331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 t="s">
        <v>8315</v>
      </c>
      <c r="P4016" t="s">
        <v>8316</v>
      </c>
      <c r="Q4016" s="9">
        <f t="shared" si="327"/>
        <v>0</v>
      </c>
      <c r="R4016">
        <f t="shared" si="328"/>
        <v>0</v>
      </c>
      <c r="S4016" s="16">
        <f t="shared" si="329"/>
        <v>42419.246168981481</v>
      </c>
      <c r="T4016" s="16">
        <f t="shared" si="330"/>
        <v>42434.246168981481</v>
      </c>
      <c r="U4016">
        <f t="shared" si="331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 t="s">
        <v>8315</v>
      </c>
      <c r="P4017" t="s">
        <v>8316</v>
      </c>
      <c r="Q4017" s="9">
        <f t="shared" si="327"/>
        <v>0</v>
      </c>
      <c r="R4017">
        <f t="shared" si="328"/>
        <v>1</v>
      </c>
      <c r="S4017" s="16">
        <f t="shared" si="329"/>
        <v>42174.780821759254</v>
      </c>
      <c r="T4017" s="16">
        <f t="shared" si="330"/>
        <v>42204.780821759254</v>
      </c>
      <c r="U4017">
        <f t="shared" si="331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 t="s">
        <v>8315</v>
      </c>
      <c r="P4018" t="s">
        <v>8316</v>
      </c>
      <c r="Q4018" s="9">
        <f t="shared" si="327"/>
        <v>14</v>
      </c>
      <c r="R4018">
        <f t="shared" si="328"/>
        <v>10</v>
      </c>
      <c r="S4018" s="16">
        <f t="shared" si="329"/>
        <v>41869.872685185182</v>
      </c>
      <c r="T4018" s="16">
        <f t="shared" si="330"/>
        <v>41899.872685185182</v>
      </c>
      <c r="U4018">
        <f t="shared" si="331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 t="s">
        <v>8315</v>
      </c>
      <c r="P4019" t="s">
        <v>8316</v>
      </c>
      <c r="Q4019" s="9">
        <f t="shared" si="327"/>
        <v>1</v>
      </c>
      <c r="R4019">
        <f t="shared" si="328"/>
        <v>52.5</v>
      </c>
      <c r="S4019" s="16">
        <f t="shared" si="329"/>
        <v>41856.672152777777</v>
      </c>
      <c r="T4019" s="16">
        <f t="shared" si="330"/>
        <v>41886.672152777777</v>
      </c>
      <c r="U4019">
        <f t="shared" si="331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 t="s">
        <v>8315</v>
      </c>
      <c r="P4020" t="s">
        <v>8316</v>
      </c>
      <c r="Q4020" s="9">
        <f t="shared" si="327"/>
        <v>9</v>
      </c>
      <c r="R4020">
        <f t="shared" si="328"/>
        <v>32.5</v>
      </c>
      <c r="S4020" s="16">
        <f t="shared" si="329"/>
        <v>42620.91097222222</v>
      </c>
      <c r="T4020" s="16">
        <f t="shared" si="330"/>
        <v>42650.91097222222</v>
      </c>
      <c r="U4020">
        <f t="shared" si="331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 t="s">
        <v>8315</v>
      </c>
      <c r="P4021" t="s">
        <v>8316</v>
      </c>
      <c r="Q4021" s="9">
        <f t="shared" si="327"/>
        <v>1</v>
      </c>
      <c r="R4021">
        <f t="shared" si="328"/>
        <v>7.25</v>
      </c>
      <c r="S4021" s="16">
        <f t="shared" si="329"/>
        <v>42417.675879629634</v>
      </c>
      <c r="T4021" s="16">
        <f t="shared" si="330"/>
        <v>42475.686111111107</v>
      </c>
      <c r="U4021">
        <f t="shared" si="331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 t="s">
        <v>8315</v>
      </c>
      <c r="P4022" t="s">
        <v>8316</v>
      </c>
      <c r="Q4022" s="9">
        <f t="shared" si="327"/>
        <v>17</v>
      </c>
      <c r="R4022">
        <f t="shared" si="328"/>
        <v>33.33</v>
      </c>
      <c r="S4022" s="16">
        <f t="shared" si="329"/>
        <v>42057.190960648149</v>
      </c>
      <c r="T4022" s="16">
        <f t="shared" si="330"/>
        <v>42087.149293981478</v>
      </c>
      <c r="U4022">
        <f t="shared" si="331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 t="s">
        <v>8315</v>
      </c>
      <c r="P4023" t="s">
        <v>8316</v>
      </c>
      <c r="Q4023" s="9">
        <f t="shared" si="327"/>
        <v>1</v>
      </c>
      <c r="R4023">
        <f t="shared" si="328"/>
        <v>62.5</v>
      </c>
      <c r="S4023" s="16">
        <f t="shared" si="329"/>
        <v>41878.911550925928</v>
      </c>
      <c r="T4023" s="16">
        <f t="shared" si="330"/>
        <v>41938.911550925928</v>
      </c>
      <c r="U4023">
        <f t="shared" si="331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 t="s">
        <v>8315</v>
      </c>
      <c r="P4024" t="s">
        <v>8316</v>
      </c>
      <c r="Q4024" s="9">
        <f t="shared" si="327"/>
        <v>70</v>
      </c>
      <c r="R4024">
        <f t="shared" si="328"/>
        <v>63.56</v>
      </c>
      <c r="S4024" s="16">
        <f t="shared" si="329"/>
        <v>41990.584108796291</v>
      </c>
      <c r="T4024" s="16">
        <f t="shared" si="330"/>
        <v>42036.120833333334</v>
      </c>
      <c r="U4024">
        <f t="shared" si="331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 t="s">
        <v>8315</v>
      </c>
      <c r="P4025" t="s">
        <v>8316</v>
      </c>
      <c r="Q4025" s="9">
        <f t="shared" si="327"/>
        <v>0</v>
      </c>
      <c r="R4025">
        <f t="shared" si="328"/>
        <v>0</v>
      </c>
      <c r="S4025" s="16">
        <f t="shared" si="329"/>
        <v>42408.999571759254</v>
      </c>
      <c r="T4025" s="16">
        <f t="shared" si="330"/>
        <v>42453.957905092597</v>
      </c>
      <c r="U4025">
        <f t="shared" si="331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 t="s">
        <v>8315</v>
      </c>
      <c r="P4026" t="s">
        <v>8316</v>
      </c>
      <c r="Q4026" s="9">
        <f t="shared" si="327"/>
        <v>1</v>
      </c>
      <c r="R4026">
        <f t="shared" si="328"/>
        <v>10</v>
      </c>
      <c r="S4026" s="16">
        <f t="shared" si="329"/>
        <v>42217.670104166667</v>
      </c>
      <c r="T4026" s="16">
        <f t="shared" si="330"/>
        <v>42247.670104166667</v>
      </c>
      <c r="U4026">
        <f t="shared" si="331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 t="s">
        <v>8315</v>
      </c>
      <c r="P4027" t="s">
        <v>8316</v>
      </c>
      <c r="Q4027" s="9">
        <f t="shared" si="327"/>
        <v>5</v>
      </c>
      <c r="R4027">
        <f t="shared" si="328"/>
        <v>62.5</v>
      </c>
      <c r="S4027" s="16">
        <f t="shared" si="329"/>
        <v>42151.237685185188</v>
      </c>
      <c r="T4027" s="16">
        <f t="shared" si="330"/>
        <v>42211.237685185188</v>
      </c>
      <c r="U4027">
        <f t="shared" si="331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 t="s">
        <v>8315</v>
      </c>
      <c r="P4028" t="s">
        <v>8316</v>
      </c>
      <c r="Q4028" s="9">
        <f t="shared" si="327"/>
        <v>0</v>
      </c>
      <c r="R4028">
        <f t="shared" si="328"/>
        <v>0</v>
      </c>
      <c r="S4028" s="16">
        <f t="shared" si="329"/>
        <v>42282.655543981484</v>
      </c>
      <c r="T4028" s="16">
        <f t="shared" si="330"/>
        <v>42342.697210648148</v>
      </c>
      <c r="U4028">
        <f t="shared" si="331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 t="s">
        <v>8315</v>
      </c>
      <c r="P4029" t="s">
        <v>8316</v>
      </c>
      <c r="Q4029" s="9">
        <f t="shared" si="327"/>
        <v>7</v>
      </c>
      <c r="R4029">
        <f t="shared" si="328"/>
        <v>30.71</v>
      </c>
      <c r="S4029" s="16">
        <f t="shared" si="329"/>
        <v>42768.97084490741</v>
      </c>
      <c r="T4029" s="16">
        <f t="shared" si="330"/>
        <v>42789.041666666672</v>
      </c>
      <c r="U4029">
        <f t="shared" si="331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 t="s">
        <v>8315</v>
      </c>
      <c r="P4030" t="s">
        <v>8316</v>
      </c>
      <c r="Q4030" s="9">
        <f t="shared" si="327"/>
        <v>28</v>
      </c>
      <c r="R4030">
        <f t="shared" si="328"/>
        <v>51</v>
      </c>
      <c r="S4030" s="16">
        <f t="shared" si="329"/>
        <v>41765.938657407409</v>
      </c>
      <c r="T4030" s="16">
        <f t="shared" si="330"/>
        <v>41795.938657407409</v>
      </c>
      <c r="U4030">
        <f t="shared" si="331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 t="s">
        <v>8315</v>
      </c>
      <c r="P4031" t="s">
        <v>8316</v>
      </c>
      <c r="Q4031" s="9">
        <f t="shared" si="327"/>
        <v>0</v>
      </c>
      <c r="R4031">
        <f t="shared" si="328"/>
        <v>0</v>
      </c>
      <c r="S4031" s="16">
        <f t="shared" si="329"/>
        <v>42322.025115740747</v>
      </c>
      <c r="T4031" s="16">
        <f t="shared" si="330"/>
        <v>42352.025115740747</v>
      </c>
      <c r="U4031">
        <f t="shared" si="331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 t="s">
        <v>8315</v>
      </c>
      <c r="P4032" t="s">
        <v>8316</v>
      </c>
      <c r="Q4032" s="9">
        <f t="shared" si="327"/>
        <v>16</v>
      </c>
      <c r="R4032">
        <f t="shared" si="328"/>
        <v>66.67</v>
      </c>
      <c r="S4032" s="16">
        <f t="shared" si="329"/>
        <v>42374.655081018514</v>
      </c>
      <c r="T4032" s="16">
        <f t="shared" si="330"/>
        <v>42403.784027777772</v>
      </c>
      <c r="U4032">
        <f t="shared" si="331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 t="s">
        <v>8315</v>
      </c>
      <c r="P4033" t="s">
        <v>8316</v>
      </c>
      <c r="Q4033" s="9">
        <f t="shared" si="327"/>
        <v>0</v>
      </c>
      <c r="R4033">
        <f t="shared" si="328"/>
        <v>0</v>
      </c>
      <c r="S4033" s="16">
        <f t="shared" si="329"/>
        <v>41941.585231481484</v>
      </c>
      <c r="T4033" s="16">
        <f t="shared" si="330"/>
        <v>41991.626898148148</v>
      </c>
      <c r="U4033">
        <f t="shared" si="331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 t="s">
        <v>8315</v>
      </c>
      <c r="P4034" t="s">
        <v>8316</v>
      </c>
      <c r="Q4034" s="9">
        <f t="shared" ref="Q4034:Q4097" si="332">ROUND(E4034/D4034*100,0)</f>
        <v>7</v>
      </c>
      <c r="R4034">
        <f t="shared" si="328"/>
        <v>59</v>
      </c>
      <c r="S4034" s="16">
        <f t="shared" si="329"/>
        <v>42293.809212962966</v>
      </c>
      <c r="T4034" s="16">
        <f t="shared" si="330"/>
        <v>42353.85087962963</v>
      </c>
      <c r="U4034">
        <f t="shared" si="331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 t="s">
        <v>8315</v>
      </c>
      <c r="P4035" t="s">
        <v>8316</v>
      </c>
      <c r="Q4035" s="9">
        <f t="shared" si="332"/>
        <v>26</v>
      </c>
      <c r="R4035">
        <f t="shared" ref="R4035:R4098" si="333">IFERROR(ROUND(E4035/L4035,2),0)</f>
        <v>65.34</v>
      </c>
      <c r="S4035" s="16">
        <f t="shared" ref="S4035:S4098" si="334">(((J4035/60)/60)/24)+DATE(1970,1,1)</f>
        <v>42614.268796296295</v>
      </c>
      <c r="T4035" s="16">
        <f t="shared" ref="T4035:T4098" si="335">(((I4035/60)/60)/24)+DATE(1970,1,1)</f>
        <v>42645.375</v>
      </c>
      <c r="U4035">
        <f t="shared" si="331"/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 t="s">
        <v>8315</v>
      </c>
      <c r="P4036" t="s">
        <v>8316</v>
      </c>
      <c r="Q4036" s="9">
        <f t="shared" si="332"/>
        <v>1</v>
      </c>
      <c r="R4036">
        <f t="shared" si="333"/>
        <v>100</v>
      </c>
      <c r="S4036" s="16">
        <f t="shared" si="334"/>
        <v>42067.947337962964</v>
      </c>
      <c r="T4036" s="16">
        <f t="shared" si="335"/>
        <v>42097.905671296292</v>
      </c>
      <c r="U4036">
        <f t="shared" si="331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 t="s">
        <v>8315</v>
      </c>
      <c r="P4037" t="s">
        <v>8316</v>
      </c>
      <c r="Q4037" s="9">
        <f t="shared" si="332"/>
        <v>37</v>
      </c>
      <c r="R4037">
        <f t="shared" si="333"/>
        <v>147.4</v>
      </c>
      <c r="S4037" s="16">
        <f t="shared" si="334"/>
        <v>41903.882951388885</v>
      </c>
      <c r="T4037" s="16">
        <f t="shared" si="335"/>
        <v>41933.882951388885</v>
      </c>
      <c r="U4037">
        <f t="shared" si="331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 t="s">
        <v>8315</v>
      </c>
      <c r="P4038" t="s">
        <v>8316</v>
      </c>
      <c r="Q4038" s="9">
        <f t="shared" si="332"/>
        <v>47</v>
      </c>
      <c r="R4038">
        <f t="shared" si="333"/>
        <v>166.06</v>
      </c>
      <c r="S4038" s="16">
        <f t="shared" si="334"/>
        <v>41804.937083333331</v>
      </c>
      <c r="T4038" s="16">
        <f t="shared" si="335"/>
        <v>41821.9375</v>
      </c>
      <c r="U4038">
        <f t="shared" si="331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 t="s">
        <v>8315</v>
      </c>
      <c r="P4039" t="s">
        <v>8316</v>
      </c>
      <c r="Q4039" s="9">
        <f t="shared" si="332"/>
        <v>11</v>
      </c>
      <c r="R4039">
        <f t="shared" si="333"/>
        <v>40</v>
      </c>
      <c r="S4039" s="16">
        <f t="shared" si="334"/>
        <v>42497.070775462969</v>
      </c>
      <c r="T4039" s="16">
        <f t="shared" si="335"/>
        <v>42514.600694444445</v>
      </c>
      <c r="U4039">
        <f t="shared" si="331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 t="s">
        <v>8315</v>
      </c>
      <c r="P4040" t="s">
        <v>8316</v>
      </c>
      <c r="Q4040" s="9">
        <f t="shared" si="332"/>
        <v>12</v>
      </c>
      <c r="R4040">
        <f t="shared" si="333"/>
        <v>75.25</v>
      </c>
      <c r="S4040" s="16">
        <f t="shared" si="334"/>
        <v>41869.798726851855</v>
      </c>
      <c r="T4040" s="16">
        <f t="shared" si="335"/>
        <v>41929.798726851855</v>
      </c>
      <c r="U4040">
        <f t="shared" si="331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 t="s">
        <v>8315</v>
      </c>
      <c r="P4041" t="s">
        <v>8316</v>
      </c>
      <c r="Q4041" s="9">
        <f t="shared" si="332"/>
        <v>60</v>
      </c>
      <c r="R4041">
        <f t="shared" si="333"/>
        <v>60</v>
      </c>
      <c r="S4041" s="16">
        <f t="shared" si="334"/>
        <v>42305.670914351853</v>
      </c>
      <c r="T4041" s="16">
        <f t="shared" si="335"/>
        <v>42339.249305555553</v>
      </c>
      <c r="U4041">
        <f t="shared" si="331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 t="s">
        <v>8315</v>
      </c>
      <c r="P4042" t="s">
        <v>8316</v>
      </c>
      <c r="Q4042" s="9">
        <f t="shared" si="332"/>
        <v>31</v>
      </c>
      <c r="R4042">
        <f t="shared" si="333"/>
        <v>1250</v>
      </c>
      <c r="S4042" s="16">
        <f t="shared" si="334"/>
        <v>42144.231527777782</v>
      </c>
      <c r="T4042" s="16">
        <f t="shared" si="335"/>
        <v>42203.125</v>
      </c>
      <c r="U4042">
        <f t="shared" si="331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 t="s">
        <v>8315</v>
      </c>
      <c r="P4043" t="s">
        <v>8316</v>
      </c>
      <c r="Q4043" s="9">
        <f t="shared" si="332"/>
        <v>0</v>
      </c>
      <c r="R4043">
        <f t="shared" si="333"/>
        <v>10.5</v>
      </c>
      <c r="S4043" s="16">
        <f t="shared" si="334"/>
        <v>42559.474004629628</v>
      </c>
      <c r="T4043" s="16">
        <f t="shared" si="335"/>
        <v>42619.474004629628</v>
      </c>
      <c r="U4043">
        <f t="shared" si="331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 t="s">
        <v>8315</v>
      </c>
      <c r="P4044" t="s">
        <v>8316</v>
      </c>
      <c r="Q4044" s="9">
        <f t="shared" si="332"/>
        <v>0</v>
      </c>
      <c r="R4044">
        <f t="shared" si="333"/>
        <v>7</v>
      </c>
      <c r="S4044" s="16">
        <f t="shared" si="334"/>
        <v>41995.084074074075</v>
      </c>
      <c r="T4044" s="16">
        <f t="shared" si="335"/>
        <v>42024.802777777775</v>
      </c>
      <c r="U4044">
        <f t="shared" si="331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 t="s">
        <v>8315</v>
      </c>
      <c r="P4045" t="s">
        <v>8316</v>
      </c>
      <c r="Q4045" s="9">
        <f t="shared" si="332"/>
        <v>0</v>
      </c>
      <c r="R4045">
        <f t="shared" si="333"/>
        <v>0</v>
      </c>
      <c r="S4045" s="16">
        <f t="shared" si="334"/>
        <v>41948.957465277781</v>
      </c>
      <c r="T4045" s="16">
        <f t="shared" si="335"/>
        <v>41963.957465277781</v>
      </c>
      <c r="U4045">
        <f t="shared" si="331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 t="s">
        <v>8315</v>
      </c>
      <c r="P4046" t="s">
        <v>8316</v>
      </c>
      <c r="Q4046" s="9">
        <f t="shared" si="332"/>
        <v>38</v>
      </c>
      <c r="R4046">
        <f t="shared" si="333"/>
        <v>56.25</v>
      </c>
      <c r="S4046" s="16">
        <f t="shared" si="334"/>
        <v>42074.219699074078</v>
      </c>
      <c r="T4046" s="16">
        <f t="shared" si="335"/>
        <v>42104.208333333328</v>
      </c>
      <c r="U4046">
        <f t="shared" si="331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 t="s">
        <v>8315</v>
      </c>
      <c r="P4047" t="s">
        <v>8316</v>
      </c>
      <c r="Q4047" s="9">
        <f t="shared" si="332"/>
        <v>0</v>
      </c>
      <c r="R4047">
        <f t="shared" si="333"/>
        <v>1</v>
      </c>
      <c r="S4047" s="16">
        <f t="shared" si="334"/>
        <v>41842.201261574075</v>
      </c>
      <c r="T4047" s="16">
        <f t="shared" si="335"/>
        <v>41872.201261574075</v>
      </c>
      <c r="U4047">
        <f t="shared" si="331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 t="s">
        <v>8315</v>
      </c>
      <c r="P4048" t="s">
        <v>8316</v>
      </c>
      <c r="Q4048" s="9">
        <f t="shared" si="332"/>
        <v>8</v>
      </c>
      <c r="R4048">
        <f t="shared" si="333"/>
        <v>38.33</v>
      </c>
      <c r="S4048" s="16">
        <f t="shared" si="334"/>
        <v>41904.650578703702</v>
      </c>
      <c r="T4048" s="16">
        <f t="shared" si="335"/>
        <v>41934.650578703702</v>
      </c>
      <c r="U4048">
        <f t="shared" si="331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 t="s">
        <v>8315</v>
      </c>
      <c r="P4049" t="s">
        <v>8316</v>
      </c>
      <c r="Q4049" s="9">
        <f t="shared" si="332"/>
        <v>2</v>
      </c>
      <c r="R4049">
        <f t="shared" si="333"/>
        <v>27.5</v>
      </c>
      <c r="S4049" s="16">
        <f t="shared" si="334"/>
        <v>41991.022488425922</v>
      </c>
      <c r="T4049" s="16">
        <f t="shared" si="335"/>
        <v>42015.041666666672</v>
      </c>
      <c r="U4049">
        <f t="shared" si="331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 t="s">
        <v>8315</v>
      </c>
      <c r="P4050" t="s">
        <v>8316</v>
      </c>
      <c r="Q4050" s="9">
        <f t="shared" si="332"/>
        <v>18</v>
      </c>
      <c r="R4050">
        <f t="shared" si="333"/>
        <v>32.979999999999997</v>
      </c>
      <c r="S4050" s="16">
        <f t="shared" si="334"/>
        <v>42436.509108796294</v>
      </c>
      <c r="T4050" s="16">
        <f t="shared" si="335"/>
        <v>42471.467442129629</v>
      </c>
      <c r="U4050">
        <f t="shared" si="331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 t="s">
        <v>8315</v>
      </c>
      <c r="P4051" t="s">
        <v>8316</v>
      </c>
      <c r="Q4051" s="9">
        <f t="shared" si="332"/>
        <v>0</v>
      </c>
      <c r="R4051">
        <f t="shared" si="333"/>
        <v>16</v>
      </c>
      <c r="S4051" s="16">
        <f t="shared" si="334"/>
        <v>42169.958506944444</v>
      </c>
      <c r="T4051" s="16">
        <f t="shared" si="335"/>
        <v>42199.958506944444</v>
      </c>
      <c r="U4051">
        <f t="shared" si="331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 t="s">
        <v>8315</v>
      </c>
      <c r="P4052" t="s">
        <v>8316</v>
      </c>
      <c r="Q4052" s="9">
        <f t="shared" si="332"/>
        <v>0</v>
      </c>
      <c r="R4052">
        <f t="shared" si="333"/>
        <v>1</v>
      </c>
      <c r="S4052" s="16">
        <f t="shared" si="334"/>
        <v>41905.636469907404</v>
      </c>
      <c r="T4052" s="16">
        <f t="shared" si="335"/>
        <v>41935.636469907404</v>
      </c>
      <c r="U4052">
        <f t="shared" si="331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 t="s">
        <v>8315</v>
      </c>
      <c r="P4053" t="s">
        <v>8316</v>
      </c>
      <c r="Q4053" s="9">
        <f t="shared" si="332"/>
        <v>0</v>
      </c>
      <c r="R4053">
        <f t="shared" si="333"/>
        <v>0</v>
      </c>
      <c r="S4053" s="16">
        <f t="shared" si="334"/>
        <v>41761.810150462967</v>
      </c>
      <c r="T4053" s="16">
        <f t="shared" si="335"/>
        <v>41768.286805555559</v>
      </c>
      <c r="U4053">
        <f t="shared" si="331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 t="s">
        <v>8315</v>
      </c>
      <c r="P4054" t="s">
        <v>8316</v>
      </c>
      <c r="Q4054" s="9">
        <f t="shared" si="332"/>
        <v>38</v>
      </c>
      <c r="R4054">
        <f t="shared" si="333"/>
        <v>86.62</v>
      </c>
      <c r="S4054" s="16">
        <f t="shared" si="334"/>
        <v>41865.878657407404</v>
      </c>
      <c r="T4054" s="16">
        <f t="shared" si="335"/>
        <v>41925.878657407404</v>
      </c>
      <c r="U4054">
        <f t="shared" si="331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 t="s">
        <v>8315</v>
      </c>
      <c r="P4055" t="s">
        <v>8316</v>
      </c>
      <c r="Q4055" s="9">
        <f t="shared" si="332"/>
        <v>22</v>
      </c>
      <c r="R4055">
        <f t="shared" si="333"/>
        <v>55</v>
      </c>
      <c r="S4055" s="16">
        <f t="shared" si="334"/>
        <v>41928.690138888887</v>
      </c>
      <c r="T4055" s="16">
        <f t="shared" si="335"/>
        <v>41958.833333333328</v>
      </c>
      <c r="U4055">
        <f t="shared" si="331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 t="s">
        <v>8315</v>
      </c>
      <c r="P4056" t="s">
        <v>8316</v>
      </c>
      <c r="Q4056" s="9">
        <f t="shared" si="332"/>
        <v>0</v>
      </c>
      <c r="R4056">
        <f t="shared" si="333"/>
        <v>0</v>
      </c>
      <c r="S4056" s="16">
        <f t="shared" si="334"/>
        <v>42613.841261574074</v>
      </c>
      <c r="T4056" s="16">
        <f t="shared" si="335"/>
        <v>42644.166666666672</v>
      </c>
      <c r="U4056">
        <f t="shared" si="331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 t="s">
        <v>8315</v>
      </c>
      <c r="P4057" t="s">
        <v>8316</v>
      </c>
      <c r="Q4057" s="9">
        <f t="shared" si="332"/>
        <v>18</v>
      </c>
      <c r="R4057">
        <f t="shared" si="333"/>
        <v>41.95</v>
      </c>
      <c r="S4057" s="16">
        <f t="shared" si="334"/>
        <v>41779.648506944446</v>
      </c>
      <c r="T4057" s="16">
        <f t="shared" si="335"/>
        <v>41809.648506944446</v>
      </c>
      <c r="U4057">
        <f t="shared" si="331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 t="s">
        <v>8315</v>
      </c>
      <c r="P4058" t="s">
        <v>8316</v>
      </c>
      <c r="Q4058" s="9">
        <f t="shared" si="332"/>
        <v>53</v>
      </c>
      <c r="R4058">
        <f t="shared" si="333"/>
        <v>88.33</v>
      </c>
      <c r="S4058" s="16">
        <f t="shared" si="334"/>
        <v>42534.933321759265</v>
      </c>
      <c r="T4058" s="16">
        <f t="shared" si="335"/>
        <v>42554.832638888889</v>
      </c>
      <c r="U4058">
        <f t="shared" si="331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 t="s">
        <v>8315</v>
      </c>
      <c r="P4059" t="s">
        <v>8316</v>
      </c>
      <c r="Q4059" s="9">
        <f t="shared" si="332"/>
        <v>22</v>
      </c>
      <c r="R4059">
        <f t="shared" si="333"/>
        <v>129.16999999999999</v>
      </c>
      <c r="S4059" s="16">
        <f t="shared" si="334"/>
        <v>42310.968518518523</v>
      </c>
      <c r="T4059" s="16">
        <f t="shared" si="335"/>
        <v>42333.958333333328</v>
      </c>
      <c r="U4059">
        <f t="shared" si="331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 t="s">
        <v>8315</v>
      </c>
      <c r="P4060" t="s">
        <v>8316</v>
      </c>
      <c r="Q4060" s="9">
        <f t="shared" si="332"/>
        <v>3</v>
      </c>
      <c r="R4060">
        <f t="shared" si="333"/>
        <v>23.75</v>
      </c>
      <c r="S4060" s="16">
        <f t="shared" si="334"/>
        <v>42446.060694444444</v>
      </c>
      <c r="T4060" s="16">
        <f t="shared" si="335"/>
        <v>42461.165972222225</v>
      </c>
      <c r="U4060">
        <f t="shared" si="331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 t="s">
        <v>8315</v>
      </c>
      <c r="P4061" t="s">
        <v>8316</v>
      </c>
      <c r="Q4061" s="9">
        <f t="shared" si="332"/>
        <v>3</v>
      </c>
      <c r="R4061">
        <f t="shared" si="333"/>
        <v>35.71</v>
      </c>
      <c r="S4061" s="16">
        <f t="shared" si="334"/>
        <v>41866.640648148146</v>
      </c>
      <c r="T4061" s="16">
        <f t="shared" si="335"/>
        <v>41898.125</v>
      </c>
      <c r="U4061">
        <f t="shared" si="331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 t="s">
        <v>8315</v>
      </c>
      <c r="P4062" t="s">
        <v>8316</v>
      </c>
      <c r="Q4062" s="9">
        <f t="shared" si="332"/>
        <v>3</v>
      </c>
      <c r="R4062">
        <f t="shared" si="333"/>
        <v>57</v>
      </c>
      <c r="S4062" s="16">
        <f t="shared" si="334"/>
        <v>41779.695092592592</v>
      </c>
      <c r="T4062" s="16">
        <f t="shared" si="335"/>
        <v>41813.666666666664</v>
      </c>
      <c r="U4062">
        <f t="shared" si="331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 t="s">
        <v>8315</v>
      </c>
      <c r="P4063" t="s">
        <v>8316</v>
      </c>
      <c r="Q4063" s="9">
        <f t="shared" si="332"/>
        <v>0</v>
      </c>
      <c r="R4063">
        <f t="shared" si="333"/>
        <v>0</v>
      </c>
      <c r="S4063" s="16">
        <f t="shared" si="334"/>
        <v>42421.141469907408</v>
      </c>
      <c r="T4063" s="16">
        <f t="shared" si="335"/>
        <v>42481.099803240737</v>
      </c>
      <c r="U4063">
        <f t="shared" si="331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 t="s">
        <v>8315</v>
      </c>
      <c r="P4064" t="s">
        <v>8316</v>
      </c>
      <c r="Q4064" s="9">
        <f t="shared" si="332"/>
        <v>2</v>
      </c>
      <c r="R4064">
        <f t="shared" si="333"/>
        <v>163.33000000000001</v>
      </c>
      <c r="S4064" s="16">
        <f t="shared" si="334"/>
        <v>42523.739212962959</v>
      </c>
      <c r="T4064" s="16">
        <f t="shared" si="335"/>
        <v>42553.739212962959</v>
      </c>
      <c r="U4064">
        <f t="shared" si="331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 t="s">
        <v>8315</v>
      </c>
      <c r="P4065" t="s">
        <v>8316</v>
      </c>
      <c r="Q4065" s="9">
        <f t="shared" si="332"/>
        <v>1</v>
      </c>
      <c r="R4065">
        <f t="shared" si="333"/>
        <v>15</v>
      </c>
      <c r="S4065" s="16">
        <f t="shared" si="334"/>
        <v>41787.681527777779</v>
      </c>
      <c r="T4065" s="16">
        <f t="shared" si="335"/>
        <v>41817.681527777779</v>
      </c>
      <c r="U4065">
        <f t="shared" si="331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 t="s">
        <v>8315</v>
      </c>
      <c r="P4066" t="s">
        <v>8316</v>
      </c>
      <c r="Q4066" s="9">
        <f t="shared" si="332"/>
        <v>19</v>
      </c>
      <c r="R4066">
        <f t="shared" si="333"/>
        <v>64.17</v>
      </c>
      <c r="S4066" s="16">
        <f t="shared" si="334"/>
        <v>42093.588263888887</v>
      </c>
      <c r="T4066" s="16">
        <f t="shared" si="335"/>
        <v>42123.588263888887</v>
      </c>
      <c r="U4066">
        <f t="shared" si="331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 t="s">
        <v>8315</v>
      </c>
      <c r="P4067" t="s">
        <v>8316</v>
      </c>
      <c r="Q4067" s="9">
        <f t="shared" si="332"/>
        <v>1</v>
      </c>
      <c r="R4067">
        <f t="shared" si="333"/>
        <v>6.75</v>
      </c>
      <c r="S4067" s="16">
        <f t="shared" si="334"/>
        <v>41833.951516203706</v>
      </c>
      <c r="T4067" s="16">
        <f t="shared" si="335"/>
        <v>41863.951516203706</v>
      </c>
      <c r="U4067">
        <f t="shared" si="331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 t="s">
        <v>8315</v>
      </c>
      <c r="P4068" t="s">
        <v>8316</v>
      </c>
      <c r="Q4068" s="9">
        <f t="shared" si="332"/>
        <v>0</v>
      </c>
      <c r="R4068">
        <f t="shared" si="333"/>
        <v>25</v>
      </c>
      <c r="S4068" s="16">
        <f t="shared" si="334"/>
        <v>42479.039212962962</v>
      </c>
      <c r="T4068" s="16">
        <f t="shared" si="335"/>
        <v>42509.039212962962</v>
      </c>
      <c r="U4068">
        <f t="shared" si="331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 t="s">
        <v>8315</v>
      </c>
      <c r="P4069" t="s">
        <v>8316</v>
      </c>
      <c r="Q4069" s="9">
        <f t="shared" si="332"/>
        <v>61</v>
      </c>
      <c r="R4069">
        <f t="shared" si="333"/>
        <v>179.12</v>
      </c>
      <c r="S4069" s="16">
        <f t="shared" si="334"/>
        <v>42235.117476851854</v>
      </c>
      <c r="T4069" s="16">
        <f t="shared" si="335"/>
        <v>42275.117476851854</v>
      </c>
      <c r="U4069">
        <f t="shared" si="331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 t="s">
        <v>8315</v>
      </c>
      <c r="P4070" t="s">
        <v>8316</v>
      </c>
      <c r="Q4070" s="9">
        <f t="shared" si="332"/>
        <v>1</v>
      </c>
      <c r="R4070">
        <f t="shared" si="333"/>
        <v>34.950000000000003</v>
      </c>
      <c r="S4070" s="16">
        <f t="shared" si="334"/>
        <v>42718.963599537034</v>
      </c>
      <c r="T4070" s="16">
        <f t="shared" si="335"/>
        <v>42748.961805555555</v>
      </c>
      <c r="U4070">
        <f t="shared" si="331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 t="s">
        <v>8315</v>
      </c>
      <c r="P4071" t="s">
        <v>8316</v>
      </c>
      <c r="Q4071" s="9">
        <f t="shared" si="332"/>
        <v>34</v>
      </c>
      <c r="R4071">
        <f t="shared" si="333"/>
        <v>33.08</v>
      </c>
      <c r="S4071" s="16">
        <f t="shared" si="334"/>
        <v>42022.661527777775</v>
      </c>
      <c r="T4071" s="16">
        <f t="shared" si="335"/>
        <v>42063.5</v>
      </c>
      <c r="U4071">
        <f t="shared" si="331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 t="s">
        <v>8315</v>
      </c>
      <c r="P4072" t="s">
        <v>8316</v>
      </c>
      <c r="Q4072" s="9">
        <f t="shared" si="332"/>
        <v>17</v>
      </c>
      <c r="R4072">
        <f t="shared" si="333"/>
        <v>27.5</v>
      </c>
      <c r="S4072" s="16">
        <f t="shared" si="334"/>
        <v>42031.666898148149</v>
      </c>
      <c r="T4072" s="16">
        <f t="shared" si="335"/>
        <v>42064.125</v>
      </c>
      <c r="U4072">
        <f t="shared" si="331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 t="s">
        <v>8315</v>
      </c>
      <c r="P4073" t="s">
        <v>8316</v>
      </c>
      <c r="Q4073" s="9">
        <f t="shared" si="332"/>
        <v>0</v>
      </c>
      <c r="R4073">
        <f t="shared" si="333"/>
        <v>0</v>
      </c>
      <c r="S4073" s="16">
        <f t="shared" si="334"/>
        <v>42700.804756944446</v>
      </c>
      <c r="T4073" s="16">
        <f t="shared" si="335"/>
        <v>42730.804756944446</v>
      </c>
      <c r="U4073">
        <f t="shared" si="331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 t="s">
        <v>8315</v>
      </c>
      <c r="P4074" t="s">
        <v>8316</v>
      </c>
      <c r="Q4074" s="9">
        <f t="shared" si="332"/>
        <v>0</v>
      </c>
      <c r="R4074">
        <f t="shared" si="333"/>
        <v>2</v>
      </c>
      <c r="S4074" s="16">
        <f t="shared" si="334"/>
        <v>41812.77443287037</v>
      </c>
      <c r="T4074" s="16">
        <f t="shared" si="335"/>
        <v>41872.77443287037</v>
      </c>
      <c r="U4074">
        <f t="shared" si="331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 t="s">
        <v>8315</v>
      </c>
      <c r="P4075" t="s">
        <v>8316</v>
      </c>
      <c r="Q4075" s="9">
        <f t="shared" si="332"/>
        <v>1</v>
      </c>
      <c r="R4075">
        <f t="shared" si="333"/>
        <v>18.5</v>
      </c>
      <c r="S4075" s="16">
        <f t="shared" si="334"/>
        <v>42078.34520833334</v>
      </c>
      <c r="T4075" s="16">
        <f t="shared" si="335"/>
        <v>42133.166666666672</v>
      </c>
      <c r="U4075">
        <f t="shared" si="331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 t="s">
        <v>8315</v>
      </c>
      <c r="P4076" t="s">
        <v>8316</v>
      </c>
      <c r="Q4076" s="9">
        <f t="shared" si="332"/>
        <v>27</v>
      </c>
      <c r="R4076">
        <f t="shared" si="333"/>
        <v>35</v>
      </c>
      <c r="S4076" s="16">
        <f t="shared" si="334"/>
        <v>42283.552951388891</v>
      </c>
      <c r="T4076" s="16">
        <f t="shared" si="335"/>
        <v>42313.594618055555</v>
      </c>
      <c r="U4076">
        <f t="shared" si="331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 t="s">
        <v>8315</v>
      </c>
      <c r="P4077" t="s">
        <v>8316</v>
      </c>
      <c r="Q4077" s="9">
        <f t="shared" si="332"/>
        <v>29</v>
      </c>
      <c r="R4077">
        <f t="shared" si="333"/>
        <v>44.31</v>
      </c>
      <c r="S4077" s="16">
        <f t="shared" si="334"/>
        <v>41779.045937499999</v>
      </c>
      <c r="T4077" s="16">
        <f t="shared" si="335"/>
        <v>41820.727777777778</v>
      </c>
      <c r="U4077">
        <f t="shared" si="331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 t="s">
        <v>8315</v>
      </c>
      <c r="P4078" t="s">
        <v>8316</v>
      </c>
      <c r="Q4078" s="9">
        <f t="shared" si="332"/>
        <v>0</v>
      </c>
      <c r="R4078">
        <f t="shared" si="333"/>
        <v>0</v>
      </c>
      <c r="S4078" s="16">
        <f t="shared" si="334"/>
        <v>41905.795706018522</v>
      </c>
      <c r="T4078" s="16">
        <f t="shared" si="335"/>
        <v>41933.82708333333</v>
      </c>
      <c r="U4078">
        <f t="shared" ref="U4078:U4115" si="336">YEAR(S4078)</f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 t="s">
        <v>8315</v>
      </c>
      <c r="P4079" t="s">
        <v>8316</v>
      </c>
      <c r="Q4079" s="9">
        <f t="shared" si="332"/>
        <v>9</v>
      </c>
      <c r="R4079">
        <f t="shared" si="333"/>
        <v>222.5</v>
      </c>
      <c r="S4079" s="16">
        <f t="shared" si="334"/>
        <v>42695.7105787037</v>
      </c>
      <c r="T4079" s="16">
        <f t="shared" si="335"/>
        <v>42725.7105787037</v>
      </c>
      <c r="U4079">
        <f t="shared" si="336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 t="s">
        <v>8315</v>
      </c>
      <c r="P4080" t="s">
        <v>8316</v>
      </c>
      <c r="Q4080" s="9">
        <f t="shared" si="332"/>
        <v>0</v>
      </c>
      <c r="R4080">
        <f t="shared" si="333"/>
        <v>0</v>
      </c>
      <c r="S4080" s="16">
        <f t="shared" si="334"/>
        <v>42732.787523148145</v>
      </c>
      <c r="T4080" s="16">
        <f t="shared" si="335"/>
        <v>42762.787523148145</v>
      </c>
      <c r="U4080">
        <f t="shared" si="336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 t="s">
        <v>8315</v>
      </c>
      <c r="P4081" t="s">
        <v>8316</v>
      </c>
      <c r="Q4081" s="9">
        <f t="shared" si="332"/>
        <v>0</v>
      </c>
      <c r="R4081">
        <f t="shared" si="333"/>
        <v>5</v>
      </c>
      <c r="S4081" s="16">
        <f t="shared" si="334"/>
        <v>42510.938900462963</v>
      </c>
      <c r="T4081" s="16">
        <f t="shared" si="335"/>
        <v>42540.938900462963</v>
      </c>
      <c r="U4081">
        <f t="shared" si="336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 t="s">
        <v>8315</v>
      </c>
      <c r="P4082" t="s">
        <v>8316</v>
      </c>
      <c r="Q4082" s="9">
        <f t="shared" si="332"/>
        <v>0</v>
      </c>
      <c r="R4082">
        <f t="shared" si="333"/>
        <v>0</v>
      </c>
      <c r="S4082" s="16">
        <f t="shared" si="334"/>
        <v>42511.698101851856</v>
      </c>
      <c r="T4082" s="16">
        <f t="shared" si="335"/>
        <v>42535.787500000006</v>
      </c>
      <c r="U4082">
        <f t="shared" si="336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 t="s">
        <v>8315</v>
      </c>
      <c r="P4083" t="s">
        <v>8316</v>
      </c>
      <c r="Q4083" s="9">
        <f t="shared" si="332"/>
        <v>16</v>
      </c>
      <c r="R4083">
        <f t="shared" si="333"/>
        <v>29.17</v>
      </c>
      <c r="S4083" s="16">
        <f t="shared" si="334"/>
        <v>42041.581307870365</v>
      </c>
      <c r="T4083" s="16">
        <f t="shared" si="335"/>
        <v>42071.539641203708</v>
      </c>
      <c r="U4083">
        <f t="shared" si="336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 t="s">
        <v>8315</v>
      </c>
      <c r="P4084" t="s">
        <v>8316</v>
      </c>
      <c r="Q4084" s="9">
        <f t="shared" si="332"/>
        <v>2</v>
      </c>
      <c r="R4084">
        <f t="shared" si="333"/>
        <v>1.5</v>
      </c>
      <c r="S4084" s="16">
        <f t="shared" si="334"/>
        <v>42307.189270833333</v>
      </c>
      <c r="T4084" s="16">
        <f t="shared" si="335"/>
        <v>42322.958333333328</v>
      </c>
      <c r="U4084">
        <f t="shared" si="336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 t="s">
        <v>8315</v>
      </c>
      <c r="P4085" t="s">
        <v>8316</v>
      </c>
      <c r="Q4085" s="9">
        <f t="shared" si="332"/>
        <v>22</v>
      </c>
      <c r="R4085">
        <f t="shared" si="333"/>
        <v>126.5</v>
      </c>
      <c r="S4085" s="16">
        <f t="shared" si="334"/>
        <v>42353.761759259258</v>
      </c>
      <c r="T4085" s="16">
        <f t="shared" si="335"/>
        <v>42383.761759259258</v>
      </c>
      <c r="U4085">
        <f t="shared" si="336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 t="s">
        <v>8315</v>
      </c>
      <c r="P4086" t="s">
        <v>8316</v>
      </c>
      <c r="Q4086" s="9">
        <f t="shared" si="332"/>
        <v>0</v>
      </c>
      <c r="R4086">
        <f t="shared" si="333"/>
        <v>10</v>
      </c>
      <c r="S4086" s="16">
        <f t="shared" si="334"/>
        <v>42622.436412037037</v>
      </c>
      <c r="T4086" s="16">
        <f t="shared" si="335"/>
        <v>42652.436412037037</v>
      </c>
      <c r="U4086">
        <f t="shared" si="336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 t="s">
        <v>8315</v>
      </c>
      <c r="P4087" t="s">
        <v>8316</v>
      </c>
      <c r="Q4087" s="9">
        <f t="shared" si="332"/>
        <v>0</v>
      </c>
      <c r="R4087">
        <f t="shared" si="333"/>
        <v>10</v>
      </c>
      <c r="S4087" s="16">
        <f t="shared" si="334"/>
        <v>42058.603877314818</v>
      </c>
      <c r="T4087" s="16">
        <f t="shared" si="335"/>
        <v>42087.165972222225</v>
      </c>
      <c r="U4087">
        <f t="shared" si="336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 t="s">
        <v>8315</v>
      </c>
      <c r="P4088" t="s">
        <v>8316</v>
      </c>
      <c r="Q4088" s="9">
        <f t="shared" si="332"/>
        <v>5</v>
      </c>
      <c r="R4088">
        <f t="shared" si="333"/>
        <v>9.4</v>
      </c>
      <c r="S4088" s="16">
        <f t="shared" si="334"/>
        <v>42304.940960648149</v>
      </c>
      <c r="T4088" s="16">
        <f t="shared" si="335"/>
        <v>42329.166666666672</v>
      </c>
      <c r="U4088">
        <f t="shared" si="336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 t="s">
        <v>8315</v>
      </c>
      <c r="P4089" t="s">
        <v>8316</v>
      </c>
      <c r="Q4089" s="9">
        <f t="shared" si="332"/>
        <v>0</v>
      </c>
      <c r="R4089">
        <f t="shared" si="333"/>
        <v>0</v>
      </c>
      <c r="S4089" s="16">
        <f t="shared" si="334"/>
        <v>42538.742893518516</v>
      </c>
      <c r="T4089" s="16">
        <f t="shared" si="335"/>
        <v>42568.742893518516</v>
      </c>
      <c r="U4089">
        <f t="shared" si="336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 t="s">
        <v>8315</v>
      </c>
      <c r="P4090" t="s">
        <v>8316</v>
      </c>
      <c r="Q4090" s="9">
        <f t="shared" si="332"/>
        <v>11</v>
      </c>
      <c r="R4090">
        <f t="shared" si="333"/>
        <v>72</v>
      </c>
      <c r="S4090" s="16">
        <f t="shared" si="334"/>
        <v>41990.612546296295</v>
      </c>
      <c r="T4090" s="16">
        <f t="shared" si="335"/>
        <v>42020.434722222228</v>
      </c>
      <c r="U4090">
        <f t="shared" si="336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 t="s">
        <v>8315</v>
      </c>
      <c r="P4091" t="s">
        <v>8316</v>
      </c>
      <c r="Q4091" s="9">
        <f t="shared" si="332"/>
        <v>5</v>
      </c>
      <c r="R4091">
        <f t="shared" si="333"/>
        <v>30</v>
      </c>
      <c r="S4091" s="16">
        <f t="shared" si="334"/>
        <v>42122.732499999998</v>
      </c>
      <c r="T4091" s="16">
        <f t="shared" si="335"/>
        <v>42155.732638888891</v>
      </c>
      <c r="U4091">
        <f t="shared" si="336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 t="s">
        <v>8315</v>
      </c>
      <c r="P4092" t="s">
        <v>8316</v>
      </c>
      <c r="Q4092" s="9">
        <f t="shared" si="332"/>
        <v>3</v>
      </c>
      <c r="R4092">
        <f t="shared" si="333"/>
        <v>10.67</v>
      </c>
      <c r="S4092" s="16">
        <f t="shared" si="334"/>
        <v>42209.67288194444</v>
      </c>
      <c r="T4092" s="16">
        <f t="shared" si="335"/>
        <v>42223.625</v>
      </c>
      <c r="U4092">
        <f t="shared" si="336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 t="s">
        <v>8315</v>
      </c>
      <c r="P4093" t="s">
        <v>8316</v>
      </c>
      <c r="Q4093" s="9">
        <f t="shared" si="332"/>
        <v>13</v>
      </c>
      <c r="R4093">
        <f t="shared" si="333"/>
        <v>25.5</v>
      </c>
      <c r="S4093" s="16">
        <f t="shared" si="334"/>
        <v>41990.506377314814</v>
      </c>
      <c r="T4093" s="16">
        <f t="shared" si="335"/>
        <v>42020.506377314814</v>
      </c>
      <c r="U4093">
        <f t="shared" si="336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 t="s">
        <v>8315</v>
      </c>
      <c r="P4094" t="s">
        <v>8316</v>
      </c>
      <c r="Q4094" s="9">
        <f t="shared" si="332"/>
        <v>0</v>
      </c>
      <c r="R4094">
        <f t="shared" si="333"/>
        <v>20</v>
      </c>
      <c r="S4094" s="16">
        <f t="shared" si="334"/>
        <v>42039.194988425923</v>
      </c>
      <c r="T4094" s="16">
        <f t="shared" si="335"/>
        <v>42099.153321759266</v>
      </c>
      <c r="U4094">
        <f t="shared" si="336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 t="s">
        <v>8315</v>
      </c>
      <c r="P4095" t="s">
        <v>8316</v>
      </c>
      <c r="Q4095" s="9">
        <f t="shared" si="332"/>
        <v>2</v>
      </c>
      <c r="R4095">
        <f t="shared" si="333"/>
        <v>15</v>
      </c>
      <c r="S4095" s="16">
        <f t="shared" si="334"/>
        <v>42178.815891203703</v>
      </c>
      <c r="T4095" s="16">
        <f t="shared" si="335"/>
        <v>42238.815891203703</v>
      </c>
      <c r="U4095">
        <f t="shared" si="336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 t="s">
        <v>8315</v>
      </c>
      <c r="P4096" t="s">
        <v>8316</v>
      </c>
      <c r="Q4096" s="9">
        <f t="shared" si="332"/>
        <v>37</v>
      </c>
      <c r="R4096">
        <f t="shared" si="333"/>
        <v>91.25</v>
      </c>
      <c r="S4096" s="16">
        <f t="shared" si="334"/>
        <v>41890.086805555555</v>
      </c>
      <c r="T4096" s="16">
        <f t="shared" si="335"/>
        <v>41934.207638888889</v>
      </c>
      <c r="U4096">
        <f t="shared" si="336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 t="s">
        <v>8315</v>
      </c>
      <c r="P4097" t="s">
        <v>8316</v>
      </c>
      <c r="Q4097" s="9">
        <f t="shared" si="332"/>
        <v>3</v>
      </c>
      <c r="R4097">
        <f t="shared" si="333"/>
        <v>800</v>
      </c>
      <c r="S4097" s="16">
        <f t="shared" si="334"/>
        <v>42693.031828703708</v>
      </c>
      <c r="T4097" s="16">
        <f t="shared" si="335"/>
        <v>42723.031828703708</v>
      </c>
      <c r="U4097">
        <f t="shared" si="336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 t="s">
        <v>8315</v>
      </c>
      <c r="P4098" t="s">
        <v>8316</v>
      </c>
      <c r="Q4098" s="9">
        <f t="shared" ref="Q4098:Q4115" si="337">ROUND(E4098/D4098*100,0)</f>
        <v>11</v>
      </c>
      <c r="R4098">
        <f t="shared" si="333"/>
        <v>80</v>
      </c>
      <c r="S4098" s="16">
        <f t="shared" si="334"/>
        <v>42750.530312499999</v>
      </c>
      <c r="T4098" s="16">
        <f t="shared" si="335"/>
        <v>42794.368749999994</v>
      </c>
      <c r="U4098">
        <f t="shared" si="336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 t="s">
        <v>8315</v>
      </c>
      <c r="P4099" t="s">
        <v>8316</v>
      </c>
      <c r="Q4099" s="9">
        <f t="shared" si="337"/>
        <v>0</v>
      </c>
      <c r="R4099">
        <f t="shared" ref="R4099:R4115" si="338">IFERROR(ROUND(E4099/L4099,2),0)</f>
        <v>0</v>
      </c>
      <c r="S4099" s="16">
        <f t="shared" ref="S4099:S4115" si="339">(((J4099/60)/60)/24)+DATE(1970,1,1)</f>
        <v>42344.824502314819</v>
      </c>
      <c r="T4099" s="16">
        <f t="shared" ref="T4099:T4115" si="340">(((I4099/60)/60)/24)+DATE(1970,1,1)</f>
        <v>42400.996527777781</v>
      </c>
      <c r="U4099">
        <f t="shared" si="336"/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 t="s">
        <v>8315</v>
      </c>
      <c r="P4100" t="s">
        <v>8316</v>
      </c>
      <c r="Q4100" s="9">
        <f t="shared" si="337"/>
        <v>0</v>
      </c>
      <c r="R4100">
        <f t="shared" si="338"/>
        <v>0</v>
      </c>
      <c r="S4100" s="16">
        <f t="shared" si="339"/>
        <v>42495.722187499996</v>
      </c>
      <c r="T4100" s="16">
        <f t="shared" si="340"/>
        <v>42525.722187499996</v>
      </c>
      <c r="U4100">
        <f t="shared" si="336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 t="s">
        <v>8315</v>
      </c>
      <c r="P4101" t="s">
        <v>8316</v>
      </c>
      <c r="Q4101" s="9">
        <f t="shared" si="337"/>
        <v>1</v>
      </c>
      <c r="R4101">
        <f t="shared" si="338"/>
        <v>50</v>
      </c>
      <c r="S4101" s="16">
        <f t="shared" si="339"/>
        <v>42570.850381944445</v>
      </c>
      <c r="T4101" s="16">
        <f t="shared" si="340"/>
        <v>42615.850381944445</v>
      </c>
      <c r="U4101">
        <f t="shared" si="336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 t="s">
        <v>8315</v>
      </c>
      <c r="P4102" t="s">
        <v>8316</v>
      </c>
      <c r="Q4102" s="9">
        <f t="shared" si="337"/>
        <v>0</v>
      </c>
      <c r="R4102">
        <f t="shared" si="338"/>
        <v>0</v>
      </c>
      <c r="S4102" s="16">
        <f t="shared" si="339"/>
        <v>41927.124884259261</v>
      </c>
      <c r="T4102" s="16">
        <f t="shared" si="340"/>
        <v>41937.124884259261</v>
      </c>
      <c r="U4102">
        <f t="shared" si="336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 t="s">
        <v>8315</v>
      </c>
      <c r="P4103" t="s">
        <v>8316</v>
      </c>
      <c r="Q4103" s="9">
        <f t="shared" si="337"/>
        <v>0</v>
      </c>
      <c r="R4103">
        <f t="shared" si="338"/>
        <v>0</v>
      </c>
      <c r="S4103" s="16">
        <f t="shared" si="339"/>
        <v>42730.903726851851</v>
      </c>
      <c r="T4103" s="16">
        <f t="shared" si="340"/>
        <v>42760.903726851851</v>
      </c>
      <c r="U4103">
        <f t="shared" si="336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 t="s">
        <v>8315</v>
      </c>
      <c r="P4104" t="s">
        <v>8316</v>
      </c>
      <c r="Q4104" s="9">
        <f t="shared" si="337"/>
        <v>27</v>
      </c>
      <c r="R4104">
        <f t="shared" si="338"/>
        <v>22.83</v>
      </c>
      <c r="S4104" s="16">
        <f t="shared" si="339"/>
        <v>42475.848067129627</v>
      </c>
      <c r="T4104" s="16">
        <f t="shared" si="340"/>
        <v>42505.848067129627</v>
      </c>
      <c r="U4104">
        <f t="shared" si="336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 t="s">
        <v>8315</v>
      </c>
      <c r="P4105" t="s">
        <v>8316</v>
      </c>
      <c r="Q4105" s="9">
        <f t="shared" si="337"/>
        <v>10</v>
      </c>
      <c r="R4105">
        <f t="shared" si="338"/>
        <v>16.670000000000002</v>
      </c>
      <c r="S4105" s="16">
        <f t="shared" si="339"/>
        <v>42188.83293981482</v>
      </c>
      <c r="T4105" s="16">
        <f t="shared" si="340"/>
        <v>42242.772222222222</v>
      </c>
      <c r="U4105">
        <f t="shared" si="336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 t="s">
        <v>8315</v>
      </c>
      <c r="P4106" t="s">
        <v>8316</v>
      </c>
      <c r="Q4106" s="9">
        <f t="shared" si="337"/>
        <v>21</v>
      </c>
      <c r="R4106">
        <f t="shared" si="338"/>
        <v>45.79</v>
      </c>
      <c r="S4106" s="16">
        <f t="shared" si="339"/>
        <v>42640.278171296297</v>
      </c>
      <c r="T4106" s="16">
        <f t="shared" si="340"/>
        <v>42670.278171296297</v>
      </c>
      <c r="U4106">
        <f t="shared" si="336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 t="s">
        <v>8315</v>
      </c>
      <c r="P4107" t="s">
        <v>8316</v>
      </c>
      <c r="Q4107" s="9">
        <f t="shared" si="337"/>
        <v>7</v>
      </c>
      <c r="R4107">
        <f t="shared" si="338"/>
        <v>383.33</v>
      </c>
      <c r="S4107" s="16">
        <f t="shared" si="339"/>
        <v>42697.010520833333</v>
      </c>
      <c r="T4107" s="16">
        <f t="shared" si="340"/>
        <v>42730.010520833333</v>
      </c>
      <c r="U4107">
        <f t="shared" si="336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 t="s">
        <v>8315</v>
      </c>
      <c r="P4108" t="s">
        <v>8316</v>
      </c>
      <c r="Q4108" s="9">
        <f t="shared" si="337"/>
        <v>71</v>
      </c>
      <c r="R4108">
        <f t="shared" si="338"/>
        <v>106.97</v>
      </c>
      <c r="S4108" s="16">
        <f t="shared" si="339"/>
        <v>42053.049375000002</v>
      </c>
      <c r="T4108" s="16">
        <f t="shared" si="340"/>
        <v>42096.041666666672</v>
      </c>
      <c r="U4108">
        <f t="shared" si="336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 t="s">
        <v>8315</v>
      </c>
      <c r="P4109" t="s">
        <v>8316</v>
      </c>
      <c r="Q4109" s="9">
        <f t="shared" si="337"/>
        <v>2</v>
      </c>
      <c r="R4109">
        <f t="shared" si="338"/>
        <v>10.25</v>
      </c>
      <c r="S4109" s="16">
        <f t="shared" si="339"/>
        <v>41883.916678240741</v>
      </c>
      <c r="T4109" s="16">
        <f t="shared" si="340"/>
        <v>41906.916678240741</v>
      </c>
      <c r="U4109">
        <f t="shared" si="336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 t="s">
        <v>8315</v>
      </c>
      <c r="P4110" t="s">
        <v>8316</v>
      </c>
      <c r="Q4110" s="9">
        <f t="shared" si="337"/>
        <v>2</v>
      </c>
      <c r="R4110">
        <f t="shared" si="338"/>
        <v>59</v>
      </c>
      <c r="S4110" s="16">
        <f t="shared" si="339"/>
        <v>42767.031678240746</v>
      </c>
      <c r="T4110" s="16">
        <f t="shared" si="340"/>
        <v>42797.208333333328</v>
      </c>
      <c r="U4110">
        <f t="shared" si="336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 t="s">
        <v>8315</v>
      </c>
      <c r="P4111" t="s">
        <v>8316</v>
      </c>
      <c r="Q4111" s="9">
        <f t="shared" si="337"/>
        <v>0</v>
      </c>
      <c r="R4111">
        <f t="shared" si="338"/>
        <v>0</v>
      </c>
      <c r="S4111" s="16">
        <f t="shared" si="339"/>
        <v>42307.539398148147</v>
      </c>
      <c r="T4111" s="16">
        <f t="shared" si="340"/>
        <v>42337.581064814818</v>
      </c>
      <c r="U4111">
        <f t="shared" si="336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 t="s">
        <v>8315</v>
      </c>
      <c r="P4112" t="s">
        <v>8316</v>
      </c>
      <c r="Q4112" s="9">
        <f t="shared" si="337"/>
        <v>29</v>
      </c>
      <c r="R4112">
        <f t="shared" si="338"/>
        <v>14.33</v>
      </c>
      <c r="S4112" s="16">
        <f t="shared" si="339"/>
        <v>42512.626747685179</v>
      </c>
      <c r="T4112" s="16">
        <f t="shared" si="340"/>
        <v>42572.626747685179</v>
      </c>
      <c r="U4112">
        <f t="shared" si="336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 t="s">
        <v>8315</v>
      </c>
      <c r="P4113" t="s">
        <v>8316</v>
      </c>
      <c r="Q4113" s="9">
        <f t="shared" si="337"/>
        <v>3</v>
      </c>
      <c r="R4113">
        <f t="shared" si="338"/>
        <v>15.67</v>
      </c>
      <c r="S4113" s="16">
        <f t="shared" si="339"/>
        <v>42029.135879629626</v>
      </c>
      <c r="T4113" s="16">
        <f t="shared" si="340"/>
        <v>42059.135879629626</v>
      </c>
      <c r="U4113">
        <f t="shared" si="336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 t="s">
        <v>8315</v>
      </c>
      <c r="P4114" t="s">
        <v>8316</v>
      </c>
      <c r="Q4114" s="9">
        <f t="shared" si="337"/>
        <v>0</v>
      </c>
      <c r="R4114">
        <f t="shared" si="338"/>
        <v>1</v>
      </c>
      <c r="S4114" s="16">
        <f t="shared" si="339"/>
        <v>42400.946597222224</v>
      </c>
      <c r="T4114" s="16">
        <f t="shared" si="340"/>
        <v>42428</v>
      </c>
      <c r="U4114">
        <f t="shared" si="336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 t="s">
        <v>8315</v>
      </c>
      <c r="P4115" t="s">
        <v>8316</v>
      </c>
      <c r="Q4115" s="9">
        <f t="shared" si="337"/>
        <v>0</v>
      </c>
      <c r="R4115">
        <f t="shared" si="338"/>
        <v>1</v>
      </c>
      <c r="S4115" s="16">
        <f t="shared" si="339"/>
        <v>42358.573182870372</v>
      </c>
      <c r="T4115" s="16">
        <f t="shared" si="340"/>
        <v>42377.273611111115</v>
      </c>
      <c r="U4115">
        <f t="shared" si="336"/>
        <v>2015</v>
      </c>
    </row>
  </sheetData>
  <autoFilter ref="A1:T4115" xr:uid="{00000000-0001-0000-0000-000000000000}"/>
  <sortState xmlns:xlrd2="http://schemas.microsoft.com/office/spreadsheetml/2017/richdata2" ref="A2:O4116">
    <sortCondition ref="A1:A4116"/>
  </sortState>
  <conditionalFormatting sqref="F1:F1048576">
    <cfRule type="cellIs" dxfId="4" priority="4" operator="equal">
      <formula>"canceled"</formula>
    </cfRule>
    <cfRule type="cellIs" dxfId="3" priority="5" operator="equal">
      <formula>"failed"</formula>
    </cfRule>
    <cfRule type="cellIs" dxfId="2" priority="6" operator="equal">
      <formula>"canceled 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Q1:Q1048576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percentile" val="50"/>
        <cfvo type="max"/>
        <color rgb="FFFF0000"/>
        <color theme="4" tint="0.39997558519241921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D5D3E-3AEF-4867-AFE2-A77058A9CA14}">
  <dimension ref="A1:E18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8358</v>
      </c>
      <c r="B1" t="s">
        <v>8315</v>
      </c>
    </row>
    <row r="2" spans="1:5" x14ac:dyDescent="0.25">
      <c r="A2" s="13" t="s">
        <v>8379</v>
      </c>
      <c r="B2" t="s">
        <v>8364</v>
      </c>
    </row>
    <row r="4" spans="1:5" x14ac:dyDescent="0.25">
      <c r="A4" s="13" t="s">
        <v>8363</v>
      </c>
      <c r="B4" s="13" t="s">
        <v>8362</v>
      </c>
    </row>
    <row r="5" spans="1:5" x14ac:dyDescent="0.25">
      <c r="A5" s="13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7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5">
      <c r="A7" s="17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5">
      <c r="A8" s="17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5">
      <c r="A9" s="17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5">
      <c r="A10" s="17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5">
      <c r="A11" s="17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5">
      <c r="A12" s="17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5">
      <c r="A13" s="17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5">
      <c r="A14" s="17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5">
      <c r="A15" s="17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25">
      <c r="A16" s="17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5">
      <c r="A17" s="17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5">
      <c r="A18" s="17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EF090-BB71-4F86-903A-FFA96C43F614}">
  <dimension ref="A1:H13"/>
  <sheetViews>
    <sheetView workbookViewId="0">
      <selection activeCell="G26" sqref="G26"/>
    </sheetView>
  </sheetViews>
  <sheetFormatPr defaultRowHeight="15" x14ac:dyDescent="0.25"/>
  <cols>
    <col min="1" max="1" width="14" bestFit="1" customWidth="1"/>
    <col min="2" max="2" width="14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0" t="s">
        <v>8382</v>
      </c>
      <c r="B1" s="10" t="s">
        <v>8414</v>
      </c>
      <c r="C1" s="10" t="s">
        <v>8398</v>
      </c>
      <c r="D1" s="10" t="s">
        <v>8399</v>
      </c>
      <c r="E1" s="10" t="s">
        <v>8400</v>
      </c>
      <c r="F1" s="10" t="s">
        <v>8401</v>
      </c>
      <c r="G1" s="10" t="s">
        <v>8402</v>
      </c>
      <c r="H1" s="10" t="s">
        <v>8403</v>
      </c>
    </row>
    <row r="2" spans="1:8" x14ac:dyDescent="0.25">
      <c r="A2" t="s">
        <v>8404</v>
      </c>
      <c r="B2">
        <f>COUNTIFS(KickStarter!$P:$P, "plays", KickStarter!$D:$D, "&gt;=0", KickStarter!$D:$D, "&lt;1000", KickStarter!$F:$F, "successful")</f>
        <v>141</v>
      </c>
      <c r="C2">
        <f>COUNTIFS(KickStarter!$P:$P, "plays", KickStarter!$D:$D, "&gt;=0", KickStarter!$D:$D, "&lt;1000", KickStarter!$F:$F, "failed")</f>
        <v>45</v>
      </c>
      <c r="D2">
        <f>COUNTIFS(KickStarter!$P:$P, "plays", KickStarter!$D:$D, "&gt;=0", KickStarter!$D:$D, "&lt;1000", KickStarter!$F:$F, "canceled")</f>
        <v>0</v>
      </c>
      <c r="E2">
        <f>SUM(B2:D2)</f>
        <v>186</v>
      </c>
      <c r="F2" s="19">
        <f>B2/$E2</f>
        <v>0.75806451612903225</v>
      </c>
      <c r="G2" s="19">
        <f t="shared" ref="G2:H13" si="0">C2/$E2</f>
        <v>0.24193548387096775</v>
      </c>
      <c r="H2" s="19">
        <f t="shared" si="0"/>
        <v>0</v>
      </c>
    </row>
    <row r="3" spans="1:8" x14ac:dyDescent="0.25">
      <c r="A3" t="s">
        <v>8405</v>
      </c>
      <c r="B3">
        <f>COUNTIFS(KickStarter!$P:$P, "plays", KickStarter!$D:$D, "&gt;=1000", KickStarter!$D:$D, "&lt;5000", KickStarter!$F:$F, "successful")</f>
        <v>388</v>
      </c>
      <c r="C3">
        <f>COUNTIFS(KickStarter!$P:$P, "plays", KickStarter!$D:$D, "&gt;=1000", KickStarter!$D:$D, "&lt;5000", KickStarter!$F:$F, "failed")</f>
        <v>146</v>
      </c>
      <c r="D3">
        <f>COUNTIFS(KickStarter!$P:$P, "plays", KickStarter!$D:$D, "&gt;=1000", KickStarter!$D:$D, "&lt;5000", KickStarter!$F:$F, "canceled")</f>
        <v>0</v>
      </c>
      <c r="E3">
        <f t="shared" ref="E3:E13" si="1">SUM(B3:D3)</f>
        <v>534</v>
      </c>
      <c r="F3" s="19">
        <f t="shared" ref="F3:F13" si="2">B3/$E3</f>
        <v>0.72659176029962547</v>
      </c>
      <c r="G3" s="19">
        <f t="shared" si="0"/>
        <v>0.27340823970037453</v>
      </c>
      <c r="H3" s="19">
        <f t="shared" si="0"/>
        <v>0</v>
      </c>
    </row>
    <row r="4" spans="1:8" x14ac:dyDescent="0.25">
      <c r="A4" t="s">
        <v>8415</v>
      </c>
      <c r="B4">
        <f>COUNTIFS(KickStarter!$P:$P, "plays", KickStarter!$D:$D, "&gt;5000", KickStarter!$D:$D, "&lt;10000", KickStarter!$F:$F, "successful")</f>
        <v>44</v>
      </c>
      <c r="C4">
        <f>COUNTIFS(KickStarter!$P:$P, "plays", KickStarter!$D:$D, "&gt;5000", KickStarter!$D:$D, "&lt;10000", KickStarter!$F:$F, "failed")</f>
        <v>41</v>
      </c>
      <c r="D4">
        <f>COUNTIFS(KickStarter!$P:$P, "plays", KickStarter!$D:$D, "&gt;5000", KickStarter!$D:$D, "&lt;10000", KickStarter!$F:$F, "canceled")</f>
        <v>0</v>
      </c>
      <c r="E4">
        <f t="shared" si="1"/>
        <v>85</v>
      </c>
      <c r="F4" s="19">
        <f t="shared" si="2"/>
        <v>0.51764705882352946</v>
      </c>
      <c r="G4" s="19">
        <f t="shared" si="0"/>
        <v>0.4823529411764706</v>
      </c>
      <c r="H4" s="19">
        <f t="shared" si="0"/>
        <v>0</v>
      </c>
    </row>
    <row r="5" spans="1:8" x14ac:dyDescent="0.25">
      <c r="A5" t="s">
        <v>8406</v>
      </c>
      <c r="B5">
        <f>COUNTIFS(KickStarter!$P:$P, "plays", KickStarter!$D:$D, "&gt;=10000", KickStarter!$D:$D, "&lt;15000", KickStarter!$F:$F, "successful")</f>
        <v>39</v>
      </c>
      <c r="C5">
        <f>COUNTIFS(KickStarter!$P:$P, "plays", KickStarter!$D:$D, "&gt;=10000", KickStarter!$D:$D, "&lt;15000", KickStarter!$F:$F, "failed")</f>
        <v>33</v>
      </c>
      <c r="D5">
        <f>COUNTIFS(KickStarter!$P:$P, "plays", KickStarter!$D:$D, "&gt;=10000", KickStarter!$D:$D, "&lt;15000", KickStarter!$F:$F, "canceled")</f>
        <v>0</v>
      </c>
      <c r="E5">
        <f t="shared" si="1"/>
        <v>72</v>
      </c>
      <c r="F5" s="19">
        <f t="shared" si="2"/>
        <v>0.54166666666666663</v>
      </c>
      <c r="G5" s="19">
        <f t="shared" si="0"/>
        <v>0.45833333333333331</v>
      </c>
      <c r="H5" s="19">
        <f t="shared" si="0"/>
        <v>0</v>
      </c>
    </row>
    <row r="6" spans="1:8" x14ac:dyDescent="0.25">
      <c r="A6" t="s">
        <v>8408</v>
      </c>
      <c r="B6">
        <f>COUNTIFS(KickStarter!$P:$P, "plays", KickStarter!$D:$D, "&gt;=15000", KickStarter!$D:$D, "&lt;20000", KickStarter!$F:$F, "successful")</f>
        <v>12</v>
      </c>
      <c r="C6">
        <f>COUNTIFS(KickStarter!$P:$P, "plays", KickStarter!$D:$D, "&gt;=15000", KickStarter!$D:$D, "&lt;20000", KickStarter!$F:$F, "failed")</f>
        <v>12</v>
      </c>
      <c r="D6">
        <f>COUNTIFS(KickStarter!$P:$P, "plays", KickStarter!$D:$D, "&gt;=15000", KickStarter!$D:$D, "&lt;20000", KickStarter!$F:$F, "canceled")</f>
        <v>0</v>
      </c>
      <c r="E6">
        <f t="shared" si="1"/>
        <v>24</v>
      </c>
      <c r="F6" s="19">
        <f t="shared" si="2"/>
        <v>0.5</v>
      </c>
      <c r="G6" s="19">
        <f t="shared" si="0"/>
        <v>0.5</v>
      </c>
      <c r="H6" s="19">
        <f t="shared" si="0"/>
        <v>0</v>
      </c>
    </row>
    <row r="7" spans="1:8" x14ac:dyDescent="0.25">
      <c r="A7" t="s">
        <v>8407</v>
      </c>
      <c r="B7">
        <f>COUNTIFS(KickStarter!$P:$P, "plays", KickStarter!$D:$D, "&gt;=20000", KickStarter!$D:$D, "&lt;25000", KickStarter!$F:$F, "successful")</f>
        <v>9</v>
      </c>
      <c r="C7">
        <f>COUNTIFS(KickStarter!$P:$P, "plays", KickStarter!$D:$D, "&gt;=20000", KickStarter!$D:$D, "&lt;25000", KickStarter!$F:$F, "failed")</f>
        <v>11</v>
      </c>
      <c r="D7">
        <f>COUNTIFS(KickStarter!$P:$P, "plays", KickStarter!$D:$D, "&gt;=20000", KickStarter!$D:$D, "&lt;25000", KickStarter!$F:$F, "canceled")</f>
        <v>0</v>
      </c>
      <c r="E7">
        <f t="shared" si="1"/>
        <v>20</v>
      </c>
      <c r="F7" s="19">
        <f t="shared" si="2"/>
        <v>0.45</v>
      </c>
      <c r="G7" s="19">
        <f t="shared" si="0"/>
        <v>0.55000000000000004</v>
      </c>
      <c r="H7" s="19">
        <f t="shared" si="0"/>
        <v>0</v>
      </c>
    </row>
    <row r="8" spans="1:8" x14ac:dyDescent="0.25">
      <c r="A8" t="s">
        <v>8409</v>
      </c>
      <c r="B8">
        <f>COUNTIFS(KickStarter!$P:$P, "plays", KickStarter!$D:$D, "&gt;=25000", KickStarter!$D:$D, "&lt;30000", KickStarter!$F:$F, "successful")</f>
        <v>1</v>
      </c>
      <c r="C8">
        <f>COUNTIFS(KickStarter!$P:$P, "plays", KickStarter!$D:$D, "&gt;=25000", KickStarter!$D:$D, "&lt;30000", KickStarter!$F:$F, "failed")</f>
        <v>4</v>
      </c>
      <c r="D8">
        <f>COUNTIFS(KickStarter!$P:$P, "plays", KickStarter!$D:$D, "&gt;=25000", KickStarter!$D:$D, "&lt;30000", KickStarter!$F:$F, "canceled")</f>
        <v>0</v>
      </c>
      <c r="E8">
        <f t="shared" si="1"/>
        <v>5</v>
      </c>
      <c r="F8" s="19">
        <f t="shared" si="2"/>
        <v>0.2</v>
      </c>
      <c r="G8" s="19">
        <f t="shared" si="0"/>
        <v>0.8</v>
      </c>
      <c r="H8" s="19">
        <f t="shared" si="0"/>
        <v>0</v>
      </c>
    </row>
    <row r="9" spans="1:8" x14ac:dyDescent="0.25">
      <c r="A9" t="s">
        <v>8410</v>
      </c>
      <c r="B9">
        <f>COUNTIFS(KickStarter!$P:$P, "plays", KickStarter!$D:$D, "&gt;=30000", KickStarter!$D:$D, "&lt;35000", KickStarter!$F:$F, "successful")</f>
        <v>3</v>
      </c>
      <c r="C9">
        <f>COUNTIFS(KickStarter!$P:$P, "plays", KickStarter!$D:$D, "&gt;=30000", KickStarter!$D:$D, "&lt;35000", KickStarter!$F:$F, "failed")</f>
        <v>8</v>
      </c>
      <c r="D9">
        <f>COUNTIFS(KickStarter!$P:$P, "plays", KickStarter!$D:$D, "&gt;=30000", KickStarter!$D:$D, "&lt;35000", KickStarter!$F:$F, "canceled")</f>
        <v>0</v>
      </c>
      <c r="E9">
        <f t="shared" si="1"/>
        <v>11</v>
      </c>
      <c r="F9" s="19">
        <f t="shared" si="2"/>
        <v>0.27272727272727271</v>
      </c>
      <c r="G9" s="19">
        <f t="shared" si="0"/>
        <v>0.72727272727272729</v>
      </c>
      <c r="H9" s="19">
        <f t="shared" si="0"/>
        <v>0</v>
      </c>
    </row>
    <row r="10" spans="1:8" x14ac:dyDescent="0.25">
      <c r="A10" t="s">
        <v>8411</v>
      </c>
      <c r="B10">
        <f>COUNTIFS(KickStarter!$P:$P, "plays", KickStarter!$D:$D, "&gt;=35000", KickStarter!$D:$D, "&lt;40000", KickStarter!$F:$F, "successful")</f>
        <v>4</v>
      </c>
      <c r="C10">
        <f>COUNTIFS(KickStarter!$P:$P, "plays", KickStarter!$D:$D, "&gt;=35000", KickStarter!$D:$D, "&lt;40000", KickStarter!$F:$F, "failed")</f>
        <v>2</v>
      </c>
      <c r="D10">
        <f>COUNTIFS(KickStarter!$P:$P, "plays", KickStarter!$D:$D, "&gt;=35000", KickStarter!$D:$D, "&lt;40000", KickStarter!$F:$F, "canceled")</f>
        <v>0</v>
      </c>
      <c r="E10">
        <f t="shared" si="1"/>
        <v>6</v>
      </c>
      <c r="F10" s="19">
        <f t="shared" si="2"/>
        <v>0.66666666666666663</v>
      </c>
      <c r="G10" s="19">
        <f t="shared" si="0"/>
        <v>0.33333333333333331</v>
      </c>
      <c r="H10" s="19">
        <f t="shared" si="0"/>
        <v>0</v>
      </c>
    </row>
    <row r="11" spans="1:8" x14ac:dyDescent="0.25">
      <c r="A11" t="s">
        <v>8412</v>
      </c>
      <c r="B11">
        <f>COUNTIFS(KickStarter!$P:$P, "plays", KickStarter!$D:$D, "&gt;=40000", KickStarter!$D:$D, "&lt;45000", KickStarter!$F:$F, "successful")</f>
        <v>2</v>
      </c>
      <c r="C11">
        <f>COUNTIFS(KickStarter!$P:$P, "plays", KickStarter!$D:$D, "&gt;=40000", KickStarter!$D:$D, "&lt;45000", KickStarter!$F:$F, "failed")</f>
        <v>1</v>
      </c>
      <c r="D11">
        <f>COUNTIFS(KickStarter!$P:$P, "plays", KickStarter!$D:$D, "&gt;=40000", KickStarter!$D:$D, "&lt;45000", KickStarter!$F:$F, "canceled")</f>
        <v>0</v>
      </c>
      <c r="E11">
        <f t="shared" si="1"/>
        <v>3</v>
      </c>
      <c r="F11" s="19">
        <f t="shared" si="2"/>
        <v>0.66666666666666663</v>
      </c>
      <c r="G11" s="19">
        <f t="shared" si="0"/>
        <v>0.33333333333333331</v>
      </c>
      <c r="H11" s="19">
        <f t="shared" si="0"/>
        <v>0</v>
      </c>
    </row>
    <row r="12" spans="1:8" x14ac:dyDescent="0.25">
      <c r="A12" t="s">
        <v>8416</v>
      </c>
      <c r="B12">
        <f>COUNTIFS(KickStarter!$P:$P, "plays", KickStarter!$D:$D, "&gt;=45000", KickStarter!$D:$D, "&lt;50000", KickStarter!$F:$F, "successful")</f>
        <v>0</v>
      </c>
      <c r="C12">
        <f>COUNTIFS(KickStarter!$P:$P, "plays", KickStarter!$D:$D, "&gt;=45000", KickStarter!$D:$D, "&lt;50000", KickStarter!$F:$F, "failed")</f>
        <v>1</v>
      </c>
      <c r="D12">
        <f>COUNTIFS(KickStarter!$P:$P, "plays", KickStarter!$D:$D, "&gt;=45000", KickStarter!$D:$D, "&lt;50000", KickStarter!$F:$F, "canceled")</f>
        <v>0</v>
      </c>
      <c r="E12">
        <f t="shared" si="1"/>
        <v>1</v>
      </c>
      <c r="F12" s="19">
        <f t="shared" si="2"/>
        <v>0</v>
      </c>
      <c r="G12" s="19">
        <f t="shared" si="0"/>
        <v>1</v>
      </c>
      <c r="H12" s="19">
        <f t="shared" si="0"/>
        <v>0</v>
      </c>
    </row>
    <row r="13" spans="1:8" x14ac:dyDescent="0.25">
      <c r="A13" t="s">
        <v>8413</v>
      </c>
      <c r="B13">
        <f>COUNTIFS(KickStarter!$P:$P, "plays", KickStarter!$D:$D, "&gt;=50000", KickStarter!$F:$F, "successful")</f>
        <v>2</v>
      </c>
      <c r="C13">
        <f>COUNTIFS(KickStarter!$P:$P, "plays", KickStarter!$D:$D, "&gt;=50000", KickStarter!$F:$F, "failed")</f>
        <v>14</v>
      </c>
      <c r="D13">
        <f>COUNTIFS(KickStarter!$P:$P, "plays", KickStarter!$D:$D, "&gt;=50000", KickStarter!$F:$F, "canceled")</f>
        <v>0</v>
      </c>
      <c r="E13">
        <f t="shared" si="1"/>
        <v>16</v>
      </c>
      <c r="F13" s="19">
        <f t="shared" si="2"/>
        <v>0.125</v>
      </c>
      <c r="G13" s="19">
        <f t="shared" si="0"/>
        <v>0.875</v>
      </c>
      <c r="H13" s="19">
        <f t="shared" si="0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33712-2FA2-44C7-B0AB-D3E10027F8BA}">
  <dimension ref="A2:F7"/>
  <sheetViews>
    <sheetView workbookViewId="0">
      <selection activeCell="G54" sqref="G5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0.85546875" bestFit="1" customWidth="1"/>
    <col min="8" max="8" width="7.5703125" bestFit="1" customWidth="1"/>
    <col min="9" max="9" width="13.85546875" bestFit="1" customWidth="1"/>
    <col min="10" max="10" width="12" bestFit="1" customWidth="1"/>
    <col min="11" max="11" width="5.140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2" max="22" width="9.1406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2" spans="1:6" x14ac:dyDescent="0.25">
      <c r="A2" s="13" t="s">
        <v>8222</v>
      </c>
      <c r="B2" t="s">
        <v>8364</v>
      </c>
    </row>
    <row r="4" spans="1:6" x14ac:dyDescent="0.25">
      <c r="A4" s="13" t="s">
        <v>8363</v>
      </c>
      <c r="B4" s="13" t="s">
        <v>8362</v>
      </c>
    </row>
    <row r="5" spans="1:6" x14ac:dyDescent="0.25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8315</v>
      </c>
      <c r="B6" s="15">
        <v>37</v>
      </c>
      <c r="C6" s="15">
        <v>493</v>
      </c>
      <c r="D6" s="15">
        <v>24</v>
      </c>
      <c r="E6" s="15">
        <v>839</v>
      </c>
      <c r="F6" s="15">
        <v>1393</v>
      </c>
    </row>
    <row r="7" spans="1:6" x14ac:dyDescent="0.25">
      <c r="A7" s="14" t="s">
        <v>8361</v>
      </c>
      <c r="B7" s="15">
        <v>37</v>
      </c>
      <c r="C7" s="15">
        <v>493</v>
      </c>
      <c r="D7" s="15">
        <v>24</v>
      </c>
      <c r="E7" s="15">
        <v>839</v>
      </c>
      <c r="F7" s="15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34971-F2C3-4B40-B290-D64A11E8B85A}">
  <dimension ref="A1:E7"/>
  <sheetViews>
    <sheetView workbookViewId="0">
      <selection activeCell="A27" sqref="A27:XFD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8358</v>
      </c>
      <c r="B2" t="s">
        <v>8364</v>
      </c>
    </row>
    <row r="4" spans="1:5" x14ac:dyDescent="0.25">
      <c r="A4" s="13" t="s">
        <v>8363</v>
      </c>
      <c r="B4" s="13" t="s">
        <v>8362</v>
      </c>
    </row>
    <row r="5" spans="1:5" x14ac:dyDescent="0.25">
      <c r="A5" s="13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5">
      <c r="A7" s="14" t="s">
        <v>8361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DF4F1-8225-4D5C-8EE9-BACCBB74E090}">
  <dimension ref="A1:F18"/>
  <sheetViews>
    <sheetView topLeftCell="E1"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8358</v>
      </c>
      <c r="B1" t="s">
        <v>8364</v>
      </c>
    </row>
    <row r="2" spans="1:6" x14ac:dyDescent="0.25">
      <c r="A2" s="13" t="s">
        <v>8379</v>
      </c>
      <c r="B2" t="s">
        <v>8364</v>
      </c>
    </row>
    <row r="4" spans="1:6" x14ac:dyDescent="0.25">
      <c r="A4" s="13" t="s">
        <v>8363</v>
      </c>
      <c r="B4" s="13" t="s">
        <v>8362</v>
      </c>
    </row>
    <row r="5" spans="1:6" x14ac:dyDescent="0.25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5">
        <v>34</v>
      </c>
      <c r="C6" s="15">
        <v>149</v>
      </c>
      <c r="D6" s="15">
        <v>2</v>
      </c>
      <c r="E6" s="15">
        <v>182</v>
      </c>
      <c r="F6" s="15">
        <v>367</v>
      </c>
    </row>
    <row r="7" spans="1:6" x14ac:dyDescent="0.25">
      <c r="A7" s="17" t="s">
        <v>8374</v>
      </c>
      <c r="B7" s="15">
        <v>27</v>
      </c>
      <c r="C7" s="15">
        <v>106</v>
      </c>
      <c r="D7" s="15">
        <v>18</v>
      </c>
      <c r="E7" s="15">
        <v>202</v>
      </c>
      <c r="F7" s="15">
        <v>353</v>
      </c>
    </row>
    <row r="8" spans="1:6" x14ac:dyDescent="0.25">
      <c r="A8" s="17" t="s">
        <v>8375</v>
      </c>
      <c r="B8" s="15">
        <v>28</v>
      </c>
      <c r="C8" s="15">
        <v>108</v>
      </c>
      <c r="D8" s="15">
        <v>30</v>
      </c>
      <c r="E8" s="15">
        <v>180</v>
      </c>
      <c r="F8" s="15">
        <v>346</v>
      </c>
    </row>
    <row r="9" spans="1:6" x14ac:dyDescent="0.25">
      <c r="A9" s="17" t="s">
        <v>8376</v>
      </c>
      <c r="B9" s="15">
        <v>27</v>
      </c>
      <c r="C9" s="15">
        <v>102</v>
      </c>
      <c r="D9" s="15"/>
      <c r="E9" s="15">
        <v>192</v>
      </c>
      <c r="F9" s="15">
        <v>321</v>
      </c>
    </row>
    <row r="10" spans="1:6" x14ac:dyDescent="0.25">
      <c r="A10" s="17" t="s">
        <v>8367</v>
      </c>
      <c r="B10" s="15">
        <v>26</v>
      </c>
      <c r="C10" s="15">
        <v>126</v>
      </c>
      <c r="D10" s="15"/>
      <c r="E10" s="15">
        <v>234</v>
      </c>
      <c r="F10" s="15">
        <v>386</v>
      </c>
    </row>
    <row r="11" spans="1:6" x14ac:dyDescent="0.25">
      <c r="A11" s="17" t="s">
        <v>8377</v>
      </c>
      <c r="B11" s="15">
        <v>27</v>
      </c>
      <c r="C11" s="15">
        <v>147</v>
      </c>
      <c r="D11" s="15"/>
      <c r="E11" s="15">
        <v>211</v>
      </c>
      <c r="F11" s="15">
        <v>385</v>
      </c>
    </row>
    <row r="12" spans="1:6" x14ac:dyDescent="0.25">
      <c r="A12" s="17" t="s">
        <v>8368</v>
      </c>
      <c r="B12" s="15">
        <v>43</v>
      </c>
      <c r="C12" s="15">
        <v>150</v>
      </c>
      <c r="D12" s="15"/>
      <c r="E12" s="15">
        <v>194</v>
      </c>
      <c r="F12" s="15">
        <v>387</v>
      </c>
    </row>
    <row r="13" spans="1:6" x14ac:dyDescent="0.25">
      <c r="A13" s="17" t="s">
        <v>8369</v>
      </c>
      <c r="B13" s="15">
        <v>33</v>
      </c>
      <c r="C13" s="15">
        <v>134</v>
      </c>
      <c r="D13" s="15"/>
      <c r="E13" s="15">
        <v>166</v>
      </c>
      <c r="F13" s="15">
        <v>333</v>
      </c>
    </row>
    <row r="14" spans="1:6" x14ac:dyDescent="0.25">
      <c r="A14" s="17" t="s">
        <v>8370</v>
      </c>
      <c r="B14" s="15">
        <v>24</v>
      </c>
      <c r="C14" s="15">
        <v>127</v>
      </c>
      <c r="D14" s="15"/>
      <c r="E14" s="15">
        <v>147</v>
      </c>
      <c r="F14" s="15">
        <v>298</v>
      </c>
    </row>
    <row r="15" spans="1:6" x14ac:dyDescent="0.25">
      <c r="A15" s="17" t="s">
        <v>8371</v>
      </c>
      <c r="B15" s="15">
        <v>20</v>
      </c>
      <c r="C15" s="15">
        <v>149</v>
      </c>
      <c r="D15" s="15"/>
      <c r="E15" s="15">
        <v>183</v>
      </c>
      <c r="F15" s="15">
        <v>352</v>
      </c>
    </row>
    <row r="16" spans="1:6" x14ac:dyDescent="0.25">
      <c r="A16" s="17" t="s">
        <v>8372</v>
      </c>
      <c r="B16" s="15">
        <v>37</v>
      </c>
      <c r="C16" s="15">
        <v>114</v>
      </c>
      <c r="D16" s="15"/>
      <c r="E16" s="15">
        <v>183</v>
      </c>
      <c r="F16" s="15">
        <v>334</v>
      </c>
    </row>
    <row r="17" spans="1:6" x14ac:dyDescent="0.25">
      <c r="A17" s="17" t="s">
        <v>8378</v>
      </c>
      <c r="B17" s="15">
        <v>23</v>
      </c>
      <c r="C17" s="15">
        <v>118</v>
      </c>
      <c r="D17" s="15"/>
      <c r="E17" s="15">
        <v>111</v>
      </c>
      <c r="F17" s="15">
        <v>252</v>
      </c>
    </row>
    <row r="18" spans="1:6" x14ac:dyDescent="0.25">
      <c r="A18" s="17" t="s">
        <v>8361</v>
      </c>
      <c r="B18" s="15">
        <v>349</v>
      </c>
      <c r="C18" s="15">
        <v>1530</v>
      </c>
      <c r="D18" s="15">
        <v>50</v>
      </c>
      <c r="E18" s="15">
        <v>2185</v>
      </c>
      <c r="F18" s="15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2E60E-1DFA-46F4-8F41-E7B67D167E74}">
  <dimension ref="A1:E6"/>
  <sheetViews>
    <sheetView workbookViewId="0">
      <selection activeCell="E2" sqref="E2:E6"/>
    </sheetView>
  </sheetViews>
  <sheetFormatPr defaultRowHeight="15" x14ac:dyDescent="0.25"/>
  <cols>
    <col min="1" max="1" width="17.5703125" customWidth="1"/>
    <col min="2" max="2" width="39.42578125" customWidth="1"/>
  </cols>
  <sheetData>
    <row r="1" spans="1:5" x14ac:dyDescent="0.25">
      <c r="A1" s="10" t="s">
        <v>8380</v>
      </c>
      <c r="B1" s="10" t="s">
        <v>8381</v>
      </c>
      <c r="C1" s="10" t="s">
        <v>8382</v>
      </c>
      <c r="D1" s="10" t="s">
        <v>8383</v>
      </c>
      <c r="E1" s="10" t="s">
        <v>8307</v>
      </c>
    </row>
    <row r="2" spans="1:5" ht="60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KickStarter!B:R, 17, FALSE)</f>
        <v>51.79</v>
      </c>
    </row>
    <row r="3" spans="1:5" ht="60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KickStarter!B:R, 17, FALSE)</f>
        <v>36.07</v>
      </c>
    </row>
    <row r="4" spans="1:5" ht="60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KickStarter!B:R, 17, FALSE)</f>
        <v>33.03</v>
      </c>
    </row>
    <row r="5" spans="1:5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KickStarter!B:R, 17, FALSE)</f>
        <v>44.92</v>
      </c>
    </row>
    <row r="6" spans="1:5" ht="60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KickStarter!B:R, 17, FALSE)</f>
        <v>36.61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CF4DC-7F88-4E7C-8642-1123AF9E1D54}">
  <dimension ref="A1:C14"/>
  <sheetViews>
    <sheetView zoomScale="70" zoomScaleNormal="70" workbookViewId="0">
      <selection activeCell="E15" sqref="E15"/>
    </sheetView>
  </sheetViews>
  <sheetFormatPr defaultRowHeight="15" x14ac:dyDescent="0.25"/>
  <cols>
    <col min="1" max="1" width="28.42578125" bestFit="1" customWidth="1"/>
    <col min="2" max="2" width="11.140625" bestFit="1" customWidth="1"/>
    <col min="3" max="3" width="12.140625" bestFit="1" customWidth="1"/>
  </cols>
  <sheetData>
    <row r="1" spans="1:3" x14ac:dyDescent="0.25">
      <c r="B1" t="s">
        <v>8384</v>
      </c>
      <c r="C1" t="s">
        <v>8385</v>
      </c>
    </row>
    <row r="2" spans="1:3" x14ac:dyDescent="0.25">
      <c r="A2" t="s">
        <v>8386</v>
      </c>
      <c r="B2" s="18" t="e">
        <f>AVERAGE(#REF!)</f>
        <v>#REF!</v>
      </c>
      <c r="C2" s="18" t="e">
        <f>AVERAGE(#REF!)</f>
        <v>#REF!</v>
      </c>
    </row>
    <row r="3" spans="1:3" x14ac:dyDescent="0.25">
      <c r="A3" t="s">
        <v>8387</v>
      </c>
      <c r="B3" s="18" t="e">
        <f>MEDIAN(#REF!)</f>
        <v>#REF!</v>
      </c>
      <c r="C3" s="18" t="e">
        <f>MEDIAN(#REF!)</f>
        <v>#REF!</v>
      </c>
    </row>
    <row r="4" spans="1:3" x14ac:dyDescent="0.25">
      <c r="A4" t="s">
        <v>8390</v>
      </c>
      <c r="B4" s="18" t="e">
        <f>_xlfn.STDEV.P(#REF!)</f>
        <v>#REF!</v>
      </c>
      <c r="C4" s="18" t="e">
        <f>_xlfn.STDEV.P(#REF!)</f>
        <v>#REF!</v>
      </c>
    </row>
    <row r="5" spans="1:3" x14ac:dyDescent="0.25">
      <c r="A5" t="s">
        <v>8391</v>
      </c>
      <c r="B5" s="18" t="e">
        <f>_xlfn.QUARTILE.EXC(#REF!, 3)</f>
        <v>#REF!</v>
      </c>
      <c r="C5" s="18" t="e">
        <f>_xlfn.QUARTILE.EXC(#REF!, 3)</f>
        <v>#REF!</v>
      </c>
    </row>
    <row r="6" spans="1:3" x14ac:dyDescent="0.25">
      <c r="A6" t="s">
        <v>8392</v>
      </c>
      <c r="B6" s="18" t="e">
        <f>_xlfn.QUARTILE.EXC(#REF!, 1)</f>
        <v>#REF!</v>
      </c>
      <c r="C6" s="18" t="e">
        <f>_xlfn.QUARTILE.EXC(#REF!, 1)</f>
        <v>#REF!</v>
      </c>
    </row>
    <row r="7" spans="1:3" x14ac:dyDescent="0.25">
      <c r="A7" t="s">
        <v>8393</v>
      </c>
      <c r="B7" s="18" t="e">
        <f>B5-B6</f>
        <v>#REF!</v>
      </c>
      <c r="C7" s="18" t="e">
        <f>C5-C6</f>
        <v>#REF!</v>
      </c>
    </row>
    <row r="8" spans="1:3" x14ac:dyDescent="0.25">
      <c r="B8" s="18"/>
      <c r="C8" s="18"/>
    </row>
    <row r="9" spans="1:3" x14ac:dyDescent="0.25">
      <c r="A9" t="s">
        <v>8388</v>
      </c>
      <c r="B9" s="18" t="e">
        <f>AVERAGE(#REF!)</f>
        <v>#REF!</v>
      </c>
      <c r="C9" s="18" t="e">
        <f>AVERAGE(#REF!)</f>
        <v>#REF!</v>
      </c>
    </row>
    <row r="10" spans="1:3" x14ac:dyDescent="0.25">
      <c r="A10" t="s">
        <v>8389</v>
      </c>
      <c r="B10" s="18" t="e">
        <f>MEDIAN(#REF!)</f>
        <v>#REF!</v>
      </c>
      <c r="C10" s="18" t="e">
        <f>MEDIAN(#REF!)</f>
        <v>#REF!</v>
      </c>
    </row>
    <row r="11" spans="1:3" x14ac:dyDescent="0.25">
      <c r="A11" t="s">
        <v>8394</v>
      </c>
      <c r="B11" s="18" t="e">
        <f>_xlfn.STDEV.P(#REF!)</f>
        <v>#REF!</v>
      </c>
      <c r="C11" s="18" t="e">
        <f>_xlfn.STDEV.P(#REF!)</f>
        <v>#REF!</v>
      </c>
    </row>
    <row r="12" spans="1:3" x14ac:dyDescent="0.25">
      <c r="A12" t="s">
        <v>8395</v>
      </c>
      <c r="B12" s="18" t="e">
        <f>_xlfn.QUARTILE.EXC(#REF!, 3)</f>
        <v>#REF!</v>
      </c>
      <c r="C12" s="18" t="e">
        <f>_xlfn.QUARTILE.EXC(#REF!, 3)</f>
        <v>#REF!</v>
      </c>
    </row>
    <row r="13" spans="1:3" x14ac:dyDescent="0.25">
      <c r="A13" t="s">
        <v>8396</v>
      </c>
      <c r="B13" s="18" t="e">
        <f>_xlfn.QUARTILE.EXC(#REF!, 1)</f>
        <v>#REF!</v>
      </c>
      <c r="C13" s="18" t="e">
        <f>_xlfn.QUARTILE.EXC(#REF!, 1)</f>
        <v>#REF!</v>
      </c>
    </row>
    <row r="14" spans="1:3" x14ac:dyDescent="0.25">
      <c r="A14" t="s">
        <v>8397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Andres Hernandez</cp:lastModifiedBy>
  <dcterms:created xsi:type="dcterms:W3CDTF">2017-04-20T15:17:24Z</dcterms:created>
  <dcterms:modified xsi:type="dcterms:W3CDTF">2022-02-17T06:05:04Z</dcterms:modified>
</cp:coreProperties>
</file>