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gongora89\Documents\"/>
    </mc:Choice>
  </mc:AlternateContent>
  <bookViews>
    <workbookView xWindow="0" yWindow="0" windowWidth="24000" windowHeight="9630"/>
  </bookViews>
  <sheets>
    <sheet name="Datos" sheetId="1" r:id="rId1"/>
    <sheet name="Modelo" sheetId="2" r:id="rId2"/>
    <sheet name="Reg 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2" l="1"/>
  <c r="F154" i="2"/>
  <c r="F149" i="2"/>
  <c r="D134" i="2"/>
  <c r="C134" i="2"/>
  <c r="N133" i="2"/>
  <c r="F133" i="2"/>
  <c r="E133" i="2"/>
  <c r="N132" i="2"/>
  <c r="F132" i="2"/>
  <c r="E132" i="2"/>
  <c r="N131" i="2"/>
  <c r="F131" i="2"/>
  <c r="E131" i="2"/>
  <c r="N130" i="2"/>
  <c r="F130" i="2"/>
  <c r="E130" i="2"/>
  <c r="N129" i="2"/>
  <c r="F129" i="2"/>
  <c r="E129" i="2"/>
  <c r="N128" i="2"/>
  <c r="F128" i="2"/>
  <c r="E128" i="2"/>
  <c r="N127" i="2"/>
  <c r="F127" i="2"/>
  <c r="E127" i="2"/>
  <c r="N126" i="2"/>
  <c r="F126" i="2"/>
  <c r="E126" i="2"/>
  <c r="N125" i="2"/>
  <c r="F125" i="2"/>
  <c r="E125" i="2"/>
  <c r="N124" i="2"/>
  <c r="F124" i="2"/>
  <c r="E124" i="2"/>
  <c r="N123" i="2"/>
  <c r="F123" i="2"/>
  <c r="E123" i="2"/>
  <c r="N122" i="2"/>
  <c r="F122" i="2"/>
  <c r="E122" i="2"/>
  <c r="N121" i="2"/>
  <c r="F121" i="2"/>
  <c r="E121" i="2"/>
  <c r="N120" i="2"/>
  <c r="F120" i="2"/>
  <c r="E120" i="2"/>
  <c r="N119" i="2"/>
  <c r="F119" i="2"/>
  <c r="E119" i="2"/>
  <c r="N118" i="2"/>
  <c r="F118" i="2"/>
  <c r="E118" i="2"/>
  <c r="N117" i="2"/>
  <c r="F117" i="2"/>
  <c r="E117" i="2"/>
  <c r="N116" i="2"/>
  <c r="F116" i="2"/>
  <c r="E116" i="2"/>
  <c r="N115" i="2"/>
  <c r="F115" i="2"/>
  <c r="E115" i="2"/>
  <c r="N114" i="2"/>
  <c r="F114" i="2"/>
  <c r="E114" i="2"/>
  <c r="N113" i="2"/>
  <c r="F113" i="2"/>
  <c r="E113" i="2"/>
  <c r="N112" i="2"/>
  <c r="F112" i="2"/>
  <c r="E112" i="2"/>
  <c r="N111" i="2"/>
  <c r="F111" i="2"/>
  <c r="E111" i="2"/>
  <c r="N110" i="2"/>
  <c r="F110" i="2"/>
  <c r="E110" i="2"/>
  <c r="N109" i="2"/>
  <c r="F109" i="2"/>
  <c r="E109" i="2"/>
  <c r="N108" i="2"/>
  <c r="L108" i="2"/>
  <c r="F108" i="2"/>
  <c r="E108" i="2"/>
  <c r="N107" i="2"/>
  <c r="L107" i="2"/>
  <c r="F107" i="2"/>
  <c r="E107" i="2"/>
  <c r="N106" i="2"/>
  <c r="L106" i="2"/>
  <c r="F106" i="2"/>
  <c r="E106" i="2"/>
  <c r="N105" i="2"/>
  <c r="L105" i="2"/>
  <c r="F105" i="2"/>
  <c r="E105" i="2"/>
  <c r="N104" i="2"/>
  <c r="L104" i="2"/>
  <c r="F104" i="2"/>
  <c r="E104" i="2"/>
  <c r="N103" i="2"/>
  <c r="L103" i="2"/>
  <c r="F103" i="2"/>
  <c r="E103" i="2"/>
  <c r="N102" i="2"/>
  <c r="L102" i="2"/>
  <c r="F102" i="2"/>
  <c r="E102" i="2"/>
  <c r="N101" i="2"/>
  <c r="L101" i="2"/>
  <c r="F101" i="2"/>
  <c r="E101" i="2"/>
  <c r="N100" i="2"/>
  <c r="L100" i="2"/>
  <c r="F100" i="2"/>
  <c r="E100" i="2"/>
  <c r="N99" i="2"/>
  <c r="L99" i="2"/>
  <c r="F99" i="2"/>
  <c r="E99" i="2"/>
  <c r="N98" i="2"/>
  <c r="L98" i="2"/>
  <c r="F98" i="2"/>
  <c r="E98" i="2"/>
  <c r="N97" i="2"/>
  <c r="L97" i="2"/>
  <c r="F97" i="2"/>
  <c r="E97" i="2"/>
  <c r="N96" i="2"/>
  <c r="L96" i="2"/>
  <c r="F96" i="2"/>
  <c r="E96" i="2"/>
  <c r="N95" i="2"/>
  <c r="L95" i="2"/>
  <c r="F95" i="2"/>
  <c r="E95" i="2"/>
  <c r="N94" i="2"/>
  <c r="L94" i="2"/>
  <c r="F94" i="2"/>
  <c r="E94" i="2"/>
  <c r="N93" i="2"/>
  <c r="L93" i="2"/>
  <c r="F93" i="2"/>
  <c r="E93" i="2"/>
  <c r="N92" i="2"/>
  <c r="L92" i="2"/>
  <c r="F92" i="2"/>
  <c r="E92" i="2"/>
  <c r="N91" i="2"/>
  <c r="L91" i="2"/>
  <c r="F91" i="2"/>
  <c r="E91" i="2"/>
  <c r="N90" i="2"/>
  <c r="L90" i="2"/>
  <c r="F90" i="2"/>
  <c r="E90" i="2"/>
  <c r="N89" i="2"/>
  <c r="L89" i="2"/>
  <c r="F89" i="2"/>
  <c r="E89" i="2"/>
  <c r="N88" i="2"/>
  <c r="L88" i="2"/>
  <c r="F88" i="2"/>
  <c r="E88" i="2"/>
  <c r="N87" i="2"/>
  <c r="L87" i="2"/>
  <c r="F87" i="2"/>
  <c r="E87" i="2"/>
  <c r="N86" i="2"/>
  <c r="L86" i="2"/>
  <c r="F86" i="2"/>
  <c r="E86" i="2"/>
  <c r="N85" i="2"/>
  <c r="L85" i="2"/>
  <c r="F85" i="2"/>
  <c r="E85" i="2"/>
  <c r="N84" i="2"/>
  <c r="L84" i="2"/>
  <c r="F84" i="2"/>
  <c r="E84" i="2"/>
  <c r="N83" i="2"/>
  <c r="L83" i="2"/>
  <c r="F83" i="2"/>
  <c r="E83" i="2"/>
  <c r="N82" i="2"/>
  <c r="L82" i="2"/>
  <c r="F82" i="2"/>
  <c r="E82" i="2"/>
  <c r="N81" i="2"/>
  <c r="L81" i="2"/>
  <c r="F81" i="2"/>
  <c r="E81" i="2"/>
  <c r="N80" i="2"/>
  <c r="L80" i="2"/>
  <c r="F80" i="2"/>
  <c r="E80" i="2"/>
  <c r="N79" i="2"/>
  <c r="L79" i="2"/>
  <c r="F79" i="2"/>
  <c r="E79" i="2"/>
  <c r="N78" i="2"/>
  <c r="L78" i="2"/>
  <c r="F78" i="2"/>
  <c r="E78" i="2"/>
  <c r="N77" i="2"/>
  <c r="L77" i="2"/>
  <c r="F77" i="2"/>
  <c r="E77" i="2"/>
  <c r="N76" i="2"/>
  <c r="L76" i="2"/>
  <c r="F76" i="2"/>
  <c r="E76" i="2"/>
  <c r="N75" i="2"/>
  <c r="L75" i="2"/>
  <c r="F75" i="2"/>
  <c r="E75" i="2"/>
  <c r="N74" i="2"/>
  <c r="L74" i="2"/>
  <c r="F74" i="2"/>
  <c r="E74" i="2"/>
  <c r="N73" i="2"/>
  <c r="L73" i="2"/>
  <c r="F73" i="2"/>
  <c r="E73" i="2"/>
  <c r="N72" i="2"/>
  <c r="L72" i="2"/>
  <c r="F72" i="2"/>
  <c r="E72" i="2"/>
  <c r="N71" i="2"/>
  <c r="L71" i="2"/>
  <c r="F71" i="2"/>
  <c r="E71" i="2"/>
  <c r="N70" i="2"/>
  <c r="L70" i="2"/>
  <c r="F70" i="2"/>
  <c r="E70" i="2"/>
  <c r="N69" i="2"/>
  <c r="L69" i="2"/>
  <c r="F69" i="2"/>
  <c r="E69" i="2"/>
  <c r="N68" i="2"/>
  <c r="L68" i="2"/>
  <c r="F68" i="2"/>
  <c r="E68" i="2"/>
  <c r="N67" i="2"/>
  <c r="L67" i="2"/>
  <c r="F67" i="2"/>
  <c r="E67" i="2"/>
  <c r="N66" i="2"/>
  <c r="L66" i="2"/>
  <c r="F66" i="2"/>
  <c r="E66" i="2"/>
  <c r="N65" i="2"/>
  <c r="L65" i="2"/>
  <c r="F65" i="2"/>
  <c r="E65" i="2"/>
  <c r="N64" i="2"/>
  <c r="L64" i="2"/>
  <c r="F64" i="2"/>
  <c r="E64" i="2"/>
  <c r="N63" i="2"/>
  <c r="L63" i="2"/>
  <c r="F63" i="2"/>
  <c r="E63" i="2"/>
  <c r="N62" i="2"/>
  <c r="L62" i="2"/>
  <c r="F62" i="2"/>
  <c r="E62" i="2"/>
  <c r="N61" i="2"/>
  <c r="L61" i="2"/>
  <c r="F61" i="2"/>
  <c r="E61" i="2"/>
  <c r="N60" i="2"/>
  <c r="L60" i="2"/>
  <c r="F60" i="2"/>
  <c r="E60" i="2"/>
  <c r="N59" i="2"/>
  <c r="L59" i="2"/>
  <c r="F59" i="2"/>
  <c r="E59" i="2"/>
  <c r="N58" i="2"/>
  <c r="L58" i="2"/>
  <c r="F58" i="2"/>
  <c r="E58" i="2"/>
  <c r="N57" i="2"/>
  <c r="L57" i="2"/>
  <c r="F57" i="2"/>
  <c r="E57" i="2"/>
  <c r="N56" i="2"/>
  <c r="L56" i="2"/>
  <c r="F56" i="2"/>
  <c r="E56" i="2"/>
  <c r="N55" i="2"/>
  <c r="L55" i="2"/>
  <c r="F55" i="2"/>
  <c r="E55" i="2"/>
  <c r="N54" i="2"/>
  <c r="L54" i="2"/>
  <c r="F54" i="2"/>
  <c r="E54" i="2"/>
  <c r="N53" i="2"/>
  <c r="L53" i="2"/>
  <c r="F53" i="2"/>
  <c r="E53" i="2"/>
  <c r="N52" i="2"/>
  <c r="L52" i="2"/>
  <c r="F52" i="2"/>
  <c r="E52" i="2"/>
  <c r="N51" i="2"/>
  <c r="L51" i="2"/>
  <c r="F51" i="2"/>
  <c r="E51" i="2"/>
  <c r="N50" i="2"/>
  <c r="L50" i="2"/>
  <c r="F50" i="2"/>
  <c r="E50" i="2"/>
  <c r="N49" i="2"/>
  <c r="L49" i="2"/>
  <c r="F49" i="2"/>
  <c r="E49" i="2"/>
  <c r="N48" i="2"/>
  <c r="L48" i="2"/>
  <c r="F48" i="2"/>
  <c r="E48" i="2"/>
  <c r="N47" i="2"/>
  <c r="L47" i="2"/>
  <c r="F47" i="2"/>
  <c r="E47" i="2"/>
  <c r="N46" i="2"/>
  <c r="L46" i="2"/>
  <c r="F46" i="2"/>
  <c r="E46" i="2"/>
  <c r="N45" i="2"/>
  <c r="L45" i="2"/>
  <c r="F45" i="2"/>
  <c r="E45" i="2"/>
  <c r="N44" i="2"/>
  <c r="L44" i="2"/>
  <c r="F44" i="2"/>
  <c r="E44" i="2"/>
  <c r="N43" i="2"/>
  <c r="L43" i="2"/>
  <c r="F43" i="2"/>
  <c r="E43" i="2"/>
  <c r="N42" i="2"/>
  <c r="L42" i="2"/>
  <c r="F42" i="2"/>
  <c r="E42" i="2"/>
  <c r="N41" i="2"/>
  <c r="L41" i="2"/>
  <c r="F41" i="2"/>
  <c r="E41" i="2"/>
  <c r="N40" i="2"/>
  <c r="L40" i="2"/>
  <c r="F40" i="2"/>
  <c r="E40" i="2"/>
  <c r="N39" i="2"/>
  <c r="L39" i="2"/>
  <c r="F39" i="2"/>
  <c r="E39" i="2"/>
  <c r="N38" i="2"/>
  <c r="L38" i="2"/>
  <c r="F38" i="2"/>
  <c r="E38" i="2"/>
  <c r="N37" i="2"/>
  <c r="L37" i="2"/>
  <c r="F37" i="2"/>
  <c r="E37" i="2"/>
  <c r="N36" i="2"/>
  <c r="L36" i="2"/>
  <c r="F36" i="2"/>
  <c r="E36" i="2"/>
  <c r="N35" i="2"/>
  <c r="L35" i="2"/>
  <c r="F35" i="2"/>
  <c r="E35" i="2"/>
  <c r="N34" i="2"/>
  <c r="L34" i="2"/>
  <c r="F34" i="2"/>
  <c r="E34" i="2"/>
  <c r="N33" i="2"/>
  <c r="L33" i="2"/>
  <c r="F33" i="2"/>
  <c r="E33" i="2"/>
  <c r="N32" i="2"/>
  <c r="L32" i="2"/>
  <c r="F32" i="2"/>
  <c r="E32" i="2"/>
  <c r="N31" i="2"/>
  <c r="L31" i="2"/>
  <c r="F31" i="2"/>
  <c r="E31" i="2"/>
  <c r="N30" i="2"/>
  <c r="L30" i="2"/>
  <c r="F30" i="2"/>
  <c r="E30" i="2"/>
  <c r="N29" i="2"/>
  <c r="L29" i="2"/>
  <c r="F29" i="2"/>
  <c r="E29" i="2"/>
  <c r="N28" i="2"/>
  <c r="L28" i="2"/>
  <c r="F28" i="2"/>
  <c r="E28" i="2"/>
  <c r="N27" i="2"/>
  <c r="L27" i="2"/>
  <c r="F27" i="2"/>
  <c r="E27" i="2"/>
  <c r="N26" i="2"/>
  <c r="L26" i="2"/>
  <c r="F26" i="2"/>
  <c r="E26" i="2"/>
  <c r="N25" i="2"/>
  <c r="L25" i="2"/>
  <c r="F25" i="2"/>
  <c r="E25" i="2"/>
  <c r="N24" i="2"/>
  <c r="L24" i="2"/>
  <c r="F24" i="2"/>
  <c r="E24" i="2"/>
  <c r="N23" i="2"/>
  <c r="L23" i="2"/>
  <c r="F23" i="2"/>
  <c r="E23" i="2"/>
  <c r="N22" i="2"/>
  <c r="L22" i="2"/>
  <c r="F22" i="2"/>
  <c r="E22" i="2"/>
  <c r="N21" i="2"/>
  <c r="L21" i="2"/>
  <c r="F21" i="2"/>
  <c r="E21" i="2"/>
  <c r="N20" i="2"/>
  <c r="L20" i="2"/>
  <c r="F20" i="2"/>
  <c r="E20" i="2"/>
  <c r="N19" i="2"/>
  <c r="L19" i="2"/>
  <c r="F19" i="2"/>
  <c r="E19" i="2"/>
  <c r="N18" i="2"/>
  <c r="L18" i="2"/>
  <c r="F18" i="2"/>
  <c r="E18" i="2"/>
  <c r="N17" i="2"/>
  <c r="L17" i="2"/>
  <c r="F17" i="2"/>
  <c r="E17" i="2"/>
  <c r="N16" i="2"/>
  <c r="L16" i="2"/>
  <c r="F16" i="2"/>
  <c r="E16" i="2"/>
  <c r="N15" i="2"/>
  <c r="L15" i="2"/>
  <c r="F15" i="2"/>
  <c r="E15" i="2"/>
  <c r="N14" i="2"/>
  <c r="L14" i="2"/>
  <c r="F14" i="2"/>
  <c r="E14" i="2"/>
  <c r="N13" i="2"/>
  <c r="L13" i="2"/>
  <c r="F13" i="2"/>
  <c r="E13" i="2"/>
  <c r="N12" i="2"/>
  <c r="L12" i="2"/>
  <c r="F12" i="2"/>
  <c r="E12" i="2"/>
  <c r="N11" i="2"/>
  <c r="L11" i="2"/>
  <c r="F11" i="2"/>
  <c r="E11" i="2"/>
  <c r="N10" i="2"/>
  <c r="L10" i="2"/>
  <c r="F10" i="2"/>
  <c r="E10" i="2"/>
  <c r="N9" i="2"/>
  <c r="L9" i="2"/>
  <c r="F9" i="2"/>
  <c r="E9" i="2"/>
  <c r="N8" i="2"/>
  <c r="L8" i="2"/>
  <c r="F8" i="2"/>
  <c r="E8" i="2"/>
  <c r="N7" i="2"/>
  <c r="L7" i="2"/>
  <c r="F7" i="2"/>
  <c r="E7" i="2"/>
  <c r="N6" i="2"/>
  <c r="L6" i="2"/>
  <c r="F6" i="2"/>
  <c r="E6" i="2"/>
  <c r="N5" i="2"/>
  <c r="L5" i="2"/>
  <c r="F5" i="2"/>
  <c r="E5" i="2"/>
  <c r="N4" i="2"/>
  <c r="L4" i="2"/>
  <c r="F4" i="2"/>
  <c r="E4" i="2"/>
  <c r="N3" i="2"/>
  <c r="L3" i="2"/>
  <c r="F3" i="2"/>
  <c r="E3" i="2"/>
  <c r="N2" i="2"/>
  <c r="N134" i="2" s="1"/>
  <c r="L2" i="2"/>
  <c r="F2" i="2"/>
  <c r="F134" i="2" s="1"/>
  <c r="E2" i="2"/>
  <c r="E134" i="2" s="1"/>
  <c r="B137" i="2" l="1"/>
  <c r="B138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34" i="2" l="1"/>
  <c r="G132" i="2"/>
  <c r="G130" i="2"/>
  <c r="G128" i="2"/>
  <c r="G126" i="2"/>
  <c r="G124" i="2"/>
  <c r="G122" i="2"/>
  <c r="G120" i="2"/>
  <c r="G118" i="2"/>
  <c r="G116" i="2"/>
  <c r="G114" i="2"/>
  <c r="G112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133" i="2"/>
  <c r="G131" i="2"/>
  <c r="G129" i="2"/>
  <c r="G127" i="2"/>
  <c r="G125" i="2"/>
  <c r="G123" i="2"/>
  <c r="G121" i="2"/>
  <c r="G119" i="2"/>
  <c r="G117" i="2"/>
  <c r="G115" i="2"/>
  <c r="G113" i="2"/>
  <c r="G111" i="2"/>
  <c r="G8" i="2"/>
  <c r="G7" i="2"/>
  <c r="G6" i="2"/>
  <c r="G5" i="2"/>
  <c r="G4" i="2"/>
  <c r="G3" i="2"/>
  <c r="G2" i="2"/>
  <c r="H3" i="2" l="1"/>
  <c r="I3" i="2"/>
  <c r="H5" i="2"/>
  <c r="I5" i="2" s="1"/>
  <c r="H7" i="2"/>
  <c r="I7" i="2"/>
  <c r="H111" i="2"/>
  <c r="I111" i="2"/>
  <c r="H115" i="2"/>
  <c r="I115" i="2"/>
  <c r="H119" i="2"/>
  <c r="I119" i="2" s="1"/>
  <c r="H123" i="2"/>
  <c r="I123" i="2"/>
  <c r="H127" i="2"/>
  <c r="I127" i="2"/>
  <c r="H131" i="2"/>
  <c r="I131" i="2"/>
  <c r="H9" i="2"/>
  <c r="I11" i="2"/>
  <c r="H11" i="2"/>
  <c r="H13" i="2"/>
  <c r="I15" i="2"/>
  <c r="H15" i="2"/>
  <c r="H17" i="2"/>
  <c r="I19" i="2"/>
  <c r="H19" i="2"/>
  <c r="H21" i="2"/>
  <c r="I23" i="2"/>
  <c r="H23" i="2"/>
  <c r="H25" i="2"/>
  <c r="I27" i="2"/>
  <c r="H27" i="2"/>
  <c r="H29" i="2"/>
  <c r="I31" i="2"/>
  <c r="H31" i="2"/>
  <c r="H33" i="2"/>
  <c r="I35" i="2"/>
  <c r="H35" i="2"/>
  <c r="H37" i="2"/>
  <c r="I39" i="2"/>
  <c r="H39" i="2"/>
  <c r="H41" i="2"/>
  <c r="I43" i="2"/>
  <c r="H43" i="2"/>
  <c r="H45" i="2"/>
  <c r="I47" i="2"/>
  <c r="H47" i="2"/>
  <c r="H49" i="2"/>
  <c r="I51" i="2"/>
  <c r="H51" i="2"/>
  <c r="H53" i="2"/>
  <c r="I55" i="2"/>
  <c r="H55" i="2"/>
  <c r="H57" i="2"/>
  <c r="I59" i="2"/>
  <c r="H59" i="2"/>
  <c r="H61" i="2"/>
  <c r="I63" i="2"/>
  <c r="H63" i="2"/>
  <c r="H65" i="2"/>
  <c r="I67" i="2"/>
  <c r="H67" i="2"/>
  <c r="H69" i="2"/>
  <c r="I71" i="2"/>
  <c r="H71" i="2"/>
  <c r="H73" i="2"/>
  <c r="I75" i="2"/>
  <c r="H75" i="2"/>
  <c r="H77" i="2"/>
  <c r="I79" i="2"/>
  <c r="H79" i="2"/>
  <c r="H81" i="2"/>
  <c r="I83" i="2"/>
  <c r="H83" i="2"/>
  <c r="H85" i="2"/>
  <c r="I87" i="2"/>
  <c r="H87" i="2"/>
  <c r="H89" i="2"/>
  <c r="I91" i="2"/>
  <c r="H91" i="2"/>
  <c r="H93" i="2"/>
  <c r="I95" i="2"/>
  <c r="H95" i="2"/>
  <c r="H97" i="2"/>
  <c r="I99" i="2"/>
  <c r="H99" i="2"/>
  <c r="H101" i="2"/>
  <c r="I103" i="2"/>
  <c r="H103" i="2"/>
  <c r="H105" i="2"/>
  <c r="I107" i="2"/>
  <c r="H107" i="2"/>
  <c r="H109" i="2"/>
  <c r="H112" i="2"/>
  <c r="I112" i="2" s="1"/>
  <c r="H116" i="2"/>
  <c r="H120" i="2"/>
  <c r="I120" i="2" s="1"/>
  <c r="H124" i="2"/>
  <c r="H128" i="2"/>
  <c r="I128" i="2" s="1"/>
  <c r="H132" i="2"/>
  <c r="G134" i="2"/>
  <c r="H2" i="2"/>
  <c r="M2" i="2"/>
  <c r="I2" i="2"/>
  <c r="H4" i="2"/>
  <c r="I4" i="2"/>
  <c r="H6" i="2"/>
  <c r="M6" i="2"/>
  <c r="I6" i="2"/>
  <c r="H8" i="2"/>
  <c r="I8" i="2" s="1"/>
  <c r="H113" i="2"/>
  <c r="M113" i="2"/>
  <c r="I113" i="2"/>
  <c r="H117" i="2"/>
  <c r="I117" i="2"/>
  <c r="H121" i="2"/>
  <c r="M121" i="2"/>
  <c r="I121" i="2"/>
  <c r="H125" i="2"/>
  <c r="I125" i="2" s="1"/>
  <c r="H129" i="2"/>
  <c r="M129" i="2"/>
  <c r="I129" i="2"/>
  <c r="H133" i="2"/>
  <c r="I133" i="2"/>
  <c r="H10" i="2"/>
  <c r="I12" i="2"/>
  <c r="H12" i="2"/>
  <c r="M14" i="2"/>
  <c r="H14" i="2"/>
  <c r="M16" i="2"/>
  <c r="H16" i="2"/>
  <c r="I16" i="2" s="1"/>
  <c r="H18" i="2"/>
  <c r="I20" i="2"/>
  <c r="H20" i="2"/>
  <c r="M22" i="2"/>
  <c r="H22" i="2"/>
  <c r="M24" i="2"/>
  <c r="H24" i="2"/>
  <c r="I24" i="2" s="1"/>
  <c r="H26" i="2"/>
  <c r="I28" i="2"/>
  <c r="H28" i="2"/>
  <c r="M30" i="2"/>
  <c r="H30" i="2"/>
  <c r="M32" i="2"/>
  <c r="H32" i="2"/>
  <c r="I32" i="2" s="1"/>
  <c r="H34" i="2"/>
  <c r="I36" i="2"/>
  <c r="H36" i="2"/>
  <c r="M38" i="2"/>
  <c r="H38" i="2"/>
  <c r="M40" i="2"/>
  <c r="H40" i="2"/>
  <c r="I40" i="2" s="1"/>
  <c r="H42" i="2"/>
  <c r="I44" i="2"/>
  <c r="H44" i="2"/>
  <c r="M46" i="2"/>
  <c r="H46" i="2"/>
  <c r="M48" i="2"/>
  <c r="H48" i="2"/>
  <c r="I48" i="2" s="1"/>
  <c r="H50" i="2"/>
  <c r="I52" i="2"/>
  <c r="H52" i="2"/>
  <c r="M54" i="2"/>
  <c r="H54" i="2"/>
  <c r="M56" i="2"/>
  <c r="H56" i="2"/>
  <c r="I56" i="2" s="1"/>
  <c r="H58" i="2"/>
  <c r="I60" i="2"/>
  <c r="H60" i="2"/>
  <c r="M62" i="2"/>
  <c r="H62" i="2"/>
  <c r="M64" i="2"/>
  <c r="H64" i="2"/>
  <c r="I64" i="2" s="1"/>
  <c r="H66" i="2"/>
  <c r="I68" i="2"/>
  <c r="H68" i="2"/>
  <c r="M70" i="2"/>
  <c r="H70" i="2"/>
  <c r="M72" i="2"/>
  <c r="H72" i="2"/>
  <c r="I72" i="2" s="1"/>
  <c r="H74" i="2"/>
  <c r="I76" i="2"/>
  <c r="H76" i="2"/>
  <c r="M78" i="2"/>
  <c r="H78" i="2"/>
  <c r="M80" i="2"/>
  <c r="H80" i="2"/>
  <c r="I80" i="2" s="1"/>
  <c r="H82" i="2"/>
  <c r="I84" i="2"/>
  <c r="H84" i="2"/>
  <c r="M86" i="2"/>
  <c r="H86" i="2"/>
  <c r="M88" i="2"/>
  <c r="H88" i="2"/>
  <c r="I88" i="2" s="1"/>
  <c r="H90" i="2"/>
  <c r="I92" i="2"/>
  <c r="H92" i="2"/>
  <c r="M94" i="2"/>
  <c r="H94" i="2"/>
  <c r="M96" i="2"/>
  <c r="H96" i="2"/>
  <c r="I96" i="2" s="1"/>
  <c r="H98" i="2"/>
  <c r="I100" i="2"/>
  <c r="H100" i="2"/>
  <c r="M102" i="2"/>
  <c r="H102" i="2"/>
  <c r="M104" i="2"/>
  <c r="H104" i="2"/>
  <c r="I104" i="2" s="1"/>
  <c r="H106" i="2"/>
  <c r="I108" i="2"/>
  <c r="H108" i="2"/>
  <c r="H110" i="2"/>
  <c r="H114" i="2"/>
  <c r="I114" i="2" s="1"/>
  <c r="M114" i="2"/>
  <c r="H118" i="2"/>
  <c r="M118" i="2"/>
  <c r="H122" i="2"/>
  <c r="I122" i="2"/>
  <c r="H126" i="2"/>
  <c r="H130" i="2"/>
  <c r="I130" i="2" s="1"/>
  <c r="M130" i="2"/>
  <c r="M5" i="2" l="1"/>
  <c r="M7" i="2"/>
  <c r="M123" i="2"/>
  <c r="M116" i="2"/>
  <c r="M124" i="2"/>
  <c r="M132" i="2"/>
  <c r="M4" i="2"/>
  <c r="M8" i="2"/>
  <c r="M117" i="2"/>
  <c r="M125" i="2"/>
  <c r="M133" i="2"/>
  <c r="M10" i="2"/>
  <c r="M12" i="2"/>
  <c r="M18" i="2"/>
  <c r="M20" i="2"/>
  <c r="M26" i="2"/>
  <c r="M28" i="2"/>
  <c r="M34" i="2"/>
  <c r="M36" i="2"/>
  <c r="M42" i="2"/>
  <c r="M44" i="2"/>
  <c r="M50" i="2"/>
  <c r="M52" i="2"/>
  <c r="M58" i="2"/>
  <c r="M60" i="2"/>
  <c r="M66" i="2"/>
  <c r="M68" i="2"/>
  <c r="M74" i="2"/>
  <c r="M76" i="2"/>
  <c r="M82" i="2"/>
  <c r="M84" i="2"/>
  <c r="M90" i="2"/>
  <c r="M92" i="2"/>
  <c r="M98" i="2"/>
  <c r="M100" i="2"/>
  <c r="M106" i="2"/>
  <c r="M108" i="2"/>
  <c r="M110" i="2"/>
  <c r="M122" i="2"/>
  <c r="M126" i="2"/>
  <c r="M3" i="2"/>
  <c r="M115" i="2"/>
  <c r="M131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M61" i="2"/>
  <c r="M65" i="2"/>
  <c r="M69" i="2"/>
  <c r="M73" i="2"/>
  <c r="M77" i="2"/>
  <c r="M81" i="2"/>
  <c r="M85" i="2"/>
  <c r="M89" i="2"/>
  <c r="M93" i="2"/>
  <c r="M97" i="2"/>
  <c r="M101" i="2"/>
  <c r="M109" i="2"/>
  <c r="M105" i="2"/>
  <c r="J126" i="2"/>
  <c r="K126" i="2"/>
  <c r="J118" i="2"/>
  <c r="K118" i="2"/>
  <c r="J110" i="2"/>
  <c r="K110" i="2"/>
  <c r="K106" i="2"/>
  <c r="J106" i="2"/>
  <c r="K102" i="2"/>
  <c r="J102" i="2"/>
  <c r="K98" i="2"/>
  <c r="J98" i="2"/>
  <c r="K94" i="2"/>
  <c r="J94" i="2"/>
  <c r="K90" i="2"/>
  <c r="J90" i="2"/>
  <c r="K86" i="2"/>
  <c r="J86" i="2"/>
  <c r="K82" i="2"/>
  <c r="J82" i="2"/>
  <c r="K78" i="2"/>
  <c r="J78" i="2"/>
  <c r="K74" i="2"/>
  <c r="J74" i="2"/>
  <c r="K70" i="2"/>
  <c r="J70" i="2"/>
  <c r="K66" i="2"/>
  <c r="J66" i="2"/>
  <c r="K62" i="2"/>
  <c r="J62" i="2"/>
  <c r="K58" i="2"/>
  <c r="J58" i="2"/>
  <c r="K54" i="2"/>
  <c r="J54" i="2"/>
  <c r="K50" i="2"/>
  <c r="J50" i="2"/>
  <c r="K46" i="2"/>
  <c r="J46" i="2"/>
  <c r="K42" i="2"/>
  <c r="J42" i="2"/>
  <c r="K38" i="2"/>
  <c r="J38" i="2"/>
  <c r="K34" i="2"/>
  <c r="J34" i="2"/>
  <c r="K30" i="2"/>
  <c r="J30" i="2"/>
  <c r="K26" i="2"/>
  <c r="J26" i="2"/>
  <c r="K22" i="2"/>
  <c r="J22" i="2"/>
  <c r="K18" i="2"/>
  <c r="J18" i="2"/>
  <c r="K14" i="2"/>
  <c r="J14" i="2"/>
  <c r="K10" i="2"/>
  <c r="J10" i="2"/>
  <c r="J129" i="2"/>
  <c r="K129" i="2"/>
  <c r="J121" i="2"/>
  <c r="K121" i="2"/>
  <c r="J113" i="2"/>
  <c r="K113" i="2"/>
  <c r="J6" i="2"/>
  <c r="K6" i="2"/>
  <c r="H134" i="2"/>
  <c r="J2" i="2"/>
  <c r="K2" i="2"/>
  <c r="J132" i="2"/>
  <c r="K132" i="2"/>
  <c r="J124" i="2"/>
  <c r="K124" i="2"/>
  <c r="J116" i="2"/>
  <c r="K116" i="2"/>
  <c r="J109" i="2"/>
  <c r="K109" i="2"/>
  <c r="K105" i="2"/>
  <c r="J105" i="2"/>
  <c r="K101" i="2"/>
  <c r="J101" i="2"/>
  <c r="K97" i="2"/>
  <c r="J97" i="2"/>
  <c r="K93" i="2"/>
  <c r="J93" i="2"/>
  <c r="K89" i="2"/>
  <c r="J89" i="2"/>
  <c r="K85" i="2"/>
  <c r="J85" i="2"/>
  <c r="K81" i="2"/>
  <c r="J81" i="2"/>
  <c r="K77" i="2"/>
  <c r="J77" i="2"/>
  <c r="K73" i="2"/>
  <c r="J73" i="2"/>
  <c r="K69" i="2"/>
  <c r="J69" i="2"/>
  <c r="K65" i="2"/>
  <c r="J65" i="2"/>
  <c r="K61" i="2"/>
  <c r="J61" i="2"/>
  <c r="K57" i="2"/>
  <c r="J57" i="2"/>
  <c r="K53" i="2"/>
  <c r="J53" i="2"/>
  <c r="K49" i="2"/>
  <c r="J49" i="2"/>
  <c r="K45" i="2"/>
  <c r="J45" i="2"/>
  <c r="K41" i="2"/>
  <c r="J41" i="2"/>
  <c r="K37" i="2"/>
  <c r="J37" i="2"/>
  <c r="K33" i="2"/>
  <c r="J33" i="2"/>
  <c r="K29" i="2"/>
  <c r="J29" i="2"/>
  <c r="K25" i="2"/>
  <c r="J25" i="2"/>
  <c r="K21" i="2"/>
  <c r="J21" i="2"/>
  <c r="K17" i="2"/>
  <c r="J17" i="2"/>
  <c r="K13" i="2"/>
  <c r="J13" i="2"/>
  <c r="K9" i="2"/>
  <c r="J9" i="2"/>
  <c r="J127" i="2"/>
  <c r="K127" i="2"/>
  <c r="J119" i="2"/>
  <c r="K119" i="2"/>
  <c r="J111" i="2"/>
  <c r="K111" i="2"/>
  <c r="J5" i="2"/>
  <c r="K5" i="2"/>
  <c r="J130" i="2"/>
  <c r="K130" i="2"/>
  <c r="I126" i="2"/>
  <c r="J122" i="2"/>
  <c r="K122" i="2"/>
  <c r="I118" i="2"/>
  <c r="J114" i="2"/>
  <c r="K114" i="2"/>
  <c r="I110" i="2"/>
  <c r="K108" i="2"/>
  <c r="J108" i="2"/>
  <c r="I106" i="2"/>
  <c r="K104" i="2"/>
  <c r="J104" i="2"/>
  <c r="I102" i="2"/>
  <c r="K100" i="2"/>
  <c r="J100" i="2"/>
  <c r="I98" i="2"/>
  <c r="K96" i="2"/>
  <c r="J96" i="2"/>
  <c r="I94" i="2"/>
  <c r="K92" i="2"/>
  <c r="J92" i="2"/>
  <c r="I90" i="2"/>
  <c r="K88" i="2"/>
  <c r="J88" i="2"/>
  <c r="I86" i="2"/>
  <c r="K84" i="2"/>
  <c r="J84" i="2"/>
  <c r="I82" i="2"/>
  <c r="K80" i="2"/>
  <c r="J80" i="2"/>
  <c r="I78" i="2"/>
  <c r="K76" i="2"/>
  <c r="J76" i="2"/>
  <c r="I74" i="2"/>
  <c r="K72" i="2"/>
  <c r="J72" i="2"/>
  <c r="I70" i="2"/>
  <c r="K68" i="2"/>
  <c r="J68" i="2"/>
  <c r="I66" i="2"/>
  <c r="K64" i="2"/>
  <c r="J64" i="2"/>
  <c r="I62" i="2"/>
  <c r="K60" i="2"/>
  <c r="J60" i="2"/>
  <c r="I58" i="2"/>
  <c r="K56" i="2"/>
  <c r="J56" i="2"/>
  <c r="I54" i="2"/>
  <c r="K52" i="2"/>
  <c r="J52" i="2"/>
  <c r="I50" i="2"/>
  <c r="K48" i="2"/>
  <c r="J48" i="2"/>
  <c r="I46" i="2"/>
  <c r="K44" i="2"/>
  <c r="J44" i="2"/>
  <c r="I42" i="2"/>
  <c r="K40" i="2"/>
  <c r="J40" i="2"/>
  <c r="I38" i="2"/>
  <c r="K36" i="2"/>
  <c r="J36" i="2"/>
  <c r="I34" i="2"/>
  <c r="K32" i="2"/>
  <c r="J32" i="2"/>
  <c r="I30" i="2"/>
  <c r="K28" i="2"/>
  <c r="J28" i="2"/>
  <c r="I26" i="2"/>
  <c r="K24" i="2"/>
  <c r="J24" i="2"/>
  <c r="I22" i="2"/>
  <c r="K20" i="2"/>
  <c r="J20" i="2"/>
  <c r="I18" i="2"/>
  <c r="K16" i="2"/>
  <c r="J16" i="2"/>
  <c r="I14" i="2"/>
  <c r="K12" i="2"/>
  <c r="J12" i="2"/>
  <c r="I10" i="2"/>
  <c r="J133" i="2"/>
  <c r="K133" i="2"/>
  <c r="J125" i="2"/>
  <c r="K125" i="2"/>
  <c r="J117" i="2"/>
  <c r="K117" i="2"/>
  <c r="J8" i="2"/>
  <c r="K8" i="2"/>
  <c r="J4" i="2"/>
  <c r="K4" i="2"/>
  <c r="I132" i="2"/>
  <c r="M128" i="2"/>
  <c r="J128" i="2"/>
  <c r="K128" i="2"/>
  <c r="I124" i="2"/>
  <c r="M120" i="2"/>
  <c r="J120" i="2"/>
  <c r="K120" i="2"/>
  <c r="I116" i="2"/>
  <c r="M112" i="2"/>
  <c r="J112" i="2"/>
  <c r="K112" i="2"/>
  <c r="I109" i="2"/>
  <c r="K107" i="2"/>
  <c r="J107" i="2"/>
  <c r="M107" i="2"/>
  <c r="I105" i="2"/>
  <c r="K103" i="2"/>
  <c r="J103" i="2"/>
  <c r="M103" i="2"/>
  <c r="I101" i="2"/>
  <c r="K99" i="2"/>
  <c r="J99" i="2"/>
  <c r="M99" i="2"/>
  <c r="I97" i="2"/>
  <c r="K95" i="2"/>
  <c r="J95" i="2"/>
  <c r="M95" i="2"/>
  <c r="I93" i="2"/>
  <c r="K91" i="2"/>
  <c r="J91" i="2"/>
  <c r="M91" i="2"/>
  <c r="I89" i="2"/>
  <c r="K87" i="2"/>
  <c r="J87" i="2"/>
  <c r="M87" i="2"/>
  <c r="I85" i="2"/>
  <c r="K83" i="2"/>
  <c r="J83" i="2"/>
  <c r="M83" i="2"/>
  <c r="I81" i="2"/>
  <c r="K79" i="2"/>
  <c r="J79" i="2"/>
  <c r="M79" i="2"/>
  <c r="I77" i="2"/>
  <c r="K75" i="2"/>
  <c r="J75" i="2"/>
  <c r="M75" i="2"/>
  <c r="I73" i="2"/>
  <c r="K71" i="2"/>
  <c r="J71" i="2"/>
  <c r="M71" i="2"/>
  <c r="I69" i="2"/>
  <c r="K67" i="2"/>
  <c r="J67" i="2"/>
  <c r="M67" i="2"/>
  <c r="I65" i="2"/>
  <c r="K63" i="2"/>
  <c r="J63" i="2"/>
  <c r="M63" i="2"/>
  <c r="I61" i="2"/>
  <c r="K59" i="2"/>
  <c r="J59" i="2"/>
  <c r="M59" i="2"/>
  <c r="I57" i="2"/>
  <c r="K55" i="2"/>
  <c r="J55" i="2"/>
  <c r="M55" i="2"/>
  <c r="I53" i="2"/>
  <c r="K51" i="2"/>
  <c r="J51" i="2"/>
  <c r="M51" i="2"/>
  <c r="I49" i="2"/>
  <c r="K47" i="2"/>
  <c r="J47" i="2"/>
  <c r="M47" i="2"/>
  <c r="I45" i="2"/>
  <c r="K43" i="2"/>
  <c r="J43" i="2"/>
  <c r="M43" i="2"/>
  <c r="I41" i="2"/>
  <c r="K39" i="2"/>
  <c r="J39" i="2"/>
  <c r="M39" i="2"/>
  <c r="I37" i="2"/>
  <c r="K35" i="2"/>
  <c r="J35" i="2"/>
  <c r="M35" i="2"/>
  <c r="I33" i="2"/>
  <c r="K31" i="2"/>
  <c r="J31" i="2"/>
  <c r="M31" i="2"/>
  <c r="I29" i="2"/>
  <c r="K27" i="2"/>
  <c r="J27" i="2"/>
  <c r="M27" i="2"/>
  <c r="I25" i="2"/>
  <c r="K23" i="2"/>
  <c r="J23" i="2"/>
  <c r="M23" i="2"/>
  <c r="I21" i="2"/>
  <c r="K19" i="2"/>
  <c r="J19" i="2"/>
  <c r="M19" i="2"/>
  <c r="I17" i="2"/>
  <c r="K15" i="2"/>
  <c r="J15" i="2"/>
  <c r="M15" i="2"/>
  <c r="I13" i="2"/>
  <c r="K11" i="2"/>
  <c r="J11" i="2"/>
  <c r="M11" i="2"/>
  <c r="I9" i="2"/>
  <c r="J131" i="2"/>
  <c r="K131" i="2"/>
  <c r="M127" i="2"/>
  <c r="J123" i="2"/>
  <c r="K123" i="2"/>
  <c r="M119" i="2"/>
  <c r="J115" i="2"/>
  <c r="K115" i="2"/>
  <c r="M111" i="2"/>
  <c r="J7" i="2"/>
  <c r="K7" i="2"/>
  <c r="J3" i="2"/>
  <c r="K3" i="2"/>
  <c r="M134" i="2" l="1"/>
  <c r="I134" i="2"/>
  <c r="K134" i="2"/>
  <c r="J134" i="2"/>
  <c r="F163" i="2" l="1"/>
  <c r="G138" i="2"/>
  <c r="G159" i="2"/>
  <c r="H138" i="2" l="1"/>
  <c r="G153" i="2" s="1"/>
  <c r="I138" i="2"/>
  <c r="G148" i="2" s="1"/>
</calcChain>
</file>

<file path=xl/sharedStrings.xml><?xml version="1.0" encoding="utf-8"?>
<sst xmlns="http://schemas.openxmlformats.org/spreadsheetml/2006/main" count="380" uniqueCount="238">
  <si>
    <t>IPC (Y)</t>
  </si>
  <si>
    <t>IPP (X1)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</si>
  <si>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</si>
  <si>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</si>
  <si>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</si>
  <si>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</si>
  <si>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</si>
  <si>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</si>
  <si>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</si>
  <si>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</si>
  <si>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</si>
  <si>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</si>
  <si>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</si>
  <si>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</si>
  <si>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</si>
  <si>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</si>
  <si>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</si>
  <si>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</si>
  <si>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</si>
  <si>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</si>
  <si>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</si>
  <si>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</si>
  <si>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</si>
  <si>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</si>
  <si>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</si>
  <si>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</si>
  <si>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</si>
  <si>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</si>
  <si>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</si>
  <si>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</si>
  <si>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</si>
  <si>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</si>
  <si>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</si>
  <si>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</si>
  <si>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</si>
  <si>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</si>
  <si>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</si>
  <si>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</si>
  <si>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</si>
  <si>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</si>
  <si>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</si>
  <si>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</si>
  <si>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</si>
  <si>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</si>
  <si>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</si>
  <si>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</si>
  <si>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</si>
  <si>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</si>
  <si>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</si>
  <si>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</si>
  <si>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</si>
  <si>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</si>
  <si>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</si>
  <si>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</si>
  <si>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</si>
  <si>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</si>
  <si>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</si>
  <si>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</si>
  <si>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</si>
  <si>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</si>
  <si>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</si>
  <si>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</si>
  <si>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</si>
  <si>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</si>
  <si>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</si>
  <si>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</si>
  <si>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</si>
  <si>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</si>
  <si>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</si>
  <si>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</si>
  <si>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</si>
  <si>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</si>
  <si>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</si>
  <si>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</si>
  <si>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</si>
  <si>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</si>
  <si>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</si>
  <si>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</si>
  <si>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</si>
  <si>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</si>
  <si>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</si>
  <si>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</si>
  <si>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</si>
  <si>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</si>
  <si>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</si>
  <si>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</si>
  <si>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</si>
  <si>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</si>
  <si>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</si>
  <si>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</si>
  <si>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</si>
  <si>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</si>
  <si>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</si>
  <si>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</si>
  <si>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</si>
  <si>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</si>
  <si>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</si>
  <si>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</si>
  <si>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</si>
  <si>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</si>
  <si>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</si>
  <si>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</si>
  <si>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</si>
  <si>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</si>
  <si>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</si>
  <si>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</si>
  <si>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</si>
  <si>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</si>
  <si>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</si>
  <si>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</si>
  <si>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</si>
  <si>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</si>
  <si>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</si>
  <si>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</si>
  <si>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</si>
  <si>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</si>
  <si>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</si>
  <si>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</si>
  <si>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</si>
  <si>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</si>
  <si>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</si>
  <si>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</si>
  <si>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</si>
  <si>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</si>
  <si>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</si>
  <si>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</si>
  <si>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</si>
  <si>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</si>
  <si>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</si>
  <si>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</si>
  <si>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</si>
  <si>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</si>
  <si>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</si>
  <si>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</si>
  <si>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AÑO</t>
  </si>
  <si>
    <t>MES</t>
  </si>
  <si>
    <t>XtYt</t>
  </si>
  <si>
    <t>Xt^2</t>
  </si>
  <si>
    <t>Ŷt</t>
  </si>
  <si>
    <t>ût</t>
  </si>
  <si>
    <t>Ŷt*ût</t>
  </si>
  <si>
    <t>xt*ût</t>
  </si>
  <si>
    <t>ût^2</t>
  </si>
  <si>
    <t>(Xt-xprom)^2</t>
  </si>
  <si>
    <t>(Ŷt-Ŷprom)^2</t>
  </si>
  <si>
    <t>(Yt-Yprom)^2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</si>
  <si>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</si>
  <si>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</si>
  <si>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</si>
  <si>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</si>
  <si>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</si>
  <si>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</si>
  <si>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</si>
  <si>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</si>
  <si>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</si>
  <si>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</si>
  <si>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</si>
  <si>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</si>
  <si>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de x</t>
  </si>
  <si>
    <t>Promedio de y</t>
  </si>
  <si>
    <t>∑XtYt</t>
  </si>
  <si>
    <t>∑Xt^2</t>
  </si>
  <si>
    <t>Promedio Ŷ</t>
  </si>
  <si>
    <t xml:space="preserve">Promedio û </t>
  </si>
  <si>
    <t>∑Ŷt*ût</t>
  </si>
  <si>
    <t>∑xt*ût</t>
  </si>
  <si>
    <t>∑ût^2</t>
  </si>
  <si>
    <t>∑(Xt-xpromedio)^2</t>
  </si>
  <si>
    <t>∑(Ŷt-Ŷprom)^2</t>
  </si>
  <si>
    <t>∑(Yt-Yprom)^2</t>
  </si>
  <si>
    <t>n</t>
  </si>
  <si>
    <t>SRC</t>
  </si>
  <si>
    <t>SEC</t>
  </si>
  <si>
    <t>STC</t>
  </si>
  <si>
    <t>β2</t>
  </si>
  <si>
    <t>varianza de los errores</t>
  </si>
  <si>
    <t>varianza (β2)</t>
  </si>
  <si>
    <t>varianza (β1)</t>
  </si>
  <si>
    <t>β1</t>
  </si>
  <si>
    <t>IPC(Y)= -17,80442839+1,20120561IPPt+Ut</t>
  </si>
  <si>
    <t>Si el Ipp aumenta en una unidad, el IPC aumenta en promedio en 1,0201 unidades</t>
  </si>
  <si>
    <t>Si el IPP es 0, el IPC seria -17,8044 unidades</t>
  </si>
  <si>
    <t>PRUEBAS DE SIGNIFICANCIA INDIVIDUAL</t>
  </si>
  <si>
    <t>PARA β1</t>
  </si>
  <si>
    <t>Paso 1</t>
  </si>
  <si>
    <t>Paso 2</t>
  </si>
  <si>
    <t>Paso 3</t>
  </si>
  <si>
    <t>Paso 4</t>
  </si>
  <si>
    <t>Paso 5</t>
  </si>
  <si>
    <t>Ho: β1 =0</t>
  </si>
  <si>
    <r>
      <t>α</t>
    </r>
    <r>
      <rPr>
        <sz val="12.1"/>
        <color indexed="8"/>
        <rFont val="Calibri"/>
        <family val="2"/>
      </rPr>
      <t>=5%</t>
    </r>
  </si>
  <si>
    <t>tc</t>
  </si>
  <si>
    <t>como |-7,351|&gt;|-1.97|</t>
  </si>
  <si>
    <t xml:space="preserve">Hay evidencia estadictica para afirmar que β1≠0, con α=5% </t>
  </si>
  <si>
    <r>
      <t>Ha: β1</t>
    </r>
    <r>
      <rPr>
        <sz val="11"/>
        <color indexed="8"/>
        <rFont val="Calibri"/>
        <family val="2"/>
      </rPr>
      <t>≠0</t>
    </r>
  </si>
  <si>
    <t>t(130,0.025)</t>
  </si>
  <si>
    <t>se rechaza Ho</t>
  </si>
  <si>
    <t>PARA β2</t>
  </si>
  <si>
    <t>Ho: β2 =0</t>
  </si>
  <si>
    <t>como 41,26&gt;1.97</t>
  </si>
  <si>
    <t xml:space="preserve">hay evidencia estadictica para afirmar que β2≠0, con α=5% </t>
  </si>
  <si>
    <r>
      <t>Ha: β2</t>
    </r>
    <r>
      <rPr>
        <sz val="11"/>
        <color indexed="8"/>
        <rFont val="Calibri"/>
        <family val="2"/>
      </rPr>
      <t>≠0</t>
    </r>
  </si>
  <si>
    <t>t(130,0.975)</t>
  </si>
  <si>
    <t>PRUEBAS DE SIGNIFICANCIA GLOBAL</t>
  </si>
  <si>
    <t>fc</t>
  </si>
  <si>
    <t>como 1702,48457&gt;3,913</t>
  </si>
  <si>
    <t xml:space="preserve">hay evidencia estadictica para afirmar que β1≠0, con α=5% </t>
  </si>
  <si>
    <t>F(1,130)</t>
  </si>
  <si>
    <t>PRUEBA DE BONDAD DE AJUSTE</t>
  </si>
  <si>
    <t>R^2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</si>
  <si>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</si>
  <si>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</si>
  <si>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</si>
  <si>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</si>
  <si>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</si>
  <si>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</si>
  <si>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</si>
  <si>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</si>
  <si>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</si>
  <si>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</si>
  <si>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</si>
  <si>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</si>
  <si>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</si>
  <si>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</si>
  <si>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</si>
  <si>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</si>
  <si>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</si>
  <si>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</si>
  <si>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</si>
  <si>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</si>
  <si>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</si>
  <si>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</si>
  <si>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</si>
  <si>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RESIDUAL OUTPUT</t>
  </si>
  <si>
    <t>Observation</t>
  </si>
  <si>
    <t>Predicted IPC (Y)</t>
  </si>
  <si>
    <t>Residuals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</si>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</sst>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0.00000"/>
    <numFmt numFmtId="165" formatCode="#,##0.00000"/>
    <numFmt numFmtId="166" formatCode="0.0000"/>
    <numFmt numFmtId="167" formatCode="#,##0.00000000000000"/>
    <numFmt numFmtId="168" formatCode="#,##0.0000"/>
    <numFmt numFmtId="169" formatCode="0.00000E+00"/>
    <numFmt numFmtId="170" formatCode="#,##0.000000000"/>
    <numFmt numFmtId="171" formatCode="_-* #,##0.0000_-;\-* #,##0.0000_-;_-* &quot;-&quot;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</font>
    <font>
      <b/>
      <sz val="10"/>
      <name val="Arial"/>
      <family val="2"/>
    </font>
    <font>
      <b/>
      <sz val="10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indexed="8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" fillId="0" borderId="0"/>
  </cellStyleXfs>
  <cellXfs count="61">
    <xf numFmtId="0" fontId="0" fillId="0" borderId="0" xfId="0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justify"/>
    </xf>
    <xf numFmtId="165" fontId="5" fillId="0" borderId="1" xfId="0" applyNumberFormat="1" applyFont="1" applyFill="1" applyBorder="1" applyAlignment="1">
      <alignment horizontal="center" vertical="top" wrapText="1"/>
    </xf>
    <xf numFmtId="2" fontId="5" fillId="0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2" xfId="0" applyBorder="1"/>
    <xf numFmtId="2" fontId="5" fillId="0" borderId="3" xfId="3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168" fontId="0" fillId="0" borderId="1" xfId="0" applyNumberFormat="1" applyBorder="1"/>
    <xf numFmtId="169" fontId="0" fillId="0" borderId="1" xfId="0" applyNumberFormat="1" applyBorder="1"/>
    <xf numFmtId="2" fontId="0" fillId="0" borderId="3" xfId="0" applyNumberFormat="1" applyFill="1" applyBorder="1"/>
    <xf numFmtId="0" fontId="4" fillId="2" borderId="4" xfId="4" applyFill="1" applyBorder="1" applyAlignment="1">
      <alignment horizontal="center"/>
    </xf>
    <xf numFmtId="0" fontId="4" fillId="2" borderId="5" xfId="4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6" xfId="4" applyFont="1" applyFill="1" applyBorder="1" applyAlignment="1">
      <alignment horizontal="center"/>
    </xf>
    <xf numFmtId="0" fontId="2" fillId="4" borderId="1" xfId="5" applyFont="1" applyFill="1" applyBorder="1" applyAlignment="1">
      <alignment horizontal="right"/>
    </xf>
    <xf numFmtId="0" fontId="0" fillId="0" borderId="0" xfId="0" applyBorder="1"/>
    <xf numFmtId="0" fontId="7" fillId="0" borderId="0" xfId="4" applyFont="1" applyAlignment="1">
      <alignment horizontal="center"/>
    </xf>
    <xf numFmtId="0" fontId="8" fillId="4" borderId="1" xfId="4" applyFon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Border="1" applyAlignment="1">
      <alignment horizontal="center"/>
    </xf>
    <xf numFmtId="0" fontId="7" fillId="5" borderId="1" xfId="4" applyFont="1" applyFill="1" applyBorder="1" applyAlignment="1">
      <alignment horizontal="center"/>
    </xf>
    <xf numFmtId="0" fontId="4" fillId="0" borderId="0" xfId="4"/>
    <xf numFmtId="0" fontId="2" fillId="0" borderId="0" xfId="0" applyFont="1" applyFill="1" applyAlignment="1">
      <alignment horizontal="center"/>
    </xf>
    <xf numFmtId="0" fontId="0" fillId="0" borderId="0" xfId="0" applyFill="1"/>
    <xf numFmtId="0" fontId="8" fillId="0" borderId="1" xfId="5" applyFont="1" applyBorder="1" applyAlignment="1">
      <alignment horizontal="right"/>
    </xf>
    <xf numFmtId="0" fontId="4" fillId="2" borderId="1" xfId="4" applyFill="1" applyBorder="1" applyAlignment="1">
      <alignment horizontal="center"/>
    </xf>
    <xf numFmtId="0" fontId="4" fillId="0" borderId="1" xfId="4" applyBorder="1"/>
    <xf numFmtId="0" fontId="10" fillId="0" borderId="1" xfId="4" applyFont="1" applyBorder="1"/>
    <xf numFmtId="0" fontId="4" fillId="0" borderId="0" xfId="4" applyBorder="1"/>
    <xf numFmtId="0" fontId="4" fillId="0" borderId="0" xfId="4" applyAlignment="1">
      <alignment horizontal="center"/>
    </xf>
    <xf numFmtId="0" fontId="4" fillId="0" borderId="0" xfId="4" applyAlignment="1">
      <alignment horizontal="right"/>
    </xf>
    <xf numFmtId="170" fontId="4" fillId="0" borderId="0" xfId="4" applyNumberFormat="1" applyAlignment="1">
      <alignment horizontal="center"/>
    </xf>
    <xf numFmtId="0" fontId="13" fillId="0" borderId="1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3" borderId="0" xfId="0" applyFill="1" applyBorder="1" applyAlignment="1"/>
    <xf numFmtId="0" fontId="0" fillId="0" borderId="13" xfId="0" applyFill="1" applyBorder="1" applyAlignment="1"/>
    <xf numFmtId="0" fontId="13" fillId="0" borderId="12" xfId="0" applyFont="1" applyFill="1" applyBorder="1" applyAlignment="1">
      <alignment horizontal="center"/>
    </xf>
    <xf numFmtId="171" fontId="0" fillId="3" borderId="0" xfId="1" applyNumberFormat="1" applyFont="1" applyFill="1" applyBorder="1" applyAlignment="1"/>
    <xf numFmtId="171" fontId="0" fillId="3" borderId="13" xfId="1" applyNumberFormat="1" applyFont="1" applyFill="1" applyBorder="1" applyAlignment="1"/>
    <xf numFmtId="0" fontId="4" fillId="0" borderId="8" xfId="4" applyBorder="1" applyAlignment="1">
      <alignment horizontal="center" vertical="center" wrapText="1" shrinkToFit="1"/>
    </xf>
    <xf numFmtId="0" fontId="4" fillId="0" borderId="9" xfId="4" applyBorder="1" applyAlignment="1">
      <alignment horizontal="center" vertical="center" wrapText="1" shrinkToFit="1"/>
    </xf>
    <xf numFmtId="0" fontId="2" fillId="5" borderId="0" xfId="0" applyFont="1" applyFill="1" applyAlignment="1">
      <alignment horizontal="center"/>
    </xf>
    <xf numFmtId="0" fontId="0" fillId="0" borderId="3" xfId="5" applyFont="1" applyBorder="1" applyAlignment="1">
      <alignment horizontal="center"/>
    </xf>
    <xf numFmtId="0" fontId="0" fillId="0" borderId="0" xfId="5" applyFont="1" applyBorder="1" applyAlignment="1">
      <alignment horizontal="center"/>
    </xf>
    <xf numFmtId="0" fontId="2" fillId="0" borderId="0" xfId="4" applyFont="1" applyAlignment="1">
      <alignment horizontal="center"/>
    </xf>
    <xf numFmtId="0" fontId="9" fillId="0" borderId="7" xfId="4" applyFont="1" applyBorder="1" applyAlignment="1">
      <alignment horizontal="left"/>
    </xf>
    <xf numFmtId="0" fontId="2" fillId="0" borderId="7" xfId="4" applyFont="1" applyBorder="1" applyAlignment="1">
      <alignment horizontal="center"/>
    </xf>
    <xf numFmtId="0" fontId="2" fillId="2" borderId="10" xfId="4" applyFont="1" applyFill="1" applyBorder="1" applyAlignment="1">
      <alignment horizontal="center"/>
    </xf>
    <xf numFmtId="0" fontId="2" fillId="2" borderId="11" xfId="4" applyFont="1" applyFill="1" applyBorder="1" applyAlignment="1">
      <alignment horizontal="center"/>
    </xf>
  </cellXfs>
  <cellStyles count="6">
    <cellStyle name="Millares [0]" xfId="1" builtinId="6"/>
    <cellStyle name="Normal" xfId="0" builtinId="0"/>
    <cellStyle name="Normal 2 2" xfId="5"/>
    <cellStyle name="Normal 2 2 2" xfId="4"/>
    <cellStyle name="Normal 3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Ln(y) LN(X)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'[1]LIN LIN SIMPLE'!$D$1</c:f>
              <c:strCache>
                <c:ptCount val="1"/>
                <c:pt idx="0">
                  <c:v>IPC (Y)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'[1]LIN LIN SIMPLE'!$C$2:$C$133</c:f>
              <c:numCache>
                <c:formatCode>General</c:formatCode>
                <c:ptCount val="132"/>
                <c:pt idx="0">
                  <c:v>79.010000000000005</c:v>
                </c:pt>
                <c:pt idx="1">
                  <c:v>79.92</c:v>
                </c:pt>
                <c:pt idx="2">
                  <c:v>79.69</c:v>
                </c:pt>
                <c:pt idx="3">
                  <c:v>80</c:v>
                </c:pt>
                <c:pt idx="4">
                  <c:v>81.12</c:v>
                </c:pt>
                <c:pt idx="5">
                  <c:v>82.26</c:v>
                </c:pt>
                <c:pt idx="6">
                  <c:v>84.91</c:v>
                </c:pt>
                <c:pt idx="7">
                  <c:v>84.8</c:v>
                </c:pt>
                <c:pt idx="8">
                  <c:v>86.99</c:v>
                </c:pt>
                <c:pt idx="9">
                  <c:v>88.36</c:v>
                </c:pt>
                <c:pt idx="10">
                  <c:v>87.42</c:v>
                </c:pt>
                <c:pt idx="11">
                  <c:v>84.5</c:v>
                </c:pt>
                <c:pt idx="12">
                  <c:v>82.22</c:v>
                </c:pt>
                <c:pt idx="13">
                  <c:v>85.18</c:v>
                </c:pt>
                <c:pt idx="14">
                  <c:v>85.29</c:v>
                </c:pt>
                <c:pt idx="15">
                  <c:v>86.81</c:v>
                </c:pt>
                <c:pt idx="16">
                  <c:v>85.89</c:v>
                </c:pt>
                <c:pt idx="17">
                  <c:v>85.57</c:v>
                </c:pt>
                <c:pt idx="18">
                  <c:v>86.14</c:v>
                </c:pt>
                <c:pt idx="19">
                  <c:v>85.46</c:v>
                </c:pt>
                <c:pt idx="20">
                  <c:v>84.99</c:v>
                </c:pt>
                <c:pt idx="21">
                  <c:v>84.12</c:v>
                </c:pt>
                <c:pt idx="22">
                  <c:v>85.02</c:v>
                </c:pt>
                <c:pt idx="23">
                  <c:v>86.34</c:v>
                </c:pt>
                <c:pt idx="24">
                  <c:v>88.13</c:v>
                </c:pt>
                <c:pt idx="25">
                  <c:v>88.05</c:v>
                </c:pt>
                <c:pt idx="26">
                  <c:v>88.28</c:v>
                </c:pt>
                <c:pt idx="27">
                  <c:v>88.94</c:v>
                </c:pt>
                <c:pt idx="28">
                  <c:v>89.96</c:v>
                </c:pt>
                <c:pt idx="29">
                  <c:v>88.74</c:v>
                </c:pt>
                <c:pt idx="30">
                  <c:v>88.06</c:v>
                </c:pt>
                <c:pt idx="31">
                  <c:v>87.63</c:v>
                </c:pt>
                <c:pt idx="32">
                  <c:v>87</c:v>
                </c:pt>
                <c:pt idx="33">
                  <c:v>87.01</c:v>
                </c:pt>
                <c:pt idx="34">
                  <c:v>89.02</c:v>
                </c:pt>
                <c:pt idx="35">
                  <c:v>91.31</c:v>
                </c:pt>
                <c:pt idx="36">
                  <c:v>92.46</c:v>
                </c:pt>
                <c:pt idx="37">
                  <c:v>93.94</c:v>
                </c:pt>
                <c:pt idx="38">
                  <c:v>95.53</c:v>
                </c:pt>
                <c:pt idx="39">
                  <c:v>96.22</c:v>
                </c:pt>
                <c:pt idx="40">
                  <c:v>97.67</c:v>
                </c:pt>
                <c:pt idx="41">
                  <c:v>96.34</c:v>
                </c:pt>
                <c:pt idx="42">
                  <c:v>95.43</c:v>
                </c:pt>
                <c:pt idx="43">
                  <c:v>95.74</c:v>
                </c:pt>
                <c:pt idx="44">
                  <c:v>96.38</c:v>
                </c:pt>
                <c:pt idx="45">
                  <c:v>98.18</c:v>
                </c:pt>
                <c:pt idx="46">
                  <c:v>98.83</c:v>
                </c:pt>
                <c:pt idx="47">
                  <c:v>99.21</c:v>
                </c:pt>
                <c:pt idx="48">
                  <c:v>97.67</c:v>
                </c:pt>
                <c:pt idx="49">
                  <c:v>97.81</c:v>
                </c:pt>
                <c:pt idx="50">
                  <c:v>97.66</c:v>
                </c:pt>
                <c:pt idx="51">
                  <c:v>98.1</c:v>
                </c:pt>
                <c:pt idx="52">
                  <c:v>97.68</c:v>
                </c:pt>
                <c:pt idx="53">
                  <c:v>95.12</c:v>
                </c:pt>
                <c:pt idx="54">
                  <c:v>93.55</c:v>
                </c:pt>
                <c:pt idx="55">
                  <c:v>94.89</c:v>
                </c:pt>
                <c:pt idx="56">
                  <c:v>96.39</c:v>
                </c:pt>
                <c:pt idx="57">
                  <c:v>96.26</c:v>
                </c:pt>
                <c:pt idx="58">
                  <c:v>95.5</c:v>
                </c:pt>
                <c:pt idx="59">
                  <c:v>94.39</c:v>
                </c:pt>
                <c:pt idx="60">
                  <c:v>94.24</c:v>
                </c:pt>
                <c:pt idx="61">
                  <c:v>94.77</c:v>
                </c:pt>
                <c:pt idx="62">
                  <c:v>95.69</c:v>
                </c:pt>
                <c:pt idx="63">
                  <c:v>95.02</c:v>
                </c:pt>
                <c:pt idx="64">
                  <c:v>94.77</c:v>
                </c:pt>
                <c:pt idx="65">
                  <c:v>95.5</c:v>
                </c:pt>
                <c:pt idx="66">
                  <c:v>95.21</c:v>
                </c:pt>
                <c:pt idx="67">
                  <c:v>95.48</c:v>
                </c:pt>
                <c:pt idx="68">
                  <c:v>95.93</c:v>
                </c:pt>
                <c:pt idx="69">
                  <c:v>94.73</c:v>
                </c:pt>
                <c:pt idx="70">
                  <c:v>94.53</c:v>
                </c:pt>
                <c:pt idx="71">
                  <c:v>94.32</c:v>
                </c:pt>
                <c:pt idx="72">
                  <c:v>95.18</c:v>
                </c:pt>
                <c:pt idx="73">
                  <c:v>96.57</c:v>
                </c:pt>
                <c:pt idx="74">
                  <c:v>98.16</c:v>
                </c:pt>
                <c:pt idx="75">
                  <c:v>98.04</c:v>
                </c:pt>
                <c:pt idx="76">
                  <c:v>97.86</c:v>
                </c:pt>
                <c:pt idx="77">
                  <c:v>97.4</c:v>
                </c:pt>
                <c:pt idx="78">
                  <c:v>97.08</c:v>
                </c:pt>
                <c:pt idx="79">
                  <c:v>97.82</c:v>
                </c:pt>
                <c:pt idx="80">
                  <c:v>98.45</c:v>
                </c:pt>
                <c:pt idx="81">
                  <c:v>98.71</c:v>
                </c:pt>
                <c:pt idx="82">
                  <c:v>98.06</c:v>
                </c:pt>
                <c:pt idx="83">
                  <c:v>100</c:v>
                </c:pt>
                <c:pt idx="84">
                  <c:v>98.72</c:v>
                </c:pt>
                <c:pt idx="85">
                  <c:v>96.77</c:v>
                </c:pt>
                <c:pt idx="86">
                  <c:v>100.44</c:v>
                </c:pt>
                <c:pt idx="87">
                  <c:v>99.08</c:v>
                </c:pt>
                <c:pt idx="88">
                  <c:v>99.05</c:v>
                </c:pt>
                <c:pt idx="89">
                  <c:v>101.07</c:v>
                </c:pt>
                <c:pt idx="90">
                  <c:v>102.33</c:v>
                </c:pt>
                <c:pt idx="91">
                  <c:v>104.39</c:v>
                </c:pt>
                <c:pt idx="92">
                  <c:v>104.38</c:v>
                </c:pt>
                <c:pt idx="93">
                  <c:v>103.37</c:v>
                </c:pt>
                <c:pt idx="94">
                  <c:v>103.89</c:v>
                </c:pt>
                <c:pt idx="95">
                  <c:v>105.48</c:v>
                </c:pt>
                <c:pt idx="96">
                  <c:v>105.32</c:v>
                </c:pt>
                <c:pt idx="97">
                  <c:v>105.74</c:v>
                </c:pt>
                <c:pt idx="98">
                  <c:v>106.19</c:v>
                </c:pt>
                <c:pt idx="99">
                  <c:v>105.76</c:v>
                </c:pt>
                <c:pt idx="100">
                  <c:v>107.12</c:v>
                </c:pt>
                <c:pt idx="101">
                  <c:v>108.1</c:v>
                </c:pt>
                <c:pt idx="102">
                  <c:v>108.38</c:v>
                </c:pt>
                <c:pt idx="103">
                  <c:v>107.15</c:v>
                </c:pt>
                <c:pt idx="104">
                  <c:v>106.9</c:v>
                </c:pt>
                <c:pt idx="105">
                  <c:v>107.19</c:v>
                </c:pt>
                <c:pt idx="106">
                  <c:v>109.24</c:v>
                </c:pt>
                <c:pt idx="107">
                  <c:v>107.76</c:v>
                </c:pt>
                <c:pt idx="108">
                  <c:v>108.12</c:v>
                </c:pt>
                <c:pt idx="109">
                  <c:v>107.48</c:v>
                </c:pt>
                <c:pt idx="110">
                  <c:v>107.31</c:v>
                </c:pt>
                <c:pt idx="111">
                  <c:v>106.87</c:v>
                </c:pt>
                <c:pt idx="112">
                  <c:v>106.39</c:v>
                </c:pt>
                <c:pt idx="113">
                  <c:v>105.86</c:v>
                </c:pt>
                <c:pt idx="114">
                  <c:v>107.1</c:v>
                </c:pt>
                <c:pt idx="115">
                  <c:v>107.7</c:v>
                </c:pt>
                <c:pt idx="116">
                  <c:v>108.17</c:v>
                </c:pt>
                <c:pt idx="117">
                  <c:v>109.04</c:v>
                </c:pt>
                <c:pt idx="118">
                  <c:v>110.76</c:v>
                </c:pt>
                <c:pt idx="119">
                  <c:v>111.29</c:v>
                </c:pt>
                <c:pt idx="120">
                  <c:v>111.5</c:v>
                </c:pt>
                <c:pt idx="121">
                  <c:v>111.35</c:v>
                </c:pt>
                <c:pt idx="122">
                  <c:v>111.14</c:v>
                </c:pt>
                <c:pt idx="123">
                  <c:v>111.41</c:v>
                </c:pt>
                <c:pt idx="124">
                  <c:v>113.86</c:v>
                </c:pt>
                <c:pt idx="125">
                  <c:v>113.72</c:v>
                </c:pt>
                <c:pt idx="126">
                  <c:v>113.45</c:v>
                </c:pt>
                <c:pt idx="127">
                  <c:v>113.26</c:v>
                </c:pt>
                <c:pt idx="128">
                  <c:v>115.97</c:v>
                </c:pt>
                <c:pt idx="129">
                  <c:v>117.52</c:v>
                </c:pt>
                <c:pt idx="130">
                  <c:v>115.67</c:v>
                </c:pt>
                <c:pt idx="131">
                  <c:v>113.86</c:v>
                </c:pt>
              </c:numCache>
            </c:numRef>
          </c:xVal>
          <c:yVal>
            <c:numRef>
              <c:f>'[1]LIN LIN SIMPLE'!$D$2:$D$133</c:f>
              <c:numCache>
                <c:formatCode>General</c:formatCode>
                <c:ptCount val="132"/>
                <c:pt idx="0">
                  <c:v>65.508880000000005</c:v>
                </c:pt>
                <c:pt idx="1">
                  <c:v>66.498599999999996</c:v>
                </c:pt>
                <c:pt idx="2">
                  <c:v>67.035589999999999</c:v>
                </c:pt>
                <c:pt idx="3">
                  <c:v>67.512280000000004</c:v>
                </c:pt>
                <c:pt idx="4">
                  <c:v>68.141289999999998</c:v>
                </c:pt>
                <c:pt idx="5">
                  <c:v>68.72878</c:v>
                </c:pt>
                <c:pt idx="6">
                  <c:v>69.060010000000005</c:v>
                </c:pt>
                <c:pt idx="7">
                  <c:v>69.192120000000003</c:v>
                </c:pt>
                <c:pt idx="8">
                  <c:v>69.060100000000006</c:v>
                </c:pt>
                <c:pt idx="9">
                  <c:v>69.299149999999997</c:v>
                </c:pt>
                <c:pt idx="10">
                  <c:v>69.492509999999996</c:v>
                </c:pt>
                <c:pt idx="11">
                  <c:v>69.799859999999995</c:v>
                </c:pt>
                <c:pt idx="12">
                  <c:v>70.211209999999994</c:v>
                </c:pt>
                <c:pt idx="13">
                  <c:v>70.79889</c:v>
                </c:pt>
                <c:pt idx="14">
                  <c:v>71.152109999999993</c:v>
                </c:pt>
                <c:pt idx="15">
                  <c:v>71.38064</c:v>
                </c:pt>
                <c:pt idx="16">
                  <c:v>71.390690000000006</c:v>
                </c:pt>
                <c:pt idx="17">
                  <c:v>71.35069</c:v>
                </c:pt>
                <c:pt idx="18">
                  <c:v>71.322940000000003</c:v>
                </c:pt>
                <c:pt idx="19">
                  <c:v>71.354389999999995</c:v>
                </c:pt>
                <c:pt idx="20">
                  <c:v>71.276210000000006</c:v>
                </c:pt>
                <c:pt idx="21">
                  <c:v>71.185190000000006</c:v>
                </c:pt>
                <c:pt idx="22">
                  <c:v>71.138450000000006</c:v>
                </c:pt>
                <c:pt idx="23">
                  <c:v>71.197119999999998</c:v>
                </c:pt>
                <c:pt idx="24">
                  <c:v>71.685379999999995</c:v>
                </c:pt>
                <c:pt idx="25">
                  <c:v>72.279250000000005</c:v>
                </c:pt>
                <c:pt idx="26">
                  <c:v>72.46096</c:v>
                </c:pt>
                <c:pt idx="27">
                  <c:v>72.794579999999996</c:v>
                </c:pt>
                <c:pt idx="28">
                  <c:v>72.869759999999999</c:v>
                </c:pt>
                <c:pt idx="29">
                  <c:v>72.952610000000007</c:v>
                </c:pt>
                <c:pt idx="30">
                  <c:v>72.921859999999995</c:v>
                </c:pt>
                <c:pt idx="31">
                  <c:v>73.003699999999995</c:v>
                </c:pt>
                <c:pt idx="32">
                  <c:v>72.904610000000005</c:v>
                </c:pt>
                <c:pt idx="33">
                  <c:v>72.840299999999999</c:v>
                </c:pt>
                <c:pt idx="34">
                  <c:v>72.981629999999996</c:v>
                </c:pt>
                <c:pt idx="35">
                  <c:v>73.454939999999993</c:v>
                </c:pt>
                <c:pt idx="36">
                  <c:v>74.122230000000002</c:v>
                </c:pt>
                <c:pt idx="37">
                  <c:v>74.568879999999993</c:v>
                </c:pt>
                <c:pt idx="38">
                  <c:v>74.769880000000001</c:v>
                </c:pt>
                <c:pt idx="39">
                  <c:v>74.858990000000006</c:v>
                </c:pt>
                <c:pt idx="40">
                  <c:v>75.072199999999995</c:v>
                </c:pt>
                <c:pt idx="41">
                  <c:v>75.310860000000005</c:v>
                </c:pt>
                <c:pt idx="42">
                  <c:v>75.415520000000001</c:v>
                </c:pt>
                <c:pt idx="43">
                  <c:v>75.392160000000004</c:v>
                </c:pt>
                <c:pt idx="44">
                  <c:v>75.624930000000006</c:v>
                </c:pt>
                <c:pt idx="45">
                  <c:v>75.768450000000001</c:v>
                </c:pt>
                <c:pt idx="46">
                  <c:v>75.87388</c:v>
                </c:pt>
                <c:pt idx="47">
                  <c:v>76.19171</c:v>
                </c:pt>
                <c:pt idx="48">
                  <c:v>76.748459999999994</c:v>
                </c:pt>
                <c:pt idx="49">
                  <c:v>77.217209999999994</c:v>
                </c:pt>
                <c:pt idx="50">
                  <c:v>77.31147</c:v>
                </c:pt>
                <c:pt idx="51">
                  <c:v>77.423079999999999</c:v>
                </c:pt>
                <c:pt idx="52">
                  <c:v>77.655379999999994</c:v>
                </c:pt>
                <c:pt idx="53">
                  <c:v>77.719669999999994</c:v>
                </c:pt>
                <c:pt idx="54">
                  <c:v>77.702889999999996</c:v>
                </c:pt>
                <c:pt idx="55">
                  <c:v>77.734759999999994</c:v>
                </c:pt>
                <c:pt idx="56">
                  <c:v>77.957329999999999</c:v>
                </c:pt>
                <c:pt idx="57">
                  <c:v>78.084699999999998</c:v>
                </c:pt>
                <c:pt idx="58">
                  <c:v>77.977950000000007</c:v>
                </c:pt>
                <c:pt idx="59">
                  <c:v>78.047240000000002</c:v>
                </c:pt>
                <c:pt idx="60">
                  <c:v>78.279809999999998</c:v>
                </c:pt>
                <c:pt idx="61">
                  <c:v>78.627480000000006</c:v>
                </c:pt>
                <c:pt idx="62">
                  <c:v>78.789249999999996</c:v>
                </c:pt>
                <c:pt idx="63">
                  <c:v>78.98854</c:v>
                </c:pt>
                <c:pt idx="64">
                  <c:v>79.208690000000004</c:v>
                </c:pt>
                <c:pt idx="65">
                  <c:v>79.3947</c:v>
                </c:pt>
                <c:pt idx="66">
                  <c:v>79.430329999999998</c:v>
                </c:pt>
                <c:pt idx="67">
                  <c:v>79.496579999999994</c:v>
                </c:pt>
                <c:pt idx="68">
                  <c:v>79.729439999999997</c:v>
                </c:pt>
                <c:pt idx="69">
                  <c:v>79.522480000000002</c:v>
                </c:pt>
                <c:pt idx="70">
                  <c:v>79.350520000000003</c:v>
                </c:pt>
                <c:pt idx="71">
                  <c:v>79.559650000000005</c:v>
                </c:pt>
                <c:pt idx="72">
                  <c:v>79.946510000000004</c:v>
                </c:pt>
                <c:pt idx="73">
                  <c:v>80.450789999999998</c:v>
                </c:pt>
                <c:pt idx="74">
                  <c:v>80.767920000000004</c:v>
                </c:pt>
                <c:pt idx="75">
                  <c:v>81.137600000000006</c:v>
                </c:pt>
                <c:pt idx="76">
                  <c:v>81.530109999999993</c:v>
                </c:pt>
                <c:pt idx="77">
                  <c:v>81.606089999999995</c:v>
                </c:pt>
                <c:pt idx="78">
                  <c:v>81.729560000000006</c:v>
                </c:pt>
                <c:pt idx="79">
                  <c:v>81.895610000000005</c:v>
                </c:pt>
                <c:pt idx="80">
                  <c:v>82.006860000000003</c:v>
                </c:pt>
                <c:pt idx="81">
                  <c:v>82.141999999999996</c:v>
                </c:pt>
                <c:pt idx="82">
                  <c:v>82.25027</c:v>
                </c:pt>
                <c:pt idx="83">
                  <c:v>82.46969</c:v>
                </c:pt>
                <c:pt idx="84">
                  <c:v>83.00103</c:v>
                </c:pt>
                <c:pt idx="85">
                  <c:v>83.955219999999997</c:v>
                </c:pt>
                <c:pt idx="86">
                  <c:v>84.447050000000004</c:v>
                </c:pt>
                <c:pt idx="87">
                  <c:v>84.900620000000004</c:v>
                </c:pt>
                <c:pt idx="88">
                  <c:v>85.123949999999994</c:v>
                </c:pt>
                <c:pt idx="89">
                  <c:v>85.213310000000007</c:v>
                </c:pt>
                <c:pt idx="90">
                  <c:v>85.371160000000003</c:v>
                </c:pt>
                <c:pt idx="91">
                  <c:v>85.780959999999993</c:v>
                </c:pt>
                <c:pt idx="92">
                  <c:v>86.394779999999997</c:v>
                </c:pt>
                <c:pt idx="93">
                  <c:v>86.984089999999995</c:v>
                </c:pt>
                <c:pt idx="94">
                  <c:v>87.508600000000001</c:v>
                </c:pt>
                <c:pt idx="95">
                  <c:v>88.052139999999994</c:v>
                </c:pt>
                <c:pt idx="96">
                  <c:v>89.188540000000003</c:v>
                </c:pt>
                <c:pt idx="97">
                  <c:v>90.329819999999998</c:v>
                </c:pt>
                <c:pt idx="98">
                  <c:v>91.182239999999993</c:v>
                </c:pt>
                <c:pt idx="99">
                  <c:v>91.634600000000006</c:v>
                </c:pt>
                <c:pt idx="100">
                  <c:v>92.101740000000007</c:v>
                </c:pt>
                <c:pt idx="101">
                  <c:v>92.543520000000001</c:v>
                </c:pt>
                <c:pt idx="102">
                  <c:v>93.024730000000005</c:v>
                </c:pt>
                <c:pt idx="103">
                  <c:v>92.727130000000002</c:v>
                </c:pt>
                <c:pt idx="104">
                  <c:v>92.678139999999999</c:v>
                </c:pt>
                <c:pt idx="105">
                  <c:v>92.622630000000001</c:v>
                </c:pt>
                <c:pt idx="106">
                  <c:v>92.726309999999998</c:v>
                </c:pt>
                <c:pt idx="107">
                  <c:v>93.112849999999995</c:v>
                </c:pt>
                <c:pt idx="108">
                  <c:v>94.06644</c:v>
                </c:pt>
                <c:pt idx="109">
                  <c:v>95.012500000000003</c:v>
                </c:pt>
                <c:pt idx="110">
                  <c:v>95.455089999999998</c:v>
                </c:pt>
                <c:pt idx="111">
                  <c:v>95.907290000000003</c:v>
                </c:pt>
                <c:pt idx="112">
                  <c:v>96.123379999999997</c:v>
                </c:pt>
                <c:pt idx="113">
                  <c:v>96.233580000000003</c:v>
                </c:pt>
                <c:pt idx="114">
                  <c:v>96.184359999999998</c:v>
                </c:pt>
                <c:pt idx="115">
                  <c:v>96.319069999999996</c:v>
                </c:pt>
                <c:pt idx="116">
                  <c:v>96.357860000000002</c:v>
                </c:pt>
                <c:pt idx="117">
                  <c:v>96.37397</c:v>
                </c:pt>
                <c:pt idx="118">
                  <c:v>96.548249999999996</c:v>
                </c:pt>
                <c:pt idx="119">
                  <c:v>96.919889999999995</c:v>
                </c:pt>
                <c:pt idx="120">
                  <c:v>97.527630000000002</c:v>
                </c:pt>
                <c:pt idx="121">
                  <c:v>98.216430000000003</c:v>
                </c:pt>
                <c:pt idx="122">
                  <c:v>98.452250000000006</c:v>
                </c:pt>
                <c:pt idx="123">
                  <c:v>98.906899999999993</c:v>
                </c:pt>
                <c:pt idx="124">
                  <c:v>99.157790000000006</c:v>
                </c:pt>
                <c:pt idx="125">
                  <c:v>99.311149999999998</c:v>
                </c:pt>
                <c:pt idx="126">
                  <c:v>99.184489999999997</c:v>
                </c:pt>
                <c:pt idx="127">
                  <c:v>99.303259999999995</c:v>
                </c:pt>
                <c:pt idx="128">
                  <c:v>99.467110000000005</c:v>
                </c:pt>
                <c:pt idx="129">
                  <c:v>99.586839999999995</c:v>
                </c:pt>
                <c:pt idx="130">
                  <c:v>99.703540000000004</c:v>
                </c:pt>
                <c:pt idx="1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7-43D5-A4ED-DDE21E83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4152"/>
        <c:axId val="261474544"/>
      </c:scatterChart>
      <c:valAx>
        <c:axId val="261474152"/>
        <c:scaling>
          <c:orientation val="minMax"/>
          <c:max val="120"/>
          <c:min val="7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1474544"/>
        <c:crosses val="autoZero"/>
        <c:crossBetween val="midCat"/>
        <c:minorUnit val="2"/>
      </c:valAx>
      <c:valAx>
        <c:axId val="26147454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14741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140</xdr:row>
      <xdr:rowOff>19050</xdr:rowOff>
    </xdr:from>
    <xdr:to>
      <xdr:col>12</xdr:col>
      <xdr:colOff>752475</xdr:colOff>
      <xdr:row>154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67ECF-7FB2-4542-94E2-04FD944B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%20Omar%20Salinas/Downloads/IPC-I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LIN LIN SIMPLE"/>
      <sheetName val="REGLINLINSIMPLE"/>
      <sheetName val="LIN LIN MULTIPLE"/>
      <sheetName val="REGLINLINMULTIPLE"/>
    </sheetNames>
    <sheetDataSet>
      <sheetData sheetId="0"/>
      <sheetData sheetId="1">
        <row r="1">
          <cell r="D1" t="str">
            <v>IPC (Y)</v>
          </cell>
        </row>
        <row r="2">
          <cell r="C2">
            <v>79.010000000000005</v>
          </cell>
          <cell r="D2">
            <v>65.508880000000005</v>
          </cell>
        </row>
        <row r="3">
          <cell r="C3">
            <v>79.92</v>
          </cell>
          <cell r="D3">
            <v>66.498599999999996</v>
          </cell>
        </row>
        <row r="4">
          <cell r="C4">
            <v>79.69</v>
          </cell>
          <cell r="D4">
            <v>67.035589999999999</v>
          </cell>
        </row>
        <row r="5">
          <cell r="C5">
            <v>80</v>
          </cell>
          <cell r="D5">
            <v>67.512280000000004</v>
          </cell>
        </row>
        <row r="6">
          <cell r="C6">
            <v>81.12</v>
          </cell>
          <cell r="D6">
            <v>68.141289999999998</v>
          </cell>
        </row>
        <row r="7">
          <cell r="C7">
            <v>82.26</v>
          </cell>
          <cell r="D7">
            <v>68.72878</v>
          </cell>
        </row>
        <row r="8">
          <cell r="C8">
            <v>84.91</v>
          </cell>
          <cell r="D8">
            <v>69.060010000000005</v>
          </cell>
        </row>
        <row r="9">
          <cell r="C9">
            <v>84.8</v>
          </cell>
          <cell r="D9">
            <v>69.192120000000003</v>
          </cell>
        </row>
        <row r="10">
          <cell r="C10">
            <v>86.99</v>
          </cell>
          <cell r="D10">
            <v>69.060100000000006</v>
          </cell>
        </row>
        <row r="11">
          <cell r="C11">
            <v>88.36</v>
          </cell>
          <cell r="D11">
            <v>69.299149999999997</v>
          </cell>
        </row>
        <row r="12">
          <cell r="C12">
            <v>87.42</v>
          </cell>
          <cell r="D12">
            <v>69.492509999999996</v>
          </cell>
        </row>
        <row r="13">
          <cell r="C13">
            <v>84.5</v>
          </cell>
          <cell r="D13">
            <v>69.799859999999995</v>
          </cell>
        </row>
        <row r="14">
          <cell r="C14">
            <v>82.22</v>
          </cell>
          <cell r="D14">
            <v>70.211209999999994</v>
          </cell>
        </row>
        <row r="15">
          <cell r="C15">
            <v>85.18</v>
          </cell>
          <cell r="D15">
            <v>70.79889</v>
          </cell>
        </row>
        <row r="16">
          <cell r="C16">
            <v>85.29</v>
          </cell>
          <cell r="D16">
            <v>71.152109999999993</v>
          </cell>
        </row>
        <row r="17">
          <cell r="C17">
            <v>86.81</v>
          </cell>
          <cell r="D17">
            <v>71.38064</v>
          </cell>
        </row>
        <row r="18">
          <cell r="C18">
            <v>85.89</v>
          </cell>
          <cell r="D18">
            <v>71.390690000000006</v>
          </cell>
        </row>
        <row r="19">
          <cell r="C19">
            <v>85.57</v>
          </cell>
          <cell r="D19">
            <v>71.35069</v>
          </cell>
        </row>
        <row r="20">
          <cell r="C20">
            <v>86.14</v>
          </cell>
          <cell r="D20">
            <v>71.322940000000003</v>
          </cell>
        </row>
        <row r="21">
          <cell r="C21">
            <v>85.46</v>
          </cell>
          <cell r="D21">
            <v>71.354389999999995</v>
          </cell>
        </row>
        <row r="22">
          <cell r="C22">
            <v>84.99</v>
          </cell>
          <cell r="D22">
            <v>71.276210000000006</v>
          </cell>
        </row>
        <row r="23">
          <cell r="C23">
            <v>84.12</v>
          </cell>
          <cell r="D23">
            <v>71.185190000000006</v>
          </cell>
        </row>
        <row r="24">
          <cell r="C24">
            <v>85.02</v>
          </cell>
          <cell r="D24">
            <v>71.138450000000006</v>
          </cell>
        </row>
        <row r="25">
          <cell r="C25">
            <v>86.34</v>
          </cell>
          <cell r="D25">
            <v>71.197119999999998</v>
          </cell>
        </row>
        <row r="26">
          <cell r="C26">
            <v>88.13</v>
          </cell>
          <cell r="D26">
            <v>71.685379999999995</v>
          </cell>
        </row>
        <row r="27">
          <cell r="C27">
            <v>88.05</v>
          </cell>
          <cell r="D27">
            <v>72.279250000000005</v>
          </cell>
        </row>
        <row r="28">
          <cell r="C28">
            <v>88.28</v>
          </cell>
          <cell r="D28">
            <v>72.46096</v>
          </cell>
        </row>
        <row r="29">
          <cell r="C29">
            <v>88.94</v>
          </cell>
          <cell r="D29">
            <v>72.794579999999996</v>
          </cell>
        </row>
        <row r="30">
          <cell r="C30">
            <v>89.96</v>
          </cell>
          <cell r="D30">
            <v>72.869759999999999</v>
          </cell>
        </row>
        <row r="31">
          <cell r="C31">
            <v>88.74</v>
          </cell>
          <cell r="D31">
            <v>72.952610000000007</v>
          </cell>
        </row>
        <row r="32">
          <cell r="C32">
            <v>88.06</v>
          </cell>
          <cell r="D32">
            <v>72.921859999999995</v>
          </cell>
        </row>
        <row r="33">
          <cell r="C33">
            <v>87.63</v>
          </cell>
          <cell r="D33">
            <v>73.003699999999995</v>
          </cell>
        </row>
        <row r="34">
          <cell r="C34">
            <v>87</v>
          </cell>
          <cell r="D34">
            <v>72.904610000000005</v>
          </cell>
        </row>
        <row r="35">
          <cell r="C35">
            <v>87.01</v>
          </cell>
          <cell r="D35">
            <v>72.840299999999999</v>
          </cell>
        </row>
        <row r="36">
          <cell r="C36">
            <v>89.02</v>
          </cell>
          <cell r="D36">
            <v>72.981629999999996</v>
          </cell>
        </row>
        <row r="37">
          <cell r="C37">
            <v>91.31</v>
          </cell>
          <cell r="D37">
            <v>73.454939999999993</v>
          </cell>
        </row>
        <row r="38">
          <cell r="C38">
            <v>92.46</v>
          </cell>
          <cell r="D38">
            <v>74.122230000000002</v>
          </cell>
        </row>
        <row r="39">
          <cell r="C39">
            <v>93.94</v>
          </cell>
          <cell r="D39">
            <v>74.568879999999993</v>
          </cell>
        </row>
        <row r="40">
          <cell r="C40">
            <v>95.53</v>
          </cell>
          <cell r="D40">
            <v>74.769880000000001</v>
          </cell>
        </row>
        <row r="41">
          <cell r="C41">
            <v>96.22</v>
          </cell>
          <cell r="D41">
            <v>74.858990000000006</v>
          </cell>
        </row>
        <row r="42">
          <cell r="C42">
            <v>97.67</v>
          </cell>
          <cell r="D42">
            <v>75.072199999999995</v>
          </cell>
        </row>
        <row r="43">
          <cell r="C43">
            <v>96.34</v>
          </cell>
          <cell r="D43">
            <v>75.310860000000005</v>
          </cell>
        </row>
        <row r="44">
          <cell r="C44">
            <v>95.43</v>
          </cell>
          <cell r="D44">
            <v>75.415520000000001</v>
          </cell>
        </row>
        <row r="45">
          <cell r="C45">
            <v>95.74</v>
          </cell>
          <cell r="D45">
            <v>75.392160000000004</v>
          </cell>
        </row>
        <row r="46">
          <cell r="C46">
            <v>96.38</v>
          </cell>
          <cell r="D46">
            <v>75.624930000000006</v>
          </cell>
        </row>
        <row r="47">
          <cell r="C47">
            <v>98.18</v>
          </cell>
          <cell r="D47">
            <v>75.768450000000001</v>
          </cell>
        </row>
        <row r="48">
          <cell r="C48">
            <v>98.83</v>
          </cell>
          <cell r="D48">
            <v>75.87388</v>
          </cell>
        </row>
        <row r="49">
          <cell r="C49">
            <v>99.21</v>
          </cell>
          <cell r="D49">
            <v>76.19171</v>
          </cell>
        </row>
        <row r="50">
          <cell r="C50">
            <v>97.67</v>
          </cell>
          <cell r="D50">
            <v>76.748459999999994</v>
          </cell>
        </row>
        <row r="51">
          <cell r="C51">
            <v>97.81</v>
          </cell>
          <cell r="D51">
            <v>77.217209999999994</v>
          </cell>
        </row>
        <row r="52">
          <cell r="C52">
            <v>97.66</v>
          </cell>
          <cell r="D52">
            <v>77.31147</v>
          </cell>
        </row>
        <row r="53">
          <cell r="C53">
            <v>98.1</v>
          </cell>
          <cell r="D53">
            <v>77.423079999999999</v>
          </cell>
        </row>
        <row r="54">
          <cell r="C54">
            <v>97.68</v>
          </cell>
          <cell r="D54">
            <v>77.655379999999994</v>
          </cell>
        </row>
        <row r="55">
          <cell r="C55">
            <v>95.12</v>
          </cell>
          <cell r="D55">
            <v>77.719669999999994</v>
          </cell>
        </row>
        <row r="56">
          <cell r="C56">
            <v>93.55</v>
          </cell>
          <cell r="D56">
            <v>77.702889999999996</v>
          </cell>
        </row>
        <row r="57">
          <cell r="C57">
            <v>94.89</v>
          </cell>
          <cell r="D57">
            <v>77.734759999999994</v>
          </cell>
        </row>
        <row r="58">
          <cell r="C58">
            <v>96.39</v>
          </cell>
          <cell r="D58">
            <v>77.957329999999999</v>
          </cell>
        </row>
        <row r="59">
          <cell r="C59">
            <v>96.26</v>
          </cell>
          <cell r="D59">
            <v>78.084699999999998</v>
          </cell>
        </row>
        <row r="60">
          <cell r="C60">
            <v>95.5</v>
          </cell>
          <cell r="D60">
            <v>77.977950000000007</v>
          </cell>
        </row>
        <row r="61">
          <cell r="C61">
            <v>94.39</v>
          </cell>
          <cell r="D61">
            <v>78.047240000000002</v>
          </cell>
        </row>
        <row r="62">
          <cell r="C62">
            <v>94.24</v>
          </cell>
          <cell r="D62">
            <v>78.279809999999998</v>
          </cell>
        </row>
        <row r="63">
          <cell r="C63">
            <v>94.77</v>
          </cell>
          <cell r="D63">
            <v>78.627480000000006</v>
          </cell>
        </row>
        <row r="64">
          <cell r="C64">
            <v>95.69</v>
          </cell>
          <cell r="D64">
            <v>78.789249999999996</v>
          </cell>
        </row>
        <row r="65">
          <cell r="C65">
            <v>95.02</v>
          </cell>
          <cell r="D65">
            <v>78.98854</v>
          </cell>
        </row>
        <row r="66">
          <cell r="C66">
            <v>94.77</v>
          </cell>
          <cell r="D66">
            <v>79.208690000000004</v>
          </cell>
        </row>
        <row r="67">
          <cell r="C67">
            <v>95.5</v>
          </cell>
          <cell r="D67">
            <v>79.3947</v>
          </cell>
        </row>
        <row r="68">
          <cell r="C68">
            <v>95.21</v>
          </cell>
          <cell r="D68">
            <v>79.430329999999998</v>
          </cell>
        </row>
        <row r="69">
          <cell r="C69">
            <v>95.48</v>
          </cell>
          <cell r="D69">
            <v>79.496579999999994</v>
          </cell>
        </row>
        <row r="70">
          <cell r="C70">
            <v>95.93</v>
          </cell>
          <cell r="D70">
            <v>79.729439999999997</v>
          </cell>
        </row>
        <row r="71">
          <cell r="C71">
            <v>94.73</v>
          </cell>
          <cell r="D71">
            <v>79.522480000000002</v>
          </cell>
        </row>
        <row r="72">
          <cell r="C72">
            <v>94.53</v>
          </cell>
          <cell r="D72">
            <v>79.350520000000003</v>
          </cell>
        </row>
        <row r="73">
          <cell r="C73">
            <v>94.32</v>
          </cell>
          <cell r="D73">
            <v>79.559650000000005</v>
          </cell>
        </row>
        <row r="74">
          <cell r="C74">
            <v>95.18</v>
          </cell>
          <cell r="D74">
            <v>79.946510000000004</v>
          </cell>
        </row>
        <row r="75">
          <cell r="C75">
            <v>96.57</v>
          </cell>
          <cell r="D75">
            <v>80.450789999999998</v>
          </cell>
        </row>
        <row r="76">
          <cell r="C76">
            <v>98.16</v>
          </cell>
          <cell r="D76">
            <v>80.767920000000004</v>
          </cell>
        </row>
        <row r="77">
          <cell r="C77">
            <v>98.04</v>
          </cell>
          <cell r="D77">
            <v>81.137600000000006</v>
          </cell>
        </row>
        <row r="78">
          <cell r="C78">
            <v>97.86</v>
          </cell>
          <cell r="D78">
            <v>81.530109999999993</v>
          </cell>
        </row>
        <row r="79">
          <cell r="C79">
            <v>97.4</v>
          </cell>
          <cell r="D79">
            <v>81.606089999999995</v>
          </cell>
        </row>
        <row r="80">
          <cell r="C80">
            <v>97.08</v>
          </cell>
          <cell r="D80">
            <v>81.729560000000006</v>
          </cell>
        </row>
        <row r="81">
          <cell r="C81">
            <v>97.82</v>
          </cell>
          <cell r="D81">
            <v>81.895610000000005</v>
          </cell>
        </row>
        <row r="82">
          <cell r="C82">
            <v>98.45</v>
          </cell>
          <cell r="D82">
            <v>82.006860000000003</v>
          </cell>
        </row>
        <row r="83">
          <cell r="C83">
            <v>98.71</v>
          </cell>
          <cell r="D83">
            <v>82.141999999999996</v>
          </cell>
        </row>
        <row r="84">
          <cell r="C84">
            <v>98.06</v>
          </cell>
          <cell r="D84">
            <v>82.25027</v>
          </cell>
        </row>
        <row r="85">
          <cell r="C85">
            <v>100</v>
          </cell>
          <cell r="D85">
            <v>82.46969</v>
          </cell>
        </row>
        <row r="86">
          <cell r="C86">
            <v>98.72</v>
          </cell>
          <cell r="D86">
            <v>83.00103</v>
          </cell>
        </row>
        <row r="87">
          <cell r="C87">
            <v>96.77</v>
          </cell>
          <cell r="D87">
            <v>83.955219999999997</v>
          </cell>
        </row>
        <row r="88">
          <cell r="C88">
            <v>100.44</v>
          </cell>
          <cell r="D88">
            <v>84.447050000000004</v>
          </cell>
        </row>
        <row r="89">
          <cell r="C89">
            <v>99.08</v>
          </cell>
          <cell r="D89">
            <v>84.900620000000004</v>
          </cell>
        </row>
        <row r="90">
          <cell r="C90">
            <v>99.05</v>
          </cell>
          <cell r="D90">
            <v>85.123949999999994</v>
          </cell>
        </row>
        <row r="91">
          <cell r="C91">
            <v>101.07</v>
          </cell>
          <cell r="D91">
            <v>85.213310000000007</v>
          </cell>
        </row>
        <row r="92">
          <cell r="C92">
            <v>102.33</v>
          </cell>
          <cell r="D92">
            <v>85.371160000000003</v>
          </cell>
        </row>
        <row r="93">
          <cell r="C93">
            <v>104.39</v>
          </cell>
          <cell r="D93">
            <v>85.780959999999993</v>
          </cell>
        </row>
        <row r="94">
          <cell r="C94">
            <v>104.38</v>
          </cell>
          <cell r="D94">
            <v>86.394779999999997</v>
          </cell>
        </row>
        <row r="95">
          <cell r="C95">
            <v>103.37</v>
          </cell>
          <cell r="D95">
            <v>86.984089999999995</v>
          </cell>
        </row>
        <row r="96">
          <cell r="C96">
            <v>103.89</v>
          </cell>
          <cell r="D96">
            <v>87.508600000000001</v>
          </cell>
        </row>
        <row r="97">
          <cell r="C97">
            <v>105.48</v>
          </cell>
          <cell r="D97">
            <v>88.052139999999994</v>
          </cell>
        </row>
        <row r="98">
          <cell r="C98">
            <v>105.32</v>
          </cell>
          <cell r="D98">
            <v>89.188540000000003</v>
          </cell>
        </row>
        <row r="99">
          <cell r="C99">
            <v>105.74</v>
          </cell>
          <cell r="D99">
            <v>90.329819999999998</v>
          </cell>
        </row>
        <row r="100">
          <cell r="C100">
            <v>106.19</v>
          </cell>
          <cell r="D100">
            <v>91.182239999999993</v>
          </cell>
        </row>
        <row r="101">
          <cell r="C101">
            <v>105.76</v>
          </cell>
          <cell r="D101">
            <v>91.634600000000006</v>
          </cell>
        </row>
        <row r="102">
          <cell r="C102">
            <v>107.12</v>
          </cell>
          <cell r="D102">
            <v>92.101740000000007</v>
          </cell>
        </row>
        <row r="103">
          <cell r="C103">
            <v>108.1</v>
          </cell>
          <cell r="D103">
            <v>92.543520000000001</v>
          </cell>
        </row>
        <row r="104">
          <cell r="C104">
            <v>108.38</v>
          </cell>
          <cell r="D104">
            <v>93.024730000000005</v>
          </cell>
        </row>
        <row r="105">
          <cell r="C105">
            <v>107.15</v>
          </cell>
          <cell r="D105">
            <v>92.727130000000002</v>
          </cell>
        </row>
        <row r="106">
          <cell r="C106">
            <v>106.9</v>
          </cell>
          <cell r="D106">
            <v>92.678139999999999</v>
          </cell>
        </row>
        <row r="107">
          <cell r="C107">
            <v>107.19</v>
          </cell>
          <cell r="D107">
            <v>92.622630000000001</v>
          </cell>
        </row>
        <row r="108">
          <cell r="C108">
            <v>109.24</v>
          </cell>
          <cell r="D108">
            <v>92.726309999999998</v>
          </cell>
        </row>
        <row r="109">
          <cell r="C109">
            <v>107.76</v>
          </cell>
          <cell r="D109">
            <v>93.112849999999995</v>
          </cell>
        </row>
        <row r="110">
          <cell r="C110">
            <v>108.12</v>
          </cell>
          <cell r="D110">
            <v>94.06644</v>
          </cell>
        </row>
        <row r="111">
          <cell r="C111">
            <v>107.48</v>
          </cell>
          <cell r="D111">
            <v>95.012500000000003</v>
          </cell>
        </row>
        <row r="112">
          <cell r="C112">
            <v>107.31</v>
          </cell>
          <cell r="D112">
            <v>95.455089999999998</v>
          </cell>
        </row>
        <row r="113">
          <cell r="C113">
            <v>106.87</v>
          </cell>
          <cell r="D113">
            <v>95.907290000000003</v>
          </cell>
        </row>
        <row r="114">
          <cell r="C114">
            <v>106.39</v>
          </cell>
          <cell r="D114">
            <v>96.123379999999997</v>
          </cell>
        </row>
        <row r="115">
          <cell r="C115">
            <v>105.86</v>
          </cell>
          <cell r="D115">
            <v>96.233580000000003</v>
          </cell>
        </row>
        <row r="116">
          <cell r="C116">
            <v>107.1</v>
          </cell>
          <cell r="D116">
            <v>96.184359999999998</v>
          </cell>
        </row>
        <row r="117">
          <cell r="C117">
            <v>107.7</v>
          </cell>
          <cell r="D117">
            <v>96.319069999999996</v>
          </cell>
        </row>
        <row r="118">
          <cell r="C118">
            <v>108.17</v>
          </cell>
          <cell r="D118">
            <v>96.357860000000002</v>
          </cell>
        </row>
        <row r="119">
          <cell r="C119">
            <v>109.04</v>
          </cell>
          <cell r="D119">
            <v>96.37397</v>
          </cell>
        </row>
        <row r="120">
          <cell r="C120">
            <v>110.76</v>
          </cell>
          <cell r="D120">
            <v>96.548249999999996</v>
          </cell>
        </row>
        <row r="121">
          <cell r="C121">
            <v>111.29</v>
          </cell>
          <cell r="D121">
            <v>96.919889999999995</v>
          </cell>
        </row>
        <row r="122">
          <cell r="C122">
            <v>111.5</v>
          </cell>
          <cell r="D122">
            <v>97.527630000000002</v>
          </cell>
        </row>
        <row r="123">
          <cell r="C123">
            <v>111.35</v>
          </cell>
          <cell r="D123">
            <v>98.216430000000003</v>
          </cell>
        </row>
        <row r="124">
          <cell r="C124">
            <v>111.14</v>
          </cell>
          <cell r="D124">
            <v>98.452250000000006</v>
          </cell>
        </row>
        <row r="125">
          <cell r="C125">
            <v>111.41</v>
          </cell>
          <cell r="D125">
            <v>98.906899999999993</v>
          </cell>
        </row>
        <row r="126">
          <cell r="C126">
            <v>113.86</v>
          </cell>
          <cell r="D126">
            <v>99.157790000000006</v>
          </cell>
        </row>
        <row r="127">
          <cell r="C127">
            <v>113.72</v>
          </cell>
          <cell r="D127">
            <v>99.311149999999998</v>
          </cell>
        </row>
        <row r="128">
          <cell r="C128">
            <v>113.45</v>
          </cell>
          <cell r="D128">
            <v>99.184489999999997</v>
          </cell>
        </row>
        <row r="129">
          <cell r="C129">
            <v>113.26</v>
          </cell>
          <cell r="D129">
            <v>99.303259999999995</v>
          </cell>
        </row>
        <row r="130">
          <cell r="C130">
            <v>115.97</v>
          </cell>
          <cell r="D130">
            <v>99.467110000000005</v>
          </cell>
        </row>
        <row r="131">
          <cell r="C131">
            <v>117.52</v>
          </cell>
          <cell r="D131">
            <v>99.586839999999995</v>
          </cell>
        </row>
        <row r="132">
          <cell r="C132">
            <v>115.67</v>
          </cell>
          <cell r="D132">
            <v>99.703540000000004</v>
          </cell>
        </row>
        <row r="133">
          <cell r="C133">
            <v>113.86</v>
          </cell>
          <cell r="D133">
            <v>100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workbookViewId="0">
      <selection activeCell="E7" sqref="E7"/>
    </sheetView>
  </sheetViews>
  <sheetFormatPr baseColWidth="10" defaultRowHeight="15" x14ac:dyDescent="0.25"/>
  <cols>
    <col min="1" max="1" width="11" bestFit="1" customWidth="1"/>
    <col min="2" max="2" width="10.75" bestFit="1" customWidth="1"/>
  </cols>
  <sheetData>
    <row r="1" spans="1:2" x14ac:dyDescent="0.25">
      <c r="A1" s="1" t="s">
        <v>237</v>
      </c>
      <c r="B1" s="2" t="s">
        <v>0</v>
      </c>
    </row>
    <row r="2" spans="1:2" x14ac:dyDescent="0.25">
      <c r="A2" s="3" t="s">
        <v>2</v>
      </c>
      <c r="B2" s="4">
        <v>65.508880000000005</v>
      </c>
    </row>
    <row r="3" spans="1:2" x14ac:dyDescent="0.25">
      <c r="A3" s="3" t="s">
        <v>3</v>
      </c>
      <c r="B3" s="4">
        <v>66.498599999999996</v>
      </c>
    </row>
    <row r="4" spans="1:2" x14ac:dyDescent="0.25">
      <c r="A4" s="3" t="s">
        <v>4</v>
      </c>
      <c r="B4" s="4">
        <v>67.035589999999999</v>
      </c>
    </row>
    <row r="5" spans="1:2" x14ac:dyDescent="0.25">
      <c r="A5" s="3" t="s">
        <v>5</v>
      </c>
      <c r="B5" s="4">
        <v>67.512280000000004</v>
      </c>
    </row>
    <row r="6" spans="1:2" x14ac:dyDescent="0.25">
      <c r="A6" s="3" t="s">
        <v>6</v>
      </c>
      <c r="B6" s="4">
        <v>68.141289999999998</v>
      </c>
    </row>
    <row r="7" spans="1:2" x14ac:dyDescent="0.25">
      <c r="A7" s="3" t="s">
        <v>7</v>
      </c>
      <c r="B7" s="4">
        <v>68.72878</v>
      </c>
    </row>
    <row r="8" spans="1:2" x14ac:dyDescent="0.25">
      <c r="A8" s="3" t="s">
        <v>8</v>
      </c>
      <c r="B8" s="4">
        <v>69.060010000000005</v>
      </c>
    </row>
    <row r="9" spans="1:2" x14ac:dyDescent="0.25">
      <c r="A9" s="3" t="s">
        <v>9</v>
      </c>
      <c r="B9" s="4">
        <v>69.192120000000003</v>
      </c>
    </row>
    <row r="10" spans="1:2" x14ac:dyDescent="0.25">
      <c r="A10" s="3" t="s">
        <v>10</v>
      </c>
      <c r="B10" s="4">
        <v>69.060100000000006</v>
      </c>
    </row>
    <row r="11" spans="1:2" x14ac:dyDescent="0.25">
      <c r="A11" s="3" t="s">
        <v>11</v>
      </c>
      <c r="B11" s="4">
        <v>69.299149999999997</v>
      </c>
    </row>
    <row r="12" spans="1:2" x14ac:dyDescent="0.25">
      <c r="A12" s="3" t="s">
        <v>12</v>
      </c>
      <c r="B12" s="4">
        <v>69.492509999999996</v>
      </c>
    </row>
    <row r="13" spans="1:2" x14ac:dyDescent="0.25">
      <c r="A13" s="3" t="s">
        <v>13</v>
      </c>
      <c r="B13" s="4">
        <v>69.799859999999995</v>
      </c>
    </row>
    <row r="14" spans="1:2" x14ac:dyDescent="0.25">
      <c r="A14" s="3" t="s">
        <v>14</v>
      </c>
      <c r="B14" s="4">
        <v>70.211209999999994</v>
      </c>
    </row>
    <row r="15" spans="1:2" x14ac:dyDescent="0.25">
      <c r="A15" s="3" t="s">
        <v>15</v>
      </c>
      <c r="B15" s="4">
        <v>70.79889</v>
      </c>
    </row>
    <row r="16" spans="1:2" x14ac:dyDescent="0.25">
      <c r="A16" s="3" t="s">
        <v>16</v>
      </c>
      <c r="B16" s="4">
        <v>71.152109999999993</v>
      </c>
    </row>
    <row r="17" spans="1:2" x14ac:dyDescent="0.25">
      <c r="A17" s="3" t="s">
        <v>17</v>
      </c>
      <c r="B17" s="4">
        <v>71.38064</v>
      </c>
    </row>
    <row r="18" spans="1:2" x14ac:dyDescent="0.25">
      <c r="A18" s="3" t="s">
        <v>18</v>
      </c>
      <c r="B18" s="4">
        <v>71.390690000000006</v>
      </c>
    </row>
    <row r="19" spans="1:2" x14ac:dyDescent="0.25">
      <c r="A19" s="3" t="s">
        <v>19</v>
      </c>
      <c r="B19" s="4">
        <v>71.35069</v>
      </c>
    </row>
    <row r="20" spans="1:2" x14ac:dyDescent="0.25">
      <c r="A20" s="3" t="s">
        <v>20</v>
      </c>
      <c r="B20" s="4">
        <v>71.322940000000003</v>
      </c>
    </row>
    <row r="21" spans="1:2" x14ac:dyDescent="0.25">
      <c r="A21" s="3" t="s">
        <v>21</v>
      </c>
      <c r="B21" s="4">
        <v>71.354389999999995</v>
      </c>
    </row>
    <row r="22" spans="1:2" x14ac:dyDescent="0.25">
      <c r="A22" s="3" t="s">
        <v>22</v>
      </c>
      <c r="B22" s="4">
        <v>71.276210000000006</v>
      </c>
    </row>
    <row r="23" spans="1:2" x14ac:dyDescent="0.25">
      <c r="A23" s="3" t="s">
        <v>23</v>
      </c>
      <c r="B23" s="4">
        <v>71.185190000000006</v>
      </c>
    </row>
    <row r="24" spans="1:2" x14ac:dyDescent="0.25">
      <c r="A24" s="3" t="s">
        <v>24</v>
      </c>
      <c r="B24" s="4">
        <v>71.138450000000006</v>
      </c>
    </row>
    <row r="25" spans="1:2" x14ac:dyDescent="0.25">
      <c r="A25" s="3" t="s">
        <v>25</v>
      </c>
      <c r="B25" s="4">
        <v>71.197119999999998</v>
      </c>
    </row>
    <row r="26" spans="1:2" x14ac:dyDescent="0.25">
      <c r="A26" s="3" t="s">
        <v>26</v>
      </c>
      <c r="B26" s="4">
        <v>71.685379999999995</v>
      </c>
    </row>
    <row r="27" spans="1:2" x14ac:dyDescent="0.25">
      <c r="A27" s="3" t="s">
        <v>27</v>
      </c>
      <c r="B27" s="4">
        <v>72.279250000000005</v>
      </c>
    </row>
    <row r="28" spans="1:2" x14ac:dyDescent="0.25">
      <c r="A28" s="3" t="s">
        <v>28</v>
      </c>
      <c r="B28" s="4">
        <v>72.46096</v>
      </c>
    </row>
    <row r="29" spans="1:2" x14ac:dyDescent="0.25">
      <c r="A29" s="3" t="s">
        <v>29</v>
      </c>
      <c r="B29" s="4">
        <v>72.794579999999996</v>
      </c>
    </row>
    <row r="30" spans="1:2" x14ac:dyDescent="0.25">
      <c r="A30" s="3" t="s">
        <v>30</v>
      </c>
      <c r="B30" s="4">
        <v>72.869759999999999</v>
      </c>
    </row>
    <row r="31" spans="1:2" x14ac:dyDescent="0.25">
      <c r="A31" s="3" t="s">
        <v>31</v>
      </c>
      <c r="B31" s="4">
        <v>72.952610000000007</v>
      </c>
    </row>
    <row r="32" spans="1:2" x14ac:dyDescent="0.25">
      <c r="A32" s="3" t="s">
        <v>32</v>
      </c>
      <c r="B32" s="4">
        <v>72.921859999999995</v>
      </c>
    </row>
    <row r="33" spans="1:2" x14ac:dyDescent="0.25">
      <c r="A33" s="3" t="s">
        <v>33</v>
      </c>
      <c r="B33" s="4">
        <v>73.003699999999995</v>
      </c>
    </row>
    <row r="34" spans="1:2" x14ac:dyDescent="0.25">
      <c r="A34" s="3" t="s">
        <v>34</v>
      </c>
      <c r="B34" s="4">
        <v>72.904610000000005</v>
      </c>
    </row>
    <row r="35" spans="1:2" x14ac:dyDescent="0.25">
      <c r="A35" s="3" t="s">
        <v>35</v>
      </c>
      <c r="B35" s="4">
        <v>72.840299999999999</v>
      </c>
    </row>
    <row r="36" spans="1:2" x14ac:dyDescent="0.25">
      <c r="A36" s="3" t="s">
        <v>36</v>
      </c>
      <c r="B36" s="4">
        <v>72.981629999999996</v>
      </c>
    </row>
    <row r="37" spans="1:2" x14ac:dyDescent="0.25">
      <c r="A37" s="3" t="s">
        <v>37</v>
      </c>
      <c r="B37" s="4">
        <v>73.454939999999993</v>
      </c>
    </row>
    <row r="38" spans="1:2" x14ac:dyDescent="0.25">
      <c r="A38" s="3" t="s">
        <v>38</v>
      </c>
      <c r="B38" s="4">
        <v>74.122230000000002</v>
      </c>
    </row>
    <row r="39" spans="1:2" x14ac:dyDescent="0.25">
      <c r="A39" s="3" t="s">
        <v>39</v>
      </c>
      <c r="B39" s="4">
        <v>74.568879999999993</v>
      </c>
    </row>
    <row r="40" spans="1:2" x14ac:dyDescent="0.25">
      <c r="A40" s="3" t="s">
        <v>40</v>
      </c>
      <c r="B40" s="4">
        <v>74.769880000000001</v>
      </c>
    </row>
    <row r="41" spans="1:2" x14ac:dyDescent="0.25">
      <c r="A41" s="3" t="s">
        <v>41</v>
      </c>
      <c r="B41" s="4">
        <v>74.858990000000006</v>
      </c>
    </row>
    <row r="42" spans="1:2" x14ac:dyDescent="0.25">
      <c r="A42" s="3" t="s">
        <v>42</v>
      </c>
      <c r="B42" s="4">
        <v>75.072199999999995</v>
      </c>
    </row>
    <row r="43" spans="1:2" x14ac:dyDescent="0.25">
      <c r="A43" s="3" t="s">
        <v>43</v>
      </c>
      <c r="B43" s="4">
        <v>75.310860000000005</v>
      </c>
    </row>
    <row r="44" spans="1:2" x14ac:dyDescent="0.25">
      <c r="A44" s="3" t="s">
        <v>44</v>
      </c>
      <c r="B44" s="4">
        <v>75.415520000000001</v>
      </c>
    </row>
    <row r="45" spans="1:2" x14ac:dyDescent="0.25">
      <c r="A45" s="3" t="s">
        <v>45</v>
      </c>
      <c r="B45" s="4">
        <v>75.392160000000004</v>
      </c>
    </row>
    <row r="46" spans="1:2" x14ac:dyDescent="0.25">
      <c r="A46" s="3" t="s">
        <v>46</v>
      </c>
      <c r="B46" s="4">
        <v>75.624930000000006</v>
      </c>
    </row>
    <row r="47" spans="1:2" x14ac:dyDescent="0.25">
      <c r="A47" s="3" t="s">
        <v>47</v>
      </c>
      <c r="B47" s="4">
        <v>75.768450000000001</v>
      </c>
    </row>
    <row r="48" spans="1:2" x14ac:dyDescent="0.25">
      <c r="A48" s="3" t="s">
        <v>48</v>
      </c>
      <c r="B48" s="4">
        <v>75.87388</v>
      </c>
    </row>
    <row r="49" spans="1:2" x14ac:dyDescent="0.25">
      <c r="A49" s="3" t="s">
        <v>49</v>
      </c>
      <c r="B49" s="4">
        <v>76.19171</v>
      </c>
    </row>
    <row r="50" spans="1:2" x14ac:dyDescent="0.25">
      <c r="A50" s="3" t="s">
        <v>50</v>
      </c>
      <c r="B50" s="4">
        <v>76.748459999999994</v>
      </c>
    </row>
    <row r="51" spans="1:2" x14ac:dyDescent="0.25">
      <c r="A51" s="3" t="s">
        <v>51</v>
      </c>
      <c r="B51" s="4">
        <v>77.217209999999994</v>
      </c>
    </row>
    <row r="52" spans="1:2" x14ac:dyDescent="0.25">
      <c r="A52" s="3" t="s">
        <v>52</v>
      </c>
      <c r="B52" s="4">
        <v>77.31147</v>
      </c>
    </row>
    <row r="53" spans="1:2" x14ac:dyDescent="0.25">
      <c r="A53" s="3" t="s">
        <v>53</v>
      </c>
      <c r="B53" s="4">
        <v>77.423079999999999</v>
      </c>
    </row>
    <row r="54" spans="1:2" x14ac:dyDescent="0.25">
      <c r="A54" s="3" t="s">
        <v>54</v>
      </c>
      <c r="B54" s="4">
        <v>77.655379999999994</v>
      </c>
    </row>
    <row r="55" spans="1:2" x14ac:dyDescent="0.25">
      <c r="A55" s="3" t="s">
        <v>55</v>
      </c>
      <c r="B55" s="4">
        <v>77.719669999999994</v>
      </c>
    </row>
    <row r="56" spans="1:2" x14ac:dyDescent="0.25">
      <c r="A56" s="3" t="s">
        <v>56</v>
      </c>
      <c r="B56" s="4">
        <v>77.702889999999996</v>
      </c>
    </row>
    <row r="57" spans="1:2" x14ac:dyDescent="0.25">
      <c r="A57" s="3" t="s">
        <v>57</v>
      </c>
      <c r="B57" s="4">
        <v>77.734759999999994</v>
      </c>
    </row>
    <row r="58" spans="1:2" x14ac:dyDescent="0.25">
      <c r="A58" s="3" t="s">
        <v>58</v>
      </c>
      <c r="B58" s="4">
        <v>77.957329999999999</v>
      </c>
    </row>
    <row r="59" spans="1:2" x14ac:dyDescent="0.25">
      <c r="A59" s="3" t="s">
        <v>59</v>
      </c>
      <c r="B59" s="4">
        <v>78.084699999999998</v>
      </c>
    </row>
    <row r="60" spans="1:2" x14ac:dyDescent="0.25">
      <c r="A60" s="3" t="s">
        <v>60</v>
      </c>
      <c r="B60" s="4">
        <v>77.977950000000007</v>
      </c>
    </row>
    <row r="61" spans="1:2" x14ac:dyDescent="0.25">
      <c r="A61" s="3" t="s">
        <v>61</v>
      </c>
      <c r="B61" s="4">
        <v>78.047240000000002</v>
      </c>
    </row>
    <row r="62" spans="1:2" x14ac:dyDescent="0.25">
      <c r="A62" s="3" t="s">
        <v>62</v>
      </c>
      <c r="B62" s="4">
        <v>78.279809999999998</v>
      </c>
    </row>
    <row r="63" spans="1:2" x14ac:dyDescent="0.25">
      <c r="A63" s="3" t="s">
        <v>63</v>
      </c>
      <c r="B63" s="4">
        <v>78.627480000000006</v>
      </c>
    </row>
    <row r="64" spans="1:2" x14ac:dyDescent="0.25">
      <c r="A64" s="3" t="s">
        <v>64</v>
      </c>
      <c r="B64" s="4">
        <v>78.789249999999996</v>
      </c>
    </row>
    <row r="65" spans="1:2" x14ac:dyDescent="0.25">
      <c r="A65" s="3" t="s">
        <v>65</v>
      </c>
      <c r="B65" s="4">
        <v>78.98854</v>
      </c>
    </row>
    <row r="66" spans="1:2" x14ac:dyDescent="0.25">
      <c r="A66" s="3" t="s">
        <v>66</v>
      </c>
      <c r="B66" s="4">
        <v>79.208690000000004</v>
      </c>
    </row>
    <row r="67" spans="1:2" x14ac:dyDescent="0.25">
      <c r="A67" s="3" t="s">
        <v>67</v>
      </c>
      <c r="B67" s="4">
        <v>79.3947</v>
      </c>
    </row>
    <row r="68" spans="1:2" x14ac:dyDescent="0.25">
      <c r="A68" s="3" t="s">
        <v>68</v>
      </c>
      <c r="B68" s="4">
        <v>79.430329999999998</v>
      </c>
    </row>
    <row r="69" spans="1:2" x14ac:dyDescent="0.25">
      <c r="A69" s="3" t="s">
        <v>69</v>
      </c>
      <c r="B69" s="4">
        <v>79.496579999999994</v>
      </c>
    </row>
    <row r="70" spans="1:2" x14ac:dyDescent="0.25">
      <c r="A70" s="3" t="s">
        <v>70</v>
      </c>
      <c r="B70" s="4">
        <v>79.729439999999997</v>
      </c>
    </row>
    <row r="71" spans="1:2" x14ac:dyDescent="0.25">
      <c r="A71" s="3" t="s">
        <v>71</v>
      </c>
      <c r="B71" s="4">
        <v>79.522480000000002</v>
      </c>
    </row>
    <row r="72" spans="1:2" x14ac:dyDescent="0.25">
      <c r="A72" s="3" t="s">
        <v>72</v>
      </c>
      <c r="B72" s="4">
        <v>79.350520000000003</v>
      </c>
    </row>
    <row r="73" spans="1:2" x14ac:dyDescent="0.25">
      <c r="A73" s="3" t="s">
        <v>73</v>
      </c>
      <c r="B73" s="4">
        <v>79.559650000000005</v>
      </c>
    </row>
    <row r="74" spans="1:2" x14ac:dyDescent="0.25">
      <c r="A74" s="3" t="s">
        <v>74</v>
      </c>
      <c r="B74" s="4">
        <v>79.946510000000004</v>
      </c>
    </row>
    <row r="75" spans="1:2" x14ac:dyDescent="0.25">
      <c r="A75" s="3" t="s">
        <v>75</v>
      </c>
      <c r="B75" s="4">
        <v>80.450789999999998</v>
      </c>
    </row>
    <row r="76" spans="1:2" x14ac:dyDescent="0.25">
      <c r="A76" s="3" t="s">
        <v>76</v>
      </c>
      <c r="B76" s="4">
        <v>80.767920000000004</v>
      </c>
    </row>
    <row r="77" spans="1:2" x14ac:dyDescent="0.25">
      <c r="A77" s="3" t="s">
        <v>77</v>
      </c>
      <c r="B77" s="4">
        <v>81.137600000000006</v>
      </c>
    </row>
    <row r="78" spans="1:2" x14ac:dyDescent="0.25">
      <c r="A78" s="3" t="s">
        <v>78</v>
      </c>
      <c r="B78" s="4">
        <v>81.530109999999993</v>
      </c>
    </row>
    <row r="79" spans="1:2" x14ac:dyDescent="0.25">
      <c r="A79" s="3" t="s">
        <v>79</v>
      </c>
      <c r="B79" s="4">
        <v>81.606089999999995</v>
      </c>
    </row>
    <row r="80" spans="1:2" x14ac:dyDescent="0.25">
      <c r="A80" s="3" t="s">
        <v>80</v>
      </c>
      <c r="B80" s="4">
        <v>81.729560000000006</v>
      </c>
    </row>
    <row r="81" spans="1:2" x14ac:dyDescent="0.25">
      <c r="A81" s="3" t="s">
        <v>81</v>
      </c>
      <c r="B81" s="4">
        <v>81.895610000000005</v>
      </c>
    </row>
    <row r="82" spans="1:2" x14ac:dyDescent="0.25">
      <c r="A82" s="3" t="s">
        <v>82</v>
      </c>
      <c r="B82" s="4">
        <v>82.006860000000003</v>
      </c>
    </row>
    <row r="83" spans="1:2" x14ac:dyDescent="0.25">
      <c r="A83" s="3" t="s">
        <v>83</v>
      </c>
      <c r="B83" s="4">
        <v>82.141999999999996</v>
      </c>
    </row>
    <row r="84" spans="1:2" x14ac:dyDescent="0.25">
      <c r="A84" s="3" t="s">
        <v>84</v>
      </c>
      <c r="B84" s="4">
        <v>82.25027</v>
      </c>
    </row>
    <row r="85" spans="1:2" x14ac:dyDescent="0.25">
      <c r="A85" s="3" t="s">
        <v>85</v>
      </c>
      <c r="B85" s="4">
        <v>82.46969</v>
      </c>
    </row>
    <row r="86" spans="1:2" x14ac:dyDescent="0.25">
      <c r="A86" s="3" t="s">
        <v>86</v>
      </c>
      <c r="B86" s="4">
        <v>83.00103</v>
      </c>
    </row>
    <row r="87" spans="1:2" x14ac:dyDescent="0.25">
      <c r="A87" s="3" t="s">
        <v>87</v>
      </c>
      <c r="B87" s="4">
        <v>83.955219999999997</v>
      </c>
    </row>
    <row r="88" spans="1:2" x14ac:dyDescent="0.25">
      <c r="A88" s="3" t="s">
        <v>88</v>
      </c>
      <c r="B88" s="4">
        <v>84.447050000000004</v>
      </c>
    </row>
    <row r="89" spans="1:2" x14ac:dyDescent="0.25">
      <c r="A89" s="3" t="s">
        <v>89</v>
      </c>
      <c r="B89" s="4">
        <v>84.900620000000004</v>
      </c>
    </row>
    <row r="90" spans="1:2" x14ac:dyDescent="0.25">
      <c r="A90" s="3" t="s">
        <v>90</v>
      </c>
      <c r="B90" s="4">
        <v>85.123949999999994</v>
      </c>
    </row>
    <row r="91" spans="1:2" x14ac:dyDescent="0.25">
      <c r="A91" s="3" t="s">
        <v>91</v>
      </c>
      <c r="B91" s="4">
        <v>85.213310000000007</v>
      </c>
    </row>
    <row r="92" spans="1:2" x14ac:dyDescent="0.25">
      <c r="A92" s="3" t="s">
        <v>92</v>
      </c>
      <c r="B92" s="4">
        <v>85.371160000000003</v>
      </c>
    </row>
    <row r="93" spans="1:2" x14ac:dyDescent="0.25">
      <c r="A93" s="3" t="s">
        <v>93</v>
      </c>
      <c r="B93" s="4">
        <v>85.780959999999993</v>
      </c>
    </row>
    <row r="94" spans="1:2" x14ac:dyDescent="0.25">
      <c r="A94" s="3" t="s">
        <v>94</v>
      </c>
      <c r="B94" s="4">
        <v>86.394779999999997</v>
      </c>
    </row>
    <row r="95" spans="1:2" x14ac:dyDescent="0.25">
      <c r="A95" s="3" t="s">
        <v>95</v>
      </c>
      <c r="B95" s="4">
        <v>86.984089999999995</v>
      </c>
    </row>
    <row r="96" spans="1:2" x14ac:dyDescent="0.25">
      <c r="A96" s="3" t="s">
        <v>96</v>
      </c>
      <c r="B96" s="4">
        <v>87.508600000000001</v>
      </c>
    </row>
    <row r="97" spans="1:2" x14ac:dyDescent="0.25">
      <c r="A97" s="3" t="s">
        <v>97</v>
      </c>
      <c r="B97" s="4">
        <v>88.052139999999994</v>
      </c>
    </row>
    <row r="98" spans="1:2" x14ac:dyDescent="0.25">
      <c r="A98" s="3" t="s">
        <v>98</v>
      </c>
      <c r="B98" s="4">
        <v>89.188540000000003</v>
      </c>
    </row>
    <row r="99" spans="1:2" x14ac:dyDescent="0.25">
      <c r="A99" s="3" t="s">
        <v>99</v>
      </c>
      <c r="B99" s="4">
        <v>90.329819999999998</v>
      </c>
    </row>
    <row r="100" spans="1:2" x14ac:dyDescent="0.25">
      <c r="A100" s="3" t="s">
        <v>100</v>
      </c>
      <c r="B100" s="4">
        <v>91.182239999999993</v>
      </c>
    </row>
    <row r="101" spans="1:2" x14ac:dyDescent="0.25">
      <c r="A101" s="3" t="s">
        <v>101</v>
      </c>
      <c r="B101" s="4">
        <v>91.634600000000006</v>
      </c>
    </row>
    <row r="102" spans="1:2" x14ac:dyDescent="0.25">
      <c r="A102" s="3" t="s">
        <v>102</v>
      </c>
      <c r="B102" s="4">
        <v>92.101740000000007</v>
      </c>
    </row>
    <row r="103" spans="1:2" x14ac:dyDescent="0.25">
      <c r="A103" s="3" t="s">
        <v>103</v>
      </c>
      <c r="B103" s="4">
        <v>92.543520000000001</v>
      </c>
    </row>
    <row r="104" spans="1:2" x14ac:dyDescent="0.25">
      <c r="A104" s="3" t="s">
        <v>104</v>
      </c>
      <c r="B104" s="4">
        <v>93.024730000000005</v>
      </c>
    </row>
    <row r="105" spans="1:2" x14ac:dyDescent="0.25">
      <c r="A105" s="3" t="s">
        <v>105</v>
      </c>
      <c r="B105" s="4">
        <v>92.727130000000002</v>
      </c>
    </row>
    <row r="106" spans="1:2" x14ac:dyDescent="0.25">
      <c r="A106" s="3" t="s">
        <v>106</v>
      </c>
      <c r="B106" s="4">
        <v>92.678139999999999</v>
      </c>
    </row>
    <row r="107" spans="1:2" x14ac:dyDescent="0.25">
      <c r="A107" s="3" t="s">
        <v>107</v>
      </c>
      <c r="B107" s="4">
        <v>92.622630000000001</v>
      </c>
    </row>
    <row r="108" spans="1:2" x14ac:dyDescent="0.25">
      <c r="A108" s="3" t="s">
        <v>108</v>
      </c>
      <c r="B108" s="4">
        <v>92.726309999999998</v>
      </c>
    </row>
    <row r="109" spans="1:2" x14ac:dyDescent="0.25">
      <c r="A109" s="3" t="s">
        <v>109</v>
      </c>
      <c r="B109" s="4">
        <v>93.112849999999995</v>
      </c>
    </row>
    <row r="110" spans="1:2" x14ac:dyDescent="0.25">
      <c r="A110" s="3" t="s">
        <v>110</v>
      </c>
      <c r="B110" s="4">
        <v>94.06644</v>
      </c>
    </row>
    <row r="111" spans="1:2" x14ac:dyDescent="0.25">
      <c r="A111" s="3" t="s">
        <v>111</v>
      </c>
      <c r="B111" s="4">
        <v>95.012500000000003</v>
      </c>
    </row>
    <row r="112" spans="1:2" x14ac:dyDescent="0.25">
      <c r="A112" s="3" t="s">
        <v>112</v>
      </c>
      <c r="B112" s="4">
        <v>95.455089999999998</v>
      </c>
    </row>
    <row r="113" spans="1:2" x14ac:dyDescent="0.25">
      <c r="A113" s="3" t="s">
        <v>113</v>
      </c>
      <c r="B113" s="4">
        <v>95.907290000000003</v>
      </c>
    </row>
    <row r="114" spans="1:2" x14ac:dyDescent="0.25">
      <c r="A114" s="3" t="s">
        <v>114</v>
      </c>
      <c r="B114" s="4">
        <v>96.123379999999997</v>
      </c>
    </row>
    <row r="115" spans="1:2" x14ac:dyDescent="0.25">
      <c r="A115" s="3" t="s">
        <v>115</v>
      </c>
      <c r="B115" s="4">
        <v>96.233580000000003</v>
      </c>
    </row>
    <row r="116" spans="1:2" x14ac:dyDescent="0.25">
      <c r="A116" s="3" t="s">
        <v>116</v>
      </c>
      <c r="B116" s="4">
        <v>96.184359999999998</v>
      </c>
    </row>
    <row r="117" spans="1:2" x14ac:dyDescent="0.25">
      <c r="A117" s="3" t="s">
        <v>117</v>
      </c>
      <c r="B117" s="4">
        <v>96.319069999999996</v>
      </c>
    </row>
    <row r="118" spans="1:2" x14ac:dyDescent="0.25">
      <c r="A118" s="3" t="s">
        <v>118</v>
      </c>
      <c r="B118" s="4">
        <v>96.357860000000002</v>
      </c>
    </row>
    <row r="119" spans="1:2" x14ac:dyDescent="0.25">
      <c r="A119" s="3" t="s">
        <v>119</v>
      </c>
      <c r="B119" s="4">
        <v>96.37397</v>
      </c>
    </row>
    <row r="120" spans="1:2" x14ac:dyDescent="0.25">
      <c r="A120" s="3" t="s">
        <v>120</v>
      </c>
      <c r="B120" s="4">
        <v>96.548249999999996</v>
      </c>
    </row>
    <row r="121" spans="1:2" x14ac:dyDescent="0.25">
      <c r="A121" s="3" t="s">
        <v>121</v>
      </c>
      <c r="B121" s="4">
        <v>96.919889999999995</v>
      </c>
    </row>
    <row r="122" spans="1:2" x14ac:dyDescent="0.25">
      <c r="A122" s="3" t="s">
        <v>122</v>
      </c>
      <c r="B122" s="4">
        <v>97.527630000000002</v>
      </c>
    </row>
    <row r="123" spans="1:2" x14ac:dyDescent="0.25">
      <c r="A123" s="3" t="s">
        <v>123</v>
      </c>
      <c r="B123" s="4">
        <v>98.216430000000003</v>
      </c>
    </row>
    <row r="124" spans="1:2" x14ac:dyDescent="0.25">
      <c r="A124" s="3" t="s">
        <v>124</v>
      </c>
      <c r="B124" s="4">
        <v>98.452250000000006</v>
      </c>
    </row>
    <row r="125" spans="1:2" x14ac:dyDescent="0.25">
      <c r="A125" s="3" t="s">
        <v>125</v>
      </c>
      <c r="B125" s="4">
        <v>98.906899999999993</v>
      </c>
    </row>
    <row r="126" spans="1:2" x14ac:dyDescent="0.25">
      <c r="A126" s="3" t="s">
        <v>126</v>
      </c>
      <c r="B126" s="4">
        <v>99.157790000000006</v>
      </c>
    </row>
    <row r="127" spans="1:2" x14ac:dyDescent="0.25">
      <c r="A127" s="3" t="s">
        <v>127</v>
      </c>
      <c r="B127" s="4">
        <v>99.311149999999998</v>
      </c>
    </row>
    <row r="128" spans="1:2" x14ac:dyDescent="0.25">
      <c r="A128" s="3" t="s">
        <v>128</v>
      </c>
      <c r="B128" s="4">
        <v>99.184489999999997</v>
      </c>
    </row>
    <row r="129" spans="1:2" x14ac:dyDescent="0.25">
      <c r="A129" s="3" t="s">
        <v>129</v>
      </c>
      <c r="B129" s="4">
        <v>99.303259999999995</v>
      </c>
    </row>
    <row r="130" spans="1:2" x14ac:dyDescent="0.25">
      <c r="A130" s="3" t="s">
        <v>130</v>
      </c>
      <c r="B130" s="4">
        <v>99.467110000000005</v>
      </c>
    </row>
    <row r="131" spans="1:2" x14ac:dyDescent="0.25">
      <c r="A131" s="3" t="s">
        <v>131</v>
      </c>
      <c r="B131" s="4">
        <v>99.586839999999995</v>
      </c>
    </row>
    <row r="132" spans="1:2" x14ac:dyDescent="0.25">
      <c r="A132" s="3" t="s">
        <v>132</v>
      </c>
      <c r="B132" s="4">
        <v>99.703540000000004</v>
      </c>
    </row>
    <row r="133" spans="1:2" x14ac:dyDescent="0.25">
      <c r="A133" s="3" t="s">
        <v>133</v>
      </c>
      <c r="B133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workbookViewId="0"/>
  </sheetViews>
  <sheetFormatPr baseColWidth="10" defaultRowHeight="15" x14ac:dyDescent="0.25"/>
  <cols>
    <col min="2" max="4" width="14.125" customWidth="1"/>
    <col min="5" max="5" width="13" bestFit="1" customWidth="1"/>
    <col min="6" max="6" width="19.125" customWidth="1"/>
    <col min="7" max="7" width="22.125" bestFit="1" customWidth="1"/>
    <col min="8" max="8" width="21.875" bestFit="1" customWidth="1"/>
    <col min="9" max="9" width="30" customWidth="1"/>
    <col min="10" max="10" width="28" customWidth="1"/>
    <col min="11" max="11" width="21.625" bestFit="1" customWidth="1"/>
    <col min="12" max="12" width="12.75" bestFit="1" customWidth="1"/>
    <col min="13" max="13" width="18.75" bestFit="1" customWidth="1"/>
    <col min="14" max="14" width="15.875" bestFit="1" customWidth="1"/>
    <col min="15" max="15" width="13" bestFit="1" customWidth="1"/>
  </cols>
  <sheetData>
    <row r="1" spans="1:15" x14ac:dyDescent="0.25">
      <c r="A1" s="6" t="s">
        <v>134</v>
      </c>
      <c r="B1" s="6" t="s">
        <v>135</v>
      </c>
      <c r="C1" s="1" t="s">
        <v>1</v>
      </c>
      <c r="D1" s="2" t="s">
        <v>0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7" t="s">
        <v>144</v>
      </c>
      <c r="N1" s="8" t="s">
        <v>145</v>
      </c>
      <c r="O1" s="9"/>
    </row>
    <row r="2" spans="1:15" x14ac:dyDescent="0.25">
      <c r="A2" s="3">
        <v>2008</v>
      </c>
      <c r="B2" s="3" t="s">
        <v>146</v>
      </c>
      <c r="C2" s="5">
        <v>79.010000000000005</v>
      </c>
      <c r="D2" s="4">
        <v>65.508880000000005</v>
      </c>
      <c r="E2" s="10">
        <f>C2*D2</f>
        <v>5175.8566088000007</v>
      </c>
      <c r="F2" s="11">
        <f>C2^2</f>
        <v>6242.580100000001</v>
      </c>
      <c r="G2" s="10">
        <f>$B$138+$B$137*C2</f>
        <v>62.795297128495534</v>
      </c>
      <c r="H2" s="12">
        <f>D2-G2</f>
        <v>2.713582871504471</v>
      </c>
      <c r="I2" s="10">
        <f>G2*H2</f>
        <v>170.40024269891939</v>
      </c>
      <c r="J2" s="10">
        <f>C2*H2</f>
        <v>214.40018267756827</v>
      </c>
      <c r="K2" s="13">
        <f>H2^2</f>
        <v>7.3635320005224498</v>
      </c>
      <c r="L2" s="10">
        <f>(C2-$C$134)^2</f>
        <v>342.22477319214983</v>
      </c>
      <c r="M2" s="10">
        <f>(G2-$G$134)^2</f>
        <v>356.13482726267762</v>
      </c>
      <c r="N2" s="14">
        <f>(D2-$D$134)^2</f>
        <v>261.07941185503364</v>
      </c>
      <c r="O2" s="15"/>
    </row>
    <row r="3" spans="1:15" x14ac:dyDescent="0.25">
      <c r="A3" s="3"/>
      <c r="B3" s="3" t="s">
        <v>147</v>
      </c>
      <c r="C3" s="5">
        <v>79.92</v>
      </c>
      <c r="D3" s="4">
        <v>66.498599999999996</v>
      </c>
      <c r="E3" s="10">
        <f t="shared" ref="E3:E66" si="0">C3*D3</f>
        <v>5314.5681119999999</v>
      </c>
      <c r="F3" s="11">
        <f t="shared" ref="F3:F66" si="1">C3^2</f>
        <v>6387.2064</v>
      </c>
      <c r="G3" s="10">
        <f t="shared" ref="G3:G66" si="2">$B$138+$B$137*C3</f>
        <v>63.723606838978355</v>
      </c>
      <c r="H3" s="12">
        <f t="shared" ref="H3:H66" si="3">D3-G3</f>
        <v>2.7749931610216407</v>
      </c>
      <c r="I3" s="10">
        <f t="shared" ref="I3:I66" si="4">G3*H3</f>
        <v>176.83257317379679</v>
      </c>
      <c r="J3" s="10">
        <f t="shared" ref="J3:J66" si="5">C3*H3</f>
        <v>221.77745342884953</v>
      </c>
      <c r="K3" s="13">
        <f t="shared" ref="K3:K66" si="6">H3^2</f>
        <v>7.7005870437168777</v>
      </c>
      <c r="L3" s="10">
        <f t="shared" ref="L3:L66" si="7">(C3-$C$134)^2</f>
        <v>309.38411410124081</v>
      </c>
      <c r="M3" s="10">
        <f t="shared" ref="M3:M66" si="8">(G3-$G$134)^2</f>
        <v>321.95932809165009</v>
      </c>
      <c r="N3" s="14">
        <f t="shared" ref="N3:N66" si="9">(D3-$D$134)^2</f>
        <v>230.07526108653695</v>
      </c>
      <c r="O3" s="15"/>
    </row>
    <row r="4" spans="1:15" x14ac:dyDescent="0.25">
      <c r="A4" s="3"/>
      <c r="B4" s="3" t="s">
        <v>148</v>
      </c>
      <c r="C4" s="5">
        <v>79.69</v>
      </c>
      <c r="D4" s="4">
        <v>67.035589999999999</v>
      </c>
      <c r="E4" s="10">
        <f t="shared" si="0"/>
        <v>5342.0661670999998</v>
      </c>
      <c r="F4" s="11">
        <f t="shared" si="1"/>
        <v>6350.4960999999994</v>
      </c>
      <c r="G4" s="10">
        <f t="shared" si="2"/>
        <v>63.48897910995521</v>
      </c>
      <c r="H4" s="12">
        <f t="shared" si="3"/>
        <v>3.5466108900447892</v>
      </c>
      <c r="I4" s="10">
        <f t="shared" si="4"/>
        <v>225.17070470919327</v>
      </c>
      <c r="J4" s="10">
        <f t="shared" si="5"/>
        <v>282.62942182766926</v>
      </c>
      <c r="K4" s="13">
        <f t="shared" si="6"/>
        <v>12.578448805384292</v>
      </c>
      <c r="L4" s="10">
        <f t="shared" si="7"/>
        <v>317.52810046487735</v>
      </c>
      <c r="M4" s="10">
        <f t="shared" si="8"/>
        <v>330.43433459041967</v>
      </c>
      <c r="N4" s="14">
        <f t="shared" si="9"/>
        <v>214.07324157582173</v>
      </c>
      <c r="O4" s="15"/>
    </row>
    <row r="5" spans="1:15" x14ac:dyDescent="0.25">
      <c r="A5" s="3"/>
      <c r="B5" s="3" t="s">
        <v>149</v>
      </c>
      <c r="C5" s="5">
        <v>80</v>
      </c>
      <c r="D5" s="4">
        <v>67.512280000000004</v>
      </c>
      <c r="E5" s="10">
        <f t="shared" si="0"/>
        <v>5400.9824000000008</v>
      </c>
      <c r="F5" s="11">
        <f t="shared" si="1"/>
        <v>6400</v>
      </c>
      <c r="G5" s="10">
        <f t="shared" si="2"/>
        <v>63.805216483855958</v>
      </c>
      <c r="H5" s="12">
        <f t="shared" si="3"/>
        <v>3.7070635161440464</v>
      </c>
      <c r="I5" s="10">
        <f t="shared" si="4"/>
        <v>236.52999016697513</v>
      </c>
      <c r="J5" s="10">
        <f t="shared" si="5"/>
        <v>296.56508129152371</v>
      </c>
      <c r="K5" s="13">
        <f t="shared" si="6"/>
        <v>13.742319912726261</v>
      </c>
      <c r="L5" s="10">
        <f t="shared" si="7"/>
        <v>306.57622319214994</v>
      </c>
      <c r="M5" s="10">
        <f t="shared" si="8"/>
        <v>319.03730776403347</v>
      </c>
      <c r="N5" s="14">
        <f t="shared" si="9"/>
        <v>200.35134146285191</v>
      </c>
      <c r="O5" s="15"/>
    </row>
    <row r="6" spans="1:15" x14ac:dyDescent="0.25">
      <c r="A6" s="3"/>
      <c r="B6" s="3" t="s">
        <v>150</v>
      </c>
      <c r="C6" s="5">
        <v>81.12</v>
      </c>
      <c r="D6" s="4">
        <v>68.141289999999998</v>
      </c>
      <c r="E6" s="10">
        <f t="shared" si="0"/>
        <v>5527.6214448000001</v>
      </c>
      <c r="F6" s="11">
        <f t="shared" si="1"/>
        <v>6580.4544000000005</v>
      </c>
      <c r="G6" s="10">
        <f t="shared" si="2"/>
        <v>64.947751512142517</v>
      </c>
      <c r="H6" s="12">
        <f t="shared" si="3"/>
        <v>3.1935384878574808</v>
      </c>
      <c r="I6" s="10">
        <f t="shared" si="4"/>
        <v>207.41314415383104</v>
      </c>
      <c r="J6" s="10">
        <f t="shared" si="5"/>
        <v>259.05984213499886</v>
      </c>
      <c r="K6" s="13">
        <f t="shared" si="6"/>
        <v>10.198688073427045</v>
      </c>
      <c r="L6" s="10">
        <f t="shared" si="7"/>
        <v>268.60975046487698</v>
      </c>
      <c r="M6" s="10">
        <f t="shared" si="8"/>
        <v>279.52765134617738</v>
      </c>
      <c r="N6" s="14">
        <f t="shared" si="9"/>
        <v>182.94028557403391</v>
      </c>
      <c r="O6" s="15"/>
    </row>
    <row r="7" spans="1:15" x14ac:dyDescent="0.25">
      <c r="A7" s="3"/>
      <c r="B7" s="3" t="s">
        <v>151</v>
      </c>
      <c r="C7" s="5">
        <v>82.26</v>
      </c>
      <c r="D7" s="4">
        <v>68.72878</v>
      </c>
      <c r="E7" s="10">
        <f t="shared" si="0"/>
        <v>5653.6294428000001</v>
      </c>
      <c r="F7" s="11">
        <f t="shared" si="1"/>
        <v>6766.7076000000006</v>
      </c>
      <c r="G7" s="10">
        <f t="shared" si="2"/>
        <v>66.11068895164847</v>
      </c>
      <c r="H7" s="12">
        <f t="shared" si="3"/>
        <v>2.6180910483515305</v>
      </c>
      <c r="I7" s="10">
        <f t="shared" si="4"/>
        <v>173.08380294466329</v>
      </c>
      <c r="J7" s="10">
        <f t="shared" si="5"/>
        <v>215.36416963739691</v>
      </c>
      <c r="K7" s="13">
        <f t="shared" si="6"/>
        <v>6.8544007374584162</v>
      </c>
      <c r="L7" s="10">
        <f t="shared" si="7"/>
        <v>232.54170501033147</v>
      </c>
      <c r="M7" s="10">
        <f t="shared" si="8"/>
        <v>241.99358559797739</v>
      </c>
      <c r="N7" s="14">
        <f t="shared" si="9"/>
        <v>167.39318877057931</v>
      </c>
      <c r="O7" s="15"/>
    </row>
    <row r="8" spans="1:15" x14ac:dyDescent="0.25">
      <c r="A8" s="3"/>
      <c r="B8" s="3" t="s">
        <v>152</v>
      </c>
      <c r="C8" s="5">
        <v>84.91</v>
      </c>
      <c r="D8" s="4">
        <v>69.060010000000005</v>
      </c>
      <c r="E8" s="10">
        <f t="shared" si="0"/>
        <v>5863.8854491000002</v>
      </c>
      <c r="F8" s="11">
        <f t="shared" si="1"/>
        <v>7209.7080999999998</v>
      </c>
      <c r="G8" s="10">
        <f t="shared" si="2"/>
        <v>68.814008438219318</v>
      </c>
      <c r="H8" s="12">
        <f t="shared" si="3"/>
        <v>0.24600156178068744</v>
      </c>
      <c r="I8" s="10">
        <f t="shared" si="4"/>
        <v>16.928353548191357</v>
      </c>
      <c r="J8" s="10">
        <f t="shared" si="5"/>
        <v>20.887992610798168</v>
      </c>
      <c r="K8" s="13">
        <f t="shared" si="6"/>
        <v>6.0516768398537382E-2</v>
      </c>
      <c r="L8" s="10">
        <f t="shared" si="7"/>
        <v>158.74281864669516</v>
      </c>
      <c r="M8" s="10">
        <f t="shared" si="8"/>
        <v>165.19507273130424</v>
      </c>
      <c r="N8" s="14">
        <f t="shared" si="9"/>
        <v>158.93196017563375</v>
      </c>
      <c r="O8" s="15"/>
    </row>
    <row r="9" spans="1:15" x14ac:dyDescent="0.25">
      <c r="A9" s="3"/>
      <c r="B9" s="3" t="s">
        <v>153</v>
      </c>
      <c r="C9" s="5">
        <v>84.8</v>
      </c>
      <c r="D9" s="4">
        <v>69.192120000000003</v>
      </c>
      <c r="E9" s="10">
        <f t="shared" si="0"/>
        <v>5867.4917759999998</v>
      </c>
      <c r="F9" s="11">
        <f t="shared" si="1"/>
        <v>7191.04</v>
      </c>
      <c r="G9" s="10">
        <f t="shared" si="2"/>
        <v>68.701795176512604</v>
      </c>
      <c r="H9" s="12">
        <f t="shared" si="3"/>
        <v>0.49032482348739848</v>
      </c>
      <c r="I9" s="10">
        <f t="shared" si="4"/>
        <v>33.686195593190945</v>
      </c>
      <c r="J9" s="10">
        <f t="shared" si="5"/>
        <v>41.579545031731392</v>
      </c>
      <c r="K9" s="13">
        <f t="shared" si="6"/>
        <v>0.24041843252794848</v>
      </c>
      <c r="L9" s="10">
        <f t="shared" si="7"/>
        <v>161.52676864669516</v>
      </c>
      <c r="M9" s="10">
        <f t="shared" si="8"/>
        <v>168.09217904862291</v>
      </c>
      <c r="N9" s="14">
        <f t="shared" si="9"/>
        <v>155.61843872690048</v>
      </c>
      <c r="O9" s="15"/>
    </row>
    <row r="10" spans="1:15" x14ac:dyDescent="0.25">
      <c r="A10" s="3"/>
      <c r="B10" s="3" t="s">
        <v>154</v>
      </c>
      <c r="C10" s="5">
        <v>86.99</v>
      </c>
      <c r="D10" s="4">
        <v>69.060100000000006</v>
      </c>
      <c r="E10" s="10">
        <f t="shared" si="0"/>
        <v>6007.5380990000003</v>
      </c>
      <c r="F10" s="11">
        <f t="shared" si="1"/>
        <v>7567.2600999999995</v>
      </c>
      <c r="G10" s="10">
        <f t="shared" si="2"/>
        <v>70.935859205037204</v>
      </c>
      <c r="H10" s="12">
        <f t="shared" si="3"/>
        <v>-1.8757592050371983</v>
      </c>
      <c r="I10" s="10">
        <f t="shared" si="4"/>
        <v>-133.0585908710712</v>
      </c>
      <c r="J10" s="10">
        <f t="shared" si="5"/>
        <v>-163.17229324618586</v>
      </c>
      <c r="K10" s="13">
        <f t="shared" si="6"/>
        <v>3.5184725952817821</v>
      </c>
      <c r="L10" s="10">
        <f t="shared" si="7"/>
        <v>110.6560550103314</v>
      </c>
      <c r="M10" s="10">
        <f t="shared" si="8"/>
        <v>115.15377647586848</v>
      </c>
      <c r="N10" s="14">
        <f t="shared" si="9"/>
        <v>158.92969095577919</v>
      </c>
      <c r="O10" s="15"/>
    </row>
    <row r="11" spans="1:15" x14ac:dyDescent="0.25">
      <c r="A11" s="3"/>
      <c r="B11" s="3" t="s">
        <v>155</v>
      </c>
      <c r="C11" s="5">
        <v>88.36</v>
      </c>
      <c r="D11" s="4">
        <v>69.299149999999997</v>
      </c>
      <c r="E11" s="10">
        <f t="shared" si="0"/>
        <v>6123.2728939999997</v>
      </c>
      <c r="F11" s="11">
        <f t="shared" si="1"/>
        <v>7807.4895999999999</v>
      </c>
      <c r="G11" s="10">
        <f t="shared" si="2"/>
        <v>72.333424373566302</v>
      </c>
      <c r="H11" s="12">
        <f t="shared" si="3"/>
        <v>-3.0342743735663049</v>
      </c>
      <c r="I11" s="10">
        <f t="shared" si="4"/>
        <v>-219.47945592900859</v>
      </c>
      <c r="J11" s="10">
        <f t="shared" si="5"/>
        <v>-268.10848364831872</v>
      </c>
      <c r="K11" s="13">
        <f t="shared" si="6"/>
        <v>9.2068209740811913</v>
      </c>
      <c r="L11" s="10">
        <f t="shared" si="7"/>
        <v>83.710023192149393</v>
      </c>
      <c r="M11" s="10">
        <f t="shared" si="8"/>
        <v>87.112497355508623</v>
      </c>
      <c r="N11" s="14">
        <f t="shared" si="9"/>
        <v>152.95955730356729</v>
      </c>
      <c r="O11" s="15"/>
    </row>
    <row r="12" spans="1:15" x14ac:dyDescent="0.25">
      <c r="A12" s="3"/>
      <c r="B12" s="3" t="s">
        <v>156</v>
      </c>
      <c r="C12" s="5">
        <v>87.42</v>
      </c>
      <c r="D12" s="4">
        <v>69.492509999999996</v>
      </c>
      <c r="E12" s="10">
        <f t="shared" si="0"/>
        <v>6075.0352241999999</v>
      </c>
      <c r="F12" s="11">
        <f t="shared" si="1"/>
        <v>7642.2564000000002</v>
      </c>
      <c r="G12" s="10">
        <f t="shared" si="2"/>
        <v>71.374511046254369</v>
      </c>
      <c r="H12" s="12">
        <f t="shared" si="3"/>
        <v>-1.8820010462543735</v>
      </c>
      <c r="I12" s="10">
        <f t="shared" si="4"/>
        <v>-134.32690446494507</v>
      </c>
      <c r="J12" s="10">
        <f t="shared" si="5"/>
        <v>-164.52453146355734</v>
      </c>
      <c r="K12" s="13">
        <f t="shared" si="6"/>
        <v>3.5419279381025564</v>
      </c>
      <c r="L12" s="10">
        <f t="shared" si="7"/>
        <v>101.7943413739676</v>
      </c>
      <c r="M12" s="10">
        <f t="shared" si="8"/>
        <v>105.93186999113321</v>
      </c>
      <c r="N12" s="14">
        <f t="shared" si="9"/>
        <v>148.21411542184612</v>
      </c>
      <c r="O12" s="15"/>
    </row>
    <row r="13" spans="1:15" x14ac:dyDescent="0.25">
      <c r="A13" s="3"/>
      <c r="B13" s="3" t="s">
        <v>157</v>
      </c>
      <c r="C13" s="5">
        <v>84.5</v>
      </c>
      <c r="D13" s="4">
        <v>69.799859999999995</v>
      </c>
      <c r="E13" s="10">
        <f t="shared" si="0"/>
        <v>5898.08817</v>
      </c>
      <c r="F13" s="11">
        <f t="shared" si="1"/>
        <v>7140.25</v>
      </c>
      <c r="G13" s="10">
        <f t="shared" si="2"/>
        <v>68.395759008221575</v>
      </c>
      <c r="H13" s="12">
        <f t="shared" si="3"/>
        <v>1.4041009917784208</v>
      </c>
      <c r="I13" s="10">
        <f t="shared" si="4"/>
        <v>96.034553056881776</v>
      </c>
      <c r="J13" s="10">
        <f t="shared" si="5"/>
        <v>118.64653380527656</v>
      </c>
      <c r="K13" s="13">
        <f t="shared" si="6"/>
        <v>1.9714995951131451</v>
      </c>
      <c r="L13" s="10">
        <f t="shared" si="7"/>
        <v>169.24235955578601</v>
      </c>
      <c r="M13" s="10">
        <f t="shared" si="8"/>
        <v>176.12137754880186</v>
      </c>
      <c r="N13" s="14">
        <f t="shared" si="9"/>
        <v>140.82502372957339</v>
      </c>
      <c r="O13" s="15"/>
    </row>
    <row r="14" spans="1:15" x14ac:dyDescent="0.25">
      <c r="A14" s="3">
        <v>2009</v>
      </c>
      <c r="B14" s="3" t="s">
        <v>146</v>
      </c>
      <c r="C14" s="5">
        <v>82.22</v>
      </c>
      <c r="D14" s="4">
        <v>70.211209999999994</v>
      </c>
      <c r="E14" s="10">
        <f t="shared" si="0"/>
        <v>5772.7656861999994</v>
      </c>
      <c r="F14" s="11">
        <f t="shared" si="1"/>
        <v>6760.1283999999996</v>
      </c>
      <c r="G14" s="10">
        <f t="shared" si="2"/>
        <v>66.069884129209655</v>
      </c>
      <c r="H14" s="12">
        <f t="shared" si="3"/>
        <v>4.1413258707903395</v>
      </c>
      <c r="I14" s="10">
        <f t="shared" si="4"/>
        <v>273.61692042441598</v>
      </c>
      <c r="J14" s="10">
        <f t="shared" si="5"/>
        <v>340.49981309638173</v>
      </c>
      <c r="K14" s="13">
        <f t="shared" si="6"/>
        <v>17.150579968077363</v>
      </c>
      <c r="L14" s="10">
        <f t="shared" si="7"/>
        <v>233.7632504648771</v>
      </c>
      <c r="M14" s="10">
        <f t="shared" si="8"/>
        <v>243.26478193888022</v>
      </c>
      <c r="N14" s="14">
        <f t="shared" si="9"/>
        <v>131.23127471260375</v>
      </c>
      <c r="O14" s="15"/>
    </row>
    <row r="15" spans="1:15" x14ac:dyDescent="0.25">
      <c r="A15" s="3"/>
      <c r="B15" s="3" t="s">
        <v>147</v>
      </c>
      <c r="C15" s="5">
        <v>85.18</v>
      </c>
      <c r="D15" s="4">
        <v>70.79889</v>
      </c>
      <c r="E15" s="10">
        <f t="shared" si="0"/>
        <v>6030.6494502000005</v>
      </c>
      <c r="F15" s="11">
        <f t="shared" si="1"/>
        <v>7255.6324000000013</v>
      </c>
      <c r="G15" s="10">
        <f t="shared" si="2"/>
        <v>69.089440989681265</v>
      </c>
      <c r="H15" s="12">
        <f t="shared" si="3"/>
        <v>1.7094490103187354</v>
      </c>
      <c r="I15" s="10">
        <f t="shared" si="4"/>
        <v>118.10487652328531</v>
      </c>
      <c r="J15" s="10">
        <f t="shared" si="5"/>
        <v>145.61086669894991</v>
      </c>
      <c r="K15" s="13">
        <f t="shared" si="6"/>
        <v>2.9222159188797039</v>
      </c>
      <c r="L15" s="10">
        <f t="shared" si="7"/>
        <v>152.01208682851308</v>
      </c>
      <c r="M15" s="10">
        <f t="shared" si="8"/>
        <v>158.19076386417905</v>
      </c>
      <c r="N15" s="14">
        <f t="shared" si="9"/>
        <v>118.11216265670059</v>
      </c>
      <c r="O15" s="15"/>
    </row>
    <row r="16" spans="1:15" x14ac:dyDescent="0.25">
      <c r="A16" s="3"/>
      <c r="B16" s="3" t="s">
        <v>148</v>
      </c>
      <c r="C16" s="5">
        <v>85.29</v>
      </c>
      <c r="D16" s="4">
        <v>71.152109999999993</v>
      </c>
      <c r="E16" s="10">
        <f t="shared" si="0"/>
        <v>6068.5634619000002</v>
      </c>
      <c r="F16" s="11">
        <f t="shared" si="1"/>
        <v>7274.3841000000011</v>
      </c>
      <c r="G16" s="10">
        <f t="shared" si="2"/>
        <v>69.201654251387993</v>
      </c>
      <c r="H16" s="12">
        <f t="shared" si="3"/>
        <v>1.9504557486120007</v>
      </c>
      <c r="I16" s="10">
        <f t="shared" si="4"/>
        <v>134.97476434807982</v>
      </c>
      <c r="J16" s="10">
        <f t="shared" si="5"/>
        <v>166.35437079911756</v>
      </c>
      <c r="K16" s="13">
        <f t="shared" si="6"/>
        <v>3.8042776272936001</v>
      </c>
      <c r="L16" s="10">
        <f t="shared" si="7"/>
        <v>149.31173682851309</v>
      </c>
      <c r="M16" s="10">
        <f t="shared" si="8"/>
        <v>155.38065554902522</v>
      </c>
      <c r="N16" s="14">
        <f t="shared" si="9"/>
        <v>110.55937810002801</v>
      </c>
      <c r="O16" s="15"/>
    </row>
    <row r="17" spans="1:15" x14ac:dyDescent="0.25">
      <c r="A17" s="3"/>
      <c r="B17" s="3" t="s">
        <v>149</v>
      </c>
      <c r="C17" s="5">
        <v>86.81</v>
      </c>
      <c r="D17" s="4">
        <v>71.38064</v>
      </c>
      <c r="E17" s="10">
        <f t="shared" si="0"/>
        <v>6196.5533584000004</v>
      </c>
      <c r="F17" s="11">
        <f t="shared" si="1"/>
        <v>7535.9761000000008</v>
      </c>
      <c r="G17" s="10">
        <f t="shared" si="2"/>
        <v>70.752237504062592</v>
      </c>
      <c r="H17" s="12">
        <f t="shared" si="3"/>
        <v>0.62840249593740793</v>
      </c>
      <c r="I17" s="10">
        <f t="shared" si="4"/>
        <v>44.460882640709215</v>
      </c>
      <c r="J17" s="10">
        <f t="shared" si="5"/>
        <v>54.551620672326386</v>
      </c>
      <c r="K17" s="13">
        <f t="shared" si="6"/>
        <v>0.39488969690036402</v>
      </c>
      <c r="L17" s="10">
        <f t="shared" si="7"/>
        <v>114.4754095557858</v>
      </c>
      <c r="M17" s="10">
        <f t="shared" si="8"/>
        <v>119.1283723492554</v>
      </c>
      <c r="N17" s="14">
        <f t="shared" si="9"/>
        <v>105.80574523745818</v>
      </c>
      <c r="O17" s="15"/>
    </row>
    <row r="18" spans="1:15" x14ac:dyDescent="0.25">
      <c r="A18" s="3"/>
      <c r="B18" s="3" t="s">
        <v>150</v>
      </c>
      <c r="C18" s="5">
        <v>85.89</v>
      </c>
      <c r="D18" s="4">
        <v>71.390690000000006</v>
      </c>
      <c r="E18" s="10">
        <f t="shared" si="0"/>
        <v>6131.7463641000004</v>
      </c>
      <c r="F18" s="11">
        <f t="shared" si="1"/>
        <v>7377.0920999999998</v>
      </c>
      <c r="G18" s="10">
        <f t="shared" si="2"/>
        <v>69.813726587970066</v>
      </c>
      <c r="H18" s="12">
        <f t="shared" si="3"/>
        <v>1.5769634120299401</v>
      </c>
      <c r="I18" s="10">
        <f t="shared" si="4"/>
        <v>110.09369248669063</v>
      </c>
      <c r="J18" s="10">
        <f t="shared" si="5"/>
        <v>135.44538745925155</v>
      </c>
      <c r="K18" s="13">
        <f t="shared" si="6"/>
        <v>2.4868136028811105</v>
      </c>
      <c r="L18" s="10">
        <f t="shared" si="7"/>
        <v>135.00855501033135</v>
      </c>
      <c r="M18" s="10">
        <f t="shared" si="8"/>
        <v>140.49610719032199</v>
      </c>
      <c r="N18" s="14">
        <f t="shared" si="9"/>
        <v>105.59909378136713</v>
      </c>
      <c r="O18" s="15"/>
    </row>
    <row r="19" spans="1:15" x14ac:dyDescent="0.25">
      <c r="A19" s="3"/>
      <c r="B19" s="3" t="s">
        <v>151</v>
      </c>
      <c r="C19" s="5">
        <v>85.57</v>
      </c>
      <c r="D19" s="4">
        <v>71.35069</v>
      </c>
      <c r="E19" s="10">
        <f t="shared" si="0"/>
        <v>6105.4785432999997</v>
      </c>
      <c r="F19" s="11">
        <f t="shared" si="1"/>
        <v>7322.2248999999993</v>
      </c>
      <c r="G19" s="10">
        <f t="shared" si="2"/>
        <v>69.487288008459615</v>
      </c>
      <c r="H19" s="12">
        <f t="shared" si="3"/>
        <v>1.8634019915403854</v>
      </c>
      <c r="I19" s="10">
        <f t="shared" si="4"/>
        <v>129.48275086170398</v>
      </c>
      <c r="J19" s="10">
        <f t="shared" si="5"/>
        <v>159.45130841611078</v>
      </c>
      <c r="K19" s="13">
        <f t="shared" si="6"/>
        <v>3.4722669820766745</v>
      </c>
      <c r="L19" s="10">
        <f t="shared" si="7"/>
        <v>142.5473186466952</v>
      </c>
      <c r="M19" s="10">
        <f t="shared" si="8"/>
        <v>148.341291103712</v>
      </c>
      <c r="N19" s="14">
        <f t="shared" si="9"/>
        <v>106.42278513894303</v>
      </c>
      <c r="O19" s="15"/>
    </row>
    <row r="20" spans="1:15" x14ac:dyDescent="0.25">
      <c r="A20" s="3"/>
      <c r="B20" s="3" t="s">
        <v>152</v>
      </c>
      <c r="C20" s="5">
        <v>86.14</v>
      </c>
      <c r="D20" s="4">
        <v>71.322940000000003</v>
      </c>
      <c r="E20" s="10">
        <f t="shared" si="0"/>
        <v>6143.7580515999998</v>
      </c>
      <c r="F20" s="11">
        <f t="shared" si="1"/>
        <v>7420.0996000000005</v>
      </c>
      <c r="G20" s="10">
        <f t="shared" si="2"/>
        <v>70.068756728212591</v>
      </c>
      <c r="H20" s="12">
        <f t="shared" si="3"/>
        <v>1.2541832717874115</v>
      </c>
      <c r="I20" s="10">
        <f t="shared" si="4"/>
        <v>87.879062563465865</v>
      </c>
      <c r="J20" s="10">
        <f t="shared" si="5"/>
        <v>108.03534703176763</v>
      </c>
      <c r="K20" s="13">
        <f t="shared" si="6"/>
        <v>1.572975679231376</v>
      </c>
      <c r="L20" s="10">
        <f t="shared" si="7"/>
        <v>129.26139591942226</v>
      </c>
      <c r="M20" s="10">
        <f t="shared" si="8"/>
        <v>134.51534930713166</v>
      </c>
      <c r="N20" s="14">
        <f t="shared" si="9"/>
        <v>106.99610108076115</v>
      </c>
      <c r="O20" s="15"/>
    </row>
    <row r="21" spans="1:15" x14ac:dyDescent="0.25">
      <c r="A21" s="3"/>
      <c r="B21" s="3" t="s">
        <v>153</v>
      </c>
      <c r="C21" s="5">
        <v>85.46</v>
      </c>
      <c r="D21" s="4">
        <v>71.354389999999995</v>
      </c>
      <c r="E21" s="10">
        <f t="shared" si="0"/>
        <v>6097.9461693999992</v>
      </c>
      <c r="F21" s="11">
        <f t="shared" si="1"/>
        <v>7303.4115999999985</v>
      </c>
      <c r="G21" s="10">
        <f t="shared" si="2"/>
        <v>69.375074746752901</v>
      </c>
      <c r="H21" s="12">
        <f t="shared" si="3"/>
        <v>1.9793152532470941</v>
      </c>
      <c r="I21" s="10">
        <f t="shared" si="4"/>
        <v>137.31514364140531</v>
      </c>
      <c r="J21" s="10">
        <f t="shared" si="5"/>
        <v>169.15228154249664</v>
      </c>
      <c r="K21" s="13">
        <f t="shared" si="6"/>
        <v>3.9176888717366083</v>
      </c>
      <c r="L21" s="10">
        <f t="shared" si="7"/>
        <v>145.18606864669519</v>
      </c>
      <c r="M21" s="10">
        <f t="shared" si="8"/>
        <v>151.08729562779635</v>
      </c>
      <c r="N21" s="14">
        <f t="shared" si="9"/>
        <v>106.34645937836737</v>
      </c>
      <c r="O21" s="15"/>
    </row>
    <row r="22" spans="1:15" x14ac:dyDescent="0.25">
      <c r="A22" s="3"/>
      <c r="B22" s="3" t="s">
        <v>154</v>
      </c>
      <c r="C22" s="5">
        <v>84.99</v>
      </c>
      <c r="D22" s="4">
        <v>71.276210000000006</v>
      </c>
      <c r="E22" s="10">
        <f t="shared" si="0"/>
        <v>6057.7650879000003</v>
      </c>
      <c r="F22" s="11">
        <f t="shared" si="1"/>
        <v>7223.3000999999995</v>
      </c>
      <c r="G22" s="10">
        <f t="shared" si="2"/>
        <v>68.895618083096934</v>
      </c>
      <c r="H22" s="12">
        <f t="shared" si="3"/>
        <v>2.3805919169030716</v>
      </c>
      <c r="I22" s="10">
        <f t="shared" si="4"/>
        <v>164.01235151866166</v>
      </c>
      <c r="J22" s="10">
        <f t="shared" si="5"/>
        <v>202.32650701759204</v>
      </c>
      <c r="K22" s="13">
        <f t="shared" si="6"/>
        <v>5.6672178748242406</v>
      </c>
      <c r="L22" s="10">
        <f t="shared" si="7"/>
        <v>156.7333277376043</v>
      </c>
      <c r="M22" s="10">
        <f t="shared" si="8"/>
        <v>163.10390413728419</v>
      </c>
      <c r="N22" s="14">
        <f t="shared" si="9"/>
        <v>107.96502491714895</v>
      </c>
      <c r="O22" s="15"/>
    </row>
    <row r="23" spans="1:15" x14ac:dyDescent="0.25">
      <c r="A23" s="3"/>
      <c r="B23" s="3" t="s">
        <v>155</v>
      </c>
      <c r="C23" s="5">
        <v>84.12</v>
      </c>
      <c r="D23" s="4">
        <v>71.185190000000006</v>
      </c>
      <c r="E23" s="10">
        <f t="shared" si="0"/>
        <v>5988.0981828000004</v>
      </c>
      <c r="F23" s="11">
        <f t="shared" si="1"/>
        <v>7076.1744000000008</v>
      </c>
      <c r="G23" s="10">
        <f t="shared" si="2"/>
        <v>68.008113195052928</v>
      </c>
      <c r="H23" s="12">
        <f t="shared" si="3"/>
        <v>3.1770768049470774</v>
      </c>
      <c r="I23" s="10">
        <f t="shared" si="4"/>
        <v>216.06699898021793</v>
      </c>
      <c r="J23" s="10">
        <f t="shared" si="5"/>
        <v>267.25570083214819</v>
      </c>
      <c r="K23" s="13">
        <f t="shared" si="6"/>
        <v>10.093817024532729</v>
      </c>
      <c r="L23" s="10">
        <f t="shared" si="7"/>
        <v>179.27384137396774</v>
      </c>
      <c r="M23" s="10">
        <f t="shared" si="8"/>
        <v>186.56059856481212</v>
      </c>
      <c r="N23" s="14">
        <f t="shared" si="9"/>
        <v>109.8648183809126</v>
      </c>
      <c r="O23" s="15"/>
    </row>
    <row r="24" spans="1:15" x14ac:dyDescent="0.25">
      <c r="A24" s="3"/>
      <c r="B24" s="3" t="s">
        <v>156</v>
      </c>
      <c r="C24" s="5">
        <v>85.02</v>
      </c>
      <c r="D24" s="4">
        <v>71.138450000000006</v>
      </c>
      <c r="E24" s="10">
        <f t="shared" si="0"/>
        <v>6048.1910189999999</v>
      </c>
      <c r="F24" s="11">
        <f t="shared" si="1"/>
        <v>7228.4003999999995</v>
      </c>
      <c r="G24" s="10">
        <f t="shared" si="2"/>
        <v>68.926221699926046</v>
      </c>
      <c r="H24" s="12">
        <f t="shared" si="3"/>
        <v>2.21222830007396</v>
      </c>
      <c r="I24" s="10">
        <f t="shared" si="4"/>
        <v>152.48053826174828</v>
      </c>
      <c r="J24" s="10">
        <f t="shared" si="5"/>
        <v>188.08365007228807</v>
      </c>
      <c r="K24" s="13">
        <f t="shared" si="6"/>
        <v>4.893954051648123</v>
      </c>
      <c r="L24" s="10">
        <f t="shared" si="7"/>
        <v>155.98306864669516</v>
      </c>
      <c r="M24" s="10">
        <f t="shared" si="8"/>
        <v>162.32315004619093</v>
      </c>
      <c r="N24" s="14">
        <f t="shared" si="9"/>
        <v>110.84682689983987</v>
      </c>
      <c r="O24" s="15"/>
    </row>
    <row r="25" spans="1:15" x14ac:dyDescent="0.25">
      <c r="A25" s="3"/>
      <c r="B25" s="3" t="s">
        <v>157</v>
      </c>
      <c r="C25" s="5">
        <v>86.34</v>
      </c>
      <c r="D25" s="4">
        <v>71.197119999999998</v>
      </c>
      <c r="E25" s="10">
        <f t="shared" si="0"/>
        <v>6147.1593407999999</v>
      </c>
      <c r="F25" s="11">
        <f t="shared" si="1"/>
        <v>7454.5956000000006</v>
      </c>
      <c r="G25" s="10">
        <f t="shared" si="2"/>
        <v>70.272780840406625</v>
      </c>
      <c r="H25" s="12">
        <f t="shared" si="3"/>
        <v>0.92433915959337298</v>
      </c>
      <c r="I25" s="10">
        <f t="shared" si="4"/>
        <v>64.95588318431075</v>
      </c>
      <c r="J25" s="10">
        <f t="shared" si="5"/>
        <v>79.807443039291826</v>
      </c>
      <c r="K25" s="13">
        <f t="shared" si="6"/>
        <v>0.85440288195778302</v>
      </c>
      <c r="L25" s="10">
        <f t="shared" si="7"/>
        <v>124.7536686466949</v>
      </c>
      <c r="M25" s="10">
        <f t="shared" si="8"/>
        <v>129.82440113688133</v>
      </c>
      <c r="N25" s="14">
        <f t="shared" si="9"/>
        <v>109.61486872841579</v>
      </c>
      <c r="O25" s="15"/>
    </row>
    <row r="26" spans="1:15" x14ac:dyDescent="0.25">
      <c r="A26" s="3">
        <v>2010</v>
      </c>
      <c r="B26" s="3" t="s">
        <v>146</v>
      </c>
      <c r="C26" s="5">
        <v>88.13</v>
      </c>
      <c r="D26" s="4">
        <v>71.685379999999995</v>
      </c>
      <c r="E26" s="10">
        <f t="shared" si="0"/>
        <v>6317.6325393999996</v>
      </c>
      <c r="F26" s="11">
        <f t="shared" si="1"/>
        <v>7766.8968999999988</v>
      </c>
      <c r="G26" s="10">
        <f t="shared" si="2"/>
        <v>72.098796644543157</v>
      </c>
      <c r="H26" s="12">
        <f t="shared" si="3"/>
        <v>-0.41341664454316174</v>
      </c>
      <c r="I26" s="10">
        <f t="shared" si="4"/>
        <v>-29.8068425843868</v>
      </c>
      <c r="J26" s="10">
        <f t="shared" si="5"/>
        <v>-36.434408883588844</v>
      </c>
      <c r="K26" s="13">
        <f t="shared" si="6"/>
        <v>0.17091332198532694</v>
      </c>
      <c r="L26" s="10">
        <f t="shared" si="7"/>
        <v>87.971609555785847</v>
      </c>
      <c r="M26" s="10">
        <f t="shared" si="8"/>
        <v>91.547299983390189</v>
      </c>
      <c r="N26" s="14">
        <f t="shared" si="9"/>
        <v>99.629383423367372</v>
      </c>
      <c r="O26" s="15"/>
    </row>
    <row r="27" spans="1:15" x14ac:dyDescent="0.25">
      <c r="A27" s="3"/>
      <c r="B27" s="3" t="s">
        <v>147</v>
      </c>
      <c r="C27" s="5">
        <v>88.05</v>
      </c>
      <c r="D27" s="4">
        <v>72.279250000000005</v>
      </c>
      <c r="E27" s="10">
        <f t="shared" si="0"/>
        <v>6364.1879625000001</v>
      </c>
      <c r="F27" s="11">
        <f t="shared" si="1"/>
        <v>7752.8024999999998</v>
      </c>
      <c r="G27" s="10">
        <f t="shared" si="2"/>
        <v>72.017186999665554</v>
      </c>
      <c r="H27" s="12">
        <f t="shared" si="3"/>
        <v>0.26206300033445018</v>
      </c>
      <c r="I27" s="10">
        <f t="shared" si="4"/>
        <v>18.873040100779516</v>
      </c>
      <c r="J27" s="10">
        <f t="shared" si="5"/>
        <v>23.074647179448338</v>
      </c>
      <c r="K27" s="13">
        <f t="shared" si="6"/>
        <v>6.8677016144294029E-2</v>
      </c>
      <c r="L27" s="10">
        <f t="shared" si="7"/>
        <v>89.478700464876738</v>
      </c>
      <c r="M27" s="10">
        <f t="shared" si="8"/>
        <v>93.115648047651533</v>
      </c>
      <c r="N27" s="14">
        <f t="shared" si="9"/>
        <v>88.126695237779316</v>
      </c>
      <c r="O27" s="15"/>
    </row>
    <row r="28" spans="1:15" x14ac:dyDescent="0.25">
      <c r="A28" s="3"/>
      <c r="B28" s="3" t="s">
        <v>148</v>
      </c>
      <c r="C28" s="5">
        <v>88.28</v>
      </c>
      <c r="D28" s="4">
        <v>72.46096</v>
      </c>
      <c r="E28" s="10">
        <f t="shared" si="0"/>
        <v>6396.8535487999998</v>
      </c>
      <c r="F28" s="11">
        <f t="shared" si="1"/>
        <v>7793.3584000000001</v>
      </c>
      <c r="G28" s="10">
        <f t="shared" si="2"/>
        <v>72.251814728688686</v>
      </c>
      <c r="H28" s="12">
        <f t="shared" si="3"/>
        <v>0.20914527131131422</v>
      </c>
      <c r="I28" s="10">
        <f t="shared" si="4"/>
        <v>15.111125394166404</v>
      </c>
      <c r="J28" s="10">
        <f t="shared" si="5"/>
        <v>18.46334455136282</v>
      </c>
      <c r="K28" s="13">
        <f t="shared" si="6"/>
        <v>4.3741744511883236E-2</v>
      </c>
      <c r="L28" s="10">
        <f t="shared" si="7"/>
        <v>85.180314101240285</v>
      </c>
      <c r="M28" s="10">
        <f t="shared" si="8"/>
        <v>88.642549648482202</v>
      </c>
      <c r="N28" s="14">
        <f t="shared" si="9"/>
        <v>84.748078722452135</v>
      </c>
      <c r="O28" s="15"/>
    </row>
    <row r="29" spans="1:15" x14ac:dyDescent="0.25">
      <c r="A29" s="3"/>
      <c r="B29" s="3" t="s">
        <v>149</v>
      </c>
      <c r="C29" s="5">
        <v>88.94</v>
      </c>
      <c r="D29" s="4">
        <v>72.794579999999996</v>
      </c>
      <c r="E29" s="10">
        <f t="shared" si="0"/>
        <v>6474.3499451999996</v>
      </c>
      <c r="F29" s="11">
        <f t="shared" si="1"/>
        <v>7910.3235999999997</v>
      </c>
      <c r="G29" s="10">
        <f t="shared" si="2"/>
        <v>72.925094298928968</v>
      </c>
      <c r="H29" s="12">
        <f t="shared" si="3"/>
        <v>-0.13051429892897204</v>
      </c>
      <c r="I29" s="10">
        <f t="shared" si="4"/>
        <v>-9.5177675567538902</v>
      </c>
      <c r="J29" s="10">
        <f t="shared" si="5"/>
        <v>-11.607941746742773</v>
      </c>
      <c r="K29" s="13">
        <f t="shared" si="6"/>
        <v>1.7033982224921071E-2</v>
      </c>
      <c r="L29" s="10">
        <f t="shared" si="7"/>
        <v>73.433214101240296</v>
      </c>
      <c r="M29" s="10">
        <f t="shared" si="8"/>
        <v>76.417977504523407</v>
      </c>
      <c r="N29" s="14">
        <f t="shared" si="9"/>
        <v>78.716855013791616</v>
      </c>
      <c r="O29" s="15"/>
    </row>
    <row r="30" spans="1:15" x14ac:dyDescent="0.25">
      <c r="A30" s="3"/>
      <c r="B30" s="3" t="s">
        <v>150</v>
      </c>
      <c r="C30" s="5">
        <v>89.96</v>
      </c>
      <c r="D30" s="4">
        <v>72.869759999999999</v>
      </c>
      <c r="E30" s="10">
        <f t="shared" si="0"/>
        <v>6555.3636095999991</v>
      </c>
      <c r="F30" s="11">
        <f t="shared" si="1"/>
        <v>8092.8015999999989</v>
      </c>
      <c r="G30" s="10">
        <f t="shared" si="2"/>
        <v>73.965617271118504</v>
      </c>
      <c r="H30" s="12">
        <f t="shared" si="3"/>
        <v>-1.0958572711185042</v>
      </c>
      <c r="I30" s="10">
        <f t="shared" si="4"/>
        <v>-81.055759499323628</v>
      </c>
      <c r="J30" s="10">
        <f t="shared" si="5"/>
        <v>-98.583320109820633</v>
      </c>
      <c r="K30" s="13">
        <f t="shared" si="6"/>
        <v>1.2009031586632948</v>
      </c>
      <c r="L30" s="10">
        <f t="shared" si="7"/>
        <v>56.99220501033119</v>
      </c>
      <c r="M30" s="10">
        <f t="shared" si="8"/>
        <v>59.308707833600174</v>
      </c>
      <c r="N30" s="14">
        <f t="shared" si="9"/>
        <v>77.388475240027915</v>
      </c>
      <c r="O30" s="15"/>
    </row>
    <row r="31" spans="1:15" x14ac:dyDescent="0.25">
      <c r="A31" s="3"/>
      <c r="B31" s="3" t="s">
        <v>151</v>
      </c>
      <c r="C31" s="5">
        <v>88.74</v>
      </c>
      <c r="D31" s="4">
        <v>72.952610000000007</v>
      </c>
      <c r="E31" s="10">
        <f t="shared" si="0"/>
        <v>6473.8146114000001</v>
      </c>
      <c r="F31" s="11">
        <f t="shared" si="1"/>
        <v>7874.7875999999987</v>
      </c>
      <c r="G31" s="10">
        <f t="shared" si="2"/>
        <v>72.721070186734948</v>
      </c>
      <c r="H31" s="12">
        <f t="shared" si="3"/>
        <v>0.23153981326505857</v>
      </c>
      <c r="I31" s="10">
        <f t="shared" si="4"/>
        <v>16.837823011471826</v>
      </c>
      <c r="J31" s="10">
        <f t="shared" si="5"/>
        <v>20.546843029141296</v>
      </c>
      <c r="K31" s="13">
        <f t="shared" si="6"/>
        <v>5.3610685126818193E-2</v>
      </c>
      <c r="L31" s="10">
        <f t="shared" si="7"/>
        <v>76.900941373967626</v>
      </c>
      <c r="M31" s="10">
        <f t="shared" si="8"/>
        <v>80.026653877502866</v>
      </c>
      <c r="N31" s="14">
        <f t="shared" si="9"/>
        <v>75.937664537149004</v>
      </c>
      <c r="O31" s="15"/>
    </row>
    <row r="32" spans="1:15" x14ac:dyDescent="0.25">
      <c r="A32" s="3"/>
      <c r="B32" s="3" t="s">
        <v>152</v>
      </c>
      <c r="C32" s="5">
        <v>88.06</v>
      </c>
      <c r="D32" s="4">
        <v>72.921859999999995</v>
      </c>
      <c r="E32" s="10">
        <f t="shared" si="0"/>
        <v>6421.4989915999995</v>
      </c>
      <c r="F32" s="11">
        <f t="shared" si="1"/>
        <v>7754.5636000000004</v>
      </c>
      <c r="G32" s="10">
        <f t="shared" si="2"/>
        <v>72.027388205275258</v>
      </c>
      <c r="H32" s="12">
        <f t="shared" si="3"/>
        <v>0.89447179472473692</v>
      </c>
      <c r="I32" s="10">
        <f t="shared" si="4"/>
        <v>64.426467197307915</v>
      </c>
      <c r="J32" s="10">
        <f t="shared" si="5"/>
        <v>78.76718624346033</v>
      </c>
      <c r="K32" s="13">
        <f t="shared" si="6"/>
        <v>0.80007979155809195</v>
      </c>
      <c r="L32" s="10">
        <f t="shared" si="7"/>
        <v>89.289614101240275</v>
      </c>
      <c r="M32" s="10">
        <f t="shared" si="8"/>
        <v>92.918876087447558</v>
      </c>
      <c r="N32" s="14">
        <f t="shared" si="9"/>
        <v>76.474534750785566</v>
      </c>
      <c r="O32" s="15"/>
    </row>
    <row r="33" spans="1:15" x14ac:dyDescent="0.25">
      <c r="A33" s="3"/>
      <c r="B33" s="3" t="s">
        <v>153</v>
      </c>
      <c r="C33" s="5">
        <v>87.63</v>
      </c>
      <c r="D33" s="4">
        <v>73.003699999999995</v>
      </c>
      <c r="E33" s="10">
        <f t="shared" si="0"/>
        <v>6397.3142309999994</v>
      </c>
      <c r="F33" s="11">
        <f t="shared" si="1"/>
        <v>7679.0168999999996</v>
      </c>
      <c r="G33" s="10">
        <f t="shared" si="2"/>
        <v>71.588736364058093</v>
      </c>
      <c r="H33" s="12">
        <f t="shared" si="3"/>
        <v>1.414963635941902</v>
      </c>
      <c r="I33" s="10">
        <f t="shared" si="4"/>
        <v>101.2954586981739</v>
      </c>
      <c r="J33" s="10">
        <f t="shared" si="5"/>
        <v>123.99326341758886</v>
      </c>
      <c r="K33" s="13">
        <f t="shared" si="6"/>
        <v>2.0021220910379274</v>
      </c>
      <c r="L33" s="10">
        <f t="shared" si="7"/>
        <v>97.600927737604067</v>
      </c>
      <c r="M33" s="10">
        <f t="shared" si="8"/>
        <v>101.56801103639654</v>
      </c>
      <c r="N33" s="14">
        <f t="shared" si="9"/>
        <v>75.049855524385578</v>
      </c>
      <c r="O33" s="15"/>
    </row>
    <row r="34" spans="1:15" x14ac:dyDescent="0.25">
      <c r="A34" s="3"/>
      <c r="B34" s="3" t="s">
        <v>154</v>
      </c>
      <c r="C34" s="5">
        <v>87</v>
      </c>
      <c r="D34" s="4">
        <v>72.904610000000005</v>
      </c>
      <c r="E34" s="10">
        <f t="shared" si="0"/>
        <v>6342.7010700000001</v>
      </c>
      <c r="F34" s="11">
        <f t="shared" si="1"/>
        <v>7569</v>
      </c>
      <c r="G34" s="10">
        <f t="shared" si="2"/>
        <v>70.946060410646908</v>
      </c>
      <c r="H34" s="12">
        <f t="shared" si="3"/>
        <v>1.9585495893530975</v>
      </c>
      <c r="I34" s="10">
        <f t="shared" si="4"/>
        <v>138.95137748349256</v>
      </c>
      <c r="J34" s="10">
        <f t="shared" si="5"/>
        <v>170.3938142737195</v>
      </c>
      <c r="K34" s="13">
        <f t="shared" si="6"/>
        <v>3.8359164939551871</v>
      </c>
      <c r="L34" s="10">
        <f t="shared" si="7"/>
        <v>110.44576864669493</v>
      </c>
      <c r="M34" s="10">
        <f t="shared" si="8"/>
        <v>114.93494282133553</v>
      </c>
      <c r="N34" s="14">
        <f t="shared" si="9"/>
        <v>76.776533846239943</v>
      </c>
      <c r="O34" s="15"/>
    </row>
    <row r="35" spans="1:15" x14ac:dyDescent="0.25">
      <c r="A35" s="3"/>
      <c r="B35" s="3" t="s">
        <v>155</v>
      </c>
      <c r="C35" s="5">
        <v>87.01</v>
      </c>
      <c r="D35" s="4">
        <v>72.840299999999999</v>
      </c>
      <c r="E35" s="10">
        <f t="shared" si="0"/>
        <v>6337.834503</v>
      </c>
      <c r="F35" s="11">
        <f t="shared" si="1"/>
        <v>7570.7401000000009</v>
      </c>
      <c r="G35" s="10">
        <f t="shared" si="2"/>
        <v>70.956261616256612</v>
      </c>
      <c r="H35" s="12">
        <f t="shared" si="3"/>
        <v>1.8840383837433876</v>
      </c>
      <c r="I35" s="10">
        <f t="shared" si="4"/>
        <v>133.68432045196508</v>
      </c>
      <c r="J35" s="10">
        <f t="shared" si="5"/>
        <v>163.93017976951216</v>
      </c>
      <c r="K35" s="13">
        <f t="shared" si="6"/>
        <v>3.5496006314183961</v>
      </c>
      <c r="L35" s="10">
        <f t="shared" si="7"/>
        <v>110.23568228305847</v>
      </c>
      <c r="M35" s="10">
        <f t="shared" si="8"/>
        <v>114.71631729599434</v>
      </c>
      <c r="N35" s="14">
        <f t="shared" si="9"/>
        <v>77.907666612082465</v>
      </c>
      <c r="O35" s="15"/>
    </row>
    <row r="36" spans="1:15" x14ac:dyDescent="0.25">
      <c r="A36" s="3"/>
      <c r="B36" s="3" t="s">
        <v>156</v>
      </c>
      <c r="C36" s="5">
        <v>89.02</v>
      </c>
      <c r="D36" s="4">
        <v>72.981629999999996</v>
      </c>
      <c r="E36" s="10">
        <f t="shared" si="0"/>
        <v>6496.824702599999</v>
      </c>
      <c r="F36" s="11">
        <f t="shared" si="1"/>
        <v>7924.5603999999994</v>
      </c>
      <c r="G36" s="10">
        <f t="shared" si="2"/>
        <v>73.006703943806585</v>
      </c>
      <c r="H36" s="12">
        <f t="shared" si="3"/>
        <v>-2.5073943806589227E-2</v>
      </c>
      <c r="I36" s="10">
        <f t="shared" si="4"/>
        <v>-1.8305659921913024</v>
      </c>
      <c r="J36" s="10">
        <f t="shared" si="5"/>
        <v>-2.2320824776625727</v>
      </c>
      <c r="K36" s="13">
        <f t="shared" si="6"/>
        <v>6.2870265801599431E-4</v>
      </c>
      <c r="L36" s="10">
        <f t="shared" si="7"/>
        <v>72.068523192149414</v>
      </c>
      <c r="M36" s="10">
        <f t="shared" si="8"/>
        <v>74.997817424811146</v>
      </c>
      <c r="N36" s="14">
        <f t="shared" si="9"/>
        <v>75.432733254427987</v>
      </c>
      <c r="O36" s="15"/>
    </row>
    <row r="37" spans="1:15" x14ac:dyDescent="0.25">
      <c r="A37" s="3"/>
      <c r="B37" s="3" t="s">
        <v>157</v>
      </c>
      <c r="C37" s="5">
        <v>91.31</v>
      </c>
      <c r="D37" s="4">
        <v>73.454939999999993</v>
      </c>
      <c r="E37" s="10">
        <f t="shared" si="0"/>
        <v>6707.1705714</v>
      </c>
      <c r="F37" s="11">
        <f t="shared" si="1"/>
        <v>8337.5161000000007</v>
      </c>
      <c r="G37" s="10">
        <f t="shared" si="2"/>
        <v>75.342780028428194</v>
      </c>
      <c r="H37" s="12">
        <f t="shared" si="3"/>
        <v>-1.8878400284282009</v>
      </c>
      <c r="I37" s="10">
        <f t="shared" si="4"/>
        <v>-142.23511599072756</v>
      </c>
      <c r="J37" s="10">
        <f t="shared" si="5"/>
        <v>-172.37867299577903</v>
      </c>
      <c r="K37" s="13">
        <f t="shared" si="6"/>
        <v>3.5639399729357901</v>
      </c>
      <c r="L37" s="10">
        <f t="shared" si="7"/>
        <v>38.431545919421886</v>
      </c>
      <c r="M37" s="10">
        <f t="shared" si="8"/>
        <v>39.993632955864676</v>
      </c>
      <c r="N37" s="14">
        <f t="shared" si="9"/>
        <v>67.43516972197348</v>
      </c>
      <c r="O37" s="15"/>
    </row>
    <row r="38" spans="1:15" x14ac:dyDescent="0.25">
      <c r="A38" s="3">
        <v>2011</v>
      </c>
      <c r="B38" s="3" t="s">
        <v>146</v>
      </c>
      <c r="C38" s="5">
        <v>92.46</v>
      </c>
      <c r="D38" s="4">
        <v>74.122230000000002</v>
      </c>
      <c r="E38" s="10">
        <f t="shared" si="0"/>
        <v>6853.3413857999994</v>
      </c>
      <c r="F38" s="11">
        <f t="shared" si="1"/>
        <v>8548.8515999999981</v>
      </c>
      <c r="G38" s="10">
        <f t="shared" si="2"/>
        <v>76.515918673543851</v>
      </c>
      <c r="H38" s="12">
        <f t="shared" si="3"/>
        <v>-2.3936886735438492</v>
      </c>
      <c r="I38" s="10">
        <f t="shared" si="4"/>
        <v>-183.15528787466423</v>
      </c>
      <c r="J38" s="10">
        <f t="shared" si="5"/>
        <v>-221.32045475586429</v>
      </c>
      <c r="K38" s="13">
        <f t="shared" si="6"/>
        <v>5.7297454658521119</v>
      </c>
      <c r="L38" s="10">
        <f t="shared" si="7"/>
        <v>25.495614101240079</v>
      </c>
      <c r="M38" s="10">
        <f t="shared" si="8"/>
        <v>26.531907784486421</v>
      </c>
      <c r="N38" s="14">
        <f t="shared" si="9"/>
        <v>56.921018881155184</v>
      </c>
      <c r="O38" s="15"/>
    </row>
    <row r="39" spans="1:15" x14ac:dyDescent="0.25">
      <c r="A39" s="3"/>
      <c r="B39" s="3" t="s">
        <v>147</v>
      </c>
      <c r="C39" s="5">
        <v>93.94</v>
      </c>
      <c r="D39" s="4">
        <v>74.568879999999993</v>
      </c>
      <c r="E39" s="10">
        <f t="shared" si="0"/>
        <v>7005.0005871999992</v>
      </c>
      <c r="F39" s="11">
        <f t="shared" si="1"/>
        <v>8824.7235999999994</v>
      </c>
      <c r="G39" s="10">
        <f t="shared" si="2"/>
        <v>78.025697103779649</v>
      </c>
      <c r="H39" s="12">
        <f t="shared" si="3"/>
        <v>-3.456817103779656</v>
      </c>
      <c r="I39" s="10">
        <f t="shared" si="4"/>
        <v>-269.72056428267626</v>
      </c>
      <c r="J39" s="10">
        <f t="shared" si="5"/>
        <v>-324.73339872906087</v>
      </c>
      <c r="K39" s="13">
        <f t="shared" si="6"/>
        <v>11.94958448898357</v>
      </c>
      <c r="L39" s="10">
        <f t="shared" si="7"/>
        <v>12.740032283058111</v>
      </c>
      <c r="M39" s="10">
        <f t="shared" si="8"/>
        <v>13.257863111798347</v>
      </c>
      <c r="N39" s="14">
        <f t="shared" si="9"/>
        <v>50.380922164125018</v>
      </c>
      <c r="O39" s="15"/>
    </row>
    <row r="40" spans="1:15" x14ac:dyDescent="0.25">
      <c r="A40" s="3"/>
      <c r="B40" s="3" t="s">
        <v>148</v>
      </c>
      <c r="C40" s="5">
        <v>95.53</v>
      </c>
      <c r="D40" s="4">
        <v>74.769880000000001</v>
      </c>
      <c r="E40" s="10">
        <f t="shared" si="0"/>
        <v>7142.7666363999997</v>
      </c>
      <c r="F40" s="11">
        <f t="shared" si="1"/>
        <v>9125.9809000000005</v>
      </c>
      <c r="G40" s="10">
        <f t="shared" si="2"/>
        <v>79.647688795722175</v>
      </c>
      <c r="H40" s="12">
        <f t="shared" si="3"/>
        <v>-4.8778087957221743</v>
      </c>
      <c r="I40" s="10">
        <f t="shared" si="4"/>
        <v>-388.50619696671612</v>
      </c>
      <c r="J40" s="10">
        <f t="shared" si="5"/>
        <v>-465.97707425533929</v>
      </c>
      <c r="K40" s="13">
        <f t="shared" si="6"/>
        <v>23.79301864762461</v>
      </c>
      <c r="L40" s="10">
        <f t="shared" si="7"/>
        <v>3.9177004648761637</v>
      </c>
      <c r="M40" s="10">
        <f t="shared" si="8"/>
        <v>4.0769391570087876</v>
      </c>
      <c r="N40" s="14">
        <f t="shared" si="9"/>
        <v>47.567946472306737</v>
      </c>
      <c r="O40" s="15"/>
    </row>
    <row r="41" spans="1:15" x14ac:dyDescent="0.25">
      <c r="A41" s="3"/>
      <c r="B41" s="3" t="s">
        <v>149</v>
      </c>
      <c r="C41" s="5">
        <v>96.22</v>
      </c>
      <c r="D41" s="4">
        <v>74.858990000000006</v>
      </c>
      <c r="E41" s="10">
        <f t="shared" si="0"/>
        <v>7202.9320178000007</v>
      </c>
      <c r="F41" s="11">
        <f t="shared" si="1"/>
        <v>9258.2883999999995</v>
      </c>
      <c r="G41" s="10">
        <f t="shared" si="2"/>
        <v>80.351571982791569</v>
      </c>
      <c r="H41" s="12">
        <f t="shared" si="3"/>
        <v>-5.4925819827915632</v>
      </c>
      <c r="I41" s="10">
        <f t="shared" si="4"/>
        <v>-441.33759656166035</v>
      </c>
      <c r="J41" s="10">
        <f t="shared" si="5"/>
        <v>-528.49623838420416</v>
      </c>
      <c r="K41" s="13">
        <f t="shared" si="6"/>
        <v>30.168456837686499</v>
      </c>
      <c r="L41" s="10">
        <f t="shared" si="7"/>
        <v>1.6623413739670332</v>
      </c>
      <c r="M41" s="10">
        <f t="shared" si="8"/>
        <v>1.7299088331542511</v>
      </c>
      <c r="N41" s="14">
        <f t="shared" si="9"/>
        <v>46.346712284367271</v>
      </c>
      <c r="O41" s="15"/>
    </row>
    <row r="42" spans="1:15" x14ac:dyDescent="0.25">
      <c r="A42" s="3"/>
      <c r="B42" s="3" t="s">
        <v>150</v>
      </c>
      <c r="C42" s="5">
        <v>97.67</v>
      </c>
      <c r="D42" s="4">
        <v>75.072199999999995</v>
      </c>
      <c r="E42" s="10">
        <f t="shared" si="0"/>
        <v>7332.3017739999996</v>
      </c>
      <c r="F42" s="11">
        <f t="shared" si="1"/>
        <v>9539.4289000000008</v>
      </c>
      <c r="G42" s="10">
        <f t="shared" si="2"/>
        <v>81.83074679619827</v>
      </c>
      <c r="H42" s="12">
        <f t="shared" si="3"/>
        <v>-6.7585467961982744</v>
      </c>
      <c r="I42" s="10">
        <f t="shared" si="4"/>
        <v>-553.05693158995803</v>
      </c>
      <c r="J42" s="10">
        <f t="shared" si="5"/>
        <v>-660.10726558468548</v>
      </c>
      <c r="K42" s="13">
        <f t="shared" si="6"/>
        <v>45.677954796401956</v>
      </c>
      <c r="L42" s="10">
        <f t="shared" si="7"/>
        <v>2.5818646694204448E-2</v>
      </c>
      <c r="M42" s="10">
        <f t="shared" si="8"/>
        <v>2.6868070346969173E-2</v>
      </c>
      <c r="N42" s="14">
        <f t="shared" si="9"/>
        <v>43.48917081574924</v>
      </c>
      <c r="O42" s="15"/>
    </row>
    <row r="43" spans="1:15" x14ac:dyDescent="0.25">
      <c r="A43" s="3"/>
      <c r="B43" s="3" t="s">
        <v>151</v>
      </c>
      <c r="C43" s="5">
        <v>96.34</v>
      </c>
      <c r="D43" s="4">
        <v>75.310860000000005</v>
      </c>
      <c r="E43" s="10">
        <f t="shared" si="0"/>
        <v>7255.4482524000005</v>
      </c>
      <c r="F43" s="11">
        <f t="shared" si="1"/>
        <v>9281.3955999999998</v>
      </c>
      <c r="G43" s="10">
        <f t="shared" si="2"/>
        <v>80.473986450107986</v>
      </c>
      <c r="H43" s="12">
        <f t="shared" si="3"/>
        <v>-5.1631264501079812</v>
      </c>
      <c r="I43" s="10">
        <f t="shared" si="4"/>
        <v>-415.4973679861838</v>
      </c>
      <c r="J43" s="10">
        <f t="shared" si="5"/>
        <v>-497.41560220340295</v>
      </c>
      <c r="K43" s="13">
        <f t="shared" si="6"/>
        <v>26.657874739804644</v>
      </c>
      <c r="L43" s="10">
        <f t="shared" si="7"/>
        <v>1.3673050103306503</v>
      </c>
      <c r="M43" s="10">
        <f t="shared" si="8"/>
        <v>1.4228804336033807</v>
      </c>
      <c r="N43" s="14">
        <f t="shared" si="9"/>
        <v>40.398379679573353</v>
      </c>
      <c r="O43" s="15"/>
    </row>
    <row r="44" spans="1:15" x14ac:dyDescent="0.25">
      <c r="A44" s="3"/>
      <c r="B44" s="3" t="s">
        <v>152</v>
      </c>
      <c r="C44" s="5">
        <v>95.43</v>
      </c>
      <c r="D44" s="4">
        <v>75.415520000000001</v>
      </c>
      <c r="E44" s="10">
        <f t="shared" si="0"/>
        <v>7196.9030736000004</v>
      </c>
      <c r="F44" s="11">
        <f t="shared" si="1"/>
        <v>9106.8849000000009</v>
      </c>
      <c r="G44" s="10">
        <f t="shared" si="2"/>
        <v>79.545676739625165</v>
      </c>
      <c r="H44" s="12">
        <f t="shared" si="3"/>
        <v>-4.1301567396251642</v>
      </c>
      <c r="I44" s="10">
        <f t="shared" si="4"/>
        <v>-328.53611289420752</v>
      </c>
      <c r="J44" s="10">
        <f t="shared" si="5"/>
        <v>-394.14085766242943</v>
      </c>
      <c r="K44" s="13">
        <f t="shared" si="6"/>
        <v>17.058194693871165</v>
      </c>
      <c r="L44" s="10">
        <f t="shared" si="7"/>
        <v>4.323564101239783</v>
      </c>
      <c r="M44" s="10">
        <f t="shared" si="8"/>
        <v>4.4992995100607382</v>
      </c>
      <c r="N44" s="14">
        <f t="shared" si="9"/>
        <v>39.078901342476449</v>
      </c>
      <c r="O44" s="15"/>
    </row>
    <row r="45" spans="1:15" x14ac:dyDescent="0.25">
      <c r="A45" s="3"/>
      <c r="B45" s="3" t="s">
        <v>153</v>
      </c>
      <c r="C45" s="5">
        <v>95.74</v>
      </c>
      <c r="D45" s="4">
        <v>75.392160000000004</v>
      </c>
      <c r="E45" s="10">
        <f t="shared" si="0"/>
        <v>7218.0453983999996</v>
      </c>
      <c r="F45" s="11">
        <f t="shared" si="1"/>
        <v>9166.1475999999984</v>
      </c>
      <c r="G45" s="10">
        <f t="shared" si="2"/>
        <v>79.861914113525899</v>
      </c>
      <c r="H45" s="12">
        <f t="shared" si="3"/>
        <v>-4.4697541135258945</v>
      </c>
      <c r="I45" s="10">
        <f t="shared" si="4"/>
        <v>-356.9631191229841</v>
      </c>
      <c r="J45" s="10">
        <f t="shared" si="5"/>
        <v>-427.93425882896912</v>
      </c>
      <c r="K45" s="13">
        <f t="shared" si="6"/>
        <v>19.978701835381656</v>
      </c>
      <c r="L45" s="10">
        <f t="shared" si="7"/>
        <v>3.1304868285125358</v>
      </c>
      <c r="M45" s="10">
        <f t="shared" si="8"/>
        <v>3.257728467524978</v>
      </c>
      <c r="N45" s="14">
        <f t="shared" si="9"/>
        <v>39.371508327300646</v>
      </c>
      <c r="O45" s="15"/>
    </row>
    <row r="46" spans="1:15" x14ac:dyDescent="0.25">
      <c r="A46" s="3"/>
      <c r="B46" s="3" t="s">
        <v>154</v>
      </c>
      <c r="C46" s="5">
        <v>96.38</v>
      </c>
      <c r="D46" s="4">
        <v>75.624930000000006</v>
      </c>
      <c r="E46" s="10">
        <f t="shared" si="0"/>
        <v>7288.7307534000001</v>
      </c>
      <c r="F46" s="11">
        <f t="shared" si="1"/>
        <v>9289.1043999999983</v>
      </c>
      <c r="G46" s="10">
        <f t="shared" si="2"/>
        <v>80.514791272546788</v>
      </c>
      <c r="H46" s="12">
        <f t="shared" si="3"/>
        <v>-4.8898612725467814</v>
      </c>
      <c r="I46" s="10">
        <f t="shared" si="4"/>
        <v>-393.70615971081412</v>
      </c>
      <c r="J46" s="10">
        <f t="shared" si="5"/>
        <v>-471.28482944805876</v>
      </c>
      <c r="K46" s="13">
        <f t="shared" si="6"/>
        <v>23.910743264752828</v>
      </c>
      <c r="L46" s="10">
        <f t="shared" si="7"/>
        <v>1.2753595557852113</v>
      </c>
      <c r="M46" s="10">
        <f t="shared" si="8"/>
        <v>1.3271977678901514</v>
      </c>
      <c r="N46" s="14">
        <f t="shared" si="9"/>
        <v>36.504579411427898</v>
      </c>
      <c r="O46" s="15"/>
    </row>
    <row r="47" spans="1:15" x14ac:dyDescent="0.25">
      <c r="A47" s="3"/>
      <c r="B47" s="3" t="s">
        <v>155</v>
      </c>
      <c r="C47" s="5">
        <v>98.18</v>
      </c>
      <c r="D47" s="4">
        <v>75.768450000000001</v>
      </c>
      <c r="E47" s="10">
        <f t="shared" si="0"/>
        <v>7438.9464210000006</v>
      </c>
      <c r="F47" s="11">
        <f t="shared" si="1"/>
        <v>9639.3124000000007</v>
      </c>
      <c r="G47" s="10">
        <f t="shared" si="2"/>
        <v>82.351008282293037</v>
      </c>
      <c r="H47" s="12">
        <f t="shared" si="3"/>
        <v>-6.5825582822930357</v>
      </c>
      <c r="I47" s="10">
        <f t="shared" si="4"/>
        <v>-542.08031162379041</v>
      </c>
      <c r="J47" s="10">
        <f t="shared" si="5"/>
        <v>-646.27557215553031</v>
      </c>
      <c r="K47" s="13">
        <f t="shared" si="6"/>
        <v>43.330073539784642</v>
      </c>
      <c r="L47" s="10">
        <f t="shared" si="7"/>
        <v>0.44981410123963278</v>
      </c>
      <c r="M47" s="10">
        <f t="shared" si="8"/>
        <v>0.46809722671762677</v>
      </c>
      <c r="N47" s="14">
        <f t="shared" si="9"/>
        <v>34.790909860446142</v>
      </c>
      <c r="O47" s="15"/>
    </row>
    <row r="48" spans="1:15" x14ac:dyDescent="0.25">
      <c r="A48" s="3"/>
      <c r="B48" s="3" t="s">
        <v>156</v>
      </c>
      <c r="C48" s="5">
        <v>98.83</v>
      </c>
      <c r="D48" s="4">
        <v>75.87388</v>
      </c>
      <c r="E48" s="10">
        <f t="shared" si="0"/>
        <v>7498.6155603999996</v>
      </c>
      <c r="F48" s="11">
        <f t="shared" si="1"/>
        <v>9767.3688999999995</v>
      </c>
      <c r="G48" s="10">
        <f t="shared" si="2"/>
        <v>83.014086646923616</v>
      </c>
      <c r="H48" s="12">
        <f t="shared" si="3"/>
        <v>-7.1402066469236161</v>
      </c>
      <c r="I48" s="10">
        <f t="shared" si="4"/>
        <v>-592.73773326465698</v>
      </c>
      <c r="J48" s="10">
        <f t="shared" si="5"/>
        <v>-705.66662291546095</v>
      </c>
      <c r="K48" s="13">
        <f t="shared" si="6"/>
        <v>50.982550960772187</v>
      </c>
      <c r="L48" s="10">
        <f t="shared" si="7"/>
        <v>1.7442004648759384</v>
      </c>
      <c r="M48" s="10">
        <f t="shared" si="8"/>
        <v>1.815095165309222</v>
      </c>
      <c r="N48" s="14">
        <f t="shared" si="9"/>
        <v>33.558292523215862</v>
      </c>
      <c r="O48" s="15"/>
    </row>
    <row r="49" spans="1:15" x14ac:dyDescent="0.25">
      <c r="A49" s="3"/>
      <c r="B49" s="3" t="s">
        <v>157</v>
      </c>
      <c r="C49" s="5">
        <v>99.21</v>
      </c>
      <c r="D49" s="4">
        <v>76.19171</v>
      </c>
      <c r="E49" s="10">
        <f t="shared" si="0"/>
        <v>7558.9795490999995</v>
      </c>
      <c r="F49" s="11">
        <f t="shared" si="1"/>
        <v>9842.6240999999991</v>
      </c>
      <c r="G49" s="10">
        <f t="shared" si="2"/>
        <v>83.401732460092262</v>
      </c>
      <c r="H49" s="12">
        <f t="shared" si="3"/>
        <v>-7.2100224600922616</v>
      </c>
      <c r="I49" s="10">
        <f t="shared" si="4"/>
        <v>-601.32836424787104</v>
      </c>
      <c r="J49" s="10">
        <f t="shared" si="5"/>
        <v>-715.30632826575322</v>
      </c>
      <c r="K49" s="13">
        <f t="shared" si="6"/>
        <v>51.984423875034871</v>
      </c>
      <c r="L49" s="10">
        <f t="shared" si="7"/>
        <v>2.8923186466940773</v>
      </c>
      <c r="M49" s="10">
        <f t="shared" si="8"/>
        <v>3.0098797115740159</v>
      </c>
      <c r="N49" s="14">
        <f t="shared" si="9"/>
        <v>29.976960583058286</v>
      </c>
      <c r="O49" s="15"/>
    </row>
    <row r="50" spans="1:15" x14ac:dyDescent="0.25">
      <c r="A50" s="3">
        <v>2012</v>
      </c>
      <c r="B50" s="3" t="s">
        <v>146</v>
      </c>
      <c r="C50" s="5">
        <v>97.67</v>
      </c>
      <c r="D50" s="4">
        <v>76.748459999999994</v>
      </c>
      <c r="E50" s="10">
        <f t="shared" si="0"/>
        <v>7496.0220881999994</v>
      </c>
      <c r="F50" s="11">
        <f t="shared" si="1"/>
        <v>9539.4289000000008</v>
      </c>
      <c r="G50" s="10">
        <f t="shared" si="2"/>
        <v>81.83074679619827</v>
      </c>
      <c r="H50" s="12">
        <f t="shared" si="3"/>
        <v>-5.0822867961982752</v>
      </c>
      <c r="I50" s="10">
        <f t="shared" si="4"/>
        <v>-415.88732396536278</v>
      </c>
      <c r="J50" s="10">
        <f t="shared" si="5"/>
        <v>-496.38695138468552</v>
      </c>
      <c r="K50" s="13">
        <f t="shared" si="6"/>
        <v>25.829639078811329</v>
      </c>
      <c r="L50" s="10">
        <f t="shared" si="7"/>
        <v>2.5818646694204448E-2</v>
      </c>
      <c r="M50" s="10">
        <f t="shared" si="8"/>
        <v>2.6868070346969173E-2</v>
      </c>
      <c r="N50" s="14">
        <f t="shared" si="9"/>
        <v>24.190382832300784</v>
      </c>
      <c r="O50" s="15"/>
    </row>
    <row r="51" spans="1:15" x14ac:dyDescent="0.25">
      <c r="A51" s="3"/>
      <c r="B51" s="3" t="s">
        <v>147</v>
      </c>
      <c r="C51" s="5">
        <v>97.81</v>
      </c>
      <c r="D51" s="4">
        <v>77.217209999999994</v>
      </c>
      <c r="E51" s="10">
        <f t="shared" si="0"/>
        <v>7552.6153101</v>
      </c>
      <c r="F51" s="11">
        <f t="shared" si="1"/>
        <v>9566.7960999999996</v>
      </c>
      <c r="G51" s="10">
        <f t="shared" si="2"/>
        <v>81.973563674734081</v>
      </c>
      <c r="H51" s="12">
        <f t="shared" si="3"/>
        <v>-4.7563536747340862</v>
      </c>
      <c r="I51" s="10">
        <f t="shared" si="4"/>
        <v>-389.89526081537002</v>
      </c>
      <c r="J51" s="10">
        <f t="shared" si="5"/>
        <v>-465.21895292574101</v>
      </c>
      <c r="K51" s="13">
        <f t="shared" si="6"/>
        <v>22.622900279156447</v>
      </c>
      <c r="L51" s="10">
        <f t="shared" si="7"/>
        <v>9.0409555785104789E-2</v>
      </c>
      <c r="M51" s="10">
        <f t="shared" si="8"/>
        <v>9.4084338875006779E-2</v>
      </c>
      <c r="N51" s="14">
        <f t="shared" si="9"/>
        <v>19.799135673209882</v>
      </c>
      <c r="O51" s="15"/>
    </row>
    <row r="52" spans="1:15" x14ac:dyDescent="0.25">
      <c r="A52" s="3"/>
      <c r="B52" s="3" t="s">
        <v>148</v>
      </c>
      <c r="C52" s="5">
        <v>97.66</v>
      </c>
      <c r="D52" s="4">
        <v>77.31147</v>
      </c>
      <c r="E52" s="10">
        <f t="shared" si="0"/>
        <v>7550.2381601999996</v>
      </c>
      <c r="F52" s="11">
        <f t="shared" si="1"/>
        <v>9537.4755999999998</v>
      </c>
      <c r="G52" s="10">
        <f t="shared" si="2"/>
        <v>81.820545590588551</v>
      </c>
      <c r="H52" s="12">
        <f t="shared" si="3"/>
        <v>-4.5090755905885516</v>
      </c>
      <c r="I52" s="10">
        <f t="shared" si="4"/>
        <v>-368.93502493116057</v>
      </c>
      <c r="J52" s="10">
        <f t="shared" si="5"/>
        <v>-440.35632217687794</v>
      </c>
      <c r="K52" s="13">
        <f t="shared" si="6"/>
        <v>20.331762681641496</v>
      </c>
      <c r="L52" s="10">
        <f t="shared" si="7"/>
        <v>2.2705010330567189E-2</v>
      </c>
      <c r="M52" s="10">
        <f t="shared" si="8"/>
        <v>2.3627877247617762E-2</v>
      </c>
      <c r="N52" s="14">
        <f t="shared" si="9"/>
        <v>18.969177887082562</v>
      </c>
      <c r="O52" s="15"/>
    </row>
    <row r="53" spans="1:15" x14ac:dyDescent="0.25">
      <c r="A53" s="3"/>
      <c r="B53" s="3" t="s">
        <v>149</v>
      </c>
      <c r="C53" s="5">
        <v>98.1</v>
      </c>
      <c r="D53" s="4">
        <v>77.423079999999999</v>
      </c>
      <c r="E53" s="10">
        <f t="shared" si="0"/>
        <v>7595.2041479999998</v>
      </c>
      <c r="F53" s="11">
        <f t="shared" si="1"/>
        <v>9623.6099999999988</v>
      </c>
      <c r="G53" s="10">
        <f t="shared" si="2"/>
        <v>82.269398637415421</v>
      </c>
      <c r="H53" s="12">
        <f t="shared" si="3"/>
        <v>-4.8463186374154219</v>
      </c>
      <c r="I53" s="10">
        <f t="shared" si="4"/>
        <v>-398.70371990546528</v>
      </c>
      <c r="J53" s="10">
        <f t="shared" si="5"/>
        <v>-475.42385833045284</v>
      </c>
      <c r="K53" s="13">
        <f t="shared" si="6"/>
        <v>23.486804335360073</v>
      </c>
      <c r="L53" s="10">
        <f t="shared" si="7"/>
        <v>0.34890501033053145</v>
      </c>
      <c r="M53" s="10">
        <f t="shared" si="8"/>
        <v>0.3630865890453841</v>
      </c>
      <c r="N53" s="14">
        <f t="shared" si="9"/>
        <v>18.009430780306818</v>
      </c>
      <c r="O53" s="15"/>
    </row>
    <row r="54" spans="1:15" x14ac:dyDescent="0.25">
      <c r="A54" s="3"/>
      <c r="B54" s="3" t="s">
        <v>150</v>
      </c>
      <c r="C54" s="5">
        <v>97.68</v>
      </c>
      <c r="D54" s="4">
        <v>77.655379999999994</v>
      </c>
      <c r="E54" s="10">
        <f t="shared" si="0"/>
        <v>7585.3775183999996</v>
      </c>
      <c r="F54" s="11">
        <f t="shared" si="1"/>
        <v>9541.3824000000022</v>
      </c>
      <c r="G54" s="10">
        <f t="shared" si="2"/>
        <v>81.840948001807973</v>
      </c>
      <c r="H54" s="12">
        <f t="shared" si="3"/>
        <v>-4.1855680018079795</v>
      </c>
      <c r="I54" s="10">
        <f t="shared" si="4"/>
        <v>-342.55085319399814</v>
      </c>
      <c r="J54" s="10">
        <f t="shared" si="5"/>
        <v>-408.84628241660346</v>
      </c>
      <c r="K54" s="13">
        <f t="shared" si="6"/>
        <v>17.518979497758842</v>
      </c>
      <c r="L54" s="10">
        <f t="shared" si="7"/>
        <v>2.9132283057841907E-2</v>
      </c>
      <c r="M54" s="10">
        <f t="shared" si="8"/>
        <v>3.0316392638099127E-2</v>
      </c>
      <c r="N54" s="14">
        <f t="shared" si="9"/>
        <v>16.091746905185651</v>
      </c>
      <c r="O54" s="15"/>
    </row>
    <row r="55" spans="1:15" x14ac:dyDescent="0.25">
      <c r="A55" s="3"/>
      <c r="B55" s="3" t="s">
        <v>151</v>
      </c>
      <c r="C55" s="5">
        <v>95.12</v>
      </c>
      <c r="D55" s="4">
        <v>77.719669999999994</v>
      </c>
      <c r="E55" s="10">
        <f t="shared" si="0"/>
        <v>7392.6950103999998</v>
      </c>
      <c r="F55" s="11">
        <f t="shared" si="1"/>
        <v>9047.8144000000011</v>
      </c>
      <c r="G55" s="10">
        <f t="shared" si="2"/>
        <v>79.229439365724417</v>
      </c>
      <c r="H55" s="12">
        <f t="shared" si="3"/>
        <v>-1.5097693657244236</v>
      </c>
      <c r="I55" s="10">
        <f t="shared" si="4"/>
        <v>-119.61818041789142</v>
      </c>
      <c r="J55" s="10">
        <f t="shared" si="5"/>
        <v>-143.60926206770716</v>
      </c>
      <c r="K55" s="13">
        <f t="shared" si="6"/>
        <v>2.279403537679928</v>
      </c>
      <c r="L55" s="10">
        <f t="shared" si="7"/>
        <v>5.7088413739670836</v>
      </c>
      <c r="M55" s="10">
        <f t="shared" si="8"/>
        <v>5.9408827058998339</v>
      </c>
      <c r="N55" s="14">
        <f t="shared" si="9"/>
        <v>15.580087615022016</v>
      </c>
      <c r="O55" s="15"/>
    </row>
    <row r="56" spans="1:15" x14ac:dyDescent="0.25">
      <c r="A56" s="3"/>
      <c r="B56" s="3" t="s">
        <v>152</v>
      </c>
      <c r="C56" s="5">
        <v>93.55</v>
      </c>
      <c r="D56" s="4">
        <v>77.702889999999996</v>
      </c>
      <c r="E56" s="10">
        <f t="shared" si="0"/>
        <v>7269.1053594999994</v>
      </c>
      <c r="F56" s="11">
        <f t="shared" si="1"/>
        <v>8751.6024999999991</v>
      </c>
      <c r="G56" s="10">
        <f t="shared" si="2"/>
        <v>77.627850085001299</v>
      </c>
      <c r="H56" s="12">
        <f t="shared" si="3"/>
        <v>7.5039914998697554E-2</v>
      </c>
      <c r="I56" s="10">
        <f t="shared" si="4"/>
        <v>5.8251872719101341</v>
      </c>
      <c r="J56" s="10">
        <f t="shared" si="5"/>
        <v>7.0199840481281557</v>
      </c>
      <c r="K56" s="13">
        <f t="shared" si="6"/>
        <v>5.6309888430117541E-3</v>
      </c>
      <c r="L56" s="10">
        <f t="shared" si="7"/>
        <v>15.676200464876326</v>
      </c>
      <c r="M56" s="10">
        <f t="shared" si="8"/>
        <v>16.313374664899349</v>
      </c>
      <c r="N56" s="14">
        <f t="shared" si="9"/>
        <v>15.712835939125023</v>
      </c>
      <c r="O56" s="15"/>
    </row>
    <row r="57" spans="1:15" x14ac:dyDescent="0.25">
      <c r="A57" s="3"/>
      <c r="B57" s="3" t="s">
        <v>153</v>
      </c>
      <c r="C57" s="5">
        <v>94.89</v>
      </c>
      <c r="D57" s="4">
        <v>77.734759999999994</v>
      </c>
      <c r="E57" s="10">
        <f t="shared" si="0"/>
        <v>7376.2513763999996</v>
      </c>
      <c r="F57" s="11">
        <f t="shared" si="1"/>
        <v>9004.1121000000003</v>
      </c>
      <c r="G57" s="10">
        <f t="shared" si="2"/>
        <v>78.994811636701286</v>
      </c>
      <c r="H57" s="12">
        <f t="shared" si="3"/>
        <v>-1.2600516367012915</v>
      </c>
      <c r="I57" s="10">
        <f t="shared" si="4"/>
        <v>-99.537541693735676</v>
      </c>
      <c r="J57" s="10">
        <f t="shared" si="5"/>
        <v>-119.56629980658555</v>
      </c>
      <c r="K57" s="13">
        <f t="shared" si="6"/>
        <v>1.5877301271536035</v>
      </c>
      <c r="L57" s="10">
        <f t="shared" si="7"/>
        <v>6.8608277376034819</v>
      </c>
      <c r="M57" s="10">
        <f t="shared" si="8"/>
        <v>7.1396926599420727</v>
      </c>
      <c r="N57" s="14">
        <f t="shared" si="9"/>
        <v>15.461189974876556</v>
      </c>
      <c r="O57" s="15"/>
    </row>
    <row r="58" spans="1:15" x14ac:dyDescent="0.25">
      <c r="A58" s="3"/>
      <c r="B58" s="3" t="s">
        <v>154</v>
      </c>
      <c r="C58" s="5">
        <v>96.39</v>
      </c>
      <c r="D58" s="4">
        <v>77.957329999999999</v>
      </c>
      <c r="E58" s="10">
        <f t="shared" si="0"/>
        <v>7514.3070386999998</v>
      </c>
      <c r="F58" s="11">
        <f t="shared" si="1"/>
        <v>9291.0321000000004</v>
      </c>
      <c r="G58" s="10">
        <f t="shared" si="2"/>
        <v>80.524992478156491</v>
      </c>
      <c r="H58" s="12">
        <f t="shared" si="3"/>
        <v>-2.5676624781564925</v>
      </c>
      <c r="I58" s="10">
        <f t="shared" si="4"/>
        <v>-206.7610017399962</v>
      </c>
      <c r="J58" s="10">
        <f t="shared" si="5"/>
        <v>-247.4969862695043</v>
      </c>
      <c r="K58" s="13">
        <f t="shared" si="6"/>
        <v>6.5928906017327407</v>
      </c>
      <c r="L58" s="10">
        <f t="shared" si="7"/>
        <v>1.2528731921488356</v>
      </c>
      <c r="M58" s="10">
        <f t="shared" si="8"/>
        <v>1.3037974244412929</v>
      </c>
      <c r="N58" s="14">
        <f t="shared" si="9"/>
        <v>13.760404863185617</v>
      </c>
      <c r="O58" s="15"/>
    </row>
    <row r="59" spans="1:15" x14ac:dyDescent="0.25">
      <c r="A59" s="3"/>
      <c r="B59" s="3" t="s">
        <v>155</v>
      </c>
      <c r="C59" s="5">
        <v>96.26</v>
      </c>
      <c r="D59" s="4">
        <v>78.084699999999998</v>
      </c>
      <c r="E59" s="10">
        <f t="shared" si="0"/>
        <v>7516.4332220000006</v>
      </c>
      <c r="F59" s="11">
        <f t="shared" si="1"/>
        <v>9265.9876000000004</v>
      </c>
      <c r="G59" s="10">
        <f t="shared" si="2"/>
        <v>80.39237680523037</v>
      </c>
      <c r="H59" s="12">
        <f t="shared" si="3"/>
        <v>-2.307676805230372</v>
      </c>
      <c r="I59" s="10">
        <f t="shared" si="4"/>
        <v>-185.51962327077027</v>
      </c>
      <c r="J59" s="10">
        <f t="shared" si="5"/>
        <v>-222.13696927147561</v>
      </c>
      <c r="K59" s="13">
        <f t="shared" si="6"/>
        <v>5.3253722373982564</v>
      </c>
      <c r="L59" s="10">
        <f t="shared" si="7"/>
        <v>1.5607959194215602</v>
      </c>
      <c r="M59" s="10">
        <f t="shared" si="8"/>
        <v>1.6242359662354482</v>
      </c>
      <c r="N59" s="14">
        <f t="shared" si="9"/>
        <v>12.83166944832502</v>
      </c>
      <c r="O59" s="15"/>
    </row>
    <row r="60" spans="1:15" x14ac:dyDescent="0.25">
      <c r="A60" s="3"/>
      <c r="B60" s="3" t="s">
        <v>156</v>
      </c>
      <c r="C60" s="5">
        <v>95.5</v>
      </c>
      <c r="D60" s="4">
        <v>77.977950000000007</v>
      </c>
      <c r="E60" s="10">
        <f t="shared" si="0"/>
        <v>7446.8942250000009</v>
      </c>
      <c r="F60" s="11">
        <f t="shared" si="1"/>
        <v>9120.25</v>
      </c>
      <c r="G60" s="10">
        <f t="shared" si="2"/>
        <v>79.617085178893063</v>
      </c>
      <c r="H60" s="12">
        <f t="shared" si="3"/>
        <v>-1.6391351788930564</v>
      </c>
      <c r="I60" s="10">
        <f t="shared" si="4"/>
        <v>-130.5031651576486</v>
      </c>
      <c r="J60" s="10">
        <f t="shared" si="5"/>
        <v>-156.53740958428688</v>
      </c>
      <c r="K60" s="13">
        <f t="shared" si="6"/>
        <v>2.6867641346847719</v>
      </c>
      <c r="L60" s="10">
        <f t="shared" si="7"/>
        <v>4.0373595557852608</v>
      </c>
      <c r="M60" s="10">
        <f t="shared" si="8"/>
        <v>4.2014619064106888</v>
      </c>
      <c r="N60" s="14">
        <f t="shared" si="9"/>
        <v>13.607850186355254</v>
      </c>
      <c r="O60" s="15"/>
    </row>
    <row r="61" spans="1:15" x14ac:dyDescent="0.25">
      <c r="A61" s="3"/>
      <c r="B61" s="3" t="s">
        <v>157</v>
      </c>
      <c r="C61" s="5">
        <v>94.39</v>
      </c>
      <c r="D61" s="4">
        <v>78.047240000000002</v>
      </c>
      <c r="E61" s="10">
        <f t="shared" si="0"/>
        <v>7366.8789836000005</v>
      </c>
      <c r="F61" s="11">
        <f t="shared" si="1"/>
        <v>8909.4721000000009</v>
      </c>
      <c r="G61" s="10">
        <f t="shared" si="2"/>
        <v>78.484751356216222</v>
      </c>
      <c r="H61" s="12">
        <f t="shared" si="3"/>
        <v>-0.43751135621621984</v>
      </c>
      <c r="I61" s="10">
        <f t="shared" si="4"/>
        <v>-34.337970008150961</v>
      </c>
      <c r="J61" s="10">
        <f t="shared" si="5"/>
        <v>-41.296696913248994</v>
      </c>
      <c r="K61" s="13">
        <f t="shared" si="6"/>
        <v>0.191416186818156</v>
      </c>
      <c r="L61" s="10">
        <f t="shared" si="7"/>
        <v>9.7301459194216964</v>
      </c>
      <c r="M61" s="10">
        <f t="shared" si="8"/>
        <v>10.125637030689663</v>
      </c>
      <c r="N61" s="14">
        <f t="shared" si="9"/>
        <v>13.101446027094685</v>
      </c>
      <c r="O61" s="15"/>
    </row>
    <row r="62" spans="1:15" x14ac:dyDescent="0.25">
      <c r="A62" s="3">
        <v>2013</v>
      </c>
      <c r="B62" s="3" t="s">
        <v>146</v>
      </c>
      <c r="C62" s="5">
        <v>94.24</v>
      </c>
      <c r="D62" s="4">
        <v>78.279809999999998</v>
      </c>
      <c r="E62" s="10">
        <f t="shared" si="0"/>
        <v>7377.0892943999997</v>
      </c>
      <c r="F62" s="11">
        <f t="shared" si="1"/>
        <v>8881.1775999999991</v>
      </c>
      <c r="G62" s="10">
        <f t="shared" si="2"/>
        <v>78.331733272070693</v>
      </c>
      <c r="H62" s="12">
        <f t="shared" si="3"/>
        <v>-5.1923272070695248E-2</v>
      </c>
      <c r="I62" s="10">
        <f t="shared" si="4"/>
        <v>-4.0672398984548579</v>
      </c>
      <c r="J62" s="10">
        <f t="shared" si="5"/>
        <v>-4.8932491599423198</v>
      </c>
      <c r="K62" s="13">
        <f t="shared" si="6"/>
        <v>2.6960261825274413E-3</v>
      </c>
      <c r="L62" s="10">
        <f t="shared" si="7"/>
        <v>10.6884413739672</v>
      </c>
      <c r="M62" s="10">
        <f t="shared" si="8"/>
        <v>11.122883322908121</v>
      </c>
      <c r="N62" s="14">
        <f t="shared" si="9"/>
        <v>11.471917823209873</v>
      </c>
      <c r="O62" s="15"/>
    </row>
    <row r="63" spans="1:15" x14ac:dyDescent="0.25">
      <c r="A63" s="3"/>
      <c r="B63" s="3" t="s">
        <v>147</v>
      </c>
      <c r="C63" s="5">
        <v>94.77</v>
      </c>
      <c r="D63" s="4">
        <v>78.627480000000006</v>
      </c>
      <c r="E63" s="10">
        <f t="shared" si="0"/>
        <v>7451.5262796000006</v>
      </c>
      <c r="F63" s="11">
        <f t="shared" si="1"/>
        <v>8981.3528999999999</v>
      </c>
      <c r="G63" s="10">
        <f t="shared" si="2"/>
        <v>78.872397169384868</v>
      </c>
      <c r="H63" s="12">
        <f t="shared" si="3"/>
        <v>-0.24491716938486263</v>
      </c>
      <c r="I63" s="10">
        <f t="shared" si="4"/>
        <v>-19.317204257324395</v>
      </c>
      <c r="J63" s="10">
        <f t="shared" si="5"/>
        <v>-23.210800142603432</v>
      </c>
      <c r="K63" s="13">
        <f t="shared" si="6"/>
        <v>5.9984419859493494E-2</v>
      </c>
      <c r="L63" s="10">
        <f t="shared" si="7"/>
        <v>7.5038641012398788</v>
      </c>
      <c r="M63" s="10">
        <f t="shared" si="8"/>
        <v>7.8088658531950284</v>
      </c>
      <c r="N63" s="14">
        <f t="shared" si="9"/>
        <v>9.2376603957007415</v>
      </c>
      <c r="O63" s="15"/>
    </row>
    <row r="64" spans="1:15" x14ac:dyDescent="0.25">
      <c r="A64" s="3"/>
      <c r="B64" s="3" t="s">
        <v>148</v>
      </c>
      <c r="C64" s="5">
        <v>95.69</v>
      </c>
      <c r="D64" s="4">
        <v>78.789249999999996</v>
      </c>
      <c r="E64" s="10">
        <f t="shared" si="0"/>
        <v>7539.3433324999996</v>
      </c>
      <c r="F64" s="11">
        <f t="shared" si="1"/>
        <v>9156.5761000000002</v>
      </c>
      <c r="G64" s="10">
        <f t="shared" si="2"/>
        <v>79.810908085477394</v>
      </c>
      <c r="H64" s="12">
        <f t="shared" si="3"/>
        <v>-1.021658085477398</v>
      </c>
      <c r="I64" s="10">
        <f t="shared" si="4"/>
        <v>-81.53945955482142</v>
      </c>
      <c r="J64" s="10">
        <f t="shared" si="5"/>
        <v>-97.762462199332219</v>
      </c>
      <c r="K64" s="13">
        <f t="shared" si="6"/>
        <v>1.0437852436213424</v>
      </c>
      <c r="L64" s="10">
        <f t="shared" si="7"/>
        <v>3.3099186466943475</v>
      </c>
      <c r="M64" s="10">
        <f t="shared" si="8"/>
        <v>3.4444534640164752</v>
      </c>
      <c r="N64" s="14">
        <f t="shared" si="9"/>
        <v>8.2804779923250482</v>
      </c>
      <c r="O64" s="15"/>
    </row>
    <row r="65" spans="1:15" x14ac:dyDescent="0.25">
      <c r="A65" s="3"/>
      <c r="B65" s="3" t="s">
        <v>149</v>
      </c>
      <c r="C65" s="5">
        <v>95.02</v>
      </c>
      <c r="D65" s="4">
        <v>78.98854</v>
      </c>
      <c r="E65" s="10">
        <f t="shared" si="0"/>
        <v>7505.4910707999998</v>
      </c>
      <c r="F65" s="11">
        <f t="shared" si="1"/>
        <v>9028.8004000000001</v>
      </c>
      <c r="G65" s="10">
        <f t="shared" si="2"/>
        <v>79.127427309627393</v>
      </c>
      <c r="H65" s="12">
        <f t="shared" si="3"/>
        <v>-0.1388873096273926</v>
      </c>
      <c r="I65" s="10">
        <f t="shared" si="4"/>
        <v>-10.989795496771221</v>
      </c>
      <c r="J65" s="10">
        <f t="shared" si="5"/>
        <v>-13.197072160794844</v>
      </c>
      <c r="K65" s="13">
        <f t="shared" si="6"/>
        <v>1.9289684775535221E-2</v>
      </c>
      <c r="L65" s="10">
        <f t="shared" si="7"/>
        <v>6.1967050103307688</v>
      </c>
      <c r="M65" s="10">
        <f t="shared" si="8"/>
        <v>6.4485760275828046</v>
      </c>
      <c r="N65" s="14">
        <f t="shared" si="9"/>
        <v>7.1732478749432067</v>
      </c>
      <c r="O65" s="15"/>
    </row>
    <row r="66" spans="1:15" x14ac:dyDescent="0.25">
      <c r="A66" s="3"/>
      <c r="B66" s="3" t="s">
        <v>150</v>
      </c>
      <c r="C66" s="5">
        <v>94.77</v>
      </c>
      <c r="D66" s="4">
        <v>79.208690000000004</v>
      </c>
      <c r="E66" s="10">
        <f t="shared" si="0"/>
        <v>7506.6075513000005</v>
      </c>
      <c r="F66" s="11">
        <f t="shared" si="1"/>
        <v>8981.3528999999999</v>
      </c>
      <c r="G66" s="10">
        <f t="shared" si="2"/>
        <v>78.872397169384868</v>
      </c>
      <c r="H66" s="12">
        <f t="shared" si="3"/>
        <v>0.33629283061513604</v>
      </c>
      <c r="I66" s="10">
        <f t="shared" si="4"/>
        <v>26.52422170149368</v>
      </c>
      <c r="J66" s="10">
        <f t="shared" si="5"/>
        <v>31.870471557396442</v>
      </c>
      <c r="K66" s="13">
        <f t="shared" si="6"/>
        <v>0.11309286792314058</v>
      </c>
      <c r="L66" s="10">
        <f t="shared" si="7"/>
        <v>7.5038641012398788</v>
      </c>
      <c r="M66" s="10">
        <f t="shared" si="8"/>
        <v>7.8088658531950284</v>
      </c>
      <c r="N66" s="14">
        <f t="shared" si="9"/>
        <v>6.042461943185617</v>
      </c>
      <c r="O66" s="15"/>
    </row>
    <row r="67" spans="1:15" x14ac:dyDescent="0.25">
      <c r="A67" s="3"/>
      <c r="B67" s="3" t="s">
        <v>151</v>
      </c>
      <c r="C67" s="5">
        <v>95.5</v>
      </c>
      <c r="D67" s="4">
        <v>79.3947</v>
      </c>
      <c r="E67" s="10">
        <f t="shared" ref="E67:E130" si="10">C67*D67</f>
        <v>7582.1938499999997</v>
      </c>
      <c r="F67" s="11">
        <f t="shared" ref="F67:F130" si="11">C67^2</f>
        <v>9120.25</v>
      </c>
      <c r="G67" s="10">
        <f t="shared" ref="G67:G130" si="12">$B$138+$B$137*C67</f>
        <v>79.617085178893063</v>
      </c>
      <c r="H67" s="12">
        <f t="shared" ref="H67:H130" si="13">D67-G67</f>
        <v>-0.22238517889306308</v>
      </c>
      <c r="I67" s="10">
        <f t="shared" ref="I67:I130" si="14">G67*H67</f>
        <v>-17.705659730452375</v>
      </c>
      <c r="J67" s="10">
        <f t="shared" ref="J67:J130" si="15">C67*H67</f>
        <v>-21.237784584287525</v>
      </c>
      <c r="K67" s="13">
        <f t="shared" ref="K67:K130" si="16">H67^2</f>
        <v>4.9455167791299673E-2</v>
      </c>
      <c r="L67" s="10">
        <f t="shared" ref="L67:L130" si="17">(C67-$C$134)^2</f>
        <v>4.0373595557852608</v>
      </c>
      <c r="M67" s="10">
        <f t="shared" ref="M67:M130" si="18">(G67-$G$134)^2</f>
        <v>4.2014619064106888</v>
      </c>
      <c r="N67" s="14">
        <f t="shared" ref="N67:N130" si="19">(D67-$D$134)^2</f>
        <v>5.1625836877189748</v>
      </c>
      <c r="O67" s="15"/>
    </row>
    <row r="68" spans="1:15" x14ac:dyDescent="0.25">
      <c r="A68" s="3"/>
      <c r="B68" s="3" t="s">
        <v>152</v>
      </c>
      <c r="C68" s="5">
        <v>95.21</v>
      </c>
      <c r="D68" s="4">
        <v>79.430329999999998</v>
      </c>
      <c r="E68" s="10">
        <f t="shared" si="10"/>
        <v>7562.5617192999989</v>
      </c>
      <c r="F68" s="11">
        <f t="shared" si="11"/>
        <v>9064.9440999999988</v>
      </c>
      <c r="G68" s="10">
        <f t="shared" si="12"/>
        <v>79.321250216211723</v>
      </c>
      <c r="H68" s="12">
        <f t="shared" si="13"/>
        <v>0.10907978378827465</v>
      </c>
      <c r="I68" s="10">
        <f t="shared" si="14"/>
        <v>8.6523448234000089</v>
      </c>
      <c r="J68" s="10">
        <f t="shared" si="15"/>
        <v>10.385486214481629</v>
      </c>
      <c r="K68" s="13">
        <f t="shared" si="16"/>
        <v>1.1898399231296746E-2</v>
      </c>
      <c r="L68" s="10">
        <f t="shared" si="17"/>
        <v>5.2868641012398552</v>
      </c>
      <c r="M68" s="10">
        <f t="shared" si="18"/>
        <v>5.5017537622826671</v>
      </c>
      <c r="N68" s="14">
        <f t="shared" si="19"/>
        <v>5.0019410604583801</v>
      </c>
      <c r="O68" s="15"/>
    </row>
    <row r="69" spans="1:15" x14ac:dyDescent="0.25">
      <c r="A69" s="3"/>
      <c r="B69" s="3" t="s">
        <v>153</v>
      </c>
      <c r="C69" s="5">
        <v>95.48</v>
      </c>
      <c r="D69" s="4">
        <v>79.496579999999994</v>
      </c>
      <c r="E69" s="10">
        <f t="shared" si="10"/>
        <v>7590.3334583999995</v>
      </c>
      <c r="F69" s="11">
        <f t="shared" si="11"/>
        <v>9116.4304000000011</v>
      </c>
      <c r="G69" s="10">
        <f t="shared" si="12"/>
        <v>79.59668276767367</v>
      </c>
      <c r="H69" s="12">
        <f t="shared" si="13"/>
        <v>-0.10010276767367543</v>
      </c>
      <c r="I69" s="10">
        <f t="shared" si="14"/>
        <v>-7.9678482426876824</v>
      </c>
      <c r="J69" s="10">
        <f t="shared" si="15"/>
        <v>-9.5578122574825297</v>
      </c>
      <c r="K69" s="13">
        <f t="shared" si="16"/>
        <v>1.0020564095929838E-2</v>
      </c>
      <c r="L69" s="10">
        <f t="shared" si="17"/>
        <v>4.1181322830579736</v>
      </c>
      <c r="M69" s="10">
        <f t="shared" si="18"/>
        <v>4.285517718637478</v>
      </c>
      <c r="N69" s="14">
        <f t="shared" si="19"/>
        <v>4.7099936119735482</v>
      </c>
      <c r="O69" s="15"/>
    </row>
    <row r="70" spans="1:15" x14ac:dyDescent="0.25">
      <c r="A70" s="3"/>
      <c r="B70" s="3" t="s">
        <v>154</v>
      </c>
      <c r="C70" s="5">
        <v>95.93</v>
      </c>
      <c r="D70" s="4">
        <v>79.729439999999997</v>
      </c>
      <c r="E70" s="10">
        <f t="shared" si="10"/>
        <v>7648.4451792</v>
      </c>
      <c r="F70" s="11">
        <f t="shared" si="11"/>
        <v>9202.5649000000012</v>
      </c>
      <c r="G70" s="10">
        <f t="shared" si="12"/>
        <v>80.055737020110229</v>
      </c>
      <c r="H70" s="12">
        <f t="shared" si="13"/>
        <v>-0.32629702011023198</v>
      </c>
      <c r="I70" s="10">
        <f t="shared" si="14"/>
        <v>-26.121948432390351</v>
      </c>
      <c r="J70" s="10">
        <f t="shared" si="15"/>
        <v>-31.301673139174557</v>
      </c>
      <c r="K70" s="13">
        <f t="shared" si="16"/>
        <v>0.10646974533281714</v>
      </c>
      <c r="L70" s="10">
        <f t="shared" si="17"/>
        <v>2.4942459194215738</v>
      </c>
      <c r="M70" s="10">
        <f t="shared" si="18"/>
        <v>2.5956269365837268</v>
      </c>
      <c r="N70" s="14">
        <f t="shared" si="19"/>
        <v>3.7534876442462695</v>
      </c>
      <c r="O70" s="15"/>
    </row>
    <row r="71" spans="1:15" x14ac:dyDescent="0.25">
      <c r="A71" s="3"/>
      <c r="B71" s="3" t="s">
        <v>155</v>
      </c>
      <c r="C71" s="5">
        <v>94.73</v>
      </c>
      <c r="D71" s="4">
        <v>79.522480000000002</v>
      </c>
      <c r="E71" s="10">
        <f t="shared" si="10"/>
        <v>7533.1645304000003</v>
      </c>
      <c r="F71" s="11">
        <f t="shared" si="11"/>
        <v>8973.7728999999999</v>
      </c>
      <c r="G71" s="10">
        <f t="shared" si="12"/>
        <v>78.831592346946067</v>
      </c>
      <c r="H71" s="12">
        <f t="shared" si="13"/>
        <v>0.69088765305393451</v>
      </c>
      <c r="I71" s="10">
        <f t="shared" si="14"/>
        <v>54.463773823086072</v>
      </c>
      <c r="J71" s="10">
        <f t="shared" si="15"/>
        <v>65.447787373799216</v>
      </c>
      <c r="K71" s="13">
        <f t="shared" si="16"/>
        <v>0.4773257491423738</v>
      </c>
      <c r="L71" s="10">
        <f t="shared" si="17"/>
        <v>7.7246095557852916</v>
      </c>
      <c r="M71" s="10">
        <f t="shared" si="18"/>
        <v>8.0385837184163709</v>
      </c>
      <c r="N71" s="14">
        <f t="shared" si="19"/>
        <v>4.5982453699432151</v>
      </c>
      <c r="O71" s="15"/>
    </row>
    <row r="72" spans="1:15" x14ac:dyDescent="0.25">
      <c r="A72" s="3"/>
      <c r="B72" s="3" t="s">
        <v>156</v>
      </c>
      <c r="C72" s="5">
        <v>94.53</v>
      </c>
      <c r="D72" s="4">
        <v>79.350520000000003</v>
      </c>
      <c r="E72" s="10">
        <f t="shared" si="10"/>
        <v>7501.0046556000007</v>
      </c>
      <c r="F72" s="11">
        <f t="shared" si="11"/>
        <v>8935.920900000001</v>
      </c>
      <c r="G72" s="10">
        <f t="shared" si="12"/>
        <v>78.627568234752033</v>
      </c>
      <c r="H72" s="12">
        <f t="shared" si="13"/>
        <v>0.72295176524797</v>
      </c>
      <c r="I72" s="10">
        <f t="shared" si="14"/>
        <v>56.843939252469198</v>
      </c>
      <c r="J72" s="10">
        <f t="shared" si="15"/>
        <v>68.340630368890601</v>
      </c>
      <c r="K72" s="13">
        <f t="shared" si="16"/>
        <v>0.52265925487515597</v>
      </c>
      <c r="L72" s="10">
        <f t="shared" si="17"/>
        <v>8.8763368285125939</v>
      </c>
      <c r="M72" s="10">
        <f t="shared" si="18"/>
        <v>9.2371240505511132</v>
      </c>
      <c r="N72" s="14">
        <f t="shared" si="19"/>
        <v>5.3653011409613853</v>
      </c>
      <c r="O72" s="15"/>
    </row>
    <row r="73" spans="1:15" x14ac:dyDescent="0.25">
      <c r="A73" s="3"/>
      <c r="B73" s="3" t="s">
        <v>157</v>
      </c>
      <c r="C73" s="5">
        <v>94.32</v>
      </c>
      <c r="D73" s="4">
        <v>79.559650000000005</v>
      </c>
      <c r="E73" s="10">
        <f t="shared" si="10"/>
        <v>7504.0661879999998</v>
      </c>
      <c r="F73" s="11">
        <f t="shared" si="11"/>
        <v>8896.2623999999996</v>
      </c>
      <c r="G73" s="10">
        <f t="shared" si="12"/>
        <v>78.413342916948295</v>
      </c>
      <c r="H73" s="12">
        <f t="shared" si="13"/>
        <v>1.1463070830517097</v>
      </c>
      <c r="I73" s="10">
        <f t="shared" si="14"/>
        <v>89.88577039146044</v>
      </c>
      <c r="J73" s="10">
        <f t="shared" si="15"/>
        <v>108.11968407343726</v>
      </c>
      <c r="K73" s="13">
        <f t="shared" si="16"/>
        <v>1.3140199286545193</v>
      </c>
      <c r="L73" s="10">
        <f t="shared" si="17"/>
        <v>10.171750464876295</v>
      </c>
      <c r="M73" s="10">
        <f t="shared" si="18"/>
        <v>10.585191016355111</v>
      </c>
      <c r="N73" s="14">
        <f t="shared" si="19"/>
        <v>4.4402158534159293</v>
      </c>
      <c r="O73" s="15"/>
    </row>
    <row r="74" spans="1:15" x14ac:dyDescent="0.25">
      <c r="A74" s="3">
        <v>2014</v>
      </c>
      <c r="B74" s="3" t="s">
        <v>146</v>
      </c>
      <c r="C74" s="5">
        <v>95.18</v>
      </c>
      <c r="D74" s="4">
        <v>79.946510000000004</v>
      </c>
      <c r="E74" s="10">
        <f t="shared" si="10"/>
        <v>7609.3088218000012</v>
      </c>
      <c r="F74" s="11">
        <f t="shared" si="11"/>
        <v>9059.2324000000008</v>
      </c>
      <c r="G74" s="10">
        <f t="shared" si="12"/>
        <v>79.290646599382626</v>
      </c>
      <c r="H74" s="12">
        <f t="shared" si="13"/>
        <v>0.65586340061737758</v>
      </c>
      <c r="I74" s="10">
        <f t="shared" si="14"/>
        <v>52.003833115821791</v>
      </c>
      <c r="J74" s="10">
        <f t="shared" si="15"/>
        <v>62.425078470762003</v>
      </c>
      <c r="K74" s="13">
        <f t="shared" si="16"/>
        <v>0.43015680026939074</v>
      </c>
      <c r="L74" s="10">
        <f t="shared" si="17"/>
        <v>5.4257231921488875</v>
      </c>
      <c r="M74" s="10">
        <f t="shared" si="18"/>
        <v>5.6462569140956544</v>
      </c>
      <c r="N74" s="14">
        <f t="shared" si="19"/>
        <v>2.9595076794220079</v>
      </c>
      <c r="O74" s="15"/>
    </row>
    <row r="75" spans="1:15" x14ac:dyDescent="0.25">
      <c r="A75" s="3"/>
      <c r="B75" s="3" t="s">
        <v>147</v>
      </c>
      <c r="C75" s="5">
        <v>96.57</v>
      </c>
      <c r="D75" s="4">
        <v>80.450789999999998</v>
      </c>
      <c r="E75" s="10">
        <f t="shared" si="10"/>
        <v>7769.1327902999992</v>
      </c>
      <c r="F75" s="11">
        <f t="shared" si="11"/>
        <v>9325.7648999999983</v>
      </c>
      <c r="G75" s="10">
        <f t="shared" si="12"/>
        <v>80.708614179131104</v>
      </c>
      <c r="H75" s="12">
        <f t="shared" si="13"/>
        <v>-0.25782417913110578</v>
      </c>
      <c r="I75" s="10">
        <f t="shared" si="14"/>
        <v>-20.808632199543602</v>
      </c>
      <c r="J75" s="10">
        <f t="shared" si="15"/>
        <v>-24.898080978690885</v>
      </c>
      <c r="K75" s="13">
        <f t="shared" si="16"/>
        <v>6.6473307344628516E-2</v>
      </c>
      <c r="L75" s="10">
        <f t="shared" si="17"/>
        <v>0.88231864669429183</v>
      </c>
      <c r="M75" s="10">
        <f t="shared" si="18"/>
        <v>0.91818133415682512</v>
      </c>
      <c r="N75" s="14">
        <f t="shared" si="19"/>
        <v>1.4787580720644615</v>
      </c>
      <c r="O75" s="15"/>
    </row>
    <row r="76" spans="1:15" x14ac:dyDescent="0.25">
      <c r="A76" s="3"/>
      <c r="B76" s="3" t="s">
        <v>148</v>
      </c>
      <c r="C76" s="5">
        <v>98.16</v>
      </c>
      <c r="D76" s="4">
        <v>80.767920000000004</v>
      </c>
      <c r="E76" s="10">
        <f t="shared" si="10"/>
        <v>7928.1790271999998</v>
      </c>
      <c r="F76" s="11">
        <f t="shared" si="11"/>
        <v>9635.3855999999996</v>
      </c>
      <c r="G76" s="10">
        <f t="shared" si="12"/>
        <v>82.330605871073629</v>
      </c>
      <c r="H76" s="12">
        <f t="shared" si="13"/>
        <v>-1.5626858710736258</v>
      </c>
      <c r="I76" s="10">
        <f t="shared" si="14"/>
        <v>-128.65687455165806</v>
      </c>
      <c r="J76" s="10">
        <f t="shared" si="15"/>
        <v>-153.39324510458709</v>
      </c>
      <c r="K76" s="13">
        <f t="shared" si="16"/>
        <v>2.4419871316531365</v>
      </c>
      <c r="L76" s="10">
        <f t="shared" si="17"/>
        <v>0.42338682851234782</v>
      </c>
      <c r="M76" s="10">
        <f t="shared" si="18"/>
        <v>0.44059579214886435</v>
      </c>
      <c r="N76" s="14">
        <f t="shared" si="19"/>
        <v>0.8080427292644573</v>
      </c>
      <c r="O76" s="15"/>
    </row>
    <row r="77" spans="1:15" x14ac:dyDescent="0.25">
      <c r="A77" s="3"/>
      <c r="B77" s="3" t="s">
        <v>149</v>
      </c>
      <c r="C77" s="5">
        <v>98.04</v>
      </c>
      <c r="D77" s="4">
        <v>81.137600000000006</v>
      </c>
      <c r="E77" s="10">
        <f t="shared" si="10"/>
        <v>7954.7303040000015</v>
      </c>
      <c r="F77" s="11">
        <f t="shared" si="11"/>
        <v>9611.8416000000016</v>
      </c>
      <c r="G77" s="10">
        <f t="shared" si="12"/>
        <v>82.208191403757212</v>
      </c>
      <c r="H77" s="12">
        <f t="shared" si="13"/>
        <v>-1.0705914037572057</v>
      </c>
      <c r="I77" s="10">
        <f t="shared" si="14"/>
        <v>-88.011383035289484</v>
      </c>
      <c r="J77" s="10">
        <f t="shared" si="15"/>
        <v>-104.96078122435645</v>
      </c>
      <c r="K77" s="13">
        <f t="shared" si="16"/>
        <v>1.1461659537988242</v>
      </c>
      <c r="L77" s="10">
        <f t="shared" si="17"/>
        <v>0.28162319214873072</v>
      </c>
      <c r="M77" s="10">
        <f t="shared" si="18"/>
        <v>0.29307003684608501</v>
      </c>
      <c r="N77" s="14">
        <f t="shared" si="19"/>
        <v>0.28008647774931489</v>
      </c>
      <c r="O77" s="15"/>
    </row>
    <row r="78" spans="1:15" x14ac:dyDescent="0.25">
      <c r="A78" s="3"/>
      <c r="B78" s="3" t="s">
        <v>150</v>
      </c>
      <c r="C78" s="5">
        <v>97.86</v>
      </c>
      <c r="D78" s="4">
        <v>81.530109999999993</v>
      </c>
      <c r="E78" s="10">
        <f t="shared" si="10"/>
        <v>7978.5365645999991</v>
      </c>
      <c r="F78" s="11">
        <f t="shared" si="11"/>
        <v>9576.5795999999991</v>
      </c>
      <c r="G78" s="10">
        <f t="shared" si="12"/>
        <v>82.024569702782586</v>
      </c>
      <c r="H78" s="12">
        <f t="shared" si="13"/>
        <v>-0.4944597027825921</v>
      </c>
      <c r="I78" s="10">
        <f t="shared" si="14"/>
        <v>-40.557844356107886</v>
      </c>
      <c r="J78" s="10">
        <f t="shared" si="15"/>
        <v>-48.387826514304464</v>
      </c>
      <c r="K78" s="13">
        <f t="shared" si="16"/>
        <v>0.24449039767584932</v>
      </c>
      <c r="L78" s="10">
        <f t="shared" si="17"/>
        <v>0.12297773760328143</v>
      </c>
      <c r="M78" s="10">
        <f t="shared" si="18"/>
        <v>0.12797628567327449</v>
      </c>
      <c r="N78" s="14">
        <f t="shared" si="19"/>
        <v>1.8692896997817583E-2</v>
      </c>
      <c r="O78" s="15"/>
    </row>
    <row r="79" spans="1:15" x14ac:dyDescent="0.25">
      <c r="A79" s="3"/>
      <c r="B79" s="3" t="s">
        <v>151</v>
      </c>
      <c r="C79" s="5">
        <v>97.4</v>
      </c>
      <c r="D79" s="4">
        <v>81.606089999999995</v>
      </c>
      <c r="E79" s="10">
        <f t="shared" si="10"/>
        <v>7948.4331659999998</v>
      </c>
      <c r="F79" s="11">
        <f t="shared" si="11"/>
        <v>9486.76</v>
      </c>
      <c r="G79" s="10">
        <f t="shared" si="12"/>
        <v>81.555314244736337</v>
      </c>
      <c r="H79" s="12">
        <f t="shared" si="13"/>
        <v>5.0775755263657629E-2</v>
      </c>
      <c r="I79" s="10">
        <f t="shared" si="14"/>
        <v>4.1410326765414229</v>
      </c>
      <c r="J79" s="10">
        <f t="shared" si="15"/>
        <v>4.9455585626802536</v>
      </c>
      <c r="K79" s="13">
        <f t="shared" si="16"/>
        <v>2.5781773225948554E-3</v>
      </c>
      <c r="L79" s="10">
        <f t="shared" si="17"/>
        <v>1.1950464876039284E-2</v>
      </c>
      <c r="M79" s="10">
        <f t="shared" si="18"/>
        <v>1.2436202980383095E-2</v>
      </c>
      <c r="N79" s="14">
        <f t="shared" si="19"/>
        <v>3.6895868826667573E-3</v>
      </c>
      <c r="O79" s="15"/>
    </row>
    <row r="80" spans="1:15" x14ac:dyDescent="0.25">
      <c r="A80" s="3"/>
      <c r="B80" s="3" t="s">
        <v>152</v>
      </c>
      <c r="C80" s="5">
        <v>97.08</v>
      </c>
      <c r="D80" s="4">
        <v>81.729560000000006</v>
      </c>
      <c r="E80" s="10">
        <f t="shared" si="10"/>
        <v>7934.3056848000006</v>
      </c>
      <c r="F80" s="11">
        <f t="shared" si="11"/>
        <v>9424.5263999999988</v>
      </c>
      <c r="G80" s="10">
        <f t="shared" si="12"/>
        <v>81.228875665225885</v>
      </c>
      <c r="H80" s="12">
        <f t="shared" si="13"/>
        <v>0.500684334774121</v>
      </c>
      <c r="I80" s="10">
        <f t="shared" si="14"/>
        <v>40.670025576893408</v>
      </c>
      <c r="J80" s="10">
        <f t="shared" si="15"/>
        <v>48.606435219871663</v>
      </c>
      <c r="K80" s="13">
        <f t="shared" si="16"/>
        <v>0.25068480308820407</v>
      </c>
      <c r="L80" s="10">
        <f t="shared" si="17"/>
        <v>0.18431410123970021</v>
      </c>
      <c r="M80" s="10">
        <f t="shared" si="18"/>
        <v>0.1918057246259211</v>
      </c>
      <c r="N80" s="14">
        <f t="shared" si="19"/>
        <v>3.9348057857002154E-3</v>
      </c>
      <c r="O80" s="15"/>
    </row>
    <row r="81" spans="1:15" x14ac:dyDescent="0.25">
      <c r="A81" s="3"/>
      <c r="B81" s="3" t="s">
        <v>153</v>
      </c>
      <c r="C81" s="5">
        <v>97.82</v>
      </c>
      <c r="D81" s="4">
        <v>81.895610000000005</v>
      </c>
      <c r="E81" s="10">
        <f t="shared" si="10"/>
        <v>8011.0285702000001</v>
      </c>
      <c r="F81" s="11">
        <f t="shared" si="11"/>
        <v>9568.7523999999994</v>
      </c>
      <c r="G81" s="10">
        <f t="shared" si="12"/>
        <v>81.98376488034377</v>
      </c>
      <c r="H81" s="12">
        <f t="shared" si="13"/>
        <v>-8.8154880343765285E-2</v>
      </c>
      <c r="I81" s="10">
        <f t="shared" si="14"/>
        <v>-7.2272689831580914</v>
      </c>
      <c r="J81" s="10">
        <f t="shared" si="15"/>
        <v>-8.6233103952271204</v>
      </c>
      <c r="K81" s="13">
        <f t="shared" si="16"/>
        <v>7.771282928423575E-3</v>
      </c>
      <c r="L81" s="10">
        <f t="shared" si="17"/>
        <v>9.6523192148734865E-2</v>
      </c>
      <c r="M81" s="10">
        <f t="shared" si="18"/>
        <v>0.10044646985108753</v>
      </c>
      <c r="N81" s="14">
        <f t="shared" si="19"/>
        <v>5.233938714934204E-2</v>
      </c>
      <c r="O81" s="15"/>
    </row>
    <row r="82" spans="1:15" x14ac:dyDescent="0.25">
      <c r="A82" s="3"/>
      <c r="B82" s="3" t="s">
        <v>154</v>
      </c>
      <c r="C82" s="5">
        <v>98.45</v>
      </c>
      <c r="D82" s="4">
        <v>82.006860000000003</v>
      </c>
      <c r="E82" s="10">
        <f t="shared" si="10"/>
        <v>8073.5753670000004</v>
      </c>
      <c r="F82" s="11">
        <f t="shared" si="11"/>
        <v>9692.4025000000001</v>
      </c>
      <c r="G82" s="10">
        <f t="shared" si="12"/>
        <v>82.62644083375497</v>
      </c>
      <c r="H82" s="12">
        <f t="shared" si="13"/>
        <v>-0.61958083375496642</v>
      </c>
      <c r="I82" s="10">
        <f t="shared" si="14"/>
        <v>-51.193759101983304</v>
      </c>
      <c r="J82" s="10">
        <f t="shared" si="15"/>
        <v>-60.997733083176449</v>
      </c>
      <c r="K82" s="13">
        <f t="shared" si="16"/>
        <v>0.38388040955649932</v>
      </c>
      <c r="L82" s="10">
        <f t="shared" si="17"/>
        <v>0.88488228305779237</v>
      </c>
      <c r="M82" s="10">
        <f t="shared" si="18"/>
        <v>0.92084917197879002</v>
      </c>
      <c r="N82" s="14">
        <f t="shared" si="19"/>
        <v>0.11561906139176892</v>
      </c>
      <c r="O82" s="15"/>
    </row>
    <row r="83" spans="1:15" x14ac:dyDescent="0.25">
      <c r="A83" s="3"/>
      <c r="B83" s="3" t="s">
        <v>155</v>
      </c>
      <c r="C83" s="5">
        <v>98.71</v>
      </c>
      <c r="D83" s="4">
        <v>82.141999999999996</v>
      </c>
      <c r="E83" s="10">
        <f t="shared" si="10"/>
        <v>8108.2368199999992</v>
      </c>
      <c r="F83" s="11">
        <f t="shared" si="11"/>
        <v>9743.6640999999981</v>
      </c>
      <c r="G83" s="10">
        <f t="shared" si="12"/>
        <v>82.891672179607198</v>
      </c>
      <c r="H83" s="12">
        <f t="shared" si="13"/>
        <v>-0.74967217960720234</v>
      </c>
      <c r="I83" s="10">
        <f t="shared" si="14"/>
        <v>-62.141580554171824</v>
      </c>
      <c r="J83" s="10">
        <f t="shared" si="15"/>
        <v>-74.000140849026934</v>
      </c>
      <c r="K83" s="13">
        <f t="shared" si="16"/>
        <v>0.56200837687701344</v>
      </c>
      <c r="L83" s="10">
        <f t="shared" si="17"/>
        <v>1.4416368285122996</v>
      </c>
      <c r="M83" s="10">
        <f t="shared" si="18"/>
        <v>1.5002335398130668</v>
      </c>
      <c r="N83" s="14">
        <f t="shared" si="19"/>
        <v>0.22578465702206915</v>
      </c>
      <c r="O83" s="15"/>
    </row>
    <row r="84" spans="1:15" x14ac:dyDescent="0.25">
      <c r="A84" s="3"/>
      <c r="B84" s="3" t="s">
        <v>156</v>
      </c>
      <c r="C84" s="5">
        <v>98.06</v>
      </c>
      <c r="D84" s="4">
        <v>82.25027</v>
      </c>
      <c r="E84" s="10">
        <f t="shared" si="10"/>
        <v>8065.4614762000001</v>
      </c>
      <c r="F84" s="11">
        <f t="shared" si="11"/>
        <v>9615.7636000000002</v>
      </c>
      <c r="G84" s="10">
        <f t="shared" si="12"/>
        <v>82.22859381497662</v>
      </c>
      <c r="H84" s="12">
        <f t="shared" si="13"/>
        <v>2.1676185023380867E-2</v>
      </c>
      <c r="I84" s="10">
        <f t="shared" si="14"/>
        <v>1.7824022137458648</v>
      </c>
      <c r="J84" s="10">
        <f t="shared" si="15"/>
        <v>2.1255667033927277</v>
      </c>
      <c r="K84" s="13">
        <f t="shared" si="16"/>
        <v>4.6985699716784102E-4</v>
      </c>
      <c r="L84" s="10">
        <f t="shared" si="17"/>
        <v>0.30325046487599794</v>
      </c>
      <c r="M84" s="10">
        <f t="shared" si="18"/>
        <v>0.3155763708120588</v>
      </c>
      <c r="N84" s="14">
        <f t="shared" si="19"/>
        <v>0.34039993520389439</v>
      </c>
      <c r="O84" s="15"/>
    </row>
    <row r="85" spans="1:15" x14ac:dyDescent="0.25">
      <c r="A85" s="3"/>
      <c r="B85" s="3" t="s">
        <v>157</v>
      </c>
      <c r="C85" s="5">
        <v>100</v>
      </c>
      <c r="D85" s="4">
        <v>82.46969</v>
      </c>
      <c r="E85" s="10">
        <f t="shared" si="10"/>
        <v>8246.9689999999991</v>
      </c>
      <c r="F85" s="11">
        <f t="shared" si="11"/>
        <v>10000</v>
      </c>
      <c r="G85" s="10">
        <f t="shared" si="12"/>
        <v>84.20762770325868</v>
      </c>
      <c r="H85" s="12">
        <f t="shared" si="13"/>
        <v>-1.7379377032586802</v>
      </c>
      <c r="I85" s="10">
        <f t="shared" si="14"/>
        <v>-146.34761108746341</v>
      </c>
      <c r="J85" s="10">
        <f t="shared" si="15"/>
        <v>-173.79377032586802</v>
      </c>
      <c r="K85" s="13">
        <f t="shared" si="16"/>
        <v>3.0204274604080563</v>
      </c>
      <c r="L85" s="10">
        <f t="shared" si="17"/>
        <v>6.2034959194213171</v>
      </c>
      <c r="M85" s="10">
        <f t="shared" si="18"/>
        <v>6.4556429596856688</v>
      </c>
      <c r="N85" s="14">
        <f t="shared" si="19"/>
        <v>0.64458101682208091</v>
      </c>
      <c r="O85" s="15"/>
    </row>
    <row r="86" spans="1:15" x14ac:dyDescent="0.25">
      <c r="A86" s="3">
        <v>2015</v>
      </c>
      <c r="B86" s="3" t="s">
        <v>146</v>
      </c>
      <c r="C86" s="5">
        <v>98.72</v>
      </c>
      <c r="D86" s="4">
        <v>83.00103</v>
      </c>
      <c r="E86" s="10">
        <f t="shared" si="10"/>
        <v>8193.8616815999994</v>
      </c>
      <c r="F86" s="11">
        <f t="shared" si="11"/>
        <v>9745.6383999999998</v>
      </c>
      <c r="G86" s="10">
        <f t="shared" si="12"/>
        <v>82.901873385216902</v>
      </c>
      <c r="H86" s="12">
        <f t="shared" si="13"/>
        <v>9.9156614783098007E-2</v>
      </c>
      <c r="I86" s="10">
        <f t="shared" si="14"/>
        <v>8.2202691240551182</v>
      </c>
      <c r="J86" s="10">
        <f t="shared" si="15"/>
        <v>9.7887410113874349</v>
      </c>
      <c r="K86" s="13">
        <f t="shared" si="16"/>
        <v>9.8320342552436907E-3</v>
      </c>
      <c r="L86" s="10">
        <f t="shared" si="17"/>
        <v>1.4657504648759476</v>
      </c>
      <c r="M86" s="10">
        <f t="shared" si="18"/>
        <v>1.5253272980496135</v>
      </c>
      <c r="N86" s="14">
        <f t="shared" si="19"/>
        <v>1.7800843840645184</v>
      </c>
      <c r="O86" s="15"/>
    </row>
    <row r="87" spans="1:15" x14ac:dyDescent="0.25">
      <c r="A87" s="3"/>
      <c r="B87" s="3" t="s">
        <v>147</v>
      </c>
      <c r="C87" s="5">
        <v>96.77</v>
      </c>
      <c r="D87" s="4">
        <v>83.955219999999997</v>
      </c>
      <c r="E87" s="10">
        <f t="shared" si="10"/>
        <v>8124.3466393999997</v>
      </c>
      <c r="F87" s="11">
        <f t="shared" si="11"/>
        <v>9364.4328999999998</v>
      </c>
      <c r="G87" s="10">
        <f t="shared" si="12"/>
        <v>80.912638291325138</v>
      </c>
      <c r="H87" s="12">
        <f t="shared" si="13"/>
        <v>3.0425817086748594</v>
      </c>
      <c r="I87" s="10">
        <f t="shared" si="14"/>
        <v>246.18331326581091</v>
      </c>
      <c r="J87" s="10">
        <f t="shared" si="15"/>
        <v>294.43063194846616</v>
      </c>
      <c r="K87" s="13">
        <f t="shared" si="16"/>
        <v>9.2573034539628267</v>
      </c>
      <c r="L87" s="10">
        <f t="shared" si="17"/>
        <v>0.54659137396699853</v>
      </c>
      <c r="M87" s="10">
        <f t="shared" si="18"/>
        <v>0.56880810449595187</v>
      </c>
      <c r="N87" s="14">
        <f t="shared" si="19"/>
        <v>5.2367197772342244</v>
      </c>
      <c r="O87" s="15"/>
    </row>
    <row r="88" spans="1:15" x14ac:dyDescent="0.25">
      <c r="A88" s="3"/>
      <c r="B88" s="3" t="s">
        <v>148</v>
      </c>
      <c r="C88" s="5">
        <v>100.44</v>
      </c>
      <c r="D88" s="4">
        <v>84.447050000000004</v>
      </c>
      <c r="E88" s="10">
        <f t="shared" si="10"/>
        <v>8481.8617020000002</v>
      </c>
      <c r="F88" s="11">
        <f t="shared" si="11"/>
        <v>10088.193599999999</v>
      </c>
      <c r="G88" s="10">
        <f t="shared" si="12"/>
        <v>84.656480750085535</v>
      </c>
      <c r="H88" s="12">
        <f t="shared" si="13"/>
        <v>-0.2094307500855308</v>
      </c>
      <c r="I88" s="10">
        <f t="shared" si="14"/>
        <v>-17.729670263091712</v>
      </c>
      <c r="J88" s="10">
        <f t="shared" si="15"/>
        <v>-21.035224538590715</v>
      </c>
      <c r="K88" s="13">
        <f t="shared" si="16"/>
        <v>4.3861239081388059E-2</v>
      </c>
      <c r="L88" s="10">
        <f t="shared" si="17"/>
        <v>8.5888959194212742</v>
      </c>
      <c r="M88" s="10">
        <f t="shared" si="18"/>
        <v>8.9379998300791641</v>
      </c>
      <c r="N88" s="14">
        <f t="shared" si="19"/>
        <v>7.7296122960221529</v>
      </c>
      <c r="O88" s="15"/>
    </row>
    <row r="89" spans="1:15" x14ac:dyDescent="0.25">
      <c r="A89" s="3"/>
      <c r="B89" s="3" t="s">
        <v>149</v>
      </c>
      <c r="C89" s="5">
        <v>99.08</v>
      </c>
      <c r="D89" s="4">
        <v>84.900620000000004</v>
      </c>
      <c r="E89" s="10">
        <f t="shared" si="10"/>
        <v>8411.9534296000002</v>
      </c>
      <c r="F89" s="11">
        <f t="shared" si="11"/>
        <v>9816.8464000000004</v>
      </c>
      <c r="G89" s="10">
        <f t="shared" si="12"/>
        <v>83.269116787166155</v>
      </c>
      <c r="H89" s="12">
        <f t="shared" si="13"/>
        <v>1.6315032128338487</v>
      </c>
      <c r="I89" s="10">
        <f t="shared" si="14"/>
        <v>135.85383156809854</v>
      </c>
      <c r="J89" s="10">
        <f t="shared" si="15"/>
        <v>161.64933832757774</v>
      </c>
      <c r="K89" s="13">
        <f t="shared" si="16"/>
        <v>2.6618027334871708</v>
      </c>
      <c r="L89" s="10">
        <f t="shared" si="17"/>
        <v>2.4670413739668295</v>
      </c>
      <c r="M89" s="10">
        <f t="shared" si="18"/>
        <v>2.5673166362924356</v>
      </c>
      <c r="N89" s="14">
        <f t="shared" si="19"/>
        <v>10.457385024931254</v>
      </c>
      <c r="O89" s="15"/>
    </row>
    <row r="90" spans="1:15" x14ac:dyDescent="0.25">
      <c r="A90" s="3"/>
      <c r="B90" s="3" t="s">
        <v>150</v>
      </c>
      <c r="C90" s="5">
        <v>99.05</v>
      </c>
      <c r="D90" s="4">
        <v>85.123949999999994</v>
      </c>
      <c r="E90" s="10">
        <f t="shared" si="10"/>
        <v>8431.5272474999983</v>
      </c>
      <c r="F90" s="11">
        <f t="shared" si="11"/>
        <v>9810.9025000000001</v>
      </c>
      <c r="G90" s="10">
        <f t="shared" si="12"/>
        <v>83.238513170337043</v>
      </c>
      <c r="H90" s="12">
        <f t="shared" si="13"/>
        <v>1.8854368296629502</v>
      </c>
      <c r="I90" s="10">
        <f t="shared" si="14"/>
        <v>156.94095837773801</v>
      </c>
      <c r="J90" s="10">
        <f t="shared" si="15"/>
        <v>186.75251797811521</v>
      </c>
      <c r="K90" s="13">
        <f t="shared" si="16"/>
        <v>3.554872038649477</v>
      </c>
      <c r="L90" s="10">
        <f t="shared" si="17"/>
        <v>2.373700464875919</v>
      </c>
      <c r="M90" s="10">
        <f t="shared" si="18"/>
        <v>2.4701817964455954</v>
      </c>
      <c r="N90" s="14">
        <f t="shared" si="19"/>
        <v>11.951665075446343</v>
      </c>
      <c r="O90" s="15"/>
    </row>
    <row r="91" spans="1:15" x14ac:dyDescent="0.25">
      <c r="A91" s="3"/>
      <c r="B91" s="3" t="s">
        <v>151</v>
      </c>
      <c r="C91" s="5">
        <v>101.07</v>
      </c>
      <c r="D91" s="4">
        <v>85.213310000000007</v>
      </c>
      <c r="E91" s="10">
        <f t="shared" si="10"/>
        <v>8612.5092416999996</v>
      </c>
      <c r="F91" s="11">
        <f t="shared" si="11"/>
        <v>10215.144899999999</v>
      </c>
      <c r="G91" s="10">
        <f t="shared" si="12"/>
        <v>85.29915670349672</v>
      </c>
      <c r="H91" s="12">
        <f t="shared" si="13"/>
        <v>-8.5846703496713417E-2</v>
      </c>
      <c r="I91" s="10">
        <f t="shared" si="14"/>
        <v>-7.3226514140447776</v>
      </c>
      <c r="J91" s="10">
        <f t="shared" si="15"/>
        <v>-8.6765263224128244</v>
      </c>
      <c r="K91" s="13">
        <f t="shared" si="16"/>
        <v>7.3696565012526275E-3</v>
      </c>
      <c r="L91" s="10">
        <f t="shared" si="17"/>
        <v>12.678455010330287</v>
      </c>
      <c r="M91" s="10">
        <f t="shared" si="18"/>
        <v>13.193782971773828</v>
      </c>
      <c r="N91" s="14">
        <f t="shared" si="19"/>
        <v>12.577506419422198</v>
      </c>
      <c r="O91" s="15"/>
    </row>
    <row r="92" spans="1:15" x14ac:dyDescent="0.25">
      <c r="A92" s="3"/>
      <c r="B92" s="3" t="s">
        <v>152</v>
      </c>
      <c r="C92" s="5">
        <v>102.33</v>
      </c>
      <c r="D92" s="4">
        <v>85.371160000000003</v>
      </c>
      <c r="E92" s="10">
        <f t="shared" si="10"/>
        <v>8736.0308027999999</v>
      </c>
      <c r="F92" s="11">
        <f t="shared" si="11"/>
        <v>10471.428899999999</v>
      </c>
      <c r="G92" s="10">
        <f t="shared" si="12"/>
        <v>86.584508610319091</v>
      </c>
      <c r="H92" s="12">
        <f t="shared" si="13"/>
        <v>-1.2133486103190876</v>
      </c>
      <c r="I92" s="10">
        <f t="shared" si="14"/>
        <v>-105.05719319749174</v>
      </c>
      <c r="J92" s="10">
        <f t="shared" si="15"/>
        <v>-124.16196329395223</v>
      </c>
      <c r="K92" s="13">
        <f t="shared" si="16"/>
        <v>1.472214850163261</v>
      </c>
      <c r="L92" s="10">
        <f t="shared" si="17"/>
        <v>23.238973192148414</v>
      </c>
      <c r="M92" s="10">
        <f t="shared" si="18"/>
        <v>24.183543541721008</v>
      </c>
      <c r="N92" s="14">
        <f t="shared" si="19"/>
        <v>13.722046156088842</v>
      </c>
      <c r="O92" s="15"/>
    </row>
    <row r="93" spans="1:15" x14ac:dyDescent="0.25">
      <c r="A93" s="3"/>
      <c r="B93" s="3" t="s">
        <v>153</v>
      </c>
      <c r="C93" s="5">
        <v>104.39</v>
      </c>
      <c r="D93" s="4">
        <v>85.780959999999993</v>
      </c>
      <c r="E93" s="10">
        <f t="shared" si="10"/>
        <v>8954.6744143999986</v>
      </c>
      <c r="F93" s="11">
        <f t="shared" si="11"/>
        <v>10897.2721</v>
      </c>
      <c r="G93" s="10">
        <f t="shared" si="12"/>
        <v>88.685956965917569</v>
      </c>
      <c r="H93" s="12">
        <f t="shared" si="13"/>
        <v>-2.9049969659175758</v>
      </c>
      <c r="I93" s="10">
        <f t="shared" si="14"/>
        <v>-257.63243590548723</v>
      </c>
      <c r="J93" s="10">
        <f t="shared" si="15"/>
        <v>-303.25263327213577</v>
      </c>
      <c r="K93" s="13">
        <f t="shared" si="16"/>
        <v>8.4390073719903214</v>
      </c>
      <c r="L93" s="10">
        <f t="shared" si="17"/>
        <v>47.343782283057386</v>
      </c>
      <c r="M93" s="10">
        <f t="shared" si="18"/>
        <v>49.268115712569596</v>
      </c>
      <c r="N93" s="14">
        <f t="shared" si="19"/>
        <v>16.926049449725134</v>
      </c>
      <c r="O93" s="15"/>
    </row>
    <row r="94" spans="1:15" x14ac:dyDescent="0.25">
      <c r="A94" s="3"/>
      <c r="B94" s="3" t="s">
        <v>154</v>
      </c>
      <c r="C94" s="5">
        <v>104.38</v>
      </c>
      <c r="D94" s="4">
        <v>86.394779999999997</v>
      </c>
      <c r="E94" s="10">
        <f t="shared" si="10"/>
        <v>9017.8871363999988</v>
      </c>
      <c r="F94" s="11">
        <f t="shared" si="11"/>
        <v>10895.184399999998</v>
      </c>
      <c r="G94" s="10">
        <f t="shared" si="12"/>
        <v>88.675755760307865</v>
      </c>
      <c r="H94" s="12">
        <f t="shared" si="13"/>
        <v>-2.280975760307868</v>
      </c>
      <c r="I94" s="10">
        <f t="shared" si="14"/>
        <v>-202.26724941624303</v>
      </c>
      <c r="J94" s="10">
        <f t="shared" si="15"/>
        <v>-238.08824986093524</v>
      </c>
      <c r="K94" s="13">
        <f t="shared" si="16"/>
        <v>5.2028504191120559</v>
      </c>
      <c r="L94" s="10">
        <f t="shared" si="17"/>
        <v>47.20626864669368</v>
      </c>
      <c r="M94" s="10">
        <f t="shared" si="18"/>
        <v>49.125012702592173</v>
      </c>
      <c r="N94" s="14">
        <f t="shared" si="19"/>
        <v>22.353492577246392</v>
      </c>
      <c r="O94" s="15"/>
    </row>
    <row r="95" spans="1:15" x14ac:dyDescent="0.25">
      <c r="A95" s="3"/>
      <c r="B95" s="3" t="s">
        <v>155</v>
      </c>
      <c r="C95" s="5">
        <v>103.37</v>
      </c>
      <c r="D95" s="4">
        <v>86.984089999999995</v>
      </c>
      <c r="E95" s="10">
        <f t="shared" si="10"/>
        <v>8991.5453832999992</v>
      </c>
      <c r="F95" s="11">
        <f t="shared" si="11"/>
        <v>10685.356900000001</v>
      </c>
      <c r="G95" s="10">
        <f t="shared" si="12"/>
        <v>87.645433993728034</v>
      </c>
      <c r="H95" s="12">
        <f t="shared" si="13"/>
        <v>-0.66134399372803898</v>
      </c>
      <c r="I95" s="10">
        <f t="shared" si="14"/>
        <v>-57.96378134943933</v>
      </c>
      <c r="J95" s="10">
        <f t="shared" si="15"/>
        <v>-68.363128631667394</v>
      </c>
      <c r="K95" s="13">
        <f t="shared" si="16"/>
        <v>0.43737587804015249</v>
      </c>
      <c r="L95" s="10">
        <f t="shared" si="17"/>
        <v>34.347591373966594</v>
      </c>
      <c r="M95" s="10">
        <f t="shared" si="18"/>
        <v>35.743682161748993</v>
      </c>
      <c r="N95" s="14">
        <f t="shared" si="19"/>
        <v>28.273232960822135</v>
      </c>
      <c r="O95" s="15"/>
    </row>
    <row r="96" spans="1:15" x14ac:dyDescent="0.25">
      <c r="A96" s="3"/>
      <c r="B96" s="3" t="s">
        <v>156</v>
      </c>
      <c r="C96" s="5">
        <v>103.89</v>
      </c>
      <c r="D96" s="4">
        <v>87.508600000000001</v>
      </c>
      <c r="E96" s="10">
        <f t="shared" si="10"/>
        <v>9091.2684540000009</v>
      </c>
      <c r="F96" s="11">
        <f t="shared" si="11"/>
        <v>10793.132100000001</v>
      </c>
      <c r="G96" s="10">
        <f t="shared" si="12"/>
        <v>88.175896685432505</v>
      </c>
      <c r="H96" s="12">
        <f t="shared" si="13"/>
        <v>-0.66729668543250398</v>
      </c>
      <c r="I96" s="10">
        <f t="shared" si="14"/>
        <v>-58.839483593228024</v>
      </c>
      <c r="J96" s="10">
        <f t="shared" si="15"/>
        <v>-69.325452649582843</v>
      </c>
      <c r="K96" s="13">
        <f t="shared" si="16"/>
        <v>0.44528486638920617</v>
      </c>
      <c r="L96" s="10">
        <f t="shared" si="17"/>
        <v>40.713100464875602</v>
      </c>
      <c r="M96" s="10">
        <f t="shared" si="18"/>
        <v>42.367923473634043</v>
      </c>
      <c r="N96" s="14">
        <f t="shared" si="19"/>
        <v>34.126253719870704</v>
      </c>
      <c r="O96" s="15"/>
    </row>
    <row r="97" spans="1:15" x14ac:dyDescent="0.25">
      <c r="A97" s="3"/>
      <c r="B97" s="3" t="s">
        <v>157</v>
      </c>
      <c r="C97" s="5">
        <v>105.48</v>
      </c>
      <c r="D97" s="4">
        <v>88.052139999999994</v>
      </c>
      <c r="E97" s="10">
        <f t="shared" si="10"/>
        <v>9287.7397271999998</v>
      </c>
      <c r="F97" s="11">
        <f t="shared" si="11"/>
        <v>11126.030400000001</v>
      </c>
      <c r="G97" s="10">
        <f t="shared" si="12"/>
        <v>89.797888377375031</v>
      </c>
      <c r="H97" s="12">
        <f t="shared" si="13"/>
        <v>-1.7457483773750369</v>
      </c>
      <c r="I97" s="10">
        <f t="shared" si="14"/>
        <v>-156.76451792650715</v>
      </c>
      <c r="J97" s="10">
        <f t="shared" si="15"/>
        <v>-184.14153884551888</v>
      </c>
      <c r="K97" s="13">
        <f t="shared" si="16"/>
        <v>3.0476373971075739</v>
      </c>
      <c r="L97" s="10">
        <f t="shared" si="17"/>
        <v>63.531768646693735</v>
      </c>
      <c r="M97" s="10">
        <f t="shared" si="18"/>
        <v>66.114078304843346</v>
      </c>
      <c r="N97" s="14">
        <f t="shared" si="19"/>
        <v>40.77215864185245</v>
      </c>
      <c r="O97" s="15"/>
    </row>
    <row r="98" spans="1:15" x14ac:dyDescent="0.25">
      <c r="A98" s="3">
        <v>2016</v>
      </c>
      <c r="B98" s="3" t="s">
        <v>146</v>
      </c>
      <c r="C98" s="5">
        <v>105.32</v>
      </c>
      <c r="D98" s="4">
        <v>89.188540000000003</v>
      </c>
      <c r="E98" s="10">
        <f t="shared" si="10"/>
        <v>9393.3370328000001</v>
      </c>
      <c r="F98" s="11">
        <f t="shared" si="11"/>
        <v>11092.302399999999</v>
      </c>
      <c r="G98" s="10">
        <f t="shared" si="12"/>
        <v>89.634669087619798</v>
      </c>
      <c r="H98" s="12">
        <f t="shared" si="13"/>
        <v>-0.44612908761979497</v>
      </c>
      <c r="I98" s="10">
        <f t="shared" si="14"/>
        <v>-39.988633139162062</v>
      </c>
      <c r="J98" s="10">
        <f t="shared" si="15"/>
        <v>-46.986315508116803</v>
      </c>
      <c r="K98" s="13">
        <f t="shared" si="16"/>
        <v>0.1990311628204707</v>
      </c>
      <c r="L98" s="10">
        <f t="shared" si="17"/>
        <v>61.006750464875395</v>
      </c>
      <c r="M98" s="10">
        <f t="shared" si="18"/>
        <v>63.486428337749636</v>
      </c>
      <c r="N98" s="14">
        <f t="shared" si="19"/>
        <v>56.576091693125321</v>
      </c>
      <c r="O98" s="15"/>
    </row>
    <row r="99" spans="1:15" x14ac:dyDescent="0.25">
      <c r="A99" s="3"/>
      <c r="B99" s="3" t="s">
        <v>147</v>
      </c>
      <c r="C99" s="5">
        <v>105.74</v>
      </c>
      <c r="D99" s="4">
        <v>90.329819999999998</v>
      </c>
      <c r="E99" s="10">
        <f t="shared" si="10"/>
        <v>9551.475166799999</v>
      </c>
      <c r="F99" s="11">
        <f t="shared" si="11"/>
        <v>11180.9476</v>
      </c>
      <c r="G99" s="10">
        <f t="shared" si="12"/>
        <v>90.063119723227246</v>
      </c>
      <c r="H99" s="12">
        <f t="shared" si="13"/>
        <v>0.26670027677275243</v>
      </c>
      <c r="I99" s="10">
        <f t="shared" si="14"/>
        <v>24.019858957202246</v>
      </c>
      <c r="J99" s="10">
        <f t="shared" si="15"/>
        <v>28.20088726595084</v>
      </c>
      <c r="K99" s="13">
        <f t="shared" si="16"/>
        <v>7.112903763066275E-2</v>
      </c>
      <c r="L99" s="10">
        <f t="shared" si="17"/>
        <v>67.744123192148109</v>
      </c>
      <c r="M99" s="10">
        <f t="shared" si="18"/>
        <v>70.497648040083405</v>
      </c>
      <c r="N99" s="14">
        <f t="shared" si="19"/>
        <v>75.047361613173749</v>
      </c>
      <c r="O99" s="15"/>
    </row>
    <row r="100" spans="1:15" x14ac:dyDescent="0.25">
      <c r="A100" s="3"/>
      <c r="B100" s="3" t="s">
        <v>148</v>
      </c>
      <c r="C100" s="5">
        <v>106.19</v>
      </c>
      <c r="D100" s="4">
        <v>91.182239999999993</v>
      </c>
      <c r="E100" s="10">
        <f t="shared" si="10"/>
        <v>9682.6420655999991</v>
      </c>
      <c r="F100" s="11">
        <f t="shared" si="11"/>
        <v>11276.3161</v>
      </c>
      <c r="G100" s="10">
        <f t="shared" si="12"/>
        <v>90.522173975663819</v>
      </c>
      <c r="H100" s="12">
        <f t="shared" si="13"/>
        <v>0.66006602433617445</v>
      </c>
      <c r="I100" s="10">
        <f t="shared" si="14"/>
        <v>59.750611490383932</v>
      </c>
      <c r="J100" s="10">
        <f t="shared" si="15"/>
        <v>70.092411124258362</v>
      </c>
      <c r="K100" s="13">
        <f t="shared" si="16"/>
        <v>0.43568715648296324</v>
      </c>
      <c r="L100" s="10">
        <f t="shared" si="17"/>
        <v>75.354236828511759</v>
      </c>
      <c r="M100" s="10">
        <f t="shared" si="18"/>
        <v>78.417082042641951</v>
      </c>
      <c r="N100" s="14">
        <f t="shared" si="19"/>
        <v>90.542989983155493</v>
      </c>
      <c r="O100" s="15"/>
    </row>
    <row r="101" spans="1:15" x14ac:dyDescent="0.25">
      <c r="A101" s="3"/>
      <c r="B101" s="3" t="s">
        <v>149</v>
      </c>
      <c r="C101" s="5">
        <v>105.76</v>
      </c>
      <c r="D101" s="4">
        <v>91.634600000000006</v>
      </c>
      <c r="E101" s="10">
        <f t="shared" si="10"/>
        <v>9691.2752960000016</v>
      </c>
      <c r="F101" s="11">
        <f t="shared" si="11"/>
        <v>11185.177600000001</v>
      </c>
      <c r="G101" s="10">
        <f t="shared" si="12"/>
        <v>90.083522134446667</v>
      </c>
      <c r="H101" s="12">
        <f t="shared" si="13"/>
        <v>1.5510778655533386</v>
      </c>
      <c r="I101" s="10">
        <f t="shared" si="14"/>
        <v>139.72655723382448</v>
      </c>
      <c r="J101" s="10">
        <f t="shared" si="15"/>
        <v>164.0419950609211</v>
      </c>
      <c r="K101" s="13">
        <f t="shared" si="16"/>
        <v>2.4058425450095009</v>
      </c>
      <c r="L101" s="10">
        <f t="shared" si="17"/>
        <v>68.073750464875559</v>
      </c>
      <c r="M101" s="10">
        <f t="shared" si="18"/>
        <v>70.840673329395216</v>
      </c>
      <c r="N101" s="14">
        <f t="shared" si="19"/>
        <v>99.35639950593152</v>
      </c>
      <c r="O101" s="15"/>
    </row>
    <row r="102" spans="1:15" x14ac:dyDescent="0.25">
      <c r="A102" s="3"/>
      <c r="B102" s="3" t="s">
        <v>150</v>
      </c>
      <c r="C102" s="5">
        <v>107.12</v>
      </c>
      <c r="D102" s="4">
        <v>92.101740000000007</v>
      </c>
      <c r="E102" s="10">
        <f t="shared" si="10"/>
        <v>9865.9383888000011</v>
      </c>
      <c r="F102" s="11">
        <f t="shared" si="11"/>
        <v>11474.6944</v>
      </c>
      <c r="G102" s="10">
        <f t="shared" si="12"/>
        <v>91.470886097366048</v>
      </c>
      <c r="H102" s="12">
        <f t="shared" si="13"/>
        <v>0.6308539026339588</v>
      </c>
      <c r="I102" s="10">
        <f t="shared" si="14"/>
        <v>57.704765471909695</v>
      </c>
      <c r="J102" s="10">
        <f t="shared" si="15"/>
        <v>67.577070050149672</v>
      </c>
      <c r="K102" s="13">
        <f t="shared" si="16"/>
        <v>0.39797664646849634</v>
      </c>
      <c r="L102" s="10">
        <f t="shared" si="17"/>
        <v>92.365205010330016</v>
      </c>
      <c r="M102" s="10">
        <f t="shared" si="18"/>
        <v>96.119477338266165</v>
      </c>
      <c r="N102" s="14">
        <f t="shared" si="19"/>
        <v>108.88730560088305</v>
      </c>
      <c r="O102" s="15"/>
    </row>
    <row r="103" spans="1:15" x14ac:dyDescent="0.25">
      <c r="A103" s="3"/>
      <c r="B103" s="3" t="s">
        <v>151</v>
      </c>
      <c r="C103" s="5">
        <v>108.1</v>
      </c>
      <c r="D103" s="4">
        <v>92.543520000000001</v>
      </c>
      <c r="E103" s="10">
        <f t="shared" si="10"/>
        <v>10003.954512</v>
      </c>
      <c r="F103" s="11">
        <f t="shared" si="11"/>
        <v>11685.609999999999</v>
      </c>
      <c r="G103" s="10">
        <f t="shared" si="12"/>
        <v>92.470604247116768</v>
      </c>
      <c r="H103" s="12">
        <f t="shared" si="13"/>
        <v>7.2915752883233154E-2</v>
      </c>
      <c r="I103" s="10">
        <f t="shared" si="14"/>
        <v>6.742563728246016</v>
      </c>
      <c r="J103" s="10">
        <f t="shared" si="15"/>
        <v>7.8821928866775037</v>
      </c>
      <c r="K103" s="13">
        <f t="shared" si="16"/>
        <v>5.3167070185287241E-3</v>
      </c>
      <c r="L103" s="10">
        <f t="shared" si="17"/>
        <v>112.16254137396609</v>
      </c>
      <c r="M103" s="10">
        <f t="shared" si="18"/>
        <v>116.72149542234575</v>
      </c>
      <c r="N103" s="14">
        <f t="shared" si="19"/>
        <v>118.30234250853749</v>
      </c>
      <c r="O103" s="15"/>
    </row>
    <row r="104" spans="1:15" x14ac:dyDescent="0.25">
      <c r="A104" s="3"/>
      <c r="B104" s="3" t="s">
        <v>152</v>
      </c>
      <c r="C104" s="5">
        <v>108.38</v>
      </c>
      <c r="D104" s="4">
        <v>93.024730000000005</v>
      </c>
      <c r="E104" s="10">
        <f t="shared" si="10"/>
        <v>10082.0202374</v>
      </c>
      <c r="F104" s="11">
        <f t="shared" si="11"/>
        <v>11746.224399999999</v>
      </c>
      <c r="G104" s="10">
        <f t="shared" si="12"/>
        <v>92.756238004188404</v>
      </c>
      <c r="H104" s="12">
        <f t="shared" si="13"/>
        <v>0.26849199581160121</v>
      </c>
      <c r="I104" s="10">
        <f t="shared" si="14"/>
        <v>24.904307465720439</v>
      </c>
      <c r="J104" s="10">
        <f t="shared" si="15"/>
        <v>29.099162506061337</v>
      </c>
      <c r="K104" s="13">
        <f t="shared" si="16"/>
        <v>7.2087951814896883E-2</v>
      </c>
      <c r="L104" s="10">
        <f t="shared" si="17"/>
        <v>118.17172319214792</v>
      </c>
      <c r="M104" s="10">
        <f t="shared" si="18"/>
        <v>122.97492619781626</v>
      </c>
      <c r="N104" s="14">
        <f t="shared" si="19"/>
        <v>129.00184766676185</v>
      </c>
      <c r="O104" s="15"/>
    </row>
    <row r="105" spans="1:15" x14ac:dyDescent="0.25">
      <c r="A105" s="3"/>
      <c r="B105" s="3" t="s">
        <v>153</v>
      </c>
      <c r="C105" s="5">
        <v>107.15</v>
      </c>
      <c r="D105" s="4">
        <v>92.727130000000002</v>
      </c>
      <c r="E105" s="10">
        <f t="shared" si="10"/>
        <v>9935.7119795000017</v>
      </c>
      <c r="F105" s="11">
        <f t="shared" si="11"/>
        <v>11481.122500000001</v>
      </c>
      <c r="G105" s="10">
        <f t="shared" si="12"/>
        <v>91.501489714195159</v>
      </c>
      <c r="H105" s="12">
        <f t="shared" si="13"/>
        <v>1.2256402858048432</v>
      </c>
      <c r="I105" s="10">
        <f t="shared" si="14"/>
        <v>112.14791200487507</v>
      </c>
      <c r="J105" s="10">
        <f t="shared" si="15"/>
        <v>131.32735662398895</v>
      </c>
      <c r="K105" s="13">
        <f t="shared" si="16"/>
        <v>1.5021941101877776</v>
      </c>
      <c r="L105" s="10">
        <f t="shared" si="17"/>
        <v>92.942745919420943</v>
      </c>
      <c r="M105" s="10">
        <f t="shared" si="18"/>
        <v>96.720492951419288</v>
      </c>
      <c r="N105" s="14">
        <f t="shared" si="19"/>
        <v>122.33019251912542</v>
      </c>
      <c r="O105" s="15"/>
    </row>
    <row r="106" spans="1:15" x14ac:dyDescent="0.25">
      <c r="A106" s="3"/>
      <c r="B106" s="3" t="s">
        <v>154</v>
      </c>
      <c r="C106" s="5">
        <v>106.9</v>
      </c>
      <c r="D106" s="4">
        <v>92.678139999999999</v>
      </c>
      <c r="E106" s="10">
        <f t="shared" si="10"/>
        <v>9907.2931660000013</v>
      </c>
      <c r="F106" s="11">
        <f t="shared" si="11"/>
        <v>11427.61</v>
      </c>
      <c r="G106" s="10">
        <f t="shared" si="12"/>
        <v>91.24645957395262</v>
      </c>
      <c r="H106" s="12">
        <f t="shared" si="13"/>
        <v>1.4316804260473788</v>
      </c>
      <c r="I106" s="10">
        <f t="shared" si="14"/>
        <v>130.63577011815141</v>
      </c>
      <c r="J106" s="10">
        <f t="shared" si="15"/>
        <v>153.0466375444648</v>
      </c>
      <c r="K106" s="13">
        <f t="shared" si="16"/>
        <v>2.0497088423272039</v>
      </c>
      <c r="L106" s="10">
        <f t="shared" si="17"/>
        <v>88.184905010330041</v>
      </c>
      <c r="M106" s="10">
        <f t="shared" si="18"/>
        <v>91.769265036217902</v>
      </c>
      <c r="N106" s="14">
        <f t="shared" si="19"/>
        <v>121.24890453821625</v>
      </c>
      <c r="O106" s="15"/>
    </row>
    <row r="107" spans="1:15" x14ac:dyDescent="0.25">
      <c r="A107" s="3"/>
      <c r="B107" s="3" t="s">
        <v>155</v>
      </c>
      <c r="C107" s="5">
        <v>107.19</v>
      </c>
      <c r="D107" s="4">
        <v>92.622630000000001</v>
      </c>
      <c r="E107" s="10">
        <f t="shared" si="10"/>
        <v>9928.2197097000007</v>
      </c>
      <c r="F107" s="11">
        <f t="shared" si="11"/>
        <v>11489.696099999999</v>
      </c>
      <c r="G107" s="10">
        <f t="shared" si="12"/>
        <v>91.542294536633946</v>
      </c>
      <c r="H107" s="12">
        <f t="shared" si="13"/>
        <v>1.0803354633660547</v>
      </c>
      <c r="I107" s="10">
        <f t="shared" si="14"/>
        <v>98.896387185826285</v>
      </c>
      <c r="J107" s="10">
        <f t="shared" si="15"/>
        <v>115.8011583182074</v>
      </c>
      <c r="K107" s="13">
        <f t="shared" si="16"/>
        <v>1.167124713406348</v>
      </c>
      <c r="L107" s="10">
        <f t="shared" si="17"/>
        <v>93.715600464875322</v>
      </c>
      <c r="M107" s="10">
        <f t="shared" si="18"/>
        <v>97.524760910974535</v>
      </c>
      <c r="N107" s="14">
        <f t="shared" si="19"/>
        <v>120.02951048079204</v>
      </c>
      <c r="O107" s="15"/>
    </row>
    <row r="108" spans="1:15" x14ac:dyDescent="0.25">
      <c r="A108" s="3"/>
      <c r="B108" s="3" t="s">
        <v>156</v>
      </c>
      <c r="C108" s="5">
        <v>109.24</v>
      </c>
      <c r="D108" s="4">
        <v>92.726309999999998</v>
      </c>
      <c r="E108" s="10">
        <f t="shared" si="10"/>
        <v>10129.422104399999</v>
      </c>
      <c r="F108" s="11">
        <f t="shared" si="11"/>
        <v>11933.377599999998</v>
      </c>
      <c r="G108" s="10">
        <f t="shared" si="12"/>
        <v>93.633541686622721</v>
      </c>
      <c r="H108" s="12">
        <f t="shared" si="13"/>
        <v>-0.90723168662272258</v>
      </c>
      <c r="I108" s="10">
        <f t="shared" si="14"/>
        <v>-84.947315948813738</v>
      </c>
      <c r="J108" s="10">
        <f t="shared" si="15"/>
        <v>-99.105989446666214</v>
      </c>
      <c r="K108" s="13">
        <f t="shared" si="16"/>
        <v>0.82306933321230991</v>
      </c>
      <c r="L108" s="10">
        <f t="shared" si="17"/>
        <v>137.60889591942058</v>
      </c>
      <c r="M108" s="10">
        <f t="shared" si="18"/>
        <v>143.2021414491665</v>
      </c>
      <c r="N108" s="14">
        <f t="shared" si="19"/>
        <v>122.31205430275561</v>
      </c>
      <c r="O108" s="15"/>
    </row>
    <row r="109" spans="1:15" x14ac:dyDescent="0.25">
      <c r="A109" s="3"/>
      <c r="B109" s="3" t="s">
        <v>157</v>
      </c>
      <c r="C109" s="5">
        <v>107.76</v>
      </c>
      <c r="D109" s="4">
        <v>93.112849999999995</v>
      </c>
      <c r="E109" s="10">
        <f t="shared" si="10"/>
        <v>10033.840716000001</v>
      </c>
      <c r="F109" s="11">
        <f t="shared" si="11"/>
        <v>11612.217600000002</v>
      </c>
      <c r="G109" s="10">
        <f t="shared" si="12"/>
        <v>92.123763256386937</v>
      </c>
      <c r="H109" s="12">
        <f t="shared" si="13"/>
        <v>0.98908674361305771</v>
      </c>
      <c r="I109" s="10">
        <f t="shared" si="14"/>
        <v>91.118393008640012</v>
      </c>
      <c r="J109" s="10">
        <f t="shared" si="15"/>
        <v>106.5839874917431</v>
      </c>
      <c r="K109" s="13">
        <f t="shared" si="16"/>
        <v>0.97829258639108252</v>
      </c>
      <c r="L109" s="10">
        <f t="shared" si="17"/>
        <v>105.07647773760272</v>
      </c>
      <c r="M109" s="10">
        <f t="shared" si="18"/>
        <v>109.34741193455663</v>
      </c>
      <c r="N109" s="14">
        <f t="shared" si="19"/>
        <v>131.01132875002222</v>
      </c>
      <c r="O109" s="15"/>
    </row>
    <row r="110" spans="1:15" x14ac:dyDescent="0.25">
      <c r="A110" s="3">
        <v>2017</v>
      </c>
      <c r="B110" s="3" t="s">
        <v>146</v>
      </c>
      <c r="C110" s="5">
        <v>108.12</v>
      </c>
      <c r="D110" s="4">
        <v>94.06644</v>
      </c>
      <c r="E110" s="10">
        <f t="shared" si="10"/>
        <v>10170.4634928</v>
      </c>
      <c r="F110" s="11">
        <f t="shared" si="11"/>
        <v>11689.9344</v>
      </c>
      <c r="G110" s="10">
        <f t="shared" si="12"/>
        <v>92.49100665833619</v>
      </c>
      <c r="H110" s="12">
        <f t="shared" si="13"/>
        <v>1.5754333416638104</v>
      </c>
      <c r="I110" s="10">
        <f t="shared" si="14"/>
        <v>145.71341569359231</v>
      </c>
      <c r="J110" s="10">
        <f t="shared" si="15"/>
        <v>170.33585290069118</v>
      </c>
      <c r="K110" s="13">
        <f t="shared" si="16"/>
        <v>2.4819902140260006</v>
      </c>
      <c r="L110" s="10">
        <f t="shared" si="17"/>
        <v>112.58656864669359</v>
      </c>
      <c r="M110" s="10">
        <f t="shared" si="18"/>
        <v>117.16275769017913</v>
      </c>
      <c r="N110" s="14">
        <f t="shared" si="19"/>
        <v>153.75027930515569</v>
      </c>
      <c r="O110" s="15"/>
    </row>
    <row r="111" spans="1:15" x14ac:dyDescent="0.25">
      <c r="A111" s="3"/>
      <c r="B111" s="3" t="s">
        <v>147</v>
      </c>
      <c r="C111" s="5">
        <v>107.48</v>
      </c>
      <c r="D111" s="4">
        <v>95.012500000000003</v>
      </c>
      <c r="E111" s="10">
        <f t="shared" si="10"/>
        <v>10211.943500000001</v>
      </c>
      <c r="F111" s="11">
        <f t="shared" si="11"/>
        <v>11551.950400000002</v>
      </c>
      <c r="G111" s="10">
        <f t="shared" si="12"/>
        <v>91.838129499315301</v>
      </c>
      <c r="H111" s="12">
        <f t="shared" si="13"/>
        <v>3.1743705006847023</v>
      </c>
      <c r="I111" s="10">
        <f t="shared" si="14"/>
        <v>291.52824912068803</v>
      </c>
      <c r="J111" s="10">
        <f t="shared" si="15"/>
        <v>341.18134141359184</v>
      </c>
      <c r="K111" s="13">
        <f t="shared" si="16"/>
        <v>10.076628075617247</v>
      </c>
      <c r="L111" s="10">
        <f t="shared" si="17"/>
        <v>99.414495919420887</v>
      </c>
      <c r="M111" s="10">
        <f t="shared" si="18"/>
        <v>103.45529343602108</v>
      </c>
      <c r="N111" s="14">
        <f t="shared" si="19"/>
        <v>178.10685517505277</v>
      </c>
      <c r="O111" s="15"/>
    </row>
    <row r="112" spans="1:15" x14ac:dyDescent="0.25">
      <c r="A112" s="3"/>
      <c r="B112" s="3" t="s">
        <v>148</v>
      </c>
      <c r="C112" s="5">
        <v>107.31</v>
      </c>
      <c r="D112" s="4">
        <v>95.455089999999998</v>
      </c>
      <c r="E112" s="10">
        <f t="shared" si="10"/>
        <v>10243.2857079</v>
      </c>
      <c r="F112" s="11">
        <f t="shared" si="11"/>
        <v>11515.436100000001</v>
      </c>
      <c r="G112" s="10">
        <f t="shared" si="12"/>
        <v>91.664709003950378</v>
      </c>
      <c r="H112" s="12">
        <f t="shared" si="13"/>
        <v>3.7903809960496204</v>
      </c>
      <c r="I112" s="10">
        <f t="shared" si="14"/>
        <v>347.44417101699202</v>
      </c>
      <c r="J112" s="10">
        <f t="shared" si="15"/>
        <v>406.74578468608479</v>
      </c>
      <c r="K112" s="13">
        <f t="shared" si="16"/>
        <v>14.366988095214113</v>
      </c>
      <c r="L112" s="10">
        <f t="shared" si="17"/>
        <v>96.05336410123904</v>
      </c>
      <c r="M112" s="10">
        <f t="shared" si="18"/>
        <v>99.95754519205282</v>
      </c>
      <c r="N112" s="14">
        <f t="shared" si="19"/>
        <v>190.1160595102163</v>
      </c>
      <c r="O112" s="15"/>
    </row>
    <row r="113" spans="1:15" x14ac:dyDescent="0.25">
      <c r="A113" s="3"/>
      <c r="B113" s="3" t="s">
        <v>149</v>
      </c>
      <c r="C113" s="5">
        <v>106.87</v>
      </c>
      <c r="D113" s="4">
        <v>95.907290000000003</v>
      </c>
      <c r="E113" s="10">
        <f t="shared" si="10"/>
        <v>10249.6120823</v>
      </c>
      <c r="F113" s="11">
        <f t="shared" si="11"/>
        <v>11421.196900000001</v>
      </c>
      <c r="G113" s="10">
        <f t="shared" si="12"/>
        <v>91.215855957123509</v>
      </c>
      <c r="H113" s="12">
        <f t="shared" si="13"/>
        <v>4.6914340428764945</v>
      </c>
      <c r="I113" s="10">
        <f t="shared" si="14"/>
        <v>427.93317188736791</v>
      </c>
      <c r="J113" s="10">
        <f t="shared" si="15"/>
        <v>501.373556162211</v>
      </c>
      <c r="K113" s="13">
        <f t="shared" si="16"/>
        <v>22.009553378660488</v>
      </c>
      <c r="L113" s="10">
        <f t="shared" si="17"/>
        <v>87.622364101239114</v>
      </c>
      <c r="M113" s="10">
        <f t="shared" si="18"/>
        <v>91.183859112448488</v>
      </c>
      <c r="N113" s="14">
        <f t="shared" si="19"/>
        <v>202.7906449128225</v>
      </c>
      <c r="O113" s="15"/>
    </row>
    <row r="114" spans="1:15" x14ac:dyDescent="0.25">
      <c r="A114" s="3"/>
      <c r="B114" s="3" t="s">
        <v>150</v>
      </c>
      <c r="C114" s="5">
        <v>106.39</v>
      </c>
      <c r="D114" s="4">
        <v>96.123379999999997</v>
      </c>
      <c r="E114" s="10">
        <f t="shared" si="10"/>
        <v>10226.566398200001</v>
      </c>
      <c r="F114" s="11">
        <f t="shared" si="11"/>
        <v>11318.8321</v>
      </c>
      <c r="G114" s="10">
        <f t="shared" si="12"/>
        <v>90.726198087857853</v>
      </c>
      <c r="H114" s="12">
        <f t="shared" si="13"/>
        <v>5.3971819121421447</v>
      </c>
      <c r="I114" s="10">
        <f t="shared" si="14"/>
        <v>489.66579527721166</v>
      </c>
      <c r="J114" s="10">
        <f t="shared" si="15"/>
        <v>574.20618363280278</v>
      </c>
      <c r="K114" s="13">
        <f t="shared" si="16"/>
        <v>29.129572592754336</v>
      </c>
      <c r="L114" s="10">
        <f t="shared" si="17"/>
        <v>78.866509555784532</v>
      </c>
      <c r="M114" s="10">
        <f t="shared" si="18"/>
        <v>82.072114462882382</v>
      </c>
      <c r="N114" s="14">
        <f t="shared" si="19"/>
        <v>208.9917809524587</v>
      </c>
      <c r="O114" s="15"/>
    </row>
    <row r="115" spans="1:15" x14ac:dyDescent="0.25">
      <c r="A115" s="3"/>
      <c r="B115" s="3" t="s">
        <v>151</v>
      </c>
      <c r="C115" s="5">
        <v>105.86</v>
      </c>
      <c r="D115" s="4">
        <v>96.233580000000003</v>
      </c>
      <c r="E115" s="10">
        <f t="shared" si="10"/>
        <v>10187.2867788</v>
      </c>
      <c r="F115" s="11">
        <f t="shared" si="11"/>
        <v>11206.339599999999</v>
      </c>
      <c r="G115" s="10">
        <f t="shared" si="12"/>
        <v>90.185534190543677</v>
      </c>
      <c r="H115" s="12">
        <f t="shared" si="13"/>
        <v>6.0480458094563261</v>
      </c>
      <c r="I115" s="10">
        <f t="shared" si="14"/>
        <v>545.44624213469785</v>
      </c>
      <c r="J115" s="10">
        <f t="shared" si="15"/>
        <v>640.2461293890467</v>
      </c>
      <c r="K115" s="13">
        <f t="shared" si="16"/>
        <v>36.57885811328223</v>
      </c>
      <c r="L115" s="10">
        <f t="shared" si="17"/>
        <v>69.733886828511814</v>
      </c>
      <c r="M115" s="10">
        <f t="shared" si="18"/>
        <v>72.56828752745956</v>
      </c>
      <c r="N115" s="14">
        <f t="shared" si="19"/>
        <v>212.19014817833767</v>
      </c>
      <c r="O115" s="15"/>
    </row>
    <row r="116" spans="1:15" x14ac:dyDescent="0.25">
      <c r="A116" s="3"/>
      <c r="B116" s="3" t="s">
        <v>152</v>
      </c>
      <c r="C116" s="5">
        <v>107.1</v>
      </c>
      <c r="D116" s="4">
        <v>96.184359999999998</v>
      </c>
      <c r="E116" s="10">
        <f t="shared" si="10"/>
        <v>10301.344955999999</v>
      </c>
      <c r="F116" s="11">
        <f t="shared" si="11"/>
        <v>11470.409999999998</v>
      </c>
      <c r="G116" s="10">
        <f t="shared" si="12"/>
        <v>91.45048368614664</v>
      </c>
      <c r="H116" s="12">
        <f t="shared" si="13"/>
        <v>4.7338763138533579</v>
      </c>
      <c r="I116" s="10">
        <f t="shared" si="14"/>
        <v>432.91527861228252</v>
      </c>
      <c r="J116" s="10">
        <f t="shared" si="15"/>
        <v>506.99815321369459</v>
      </c>
      <c r="K116" s="13">
        <f t="shared" si="16"/>
        <v>22.409584954861856</v>
      </c>
      <c r="L116" s="10">
        <f t="shared" si="17"/>
        <v>91.981177737602536</v>
      </c>
      <c r="M116" s="10">
        <f t="shared" si="18"/>
        <v>95.719840908789649</v>
      </c>
      <c r="N116" s="14">
        <f t="shared" si="19"/>
        <v>210.75862011063447</v>
      </c>
      <c r="O116" s="15"/>
    </row>
    <row r="117" spans="1:15" x14ac:dyDescent="0.25">
      <c r="A117" s="3"/>
      <c r="B117" s="3" t="s">
        <v>153</v>
      </c>
      <c r="C117" s="5">
        <v>107.7</v>
      </c>
      <c r="D117" s="4">
        <v>96.319069999999996</v>
      </c>
      <c r="E117" s="10">
        <f t="shared" si="10"/>
        <v>10373.563839</v>
      </c>
      <c r="F117" s="11">
        <f t="shared" si="11"/>
        <v>11599.29</v>
      </c>
      <c r="G117" s="10">
        <f t="shared" si="12"/>
        <v>92.062556022728728</v>
      </c>
      <c r="H117" s="12">
        <f t="shared" si="13"/>
        <v>4.2565139772712683</v>
      </c>
      <c r="I117" s="10">
        <f t="shared" si="14"/>
        <v>391.86555649406404</v>
      </c>
      <c r="J117" s="10">
        <f t="shared" si="15"/>
        <v>458.4265553521156</v>
      </c>
      <c r="K117" s="13">
        <f t="shared" si="16"/>
        <v>18.11791123870567</v>
      </c>
      <c r="L117" s="10">
        <f t="shared" si="17"/>
        <v>103.84999591942085</v>
      </c>
      <c r="M117" s="10">
        <f t="shared" si="18"/>
        <v>108.07107858678418</v>
      </c>
      <c r="N117" s="14">
        <f t="shared" si="19"/>
        <v>214.68807929665869</v>
      </c>
      <c r="O117" s="15"/>
    </row>
    <row r="118" spans="1:15" x14ac:dyDescent="0.25">
      <c r="A118" s="3"/>
      <c r="B118" s="3" t="s">
        <v>154</v>
      </c>
      <c r="C118" s="5">
        <v>108.17</v>
      </c>
      <c r="D118" s="4">
        <v>96.357860000000002</v>
      </c>
      <c r="E118" s="10">
        <f t="shared" si="10"/>
        <v>10423.029716200001</v>
      </c>
      <c r="F118" s="11">
        <f t="shared" si="11"/>
        <v>11700.748900000001</v>
      </c>
      <c r="G118" s="10">
        <f t="shared" si="12"/>
        <v>92.542012686384695</v>
      </c>
      <c r="H118" s="12">
        <f t="shared" si="13"/>
        <v>3.8158473136153077</v>
      </c>
      <c r="I118" s="10">
        <f t="shared" si="14"/>
        <v>353.12619050589478</v>
      </c>
      <c r="J118" s="10">
        <f t="shared" si="15"/>
        <v>412.76020391376784</v>
      </c>
      <c r="K118" s="13">
        <f t="shared" si="16"/>
        <v>14.560690720825161</v>
      </c>
      <c r="L118" s="10">
        <f t="shared" si="17"/>
        <v>113.65013682851171</v>
      </c>
      <c r="M118" s="10">
        <f t="shared" si="18"/>
        <v>118.26955562061772</v>
      </c>
      <c r="N118" s="14">
        <f t="shared" si="19"/>
        <v>215.82630458714976</v>
      </c>
      <c r="O118" s="15"/>
    </row>
    <row r="119" spans="1:15" x14ac:dyDescent="0.25">
      <c r="A119" s="3"/>
      <c r="B119" s="3" t="s">
        <v>155</v>
      </c>
      <c r="C119" s="5">
        <v>109.04</v>
      </c>
      <c r="D119" s="4">
        <v>96.37397</v>
      </c>
      <c r="E119" s="10">
        <f t="shared" si="10"/>
        <v>10508.617688800001</v>
      </c>
      <c r="F119" s="11">
        <f t="shared" si="11"/>
        <v>11889.721600000001</v>
      </c>
      <c r="G119" s="10">
        <f t="shared" si="12"/>
        <v>93.429517574428715</v>
      </c>
      <c r="H119" s="12">
        <f t="shared" si="13"/>
        <v>2.9444524255712849</v>
      </c>
      <c r="I119" s="10">
        <f t="shared" si="14"/>
        <v>275.09876964198162</v>
      </c>
      <c r="J119" s="10">
        <f t="shared" si="15"/>
        <v>321.06309248429295</v>
      </c>
      <c r="K119" s="13">
        <f t="shared" si="16"/>
        <v>8.6698000864526232</v>
      </c>
      <c r="L119" s="10">
        <f t="shared" si="17"/>
        <v>132.95662319214813</v>
      </c>
      <c r="M119" s="10">
        <f t="shared" si="18"/>
        <v>138.3607726357647</v>
      </c>
      <c r="N119" s="14">
        <f t="shared" si="19"/>
        <v>216.29990904238605</v>
      </c>
      <c r="O119" s="15"/>
    </row>
    <row r="120" spans="1:15" x14ac:dyDescent="0.25">
      <c r="A120" s="3"/>
      <c r="B120" s="3" t="s">
        <v>156</v>
      </c>
      <c r="C120" s="5">
        <v>110.76</v>
      </c>
      <c r="D120" s="4">
        <v>96.548249999999996</v>
      </c>
      <c r="E120" s="10">
        <f t="shared" si="10"/>
        <v>10693.68417</v>
      </c>
      <c r="F120" s="11">
        <f t="shared" si="11"/>
        <v>12267.777600000001</v>
      </c>
      <c r="G120" s="10">
        <f t="shared" si="12"/>
        <v>95.184124939297348</v>
      </c>
      <c r="H120" s="12">
        <f t="shared" si="13"/>
        <v>1.3641250607026478</v>
      </c>
      <c r="I120" s="10">
        <f t="shared" si="14"/>
        <v>129.84305021074741</v>
      </c>
      <c r="J120" s="10">
        <f t="shared" si="15"/>
        <v>151.09049172342529</v>
      </c>
      <c r="K120" s="13">
        <f t="shared" si="16"/>
        <v>1.8608371812370026</v>
      </c>
      <c r="L120" s="10">
        <f t="shared" si="17"/>
        <v>175.58056864669345</v>
      </c>
      <c r="M120" s="10">
        <f t="shared" si="18"/>
        <v>182.71720922600929</v>
      </c>
      <c r="N120" s="14">
        <f t="shared" si="19"/>
        <v>221.45660259262837</v>
      </c>
      <c r="O120" s="15"/>
    </row>
    <row r="121" spans="1:15" x14ac:dyDescent="0.25">
      <c r="A121" s="3"/>
      <c r="B121" s="3" t="s">
        <v>157</v>
      </c>
      <c r="C121" s="5">
        <v>111.29</v>
      </c>
      <c r="D121" s="4">
        <v>96.919889999999995</v>
      </c>
      <c r="E121" s="10">
        <f t="shared" si="10"/>
        <v>10786.2145581</v>
      </c>
      <c r="F121" s="11">
        <f t="shared" si="11"/>
        <v>12385.464100000001</v>
      </c>
      <c r="G121" s="10">
        <f t="shared" si="12"/>
        <v>95.724788836611523</v>
      </c>
      <c r="H121" s="12">
        <f t="shared" si="13"/>
        <v>1.1951011633884718</v>
      </c>
      <c r="I121" s="10">
        <f t="shared" si="14"/>
        <v>114.40080650375023</v>
      </c>
      <c r="J121" s="10">
        <f t="shared" si="15"/>
        <v>133.00280847350305</v>
      </c>
      <c r="K121" s="13">
        <f t="shared" si="16"/>
        <v>1.4282667907324789</v>
      </c>
      <c r="L121" s="10">
        <f t="shared" si="17"/>
        <v>189.90719137396619</v>
      </c>
      <c r="M121" s="10">
        <f t="shared" si="18"/>
        <v>197.62615127203159</v>
      </c>
      <c r="N121" s="14">
        <f t="shared" si="19"/>
        <v>232.65577927579199</v>
      </c>
      <c r="O121" s="15"/>
    </row>
    <row r="122" spans="1:15" x14ac:dyDescent="0.25">
      <c r="A122" s="3">
        <v>2018</v>
      </c>
      <c r="B122" s="3" t="s">
        <v>146</v>
      </c>
      <c r="C122" s="5">
        <v>111.5</v>
      </c>
      <c r="D122" s="4">
        <v>97.527630000000002</v>
      </c>
      <c r="E122" s="10">
        <f t="shared" si="10"/>
        <v>10874.330745000001</v>
      </c>
      <c r="F122" s="11">
        <f t="shared" si="11"/>
        <v>12432.25</v>
      </c>
      <c r="G122" s="10">
        <f t="shared" si="12"/>
        <v>95.939014154415233</v>
      </c>
      <c r="H122" s="12">
        <f t="shared" si="13"/>
        <v>1.5886158455847692</v>
      </c>
      <c r="I122" s="10">
        <f t="shared" si="14"/>
        <v>152.41023809548551</v>
      </c>
      <c r="J122" s="10">
        <f t="shared" si="15"/>
        <v>177.13066678270178</v>
      </c>
      <c r="K122" s="13">
        <f t="shared" si="16"/>
        <v>2.5237003048430111</v>
      </c>
      <c r="L122" s="10">
        <f t="shared" si="17"/>
        <v>195.73917773760235</v>
      </c>
      <c r="M122" s="10">
        <f t="shared" si="18"/>
        <v>203.69518431379095</v>
      </c>
      <c r="N122" s="14">
        <f t="shared" si="19"/>
        <v>251.56491415806494</v>
      </c>
      <c r="O122" s="15"/>
    </row>
    <row r="123" spans="1:15" x14ac:dyDescent="0.25">
      <c r="A123" s="3"/>
      <c r="B123" s="3" t="s">
        <v>147</v>
      </c>
      <c r="C123" s="5">
        <v>111.35</v>
      </c>
      <c r="D123" s="4">
        <v>98.216430000000003</v>
      </c>
      <c r="E123" s="10">
        <f t="shared" si="10"/>
        <v>10936.3994805</v>
      </c>
      <c r="F123" s="11">
        <f t="shared" si="11"/>
        <v>12398.822499999998</v>
      </c>
      <c r="G123" s="10">
        <f t="shared" si="12"/>
        <v>95.785996070269718</v>
      </c>
      <c r="H123" s="12">
        <f t="shared" si="13"/>
        <v>2.4304339297302846</v>
      </c>
      <c r="I123" s="10">
        <f t="shared" si="14"/>
        <v>232.80153484219522</v>
      </c>
      <c r="J123" s="10">
        <f t="shared" si="15"/>
        <v>270.62881807546717</v>
      </c>
      <c r="K123" s="13">
        <f t="shared" si="16"/>
        <v>5.9070090867841936</v>
      </c>
      <c r="L123" s="10">
        <f t="shared" si="17"/>
        <v>191.56447319214766</v>
      </c>
      <c r="M123" s="10">
        <f t="shared" si="18"/>
        <v>199.35079489890381</v>
      </c>
      <c r="N123" s="14">
        <f t="shared" si="19"/>
        <v>273.88919496461045</v>
      </c>
      <c r="O123" s="15"/>
    </row>
    <row r="124" spans="1:15" x14ac:dyDescent="0.25">
      <c r="A124" s="3"/>
      <c r="B124" s="3" t="s">
        <v>148</v>
      </c>
      <c r="C124" s="5">
        <v>111.14</v>
      </c>
      <c r="D124" s="4">
        <v>98.452250000000006</v>
      </c>
      <c r="E124" s="10">
        <f t="shared" si="10"/>
        <v>10941.983065</v>
      </c>
      <c r="F124" s="11">
        <f t="shared" si="11"/>
        <v>12352.0996</v>
      </c>
      <c r="G124" s="10">
        <f t="shared" si="12"/>
        <v>95.571770752465994</v>
      </c>
      <c r="H124" s="12">
        <f t="shared" si="13"/>
        <v>2.8804792475340122</v>
      </c>
      <c r="I124" s="10">
        <f t="shared" si="14"/>
        <v>275.29250230255639</v>
      </c>
      <c r="J124" s="10">
        <f t="shared" si="15"/>
        <v>320.13646357093012</v>
      </c>
      <c r="K124" s="13">
        <f t="shared" si="16"/>
        <v>8.2971606954741084</v>
      </c>
      <c r="L124" s="10">
        <f t="shared" si="17"/>
        <v>185.79548682851149</v>
      </c>
      <c r="M124" s="10">
        <f t="shared" si="18"/>
        <v>193.34732255255565</v>
      </c>
      <c r="N124" s="14">
        <f t="shared" si="19"/>
        <v>281.75025845202271</v>
      </c>
      <c r="O124" s="15"/>
    </row>
    <row r="125" spans="1:15" x14ac:dyDescent="0.25">
      <c r="A125" s="3"/>
      <c r="B125" s="3" t="s">
        <v>149</v>
      </c>
      <c r="C125" s="5">
        <v>111.41</v>
      </c>
      <c r="D125" s="4">
        <v>98.906899999999993</v>
      </c>
      <c r="E125" s="10">
        <f t="shared" si="10"/>
        <v>11019.217728999998</v>
      </c>
      <c r="F125" s="11">
        <f t="shared" si="11"/>
        <v>12412.188099999999</v>
      </c>
      <c r="G125" s="10">
        <f t="shared" si="12"/>
        <v>95.847203303927927</v>
      </c>
      <c r="H125" s="12">
        <f t="shared" si="13"/>
        <v>3.0596966960720664</v>
      </c>
      <c r="I125" s="10">
        <f t="shared" si="14"/>
        <v>293.2633712767759</v>
      </c>
      <c r="J125" s="10">
        <f t="shared" si="15"/>
        <v>340.88080890938892</v>
      </c>
      <c r="K125" s="13">
        <f t="shared" si="16"/>
        <v>9.3617438719543191</v>
      </c>
      <c r="L125" s="10">
        <f t="shared" si="17"/>
        <v>193.22895501032954</v>
      </c>
      <c r="M125" s="10">
        <f t="shared" si="18"/>
        <v>201.0829311766806</v>
      </c>
      <c r="N125" s="14">
        <f t="shared" si="19"/>
        <v>297.21994568947679</v>
      </c>
      <c r="O125" s="15"/>
    </row>
    <row r="126" spans="1:15" x14ac:dyDescent="0.25">
      <c r="A126" s="3"/>
      <c r="B126" s="3" t="s">
        <v>150</v>
      </c>
      <c r="C126" s="5">
        <v>113.86</v>
      </c>
      <c r="D126" s="4">
        <v>99.157790000000006</v>
      </c>
      <c r="E126" s="10">
        <f t="shared" si="10"/>
        <v>11290.105969400001</v>
      </c>
      <c r="F126" s="11">
        <f t="shared" si="11"/>
        <v>12964.0996</v>
      </c>
      <c r="G126" s="10">
        <f t="shared" si="12"/>
        <v>98.346498678304755</v>
      </c>
      <c r="H126" s="12">
        <f t="shared" si="13"/>
        <v>0.81129132169525064</v>
      </c>
      <c r="I126" s="10">
        <f t="shared" si="14"/>
        <v>79.787660896822089</v>
      </c>
      <c r="J126" s="10">
        <f t="shared" si="15"/>
        <v>92.373629888221231</v>
      </c>
      <c r="K126" s="13">
        <f t="shared" si="16"/>
        <v>0.65819360865802667</v>
      </c>
      <c r="L126" s="10">
        <f t="shared" si="17"/>
        <v>267.34479591942033</v>
      </c>
      <c r="M126" s="10">
        <f t="shared" si="18"/>
        <v>278.21128151024072</v>
      </c>
      <c r="N126" s="14">
        <f t="shared" si="19"/>
        <v>305.93361281782268</v>
      </c>
      <c r="O126" s="15"/>
    </row>
    <row r="127" spans="1:15" x14ac:dyDescent="0.25">
      <c r="A127" s="3"/>
      <c r="B127" s="3" t="s">
        <v>151</v>
      </c>
      <c r="C127" s="5">
        <v>113.72</v>
      </c>
      <c r="D127" s="4">
        <v>99.311149999999998</v>
      </c>
      <c r="E127" s="10">
        <f t="shared" si="10"/>
        <v>11293.663978</v>
      </c>
      <c r="F127" s="11">
        <f t="shared" si="11"/>
        <v>12932.2384</v>
      </c>
      <c r="G127" s="10">
        <f t="shared" si="12"/>
        <v>98.203681799768944</v>
      </c>
      <c r="H127" s="12">
        <f t="shared" si="13"/>
        <v>1.1074682002310539</v>
      </c>
      <c r="I127" s="10">
        <f t="shared" si="14"/>
        <v>108.75745473885321</v>
      </c>
      <c r="J127" s="10">
        <f t="shared" si="15"/>
        <v>125.94128373027544</v>
      </c>
      <c r="K127" s="13">
        <f t="shared" si="16"/>
        <v>1.2264858145230095</v>
      </c>
      <c r="L127" s="10">
        <f t="shared" si="17"/>
        <v>262.78620501032941</v>
      </c>
      <c r="M127" s="10">
        <f t="shared" si="18"/>
        <v>273.46740230235332</v>
      </c>
      <c r="N127" s="14">
        <f t="shared" si="19"/>
        <v>311.32195875447695</v>
      </c>
      <c r="O127" s="15"/>
    </row>
    <row r="128" spans="1:15" x14ac:dyDescent="0.25">
      <c r="A128" s="3"/>
      <c r="B128" s="3" t="s">
        <v>152</v>
      </c>
      <c r="C128" s="5">
        <v>113.45</v>
      </c>
      <c r="D128" s="4">
        <v>99.184489999999997</v>
      </c>
      <c r="E128" s="10">
        <f t="shared" si="10"/>
        <v>11252.480390500001</v>
      </c>
      <c r="F128" s="11">
        <f t="shared" si="11"/>
        <v>12870.9025</v>
      </c>
      <c r="G128" s="10">
        <f t="shared" si="12"/>
        <v>97.928249248307011</v>
      </c>
      <c r="H128" s="12">
        <f t="shared" si="13"/>
        <v>1.2562407516929852</v>
      </c>
      <c r="I128" s="10">
        <f t="shared" si="14"/>
        <v>123.02145744767121</v>
      </c>
      <c r="J128" s="10">
        <f t="shared" si="15"/>
        <v>142.52051327956917</v>
      </c>
      <c r="K128" s="13">
        <f t="shared" si="16"/>
        <v>1.5781408262141565</v>
      </c>
      <c r="L128" s="10">
        <f t="shared" si="17"/>
        <v>254.10533682851141</v>
      </c>
      <c r="M128" s="10">
        <f t="shared" si="18"/>
        <v>264.43369190907902</v>
      </c>
      <c r="N128" s="14">
        <f t="shared" si="19"/>
        <v>306.86834286664055</v>
      </c>
      <c r="O128" s="15"/>
    </row>
    <row r="129" spans="1:15" x14ac:dyDescent="0.25">
      <c r="A129" s="3"/>
      <c r="B129" s="3" t="s">
        <v>153</v>
      </c>
      <c r="C129" s="5">
        <v>113.26</v>
      </c>
      <c r="D129" s="4">
        <v>99.303259999999995</v>
      </c>
      <c r="E129" s="10">
        <f t="shared" si="10"/>
        <v>11247.087227599999</v>
      </c>
      <c r="F129" s="11">
        <f t="shared" si="11"/>
        <v>12827.827600000001</v>
      </c>
      <c r="G129" s="10">
        <f t="shared" si="12"/>
        <v>97.734426341722681</v>
      </c>
      <c r="H129" s="12">
        <f t="shared" si="13"/>
        <v>1.5688336582773132</v>
      </c>
      <c r="I129" s="10">
        <f t="shared" si="14"/>
        <v>153.32905761731939</v>
      </c>
      <c r="J129" s="10">
        <f t="shared" si="15"/>
        <v>177.68610013648851</v>
      </c>
      <c r="K129" s="13">
        <f t="shared" si="16"/>
        <v>2.4612390473437777</v>
      </c>
      <c r="L129" s="10">
        <f t="shared" si="17"/>
        <v>248.0839777376024</v>
      </c>
      <c r="M129" s="10">
        <f t="shared" si="18"/>
        <v>258.16758890395408</v>
      </c>
      <c r="N129" s="14">
        <f t="shared" si="19"/>
        <v>311.04359366805863</v>
      </c>
      <c r="O129" s="15"/>
    </row>
    <row r="130" spans="1:15" x14ac:dyDescent="0.25">
      <c r="A130" s="3"/>
      <c r="B130" s="3" t="s">
        <v>154</v>
      </c>
      <c r="C130" s="5">
        <v>115.97</v>
      </c>
      <c r="D130" s="4">
        <v>99.467110000000005</v>
      </c>
      <c r="E130" s="10">
        <f t="shared" si="10"/>
        <v>11535.2007467</v>
      </c>
      <c r="F130" s="11">
        <f t="shared" si="11"/>
        <v>13449.0409</v>
      </c>
      <c r="G130" s="10">
        <f t="shared" si="12"/>
        <v>100.49895306195175</v>
      </c>
      <c r="H130" s="12">
        <f t="shared" si="13"/>
        <v>-1.0318430619517471</v>
      </c>
      <c r="I130" s="10">
        <f t="shared" si="14"/>
        <v>-103.69914745038921</v>
      </c>
      <c r="J130" s="10">
        <f t="shared" si="15"/>
        <v>-119.66283989454412</v>
      </c>
      <c r="K130" s="13">
        <f t="shared" si="16"/>
        <v>1.0647001044979572</v>
      </c>
      <c r="L130" s="10">
        <f t="shared" si="17"/>
        <v>340.79677319214744</v>
      </c>
      <c r="M130" s="10">
        <f t="shared" si="18"/>
        <v>354.64878483334951</v>
      </c>
      <c r="N130" s="14">
        <f t="shared" si="19"/>
        <v>316.84989795608936</v>
      </c>
      <c r="O130" s="15"/>
    </row>
    <row r="131" spans="1:15" x14ac:dyDescent="0.25">
      <c r="A131" s="3"/>
      <c r="B131" s="3" t="s">
        <v>155</v>
      </c>
      <c r="C131" s="5">
        <v>117.52</v>
      </c>
      <c r="D131" s="4">
        <v>99.586839999999995</v>
      </c>
      <c r="E131" s="10">
        <f t="shared" ref="E131:E133" si="20">C131*D131</f>
        <v>11703.445436799999</v>
      </c>
      <c r="F131" s="11">
        <f t="shared" ref="F131:F133" si="21">C131^2</f>
        <v>13810.9504</v>
      </c>
      <c r="G131" s="10">
        <f t="shared" ref="G131:G133" si="22">$B$138+$B$137*C131</f>
        <v>102.08013993145545</v>
      </c>
      <c r="H131" s="12">
        <f t="shared" ref="H131:H133" si="23">D131-G131</f>
        <v>-2.4932999314554536</v>
      </c>
      <c r="I131" s="10">
        <f t="shared" ref="I131:I133" si="24">G131*H131</f>
        <v>-254.51640589406099</v>
      </c>
      <c r="J131" s="10">
        <f t="shared" ref="J131:J133" si="25">C131*H131</f>
        <v>-293.01260794464491</v>
      </c>
      <c r="K131" s="13">
        <f t="shared" ref="K131:K133" si="26">H131^2</f>
        <v>6.2165445481957695</v>
      </c>
      <c r="L131" s="10">
        <f t="shared" ref="L131:L133" si="27">(C131-$C$134)^2</f>
        <v>400.42738682851086</v>
      </c>
      <c r="M131" s="10">
        <f t="shared" ref="M131:M133" si="28">(G131-$G$134)^2</f>
        <v>416.70314194159437</v>
      </c>
      <c r="N131" s="14">
        <f t="shared" ref="N131:N133" si="29">(D131-$D$134)^2</f>
        <v>321.12668780612535</v>
      </c>
      <c r="O131" s="15"/>
    </row>
    <row r="132" spans="1:15" x14ac:dyDescent="0.25">
      <c r="A132" s="3"/>
      <c r="B132" s="3" t="s">
        <v>156</v>
      </c>
      <c r="C132" s="5">
        <v>115.67</v>
      </c>
      <c r="D132" s="4">
        <v>99.703540000000004</v>
      </c>
      <c r="E132" s="10">
        <f t="shared" si="20"/>
        <v>11532.708471800001</v>
      </c>
      <c r="F132" s="11">
        <f t="shared" si="21"/>
        <v>13379.5489</v>
      </c>
      <c r="G132" s="10">
        <f t="shared" si="22"/>
        <v>100.19291689366071</v>
      </c>
      <c r="H132" s="12">
        <f t="shared" si="23"/>
        <v>-0.48937689366070458</v>
      </c>
      <c r="I132" s="10">
        <f t="shared" si="24"/>
        <v>-49.032098436224807</v>
      </c>
      <c r="J132" s="10">
        <f t="shared" si="25"/>
        <v>-56.6062252897337</v>
      </c>
      <c r="K132" s="13">
        <f t="shared" si="26"/>
        <v>0.23948974404900056</v>
      </c>
      <c r="L132" s="10">
        <f t="shared" si="27"/>
        <v>329.81036410123846</v>
      </c>
      <c r="M132" s="10">
        <f t="shared" si="28"/>
        <v>343.21582260991858</v>
      </c>
      <c r="N132" s="14">
        <f t="shared" si="29"/>
        <v>325.32283657039841</v>
      </c>
      <c r="O132" s="15"/>
    </row>
    <row r="133" spans="1:15" x14ac:dyDescent="0.25">
      <c r="A133" s="3"/>
      <c r="B133" s="3" t="s">
        <v>157</v>
      </c>
      <c r="C133" s="5">
        <v>113.86</v>
      </c>
      <c r="D133" s="4">
        <v>100</v>
      </c>
      <c r="E133" s="10">
        <f t="shared" si="20"/>
        <v>11386</v>
      </c>
      <c r="F133" s="11">
        <f t="shared" si="21"/>
        <v>12964.0996</v>
      </c>
      <c r="G133" s="10">
        <f t="shared" si="22"/>
        <v>98.346498678304755</v>
      </c>
      <c r="H133" s="12">
        <f t="shared" si="23"/>
        <v>1.653501321695245</v>
      </c>
      <c r="I133" s="10">
        <f t="shared" si="24"/>
        <v>162.61606554867657</v>
      </c>
      <c r="J133" s="10">
        <f t="shared" si="25"/>
        <v>188.2676604882206</v>
      </c>
      <c r="K133" s="13">
        <f t="shared" si="26"/>
        <v>2.7340666208479223</v>
      </c>
      <c r="L133" s="10">
        <f t="shared" si="27"/>
        <v>267.34479591942033</v>
      </c>
      <c r="M133" s="10">
        <f t="shared" si="28"/>
        <v>278.21128151024072</v>
      </c>
      <c r="N133" s="14">
        <f t="shared" si="29"/>
        <v>336.10505002732555</v>
      </c>
      <c r="O133" s="15"/>
    </row>
    <row r="134" spans="1:15" x14ac:dyDescent="0.25">
      <c r="A134" s="10"/>
      <c r="B134" s="10"/>
      <c r="C134" s="16">
        <f>AVERAGE(C2:C133)</f>
        <v>97.509318181818216</v>
      </c>
      <c r="D134" s="16">
        <f>AVERAGE(D2:D133)</f>
        <v>81.666831969696958</v>
      </c>
      <c r="E134" s="17">
        <f>SUM(E2:E133)</f>
        <v>1062836.5877048001</v>
      </c>
      <c r="F134" s="11">
        <f>SUM(F2:F133)</f>
        <v>1266518.4195000001</v>
      </c>
      <c r="G134" s="16">
        <f>AVERAGE(G2:G133)</f>
        <v>81.666831969696915</v>
      </c>
      <c r="H134" s="18">
        <f>AVERAGE(H2:H133)</f>
        <v>4.5969961843873149E-14</v>
      </c>
      <c r="I134" s="10">
        <f t="shared" ref="I134:N134" si="30">SUM(I2:I133)</f>
        <v>2.2652102416031994E-11</v>
      </c>
      <c r="J134" s="19">
        <f t="shared" si="30"/>
        <v>1.2613554645213298E-10</v>
      </c>
      <c r="K134" s="13">
        <f t="shared" si="30"/>
        <v>910.13033693865884</v>
      </c>
      <c r="L134" s="10">
        <f t="shared" si="30"/>
        <v>11453.558038636362</v>
      </c>
      <c r="M134" s="10">
        <f t="shared" si="30"/>
        <v>11919.098888094173</v>
      </c>
      <c r="N134" s="14">
        <f t="shared" si="30"/>
        <v>12829.22922503189</v>
      </c>
      <c r="O134" s="20"/>
    </row>
    <row r="135" spans="1:15" ht="15.75" thickBot="1" x14ac:dyDescent="0.3">
      <c r="C135" s="21" t="s">
        <v>158</v>
      </c>
      <c r="D135" s="22" t="s">
        <v>159</v>
      </c>
      <c r="E135" s="23" t="s">
        <v>160</v>
      </c>
      <c r="F135" s="23" t="s">
        <v>161</v>
      </c>
      <c r="G135" s="22" t="s">
        <v>162</v>
      </c>
      <c r="H135" s="22" t="s">
        <v>163</v>
      </c>
      <c r="I135" s="22" t="s">
        <v>164</v>
      </c>
      <c r="J135" s="22" t="s">
        <v>165</v>
      </c>
      <c r="K135" s="22" t="s">
        <v>166</v>
      </c>
      <c r="L135" s="22" t="s">
        <v>167</v>
      </c>
      <c r="M135" s="24" t="s">
        <v>168</v>
      </c>
      <c r="N135" s="25" t="s">
        <v>169</v>
      </c>
    </row>
    <row r="136" spans="1:15" x14ac:dyDescent="0.25">
      <c r="A136" s="26" t="s">
        <v>170</v>
      </c>
      <c r="B136" s="10">
        <v>132</v>
      </c>
      <c r="C136" s="27"/>
      <c r="D136" s="27"/>
      <c r="K136" s="28" t="s">
        <v>171</v>
      </c>
      <c r="L136" s="28"/>
      <c r="M136" s="28" t="s">
        <v>172</v>
      </c>
      <c r="N136" s="28" t="s">
        <v>173</v>
      </c>
    </row>
    <row r="137" spans="1:15" x14ac:dyDescent="0.25">
      <c r="A137" s="29" t="s">
        <v>174</v>
      </c>
      <c r="B137" s="30">
        <f>(E134-(B136*C134*D134))/(F134-(B136*C134^2))</f>
        <v>1.0201205609701358</v>
      </c>
      <c r="C137" s="31"/>
      <c r="D137" s="31"/>
      <c r="G137" s="32" t="s">
        <v>175</v>
      </c>
      <c r="H137" s="32" t="s">
        <v>176</v>
      </c>
      <c r="I137" s="32" t="s">
        <v>177</v>
      </c>
    </row>
    <row r="138" spans="1:15" x14ac:dyDescent="0.25">
      <c r="A138" s="29" t="s">
        <v>178</v>
      </c>
      <c r="B138" s="10">
        <f>D134-B137*C134</f>
        <v>-17.804428393754904</v>
      </c>
      <c r="C138" s="27"/>
      <c r="D138" s="27"/>
      <c r="G138" s="33">
        <f>K134/(B136-2)</f>
        <v>7.001002591835837</v>
      </c>
      <c r="H138" s="33">
        <f>G138/L134</f>
        <v>6.1125133065369815E-4</v>
      </c>
      <c r="I138" s="33">
        <f>(G138*F134)/(B136*L134)</f>
        <v>5.8648565849757093</v>
      </c>
    </row>
    <row r="139" spans="1:15" x14ac:dyDescent="0.25">
      <c r="A139" s="53" t="s">
        <v>179</v>
      </c>
      <c r="B139" s="53"/>
      <c r="C139" s="53"/>
      <c r="D139" s="53"/>
      <c r="E139" s="53"/>
    </row>
    <row r="140" spans="1:15" x14ac:dyDescent="0.25">
      <c r="A140" s="34"/>
      <c r="B140" s="34"/>
      <c r="C140" s="34"/>
      <c r="D140" s="34"/>
      <c r="E140" s="34"/>
      <c r="F140" s="35"/>
      <c r="G140" s="35"/>
      <c r="H140" s="35"/>
      <c r="I140" s="35"/>
      <c r="J140" s="35"/>
      <c r="K140" s="35"/>
      <c r="L140" s="35"/>
      <c r="M140" s="35"/>
      <c r="N140" s="35"/>
      <c r="O140" s="35"/>
    </row>
    <row r="141" spans="1:15" x14ac:dyDescent="0.25">
      <c r="A141" s="36" t="s">
        <v>174</v>
      </c>
      <c r="B141" s="54" t="s">
        <v>180</v>
      </c>
      <c r="C141" s="55"/>
      <c r="D141" s="55"/>
      <c r="E141" s="55"/>
      <c r="F141" s="55"/>
      <c r="G141" s="55"/>
      <c r="H141" s="35"/>
      <c r="I141" s="35"/>
      <c r="J141" s="35"/>
      <c r="K141" s="35"/>
      <c r="L141" s="35"/>
      <c r="M141" s="35"/>
      <c r="N141" s="35"/>
      <c r="O141" s="35"/>
    </row>
    <row r="142" spans="1:15" x14ac:dyDescent="0.25">
      <c r="A142" s="36" t="s">
        <v>178</v>
      </c>
      <c r="B142" s="54" t="s">
        <v>181</v>
      </c>
      <c r="C142" s="55"/>
      <c r="D142" s="55"/>
      <c r="E142" s="55"/>
      <c r="F142" s="55"/>
      <c r="G142" s="55"/>
      <c r="H142" s="35"/>
      <c r="I142" s="35"/>
      <c r="J142" s="35"/>
      <c r="K142" s="35"/>
      <c r="L142" s="35"/>
      <c r="M142" s="35"/>
      <c r="N142" s="35"/>
      <c r="O142" s="35"/>
    </row>
    <row r="143" spans="1:15" x14ac:dyDescent="0.25">
      <c r="A143" s="34"/>
      <c r="B143" s="34"/>
      <c r="C143" s="34"/>
      <c r="D143" s="34"/>
      <c r="E143" s="34"/>
      <c r="F143" s="35"/>
      <c r="G143" s="35"/>
      <c r="H143" s="35"/>
      <c r="I143" s="35"/>
      <c r="J143" s="35"/>
      <c r="K143" s="35"/>
      <c r="L143" s="35"/>
      <c r="M143" s="35"/>
      <c r="N143" s="35"/>
      <c r="O143" s="35"/>
    </row>
    <row r="144" spans="1:15" x14ac:dyDescent="0.25">
      <c r="E144" s="56" t="s">
        <v>182</v>
      </c>
      <c r="F144" s="56"/>
      <c r="G144" s="56"/>
      <c r="H144" s="56"/>
      <c r="I144" s="56"/>
    </row>
    <row r="145" spans="5:9" x14ac:dyDescent="0.25">
      <c r="E145" s="57" t="s">
        <v>183</v>
      </c>
      <c r="F145" s="57"/>
      <c r="G145" s="57"/>
      <c r="H145" s="57"/>
      <c r="I145" s="57"/>
    </row>
    <row r="146" spans="5:9" x14ac:dyDescent="0.25">
      <c r="E146" s="37" t="s">
        <v>184</v>
      </c>
      <c r="F146" s="37" t="s">
        <v>185</v>
      </c>
      <c r="G146" s="37" t="s">
        <v>186</v>
      </c>
      <c r="H146" s="37" t="s">
        <v>187</v>
      </c>
      <c r="I146" s="37" t="s">
        <v>188</v>
      </c>
    </row>
    <row r="147" spans="5:9" ht="15.75" x14ac:dyDescent="0.25">
      <c r="E147" s="38" t="s">
        <v>189</v>
      </c>
      <c r="F147" s="39" t="s">
        <v>190</v>
      </c>
      <c r="G147" s="38" t="s">
        <v>191</v>
      </c>
      <c r="H147" s="38" t="s">
        <v>192</v>
      </c>
      <c r="I147" s="51" t="s">
        <v>193</v>
      </c>
    </row>
    <row r="148" spans="5:9" x14ac:dyDescent="0.25">
      <c r="E148" s="38" t="s">
        <v>194</v>
      </c>
      <c r="F148" s="38" t="s">
        <v>195</v>
      </c>
      <c r="G148" s="38">
        <f>(B138-0)/SQRT(I138)</f>
        <v>-7.3518956972546494</v>
      </c>
      <c r="H148" s="38"/>
      <c r="I148" s="52"/>
    </row>
    <row r="149" spans="5:9" x14ac:dyDescent="0.25">
      <c r="E149" s="33"/>
      <c r="F149" s="38">
        <f>_xlfn.T.INV(0.025,130)</f>
        <v>-1.9783804054470222</v>
      </c>
      <c r="G149" s="33"/>
      <c r="H149" s="38" t="s">
        <v>196</v>
      </c>
      <c r="I149" s="33"/>
    </row>
    <row r="150" spans="5:9" x14ac:dyDescent="0.25">
      <c r="E150" s="57" t="s">
        <v>197</v>
      </c>
      <c r="F150" s="57"/>
      <c r="G150" s="57"/>
      <c r="H150" s="57"/>
      <c r="I150" s="57"/>
    </row>
    <row r="151" spans="5:9" x14ac:dyDescent="0.25">
      <c r="E151" s="37" t="s">
        <v>184</v>
      </c>
      <c r="F151" s="37" t="s">
        <v>185</v>
      </c>
      <c r="G151" s="37" t="s">
        <v>186</v>
      </c>
      <c r="H151" s="37" t="s">
        <v>187</v>
      </c>
      <c r="I151" s="37" t="s">
        <v>188</v>
      </c>
    </row>
    <row r="152" spans="5:9" ht="15.75" x14ac:dyDescent="0.25">
      <c r="E152" s="38" t="s">
        <v>198</v>
      </c>
      <c r="F152" s="39" t="s">
        <v>190</v>
      </c>
      <c r="G152" s="38" t="s">
        <v>191</v>
      </c>
      <c r="H152" s="38" t="s">
        <v>199</v>
      </c>
      <c r="I152" s="51" t="s">
        <v>200</v>
      </c>
    </row>
    <row r="153" spans="5:9" x14ac:dyDescent="0.25">
      <c r="E153" s="38" t="s">
        <v>201</v>
      </c>
      <c r="F153" s="38" t="s">
        <v>202</v>
      </c>
      <c r="G153" s="38">
        <f>(B137-0)/SQRT(H138)</f>
        <v>41.261175093999015</v>
      </c>
      <c r="H153" s="38" t="s">
        <v>196</v>
      </c>
      <c r="I153" s="52"/>
    </row>
    <row r="154" spans="5:9" x14ac:dyDescent="0.25">
      <c r="E154" s="33"/>
      <c r="F154" s="38">
        <f>_xlfn.T.INV(0.975,130)</f>
        <v>1.9783804054470222</v>
      </c>
      <c r="G154" s="33"/>
      <c r="H154" s="33"/>
      <c r="I154" s="33"/>
    </row>
    <row r="155" spans="5:9" x14ac:dyDescent="0.25">
      <c r="E155" s="33"/>
      <c r="F155" s="40"/>
      <c r="G155" s="33"/>
      <c r="H155" s="33"/>
      <c r="I155" s="33"/>
    </row>
    <row r="156" spans="5:9" x14ac:dyDescent="0.25">
      <c r="E156" s="58" t="s">
        <v>203</v>
      </c>
      <c r="F156" s="58"/>
      <c r="G156" s="58"/>
      <c r="H156" s="58"/>
      <c r="I156" s="58"/>
    </row>
    <row r="157" spans="5:9" x14ac:dyDescent="0.25">
      <c r="E157" s="37" t="s">
        <v>184</v>
      </c>
      <c r="F157" s="37" t="s">
        <v>185</v>
      </c>
      <c r="G157" s="37" t="s">
        <v>186</v>
      </c>
      <c r="H157" s="37" t="s">
        <v>187</v>
      </c>
      <c r="I157" s="37" t="s">
        <v>188</v>
      </c>
    </row>
    <row r="158" spans="5:9" ht="15.75" x14ac:dyDescent="0.25">
      <c r="E158" s="38" t="s">
        <v>189</v>
      </c>
      <c r="F158" s="39" t="s">
        <v>190</v>
      </c>
      <c r="G158" s="38" t="s">
        <v>204</v>
      </c>
      <c r="H158" s="38" t="s">
        <v>205</v>
      </c>
      <c r="I158" s="51" t="s">
        <v>206</v>
      </c>
    </row>
    <row r="159" spans="5:9" x14ac:dyDescent="0.25">
      <c r="E159" s="38" t="s">
        <v>194</v>
      </c>
      <c r="F159" s="38" t="s">
        <v>207</v>
      </c>
      <c r="G159" s="38">
        <f>(M134/1)/(K134/130)</f>
        <v>1702.4845701376451</v>
      </c>
      <c r="H159" s="38" t="s">
        <v>196</v>
      </c>
      <c r="I159" s="52"/>
    </row>
    <row r="160" spans="5:9" x14ac:dyDescent="0.25">
      <c r="E160" s="33"/>
      <c r="F160" s="38">
        <f>_xlfn.F.INV.RT(0.05,1,130)</f>
        <v>3.9139890286567245</v>
      </c>
      <c r="G160" s="33"/>
      <c r="H160" s="40"/>
      <c r="I160" s="33"/>
    </row>
    <row r="161" spans="5:9" ht="15.75" thickBot="1" x14ac:dyDescent="0.3">
      <c r="E161" s="41"/>
      <c r="F161" s="41"/>
      <c r="G161" s="33"/>
      <c r="H161" s="33"/>
      <c r="I161" s="33"/>
    </row>
    <row r="162" spans="5:9" ht="15.75" thickBot="1" x14ac:dyDescent="0.3">
      <c r="E162" s="59" t="s">
        <v>208</v>
      </c>
      <c r="F162" s="60"/>
      <c r="G162" s="33"/>
      <c r="H162" s="33"/>
      <c r="I162" s="33"/>
    </row>
    <row r="163" spans="5:9" x14ac:dyDescent="0.25">
      <c r="E163" s="42" t="s">
        <v>209</v>
      </c>
      <c r="F163" s="43">
        <f>1-(K134/N134)</f>
        <v>0.92905806568933635</v>
      </c>
      <c r="G163" s="33"/>
      <c r="H163" s="33"/>
      <c r="I163" s="33"/>
    </row>
  </sheetData>
  <mergeCells count="11">
    <mergeCell ref="E150:I150"/>
    <mergeCell ref="I152:I153"/>
    <mergeCell ref="E156:I156"/>
    <mergeCell ref="I158:I159"/>
    <mergeCell ref="E162:F162"/>
    <mergeCell ref="I147:I148"/>
    <mergeCell ref="A139:E139"/>
    <mergeCell ref="B141:G141"/>
    <mergeCell ref="B142:G142"/>
    <mergeCell ref="E144:I144"/>
    <mergeCell ref="E145:I1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/>
  </sheetViews>
  <sheetFormatPr baseColWidth="10" defaultRowHeight="15" x14ac:dyDescent="0.25"/>
  <cols>
    <col min="1" max="1" width="17.25" bestFit="1" customWidth="1"/>
    <col min="2" max="2" width="15.875" bestFit="1" customWidth="1"/>
    <col min="3" max="3" width="14.375" bestFit="1" customWidth="1"/>
    <col min="4" max="4" width="12.75" bestFit="1" customWidth="1"/>
    <col min="5" max="5" width="11" bestFit="1" customWidth="1"/>
    <col min="6" max="6" width="13.25" bestFit="1" customWidth="1"/>
    <col min="7" max="9" width="12.75" bestFit="1" customWidth="1"/>
  </cols>
  <sheetData>
    <row r="1" spans="1:9" ht="15.75" thickBot="1" x14ac:dyDescent="0.3"/>
    <row r="2" spans="1:9" x14ac:dyDescent="0.25">
      <c r="A2" s="44" t="s">
        <v>210</v>
      </c>
      <c r="B2" s="44"/>
    </row>
    <row r="3" spans="1:9" x14ac:dyDescent="0.25">
      <c r="A3" s="45" t="s">
        <v>211</v>
      </c>
      <c r="B3" s="45">
        <v>0.96387658218743766</v>
      </c>
    </row>
    <row r="4" spans="1:9" x14ac:dyDescent="0.25">
      <c r="A4" s="45" t="s">
        <v>212</v>
      </c>
      <c r="B4" s="46">
        <v>0.92905806568933635</v>
      </c>
    </row>
    <row r="5" spans="1:9" x14ac:dyDescent="0.25">
      <c r="A5" s="45" t="s">
        <v>213</v>
      </c>
      <c r="B5" s="45">
        <v>0.92851235850233127</v>
      </c>
    </row>
    <row r="6" spans="1:9" x14ac:dyDescent="0.25">
      <c r="A6" s="45" t="s">
        <v>214</v>
      </c>
      <c r="B6" s="45">
        <v>2.6459407763281173</v>
      </c>
    </row>
    <row r="7" spans="1:9" ht="15.75" thickBot="1" x14ac:dyDescent="0.3">
      <c r="A7" s="47" t="s">
        <v>215</v>
      </c>
      <c r="B7" s="47">
        <v>132</v>
      </c>
    </row>
    <row r="9" spans="1:9" ht="15.75" thickBot="1" x14ac:dyDescent="0.3">
      <c r="A9" t="s">
        <v>216</v>
      </c>
    </row>
    <row r="10" spans="1:9" x14ac:dyDescent="0.25">
      <c r="A10" s="48"/>
      <c r="B10" s="48" t="s">
        <v>217</v>
      </c>
      <c r="C10" s="48" t="s">
        <v>218</v>
      </c>
      <c r="D10" s="48" t="s">
        <v>219</v>
      </c>
      <c r="E10" s="48" t="s">
        <v>220</v>
      </c>
      <c r="F10" s="48" t="s">
        <v>221</v>
      </c>
    </row>
    <row r="11" spans="1:9" x14ac:dyDescent="0.25">
      <c r="A11" s="45" t="s">
        <v>222</v>
      </c>
      <c r="B11" s="45">
        <v>1</v>
      </c>
      <c r="C11" s="45">
        <v>11919.098888093231</v>
      </c>
      <c r="D11" s="45">
        <v>11919.098888093231</v>
      </c>
      <c r="E11" s="45">
        <v>1702.4845701375098</v>
      </c>
      <c r="F11" s="49">
        <v>1.4742040075416235E-76</v>
      </c>
    </row>
    <row r="12" spans="1:9" x14ac:dyDescent="0.25">
      <c r="A12" s="45" t="s">
        <v>223</v>
      </c>
      <c r="B12" s="45">
        <v>130</v>
      </c>
      <c r="C12" s="46">
        <v>910.13033693865918</v>
      </c>
      <c r="D12" s="45">
        <v>7.0010025918358396</v>
      </c>
      <c r="E12" s="45"/>
      <c r="F12" s="45"/>
    </row>
    <row r="13" spans="1:9" ht="15.75" thickBot="1" x14ac:dyDescent="0.3">
      <c r="A13" s="47" t="s">
        <v>224</v>
      </c>
      <c r="B13" s="47">
        <v>131</v>
      </c>
      <c r="C13" s="47">
        <v>12829.22922503189</v>
      </c>
      <c r="D13" s="47"/>
      <c r="E13" s="47"/>
      <c r="F13" s="47"/>
    </row>
    <row r="14" spans="1:9" ht="15.75" thickBot="1" x14ac:dyDescent="0.3"/>
    <row r="15" spans="1:9" x14ac:dyDescent="0.25">
      <c r="A15" s="48"/>
      <c r="B15" s="48" t="s">
        <v>225</v>
      </c>
      <c r="C15" s="48" t="s">
        <v>214</v>
      </c>
      <c r="D15" s="48" t="s">
        <v>226</v>
      </c>
      <c r="E15" s="48" t="s">
        <v>227</v>
      </c>
      <c r="F15" s="48" t="s">
        <v>228</v>
      </c>
      <c r="G15" s="48" t="s">
        <v>229</v>
      </c>
      <c r="H15" s="48" t="s">
        <v>230</v>
      </c>
      <c r="I15" s="48" t="s">
        <v>231</v>
      </c>
    </row>
    <row r="16" spans="1:9" x14ac:dyDescent="0.25">
      <c r="A16" s="45" t="s">
        <v>232</v>
      </c>
      <c r="B16" s="45">
        <v>-17.804428393750968</v>
      </c>
      <c r="C16" s="45">
        <v>2.4217465980105581</v>
      </c>
      <c r="D16" s="45">
        <v>-7.3518956972530223</v>
      </c>
      <c r="E16" s="49">
        <v>1.9411012564492119E-11</v>
      </c>
      <c r="F16" s="45">
        <v>-22.595564410213044</v>
      </c>
      <c r="G16" s="45">
        <v>-13.013292377288892</v>
      </c>
      <c r="H16" s="45">
        <v>-22.595564410213044</v>
      </c>
      <c r="I16" s="45">
        <v>-13.013292377288892</v>
      </c>
    </row>
    <row r="17" spans="1:9" ht="15.75" thickBot="1" x14ac:dyDescent="0.3">
      <c r="A17" s="47" t="s">
        <v>1</v>
      </c>
      <c r="B17" s="47">
        <v>1.0201205609700954</v>
      </c>
      <c r="C17" s="47">
        <v>2.4723497540875935E-2</v>
      </c>
      <c r="D17" s="47">
        <v>41.261175093997373</v>
      </c>
      <c r="E17" s="50">
        <v>1.4742040075416655E-76</v>
      </c>
      <c r="F17" s="47">
        <v>0.97120807788110886</v>
      </c>
      <c r="G17" s="47">
        <v>1.0690330440590821</v>
      </c>
      <c r="H17" s="47">
        <v>0.97120807788110886</v>
      </c>
      <c r="I17" s="47">
        <v>1.0690330440590821</v>
      </c>
    </row>
    <row r="21" spans="1:9" x14ac:dyDescent="0.25">
      <c r="A21" t="s">
        <v>233</v>
      </c>
    </row>
    <row r="22" spans="1:9" ht="15.75" thickBot="1" x14ac:dyDescent="0.3"/>
    <row r="23" spans="1:9" x14ac:dyDescent="0.25">
      <c r="A23" s="48" t="s">
        <v>234</v>
      </c>
      <c r="B23" s="48" t="s">
        <v>235</v>
      </c>
      <c r="C23" s="48" t="s">
        <v>236</v>
      </c>
    </row>
    <row r="24" spans="1:9" x14ac:dyDescent="0.25">
      <c r="A24" s="45">
        <v>1</v>
      </c>
      <c r="B24" s="45">
        <v>62.795297128496273</v>
      </c>
      <c r="C24" s="45">
        <v>2.713582871503732</v>
      </c>
    </row>
    <row r="25" spans="1:9" x14ac:dyDescent="0.25">
      <c r="A25" s="45">
        <v>2</v>
      </c>
      <c r="B25" s="45">
        <v>63.723606838979052</v>
      </c>
      <c r="C25" s="45">
        <v>2.7749931610209444</v>
      </c>
    </row>
    <row r="26" spans="1:9" x14ac:dyDescent="0.25">
      <c r="A26" s="45">
        <v>3</v>
      </c>
      <c r="B26" s="45">
        <v>63.488979109955935</v>
      </c>
      <c r="C26" s="45">
        <v>3.5466108900440645</v>
      </c>
    </row>
    <row r="27" spans="1:9" x14ac:dyDescent="0.25">
      <c r="A27" s="45">
        <v>4</v>
      </c>
      <c r="B27" s="45">
        <v>63.805216483856668</v>
      </c>
      <c r="C27" s="45">
        <v>3.7070635161433358</v>
      </c>
    </row>
    <row r="28" spans="1:9" x14ac:dyDescent="0.25">
      <c r="A28" s="45">
        <v>5</v>
      </c>
      <c r="B28" s="45">
        <v>64.947751512143171</v>
      </c>
      <c r="C28" s="45">
        <v>3.1935384878568271</v>
      </c>
    </row>
    <row r="29" spans="1:9" x14ac:dyDescent="0.25">
      <c r="A29" s="45">
        <v>6</v>
      </c>
      <c r="B29" s="45">
        <v>66.110688951649081</v>
      </c>
      <c r="C29" s="45">
        <v>2.6180910483509194</v>
      </c>
    </row>
    <row r="30" spans="1:9" x14ac:dyDescent="0.25">
      <c r="A30" s="45">
        <v>7</v>
      </c>
      <c r="B30" s="45">
        <v>68.81400843821983</v>
      </c>
      <c r="C30" s="45">
        <v>0.24600156178017585</v>
      </c>
    </row>
    <row r="31" spans="1:9" x14ac:dyDescent="0.25">
      <c r="A31" s="45">
        <v>8</v>
      </c>
      <c r="B31" s="45">
        <v>68.701795176513116</v>
      </c>
      <c r="C31" s="45">
        <v>0.49032482348688688</v>
      </c>
    </row>
    <row r="32" spans="1:9" x14ac:dyDescent="0.25">
      <c r="A32" s="45">
        <v>9</v>
      </c>
      <c r="B32" s="45">
        <v>70.93585920503763</v>
      </c>
      <c r="C32" s="45">
        <v>-1.8757592050376246</v>
      </c>
    </row>
    <row r="33" spans="1:3" x14ac:dyDescent="0.25">
      <c r="A33" s="45">
        <v>10</v>
      </c>
      <c r="B33" s="45">
        <v>72.333424373566658</v>
      </c>
      <c r="C33" s="45">
        <v>-3.0342743735666602</v>
      </c>
    </row>
    <row r="34" spans="1:3" x14ac:dyDescent="0.25">
      <c r="A34" s="45">
        <v>11</v>
      </c>
      <c r="B34" s="45">
        <v>71.374511046254781</v>
      </c>
      <c r="C34" s="45">
        <v>-1.8820010462547856</v>
      </c>
    </row>
    <row r="35" spans="1:3" x14ac:dyDescent="0.25">
      <c r="A35" s="45">
        <v>12</v>
      </c>
      <c r="B35" s="45">
        <v>68.3957590082221</v>
      </c>
      <c r="C35" s="45">
        <v>1.404100991777895</v>
      </c>
    </row>
    <row r="36" spans="1:3" x14ac:dyDescent="0.25">
      <c r="A36" s="45">
        <v>13</v>
      </c>
      <c r="B36" s="45">
        <v>66.06988412921028</v>
      </c>
      <c r="C36" s="45">
        <v>4.1413258707897143</v>
      </c>
    </row>
    <row r="37" spans="1:3" x14ac:dyDescent="0.25">
      <c r="A37" s="45">
        <v>14</v>
      </c>
      <c r="B37" s="45">
        <v>69.089440989681762</v>
      </c>
      <c r="C37" s="45">
        <v>1.709449010318238</v>
      </c>
    </row>
    <row r="38" spans="1:3" x14ac:dyDescent="0.25">
      <c r="A38" s="45">
        <v>15</v>
      </c>
      <c r="B38" s="45">
        <v>69.201654251388476</v>
      </c>
      <c r="C38" s="45">
        <v>1.9504557486115175</v>
      </c>
    </row>
    <row r="39" spans="1:3" x14ac:dyDescent="0.25">
      <c r="A39" s="45">
        <v>16</v>
      </c>
      <c r="B39" s="45">
        <v>70.752237504063018</v>
      </c>
      <c r="C39" s="45">
        <v>0.62840249593698161</v>
      </c>
    </row>
    <row r="40" spans="1:3" x14ac:dyDescent="0.25">
      <c r="A40" s="45">
        <v>17</v>
      </c>
      <c r="B40" s="45">
        <v>69.813726587970521</v>
      </c>
      <c r="C40" s="45">
        <v>1.5769634120294853</v>
      </c>
    </row>
    <row r="41" spans="1:3" x14ac:dyDescent="0.25">
      <c r="A41" s="45">
        <v>18</v>
      </c>
      <c r="B41" s="45">
        <v>69.487288008460084</v>
      </c>
      <c r="C41" s="45">
        <v>1.8634019915399165</v>
      </c>
    </row>
    <row r="42" spans="1:3" x14ac:dyDescent="0.25">
      <c r="A42" s="45">
        <v>19</v>
      </c>
      <c r="B42" s="45">
        <v>70.068756728213046</v>
      </c>
      <c r="C42" s="45">
        <v>1.2541832717869568</v>
      </c>
    </row>
    <row r="43" spans="1:3" x14ac:dyDescent="0.25">
      <c r="A43" s="45">
        <v>20</v>
      </c>
      <c r="B43" s="45">
        <v>69.375074746753384</v>
      </c>
      <c r="C43" s="45">
        <v>1.979315253246611</v>
      </c>
    </row>
    <row r="44" spans="1:3" x14ac:dyDescent="0.25">
      <c r="A44" s="45">
        <v>21</v>
      </c>
      <c r="B44" s="45">
        <v>68.895618083097432</v>
      </c>
      <c r="C44" s="45">
        <v>2.3805919169025742</v>
      </c>
    </row>
    <row r="45" spans="1:3" x14ac:dyDescent="0.25">
      <c r="A45" s="45">
        <v>22</v>
      </c>
      <c r="B45" s="45">
        <v>68.008113195053468</v>
      </c>
      <c r="C45" s="45">
        <v>3.1770768049465374</v>
      </c>
    </row>
    <row r="46" spans="1:3" x14ac:dyDescent="0.25">
      <c r="A46" s="45">
        <v>23</v>
      </c>
      <c r="B46" s="45">
        <v>68.926221699926543</v>
      </c>
      <c r="C46" s="45">
        <v>2.2122283000734626</v>
      </c>
    </row>
    <row r="47" spans="1:3" x14ac:dyDescent="0.25">
      <c r="A47" s="45">
        <v>24</v>
      </c>
      <c r="B47" s="45">
        <v>70.27278084040708</v>
      </c>
      <c r="C47" s="45">
        <v>0.92433915959291824</v>
      </c>
    </row>
    <row r="48" spans="1:3" x14ac:dyDescent="0.25">
      <c r="A48" s="45">
        <v>25</v>
      </c>
      <c r="B48" s="45">
        <v>72.09879664454354</v>
      </c>
      <c r="C48" s="45">
        <v>-0.41341664454354543</v>
      </c>
    </row>
    <row r="49" spans="1:3" x14ac:dyDescent="0.25">
      <c r="A49" s="45">
        <v>26</v>
      </c>
      <c r="B49" s="45">
        <v>72.017186999665924</v>
      </c>
      <c r="C49" s="45">
        <v>0.2620630003340807</v>
      </c>
    </row>
    <row r="50" spans="1:3" x14ac:dyDescent="0.25">
      <c r="A50" s="45">
        <v>27</v>
      </c>
      <c r="B50" s="45">
        <v>72.251814728689055</v>
      </c>
      <c r="C50" s="45">
        <v>0.20914527131094474</v>
      </c>
    </row>
    <row r="51" spans="1:3" x14ac:dyDescent="0.25">
      <c r="A51" s="45">
        <v>28</v>
      </c>
      <c r="B51" s="45">
        <v>72.925094298929309</v>
      </c>
      <c r="C51" s="45">
        <v>-0.1305142989293131</v>
      </c>
    </row>
    <row r="52" spans="1:3" x14ac:dyDescent="0.25">
      <c r="A52" s="45">
        <v>29</v>
      </c>
      <c r="B52" s="45">
        <v>73.965617271118802</v>
      </c>
      <c r="C52" s="45">
        <v>-1.0958572711188026</v>
      </c>
    </row>
    <row r="53" spans="1:3" x14ac:dyDescent="0.25">
      <c r="A53" s="45">
        <v>30</v>
      </c>
      <c r="B53" s="45">
        <v>72.72107018673529</v>
      </c>
      <c r="C53" s="45">
        <v>0.23153981326471751</v>
      </c>
    </row>
    <row r="54" spans="1:3" x14ac:dyDescent="0.25">
      <c r="A54" s="45">
        <v>31</v>
      </c>
      <c r="B54" s="45">
        <v>72.027388205275642</v>
      </c>
      <c r="C54" s="45">
        <v>0.89447179472435323</v>
      </c>
    </row>
    <row r="55" spans="1:3" x14ac:dyDescent="0.25">
      <c r="A55" s="45">
        <v>32</v>
      </c>
      <c r="B55" s="45">
        <v>71.588736364058491</v>
      </c>
      <c r="C55" s="45">
        <v>1.4149636359415041</v>
      </c>
    </row>
    <row r="56" spans="1:3" x14ac:dyDescent="0.25">
      <c r="A56" s="45">
        <v>33</v>
      </c>
      <c r="B56" s="45">
        <v>70.946060410647334</v>
      </c>
      <c r="C56" s="45">
        <v>1.9585495893526712</v>
      </c>
    </row>
    <row r="57" spans="1:3" x14ac:dyDescent="0.25">
      <c r="A57" s="45">
        <v>34</v>
      </c>
      <c r="B57" s="45">
        <v>70.956261616257038</v>
      </c>
      <c r="C57" s="45">
        <v>1.8840383837429613</v>
      </c>
    </row>
    <row r="58" spans="1:3" x14ac:dyDescent="0.25">
      <c r="A58" s="45">
        <v>35</v>
      </c>
      <c r="B58" s="45">
        <v>73.006703943806926</v>
      </c>
      <c r="C58" s="45">
        <v>-2.5073943806930288E-2</v>
      </c>
    </row>
    <row r="59" spans="1:3" x14ac:dyDescent="0.25">
      <c r="A59" s="45">
        <v>36</v>
      </c>
      <c r="B59" s="45">
        <v>75.34278002842845</v>
      </c>
      <c r="C59" s="45">
        <v>-1.8878400284284567</v>
      </c>
    </row>
    <row r="60" spans="1:3" x14ac:dyDescent="0.25">
      <c r="A60" s="45">
        <v>37</v>
      </c>
      <c r="B60" s="45">
        <v>76.51591867354405</v>
      </c>
      <c r="C60" s="45">
        <v>-2.3936886735440481</v>
      </c>
    </row>
    <row r="61" spans="1:3" x14ac:dyDescent="0.25">
      <c r="A61" s="45">
        <v>38</v>
      </c>
      <c r="B61" s="45">
        <v>78.025697103779791</v>
      </c>
      <c r="C61" s="45">
        <v>-3.4568171037797981</v>
      </c>
    </row>
    <row r="62" spans="1:3" x14ac:dyDescent="0.25">
      <c r="A62" s="45">
        <v>39</v>
      </c>
      <c r="B62" s="45">
        <v>79.647688795722246</v>
      </c>
      <c r="C62" s="45">
        <v>-4.8778087957222453</v>
      </c>
    </row>
    <row r="63" spans="1:3" x14ac:dyDescent="0.25">
      <c r="A63" s="45">
        <v>40</v>
      </c>
      <c r="B63" s="45">
        <v>80.351571982791612</v>
      </c>
      <c r="C63" s="45">
        <v>-5.4925819827916058</v>
      </c>
    </row>
    <row r="64" spans="1:3" x14ac:dyDescent="0.25">
      <c r="A64" s="45">
        <v>41</v>
      </c>
      <c r="B64" s="45">
        <v>81.830746796198255</v>
      </c>
      <c r="C64" s="45">
        <v>-6.7585467961982602</v>
      </c>
    </row>
    <row r="65" spans="1:3" x14ac:dyDescent="0.25">
      <c r="A65" s="45">
        <v>42</v>
      </c>
      <c r="B65" s="45">
        <v>80.473986450108029</v>
      </c>
      <c r="C65" s="45">
        <v>-5.1631264501080238</v>
      </c>
    </row>
    <row r="66" spans="1:3" x14ac:dyDescent="0.25">
      <c r="A66" s="45">
        <v>43</v>
      </c>
      <c r="B66" s="45">
        <v>79.54567673962525</v>
      </c>
      <c r="C66" s="45">
        <v>-4.1301567396252494</v>
      </c>
    </row>
    <row r="67" spans="1:3" x14ac:dyDescent="0.25">
      <c r="A67" s="45">
        <v>44</v>
      </c>
      <c r="B67" s="45">
        <v>79.861914113525955</v>
      </c>
      <c r="C67" s="45">
        <v>-4.4697541135259513</v>
      </c>
    </row>
    <row r="68" spans="1:3" x14ac:dyDescent="0.25">
      <c r="A68" s="45">
        <v>45</v>
      </c>
      <c r="B68" s="45">
        <v>80.514791272546816</v>
      </c>
      <c r="C68" s="45">
        <v>-4.8898612725468098</v>
      </c>
    </row>
    <row r="69" spans="1:3" x14ac:dyDescent="0.25">
      <c r="A69" s="45">
        <v>46</v>
      </c>
      <c r="B69" s="45">
        <v>82.351008282293009</v>
      </c>
      <c r="C69" s="45">
        <v>-6.5825582822930073</v>
      </c>
    </row>
    <row r="70" spans="1:3" x14ac:dyDescent="0.25">
      <c r="A70" s="45">
        <v>47</v>
      </c>
      <c r="B70" s="45">
        <v>83.014086646923559</v>
      </c>
      <c r="C70" s="45">
        <v>-7.1402066469235592</v>
      </c>
    </row>
    <row r="71" spans="1:3" x14ac:dyDescent="0.25">
      <c r="A71" s="45">
        <v>48</v>
      </c>
      <c r="B71" s="45">
        <v>83.401732460092191</v>
      </c>
      <c r="C71" s="45">
        <v>-7.2100224600921905</v>
      </c>
    </row>
    <row r="72" spans="1:3" x14ac:dyDescent="0.25">
      <c r="A72" s="45">
        <v>49</v>
      </c>
      <c r="B72" s="45">
        <v>81.830746796198255</v>
      </c>
      <c r="C72" s="45">
        <v>-5.082286796198261</v>
      </c>
    </row>
    <row r="73" spans="1:3" x14ac:dyDescent="0.25">
      <c r="A73" s="45">
        <v>50</v>
      </c>
      <c r="B73" s="45">
        <v>81.973563674734066</v>
      </c>
      <c r="C73" s="45">
        <v>-4.756353674734072</v>
      </c>
    </row>
    <row r="74" spans="1:3" x14ac:dyDescent="0.25">
      <c r="A74" s="45">
        <v>51</v>
      </c>
      <c r="B74" s="45">
        <v>81.820545590588551</v>
      </c>
      <c r="C74" s="45">
        <v>-4.5090755905885516</v>
      </c>
    </row>
    <row r="75" spans="1:3" x14ac:dyDescent="0.25">
      <c r="A75" s="45">
        <v>52</v>
      </c>
      <c r="B75" s="45">
        <v>82.269398637415392</v>
      </c>
      <c r="C75" s="45">
        <v>-4.8463186374153935</v>
      </c>
    </row>
    <row r="76" spans="1:3" x14ac:dyDescent="0.25">
      <c r="A76" s="45">
        <v>53</v>
      </c>
      <c r="B76" s="45">
        <v>81.840948001807959</v>
      </c>
      <c r="C76" s="45">
        <v>-4.1855680018079653</v>
      </c>
    </row>
    <row r="77" spans="1:3" x14ac:dyDescent="0.25">
      <c r="A77" s="45">
        <v>54</v>
      </c>
      <c r="B77" s="45">
        <v>79.229439365724517</v>
      </c>
      <c r="C77" s="45">
        <v>-1.509769365724523</v>
      </c>
    </row>
    <row r="78" spans="1:3" x14ac:dyDescent="0.25">
      <c r="A78" s="45">
        <v>55</v>
      </c>
      <c r="B78" s="45">
        <v>77.627850085001455</v>
      </c>
      <c r="C78" s="45">
        <v>7.5039914998541235E-2</v>
      </c>
    </row>
    <row r="79" spans="1:3" x14ac:dyDescent="0.25">
      <c r="A79" s="45">
        <v>56</v>
      </c>
      <c r="B79" s="45">
        <v>78.994811636701385</v>
      </c>
      <c r="C79" s="45">
        <v>-1.260051636701391</v>
      </c>
    </row>
    <row r="80" spans="1:3" x14ac:dyDescent="0.25">
      <c r="A80" s="45">
        <v>57</v>
      </c>
      <c r="B80" s="45">
        <v>80.524992478156534</v>
      </c>
      <c r="C80" s="45">
        <v>-2.5676624781565351</v>
      </c>
    </row>
    <row r="81" spans="1:3" x14ac:dyDescent="0.25">
      <c r="A81" s="45">
        <v>58</v>
      </c>
      <c r="B81" s="45">
        <v>80.392376805230427</v>
      </c>
      <c r="C81" s="45">
        <v>-2.3076768052304288</v>
      </c>
    </row>
    <row r="82" spans="1:3" x14ac:dyDescent="0.25">
      <c r="A82" s="45">
        <v>59</v>
      </c>
      <c r="B82" s="45">
        <v>79.617085178893149</v>
      </c>
      <c r="C82" s="45">
        <v>-1.6391351788931416</v>
      </c>
    </row>
    <row r="83" spans="1:3" x14ac:dyDescent="0.25">
      <c r="A83" s="45">
        <v>60</v>
      </c>
      <c r="B83" s="45">
        <v>78.484751356216336</v>
      </c>
      <c r="C83" s="45">
        <v>-0.43751135621633352</v>
      </c>
    </row>
    <row r="84" spans="1:3" x14ac:dyDescent="0.25">
      <c r="A84" s="45">
        <v>61</v>
      </c>
      <c r="B84" s="45">
        <v>78.331733272070821</v>
      </c>
      <c r="C84" s="45">
        <v>-5.1923272070823145E-2</v>
      </c>
    </row>
    <row r="85" spans="1:3" x14ac:dyDescent="0.25">
      <c r="A85" s="45">
        <v>62</v>
      </c>
      <c r="B85" s="45">
        <v>78.872397169384968</v>
      </c>
      <c r="C85" s="45">
        <v>-0.24491716938496211</v>
      </c>
    </row>
    <row r="86" spans="1:3" x14ac:dyDescent="0.25">
      <c r="A86" s="45">
        <v>63</v>
      </c>
      <c r="B86" s="45">
        <v>79.810908085477465</v>
      </c>
      <c r="C86" s="45">
        <v>-1.0216580854774691</v>
      </c>
    </row>
    <row r="87" spans="1:3" x14ac:dyDescent="0.25">
      <c r="A87" s="45">
        <v>64</v>
      </c>
      <c r="B87" s="45">
        <v>79.127427309627492</v>
      </c>
      <c r="C87" s="45">
        <v>-0.13888730962749207</v>
      </c>
    </row>
    <row r="88" spans="1:3" x14ac:dyDescent="0.25">
      <c r="A88" s="45">
        <v>65</v>
      </c>
      <c r="B88" s="45">
        <v>78.872397169384968</v>
      </c>
      <c r="C88" s="45">
        <v>0.33629283061503656</v>
      </c>
    </row>
    <row r="89" spans="1:3" x14ac:dyDescent="0.25">
      <c r="A89" s="45">
        <v>66</v>
      </c>
      <c r="B89" s="45">
        <v>79.617085178893149</v>
      </c>
      <c r="C89" s="45">
        <v>-0.22238517889314835</v>
      </c>
    </row>
    <row r="90" spans="1:3" x14ac:dyDescent="0.25">
      <c r="A90" s="45">
        <v>67</v>
      </c>
      <c r="B90" s="45">
        <v>79.321250216211808</v>
      </c>
      <c r="C90" s="45">
        <v>0.10907978378818939</v>
      </c>
    </row>
    <row r="91" spans="1:3" x14ac:dyDescent="0.25">
      <c r="A91" s="45">
        <v>68</v>
      </c>
      <c r="B91" s="45">
        <v>79.596682767673741</v>
      </c>
      <c r="C91" s="45">
        <v>-0.10010276767374648</v>
      </c>
    </row>
    <row r="92" spans="1:3" x14ac:dyDescent="0.25">
      <c r="A92" s="45">
        <v>69</v>
      </c>
      <c r="B92" s="45">
        <v>80.055737020110286</v>
      </c>
      <c r="C92" s="45">
        <v>-0.32629702011028883</v>
      </c>
    </row>
    <row r="93" spans="1:3" x14ac:dyDescent="0.25">
      <c r="A93" s="45">
        <v>70</v>
      </c>
      <c r="B93" s="45">
        <v>78.831592346946181</v>
      </c>
      <c r="C93" s="45">
        <v>0.69088765305382083</v>
      </c>
    </row>
    <row r="94" spans="1:3" x14ac:dyDescent="0.25">
      <c r="A94" s="45">
        <v>71</v>
      </c>
      <c r="B94" s="45">
        <v>78.627568234752147</v>
      </c>
      <c r="C94" s="45">
        <v>0.72295176524785631</v>
      </c>
    </row>
    <row r="95" spans="1:3" x14ac:dyDescent="0.25">
      <c r="A95" s="45">
        <v>72</v>
      </c>
      <c r="B95" s="45">
        <v>78.413342916948423</v>
      </c>
      <c r="C95" s="45">
        <v>1.1463070830515818</v>
      </c>
    </row>
    <row r="96" spans="1:3" x14ac:dyDescent="0.25">
      <c r="A96" s="45">
        <v>73</v>
      </c>
      <c r="B96" s="45">
        <v>79.290646599382725</v>
      </c>
      <c r="C96" s="45">
        <v>0.6558634006172781</v>
      </c>
    </row>
    <row r="97" spans="1:3" x14ac:dyDescent="0.25">
      <c r="A97" s="45">
        <v>74</v>
      </c>
      <c r="B97" s="45">
        <v>80.708614179131132</v>
      </c>
      <c r="C97" s="45">
        <v>-0.2578241791311342</v>
      </c>
    </row>
    <row r="98" spans="1:3" x14ac:dyDescent="0.25">
      <c r="A98" s="45">
        <v>75</v>
      </c>
      <c r="B98" s="45">
        <v>82.330605871073587</v>
      </c>
      <c r="C98" s="45">
        <v>-1.5626858710735831</v>
      </c>
    </row>
    <row r="99" spans="1:3" x14ac:dyDescent="0.25">
      <c r="A99" s="45">
        <v>76</v>
      </c>
      <c r="B99" s="45">
        <v>82.208191403757198</v>
      </c>
      <c r="C99" s="45">
        <v>-1.0705914037571915</v>
      </c>
    </row>
    <row r="100" spans="1:3" x14ac:dyDescent="0.25">
      <c r="A100" s="45">
        <v>77</v>
      </c>
      <c r="B100" s="45">
        <v>82.024569702782571</v>
      </c>
      <c r="C100" s="45">
        <v>-0.49445970278257789</v>
      </c>
    </row>
    <row r="101" spans="1:3" x14ac:dyDescent="0.25">
      <c r="A101" s="45">
        <v>78</v>
      </c>
      <c r="B101" s="45">
        <v>81.555314244736337</v>
      </c>
      <c r="C101" s="45">
        <v>5.0775755263657629E-2</v>
      </c>
    </row>
    <row r="102" spans="1:3" x14ac:dyDescent="0.25">
      <c r="A102" s="45">
        <v>79</v>
      </c>
      <c r="B102" s="45">
        <v>81.228875665225885</v>
      </c>
      <c r="C102" s="45">
        <v>0.500684334774121</v>
      </c>
    </row>
    <row r="103" spans="1:3" x14ac:dyDescent="0.25">
      <c r="A103" s="45">
        <v>80</v>
      </c>
      <c r="B103" s="45">
        <v>81.983764880343756</v>
      </c>
      <c r="C103" s="45">
        <v>-8.8154880343751074E-2</v>
      </c>
    </row>
    <row r="104" spans="1:3" x14ac:dyDescent="0.25">
      <c r="A104" s="45">
        <v>81</v>
      </c>
      <c r="B104" s="45">
        <v>82.626440833754927</v>
      </c>
      <c r="C104" s="45">
        <v>-0.61958083375492379</v>
      </c>
    </row>
    <row r="105" spans="1:3" x14ac:dyDescent="0.25">
      <c r="A105" s="45">
        <v>82</v>
      </c>
      <c r="B105" s="45">
        <v>82.891672179607141</v>
      </c>
      <c r="C105" s="45">
        <v>-0.74967217960714549</v>
      </c>
    </row>
    <row r="106" spans="1:3" x14ac:dyDescent="0.25">
      <c r="A106" s="45">
        <v>83</v>
      </c>
      <c r="B106" s="45">
        <v>82.228593814976591</v>
      </c>
      <c r="C106" s="45">
        <v>2.1676185023409289E-2</v>
      </c>
    </row>
    <row r="107" spans="1:3" x14ac:dyDescent="0.25">
      <c r="A107" s="45">
        <v>84</v>
      </c>
      <c r="B107" s="45">
        <v>84.207627703258566</v>
      </c>
      <c r="C107" s="45">
        <v>-1.7379377032585666</v>
      </c>
    </row>
    <row r="108" spans="1:3" x14ac:dyDescent="0.25">
      <c r="A108" s="45">
        <v>85</v>
      </c>
      <c r="B108" s="45">
        <v>82.901873385216845</v>
      </c>
      <c r="C108" s="45">
        <v>9.9156614783154851E-2</v>
      </c>
    </row>
    <row r="109" spans="1:3" x14ac:dyDescent="0.25">
      <c r="A109" s="45">
        <v>86</v>
      </c>
      <c r="B109" s="45">
        <v>80.912638291325166</v>
      </c>
      <c r="C109" s="45">
        <v>3.042581708674831</v>
      </c>
    </row>
    <row r="110" spans="1:3" x14ac:dyDescent="0.25">
      <c r="A110" s="45">
        <v>87</v>
      </c>
      <c r="B110" s="45">
        <v>84.656480750085407</v>
      </c>
      <c r="C110" s="45">
        <v>-0.20943075008540291</v>
      </c>
    </row>
    <row r="111" spans="1:3" x14ac:dyDescent="0.25">
      <c r="A111" s="45">
        <v>88</v>
      </c>
      <c r="B111" s="45">
        <v>83.269116787166084</v>
      </c>
      <c r="C111" s="45">
        <v>1.6315032128339197</v>
      </c>
    </row>
    <row r="112" spans="1:3" x14ac:dyDescent="0.25">
      <c r="A112" s="45">
        <v>89</v>
      </c>
      <c r="B112" s="45">
        <v>83.238513170336972</v>
      </c>
      <c r="C112" s="45">
        <v>1.8854368296630213</v>
      </c>
    </row>
    <row r="113" spans="1:3" x14ac:dyDescent="0.25">
      <c r="A113" s="45">
        <v>90</v>
      </c>
      <c r="B113" s="45">
        <v>85.299156703496564</v>
      </c>
      <c r="C113" s="45">
        <v>-8.5846703496557097E-2</v>
      </c>
    </row>
    <row r="114" spans="1:3" x14ac:dyDescent="0.25">
      <c r="A114" s="45">
        <v>91</v>
      </c>
      <c r="B114" s="45">
        <v>86.584508610318892</v>
      </c>
      <c r="C114" s="45">
        <v>-1.2133486103188886</v>
      </c>
    </row>
    <row r="115" spans="1:3" x14ac:dyDescent="0.25">
      <c r="A115" s="45">
        <v>92</v>
      </c>
      <c r="B115" s="45">
        <v>88.685956965917299</v>
      </c>
      <c r="C115" s="45">
        <v>-2.9049969659173058</v>
      </c>
    </row>
    <row r="116" spans="1:3" x14ac:dyDescent="0.25">
      <c r="A116" s="45">
        <v>93</v>
      </c>
      <c r="B116" s="45">
        <v>88.675755760307581</v>
      </c>
      <c r="C116" s="45">
        <v>-2.2809757603075838</v>
      </c>
    </row>
    <row r="117" spans="1:3" x14ac:dyDescent="0.25">
      <c r="A117" s="45">
        <v>94</v>
      </c>
      <c r="B117" s="45">
        <v>87.645433993727792</v>
      </c>
      <c r="C117" s="45">
        <v>-0.6613439937277974</v>
      </c>
    </row>
    <row r="118" spans="1:3" x14ac:dyDescent="0.25">
      <c r="A118" s="45">
        <v>95</v>
      </c>
      <c r="B118" s="45">
        <v>88.175896685432249</v>
      </c>
      <c r="C118" s="45">
        <v>-0.66729668543224818</v>
      </c>
    </row>
    <row r="119" spans="1:3" x14ac:dyDescent="0.25">
      <c r="A119" s="45">
        <v>96</v>
      </c>
      <c r="B119" s="45">
        <v>89.797888377374704</v>
      </c>
      <c r="C119" s="45">
        <v>-1.74574837737471</v>
      </c>
    </row>
    <row r="120" spans="1:3" x14ac:dyDescent="0.25">
      <c r="A120" s="45">
        <v>97</v>
      </c>
      <c r="B120" s="45">
        <v>89.634669087619471</v>
      </c>
      <c r="C120" s="45">
        <v>-0.44612908761946812</v>
      </c>
    </row>
    <row r="121" spans="1:3" x14ac:dyDescent="0.25">
      <c r="A121" s="45">
        <v>98</v>
      </c>
      <c r="B121" s="45">
        <v>90.063119723226919</v>
      </c>
      <c r="C121" s="45">
        <v>0.26670027677307928</v>
      </c>
    </row>
    <row r="122" spans="1:3" x14ac:dyDescent="0.25">
      <c r="A122" s="45">
        <v>99</v>
      </c>
      <c r="B122" s="45">
        <v>90.522173975663463</v>
      </c>
      <c r="C122" s="45">
        <v>0.66006602433652972</v>
      </c>
    </row>
    <row r="123" spans="1:3" x14ac:dyDescent="0.25">
      <c r="A123" s="45">
        <v>100</v>
      </c>
      <c r="B123" s="45">
        <v>90.083522134446326</v>
      </c>
      <c r="C123" s="45">
        <v>1.5510778655536797</v>
      </c>
    </row>
    <row r="124" spans="1:3" x14ac:dyDescent="0.25">
      <c r="A124" s="45">
        <v>101</v>
      </c>
      <c r="B124" s="45">
        <v>91.47088609736565</v>
      </c>
      <c r="C124" s="45">
        <v>0.6308539026343567</v>
      </c>
    </row>
    <row r="125" spans="1:3" x14ac:dyDescent="0.25">
      <c r="A125" s="45">
        <v>102</v>
      </c>
      <c r="B125" s="45">
        <v>92.470604247116341</v>
      </c>
      <c r="C125" s="45">
        <v>7.2915752883659479E-2</v>
      </c>
    </row>
    <row r="126" spans="1:3" x14ac:dyDescent="0.25">
      <c r="A126" s="45">
        <v>103</v>
      </c>
      <c r="B126" s="45">
        <v>92.756238004187963</v>
      </c>
      <c r="C126" s="45">
        <v>0.26849199581204175</v>
      </c>
    </row>
    <row r="127" spans="1:3" x14ac:dyDescent="0.25">
      <c r="A127" s="45">
        <v>104</v>
      </c>
      <c r="B127" s="45">
        <v>91.501489714194761</v>
      </c>
      <c r="C127" s="45">
        <v>1.2256402858052411</v>
      </c>
    </row>
    <row r="128" spans="1:3" x14ac:dyDescent="0.25">
      <c r="A128" s="45">
        <v>105</v>
      </c>
      <c r="B128" s="45">
        <v>91.246459573952237</v>
      </c>
      <c r="C128" s="45">
        <v>1.4316804260477625</v>
      </c>
    </row>
    <row r="129" spans="1:3" x14ac:dyDescent="0.25">
      <c r="A129" s="45">
        <v>106</v>
      </c>
      <c r="B129" s="45">
        <v>91.542294536633563</v>
      </c>
      <c r="C129" s="45">
        <v>1.0803354633664384</v>
      </c>
    </row>
    <row r="130" spans="1:3" x14ac:dyDescent="0.25">
      <c r="A130" s="45">
        <v>107</v>
      </c>
      <c r="B130" s="45">
        <v>93.633541686622252</v>
      </c>
      <c r="C130" s="45">
        <v>-0.90723168662225362</v>
      </c>
    </row>
    <row r="131" spans="1:3" x14ac:dyDescent="0.25">
      <c r="A131" s="45">
        <v>108</v>
      </c>
      <c r="B131" s="45">
        <v>92.123763256386525</v>
      </c>
      <c r="C131" s="45">
        <v>0.98908674361346982</v>
      </c>
    </row>
    <row r="132" spans="1:3" x14ac:dyDescent="0.25">
      <c r="A132" s="45">
        <v>109</v>
      </c>
      <c r="B132" s="45">
        <v>92.491006658335749</v>
      </c>
      <c r="C132" s="45">
        <v>1.575433341664251</v>
      </c>
    </row>
    <row r="133" spans="1:3" x14ac:dyDescent="0.25">
      <c r="A133" s="45">
        <v>110</v>
      </c>
      <c r="B133" s="45">
        <v>91.838129499314888</v>
      </c>
      <c r="C133" s="45">
        <v>3.1743705006851144</v>
      </c>
    </row>
    <row r="134" spans="1:3" x14ac:dyDescent="0.25">
      <c r="A134" s="45">
        <v>111</v>
      </c>
      <c r="B134" s="45">
        <v>91.664709003949966</v>
      </c>
      <c r="C134" s="45">
        <v>3.7903809960500325</v>
      </c>
    </row>
    <row r="135" spans="1:3" x14ac:dyDescent="0.25">
      <c r="A135" s="45">
        <v>112</v>
      </c>
      <c r="B135" s="45">
        <v>91.215855957123139</v>
      </c>
      <c r="C135" s="45">
        <v>4.6914340428768639</v>
      </c>
    </row>
    <row r="136" spans="1:3" x14ac:dyDescent="0.25">
      <c r="A136" s="45">
        <v>113</v>
      </c>
      <c r="B136" s="45">
        <v>90.726198087857483</v>
      </c>
      <c r="C136" s="45">
        <v>5.3971819121425142</v>
      </c>
    </row>
    <row r="137" spans="1:3" x14ac:dyDescent="0.25">
      <c r="A137" s="45">
        <v>114</v>
      </c>
      <c r="B137" s="45">
        <v>90.185534190543336</v>
      </c>
      <c r="C137" s="45">
        <v>6.0480458094566671</v>
      </c>
    </row>
    <row r="138" spans="1:3" x14ac:dyDescent="0.25">
      <c r="A138" s="45">
        <v>115</v>
      </c>
      <c r="B138" s="45">
        <v>91.450483686146242</v>
      </c>
      <c r="C138" s="45">
        <v>4.7338763138537558</v>
      </c>
    </row>
    <row r="139" spans="1:3" x14ac:dyDescent="0.25">
      <c r="A139" s="45">
        <v>116</v>
      </c>
      <c r="B139" s="45">
        <v>92.062556022728316</v>
      </c>
      <c r="C139" s="45">
        <v>4.2565139772716805</v>
      </c>
    </row>
    <row r="140" spans="1:3" x14ac:dyDescent="0.25">
      <c r="A140" s="45">
        <v>117</v>
      </c>
      <c r="B140" s="45">
        <v>92.542012686384254</v>
      </c>
      <c r="C140" s="45">
        <v>3.8158473136157482</v>
      </c>
    </row>
    <row r="141" spans="1:3" x14ac:dyDescent="0.25">
      <c r="A141" s="45">
        <v>118</v>
      </c>
      <c r="B141" s="45">
        <v>93.429517574428246</v>
      </c>
      <c r="C141" s="45">
        <v>2.9444524255717539</v>
      </c>
    </row>
    <row r="142" spans="1:3" x14ac:dyDescent="0.25">
      <c r="A142" s="45">
        <v>119</v>
      </c>
      <c r="B142" s="45">
        <v>95.184124939296808</v>
      </c>
      <c r="C142" s="45">
        <v>1.3641250607031878</v>
      </c>
    </row>
    <row r="143" spans="1:3" x14ac:dyDescent="0.25">
      <c r="A143" s="45">
        <v>120</v>
      </c>
      <c r="B143" s="45">
        <v>95.724788836610955</v>
      </c>
      <c r="C143" s="45">
        <v>1.1951011633890403</v>
      </c>
    </row>
    <row r="144" spans="1:3" x14ac:dyDescent="0.25">
      <c r="A144" s="45">
        <v>121</v>
      </c>
      <c r="B144" s="45">
        <v>95.939014154414664</v>
      </c>
      <c r="C144" s="45">
        <v>1.5886158455853376</v>
      </c>
    </row>
    <row r="145" spans="1:3" x14ac:dyDescent="0.25">
      <c r="A145" s="45">
        <v>122</v>
      </c>
      <c r="B145" s="45">
        <v>95.78599607026915</v>
      </c>
      <c r="C145" s="45">
        <v>2.430433929730853</v>
      </c>
    </row>
    <row r="146" spans="1:3" x14ac:dyDescent="0.25">
      <c r="A146" s="45">
        <v>123</v>
      </c>
      <c r="B146" s="45">
        <v>95.57177075246544</v>
      </c>
      <c r="C146" s="45">
        <v>2.8804792475345664</v>
      </c>
    </row>
    <row r="147" spans="1:3" x14ac:dyDescent="0.25">
      <c r="A147" s="45">
        <v>124</v>
      </c>
      <c r="B147" s="45">
        <v>95.847203303927358</v>
      </c>
      <c r="C147" s="45">
        <v>3.0596966960726348</v>
      </c>
    </row>
    <row r="148" spans="1:3" x14ac:dyDescent="0.25">
      <c r="A148" s="45">
        <v>125</v>
      </c>
      <c r="B148" s="45">
        <v>98.346498678304101</v>
      </c>
      <c r="C148" s="45">
        <v>0.81129132169590434</v>
      </c>
    </row>
    <row r="149" spans="1:3" x14ac:dyDescent="0.25">
      <c r="A149" s="45">
        <v>126</v>
      </c>
      <c r="B149" s="45">
        <v>98.203681799768276</v>
      </c>
      <c r="C149" s="45">
        <v>1.1074682002317218</v>
      </c>
    </row>
    <row r="150" spans="1:3" x14ac:dyDescent="0.25">
      <c r="A150" s="45">
        <v>127</v>
      </c>
      <c r="B150" s="45">
        <v>97.928249248306358</v>
      </c>
      <c r="C150" s="45">
        <v>1.2562407516936389</v>
      </c>
    </row>
    <row r="151" spans="1:3" x14ac:dyDescent="0.25">
      <c r="A151" s="45">
        <v>128</v>
      </c>
      <c r="B151" s="45">
        <v>97.734426341722042</v>
      </c>
      <c r="C151" s="45">
        <v>1.5688336582779527</v>
      </c>
    </row>
    <row r="152" spans="1:3" x14ac:dyDescent="0.25">
      <c r="A152" s="45">
        <v>129</v>
      </c>
      <c r="B152" s="45">
        <v>100.498953061951</v>
      </c>
      <c r="C152" s="45">
        <v>-1.031843061950994</v>
      </c>
    </row>
    <row r="153" spans="1:3" x14ac:dyDescent="0.25">
      <c r="A153" s="45">
        <v>130</v>
      </c>
      <c r="B153" s="45">
        <v>102.08013993145464</v>
      </c>
      <c r="C153" s="45">
        <v>-2.4932999314546436</v>
      </c>
    </row>
    <row r="154" spans="1:3" x14ac:dyDescent="0.25">
      <c r="A154" s="45">
        <v>131</v>
      </c>
      <c r="B154" s="45">
        <v>100.19291689365997</v>
      </c>
      <c r="C154" s="45">
        <v>-0.48937689365996562</v>
      </c>
    </row>
    <row r="155" spans="1:3" ht="15.75" thickBot="1" x14ac:dyDescent="0.3">
      <c r="A155" s="47">
        <v>132</v>
      </c>
      <c r="B155" s="47">
        <v>98.346498678304101</v>
      </c>
      <c r="C155" s="47">
        <v>1.6535013216958987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Modelo</vt:lpstr>
      <vt:lpstr>Reg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GONGORA GUTIERREZ KIMBERLY</cp:lastModifiedBy>
  <dcterms:created xsi:type="dcterms:W3CDTF">2019-08-22T00:26:17Z</dcterms:created>
  <dcterms:modified xsi:type="dcterms:W3CDTF">2019-10-01T15:23:39Z</dcterms:modified>
</cp:coreProperties>
</file>