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\Documents\AndresChicoProano\5_EPN\CursoProcessDesignDIQ\"/>
    </mc:Choice>
  </mc:AlternateContent>
  <bookViews>
    <workbookView xWindow="0" yWindow="0" windowWidth="17256" windowHeight="5772"/>
  </bookViews>
  <sheets>
    <sheet name="ModifiableMas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I23" i="4" s="1"/>
  <c r="F23" i="4" l="1"/>
  <c r="C33" i="4" s="1"/>
  <c r="N23" i="4"/>
  <c r="E23" i="4"/>
  <c r="P23" i="4"/>
  <c r="O23" i="4"/>
  <c r="L23" i="4" l="1"/>
  <c r="M23" i="4"/>
  <c r="C35" i="4" l="1"/>
  <c r="C37" i="4" s="1"/>
  <c r="H24" i="4" s="1"/>
  <c r="C32" i="4"/>
  <c r="F24" i="4" s="1"/>
  <c r="C34" i="4" l="1"/>
  <c r="E24" i="4" s="1"/>
  <c r="E25" i="4" s="1"/>
  <c r="F25" i="4"/>
  <c r="F26" i="4" s="1"/>
  <c r="H26" i="4"/>
  <c r="C36" i="4"/>
  <c r="G24" i="4" s="1"/>
  <c r="I24" i="4" l="1"/>
  <c r="P24" i="4" s="1"/>
  <c r="F27" i="4"/>
  <c r="H27" i="4"/>
  <c r="G25" i="4"/>
  <c r="G26" i="4" l="1"/>
  <c r="G27" i="4" s="1"/>
  <c r="N24" i="4"/>
  <c r="L24" i="4"/>
  <c r="M24" i="4"/>
  <c r="O24" i="4"/>
  <c r="H28" i="4"/>
  <c r="I25" i="4"/>
  <c r="I26" i="4"/>
  <c r="N26" i="4" l="1"/>
  <c r="L25" i="4"/>
  <c r="M25" i="4"/>
  <c r="O25" i="4"/>
  <c r="P25" i="4"/>
  <c r="N25" i="4"/>
  <c r="G28" i="4"/>
  <c r="U10" i="4" s="1"/>
  <c r="L26" i="4"/>
  <c r="P26" i="4"/>
  <c r="M26" i="4"/>
  <c r="O26" i="4"/>
  <c r="I27" i="4"/>
  <c r="I28" i="4" l="1"/>
  <c r="L27" i="4"/>
  <c r="P27" i="4"/>
  <c r="O27" i="4"/>
  <c r="M27" i="4"/>
  <c r="N27" i="4"/>
  <c r="M28" i="4" l="1"/>
  <c r="L28" i="4"/>
  <c r="O28" i="4"/>
  <c r="N28" i="4"/>
  <c r="P28" i="4"/>
</calcChain>
</file>

<file path=xl/comments1.xml><?xml version="1.0" encoding="utf-8"?>
<comments xmlns="http://schemas.openxmlformats.org/spreadsheetml/2006/main">
  <authors>
    <author>Administrator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0-1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4-5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ENTRE 0-1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Entre 0-1</t>
        </r>
      </text>
    </comment>
  </commentList>
</comments>
</file>

<file path=xl/sharedStrings.xml><?xml version="1.0" encoding="utf-8"?>
<sst xmlns="http://schemas.openxmlformats.org/spreadsheetml/2006/main" count="58" uniqueCount="31">
  <si>
    <t>B</t>
  </si>
  <si>
    <t>EB</t>
  </si>
  <si>
    <t>DEB</t>
  </si>
  <si>
    <t>Feed</t>
  </si>
  <si>
    <t>Total</t>
  </si>
  <si>
    <t>mol/s</t>
  </si>
  <si>
    <t>mol/min</t>
  </si>
  <si>
    <t>Stream</t>
  </si>
  <si>
    <t>Ethylene</t>
  </si>
  <si>
    <t>Moles</t>
  </si>
  <si>
    <t>Fractions</t>
  </si>
  <si>
    <t>Reactor</t>
  </si>
  <si>
    <t>XB</t>
  </si>
  <si>
    <t>Seb/deb</t>
  </si>
  <si>
    <t>B2</t>
  </si>
  <si>
    <t>e1</t>
  </si>
  <si>
    <t>EthyleneN2</t>
  </si>
  <si>
    <t>e2</t>
  </si>
  <si>
    <t>EBn2</t>
  </si>
  <si>
    <t>DEBn2</t>
  </si>
  <si>
    <t>Equations Rx</t>
  </si>
  <si>
    <t>r1</t>
  </si>
  <si>
    <t>Distillation 1</t>
  </si>
  <si>
    <t>Distillation 2</t>
  </si>
  <si>
    <t>ET</t>
  </si>
  <si>
    <t>Maximo 1000</t>
  </si>
  <si>
    <t>1. Pensar si hay equipos o tesis que pueden entregar muchos datos experimentales</t>
  </si>
  <si>
    <t>2. Identificar equipos, procesos, experimentos que piensan ustedes que podrían escalarse en su área de investigación</t>
  </si>
  <si>
    <t>3. Jugar con las celdas *parámetros verdes</t>
  </si>
  <si>
    <t>Yield</t>
  </si>
  <si>
    <t>S EB/DEB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</si>
</sst>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5" fontId="0" fillId="0" borderId="7" xfId="0" applyNumberFormat="1" applyBorder="1"/>
    <xf numFmtId="2" fontId="0" fillId="0" borderId="9" xfId="0" applyNumberFormat="1" applyBorder="1"/>
    <xf numFmtId="164" fontId="0" fillId="0" borderId="9" xfId="0" applyNumberFormat="1" applyBorder="1"/>
    <xf numFmtId="165" fontId="0" fillId="0" borderId="10" xfId="0" applyNumberFormat="1" applyBorder="1"/>
    <xf numFmtId="0" fontId="0" fillId="0" borderId="7" xfId="0" applyFill="1" applyBorder="1"/>
    <xf numFmtId="164" fontId="0" fillId="2" borderId="0" xfId="0" applyNumberFormat="1" applyFill="1" applyBorder="1"/>
    <xf numFmtId="164" fontId="0" fillId="2" borderId="9" xfId="0" applyNumberForma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vs.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ModifiableMass!$V$18</c:f>
              <c:strCache>
                <c:ptCount val="1"/>
                <c:pt idx="0">
                  <c:v>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ModifiableMass!$U$19:$U$21</c:f>
              <c:numCache>
                <c:formatCode>General</c:formatCode>
                <c:ptCount val="3"/>
                <c:pt idx="0">
                  <c:v>4</c:v>
                </c:pt>
                <c:pt idx="2">
                  <c:v>5</c:v>
                </c:pt>
              </c:numCache>
            </c:numRef>
          </c:xVal>
          <c:yVal>
            <c:numRef>
              <c:f>ModifiableMass!$V$19:$V$21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D-4D90-BBB8-F2C03EA8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69528"/>
        <c:axId val="651068216"/>
      </c:scatterChart>
      <c:valAx>
        <c:axId val="65106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1068216"/>
        <c:crosses val="autoZero"/>
        <c:crossBetween val="midCat"/>
      </c:valAx>
      <c:valAx>
        <c:axId val="6510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106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10</xdr:row>
      <xdr:rowOff>0</xdr:rowOff>
    </xdr:from>
    <xdr:to>
      <xdr:col>7</xdr:col>
      <xdr:colOff>510540</xdr:colOff>
      <xdr:row>12</xdr:row>
      <xdr:rowOff>45720</xdr:rowOff>
    </xdr:to>
    <xdr:sp macro="" textlink="">
      <xdr:nvSpPr>
        <xdr:cNvPr id="2" name="Rectangle 1"/>
        <xdr:cNvSpPr/>
      </xdr:nvSpPr>
      <xdr:spPr>
        <a:xfrm>
          <a:off x="4236720" y="1851660"/>
          <a:ext cx="640080" cy="419100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Rx</a:t>
          </a:r>
        </a:p>
      </xdr:txBody>
    </xdr:sp>
    <xdr:clientData/>
  </xdr:twoCellAnchor>
  <xdr:twoCellAnchor>
    <xdr:from>
      <xdr:col>4</xdr:col>
      <xdr:colOff>571500</xdr:colOff>
      <xdr:row>11</xdr:row>
      <xdr:rowOff>0</xdr:rowOff>
    </xdr:from>
    <xdr:to>
      <xdr:col>6</xdr:col>
      <xdr:colOff>495300</xdr:colOff>
      <xdr:row>11</xdr:row>
      <xdr:rowOff>0</xdr:rowOff>
    </xdr:to>
    <xdr:cxnSp macro="">
      <xdr:nvCxnSpPr>
        <xdr:cNvPr id="3" name="Straight Arrow Connector 2"/>
        <xdr:cNvCxnSpPr/>
      </xdr:nvCxnSpPr>
      <xdr:spPr>
        <a:xfrm>
          <a:off x="3108960" y="2034540"/>
          <a:ext cx="11430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510540</xdr:colOff>
      <xdr:row>10</xdr:row>
      <xdr:rowOff>167640</xdr:rowOff>
    </xdr:from>
    <xdr:to>
      <xdr:col>9</xdr:col>
      <xdr:colOff>434340</xdr:colOff>
      <xdr:row>10</xdr:row>
      <xdr:rowOff>167640</xdr:rowOff>
    </xdr:to>
    <xdr:cxnSp macro="">
      <xdr:nvCxnSpPr>
        <xdr:cNvPr id="4" name="Straight Arrow Connector 3"/>
        <xdr:cNvCxnSpPr/>
      </xdr:nvCxnSpPr>
      <xdr:spPr>
        <a:xfrm>
          <a:off x="4876800" y="2019300"/>
          <a:ext cx="11430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464820</xdr:colOff>
      <xdr:row>6</xdr:row>
      <xdr:rowOff>129540</xdr:rowOff>
    </xdr:from>
    <xdr:to>
      <xdr:col>10</xdr:col>
      <xdr:colOff>251460</xdr:colOff>
      <xdr:row>15</xdr:row>
      <xdr:rowOff>91440</xdr:rowOff>
    </xdr:to>
    <xdr:sp macro="" textlink="">
      <xdr:nvSpPr>
        <xdr:cNvPr id="5" name="Rectangle 4"/>
        <xdr:cNvSpPr/>
      </xdr:nvSpPr>
      <xdr:spPr>
        <a:xfrm>
          <a:off x="6050280" y="1234440"/>
          <a:ext cx="396240" cy="1630680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D1</a:t>
          </a:r>
        </a:p>
      </xdr:txBody>
    </xdr:sp>
    <xdr:clientData/>
  </xdr:twoCellAnchor>
  <xdr:twoCellAnchor>
    <xdr:from>
      <xdr:col>11</xdr:col>
      <xdr:colOff>571500</xdr:colOff>
      <xdr:row>6</xdr:row>
      <xdr:rowOff>152400</xdr:rowOff>
    </xdr:from>
    <xdr:to>
      <xdr:col>12</xdr:col>
      <xdr:colOff>358140</xdr:colOff>
      <xdr:row>15</xdr:row>
      <xdr:rowOff>114300</xdr:rowOff>
    </xdr:to>
    <xdr:sp macro="" textlink="">
      <xdr:nvSpPr>
        <xdr:cNvPr id="6" name="Rectangle 5"/>
        <xdr:cNvSpPr/>
      </xdr:nvSpPr>
      <xdr:spPr>
        <a:xfrm>
          <a:off x="7376160" y="1257300"/>
          <a:ext cx="396240" cy="1630680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D1</a:t>
          </a:r>
        </a:p>
      </xdr:txBody>
    </xdr:sp>
    <xdr:clientData/>
  </xdr:twoCellAnchor>
  <xdr:twoCellAnchor>
    <xdr:from>
      <xdr:col>10</xdr:col>
      <xdr:colOff>53340</xdr:colOff>
      <xdr:row>11</xdr:row>
      <xdr:rowOff>41910</xdr:rowOff>
    </xdr:from>
    <xdr:to>
      <xdr:col>11</xdr:col>
      <xdr:colOff>571500</xdr:colOff>
      <xdr:row>15</xdr:row>
      <xdr:rowOff>91440</xdr:rowOff>
    </xdr:to>
    <xdr:cxnSp macro="">
      <xdr:nvCxnSpPr>
        <xdr:cNvPr id="7" name="Elbow Connector 6"/>
        <xdr:cNvCxnSpPr>
          <a:stCxn id="5" idx="2"/>
          <a:endCxn id="6" idx="1"/>
        </xdr:cNvCxnSpPr>
      </xdr:nvCxnSpPr>
      <xdr:spPr>
        <a:xfrm rot="5400000" flipH="1" flipV="1">
          <a:off x="6417945" y="1906905"/>
          <a:ext cx="788670" cy="1127760"/>
        </a:xfrm>
        <a:prstGeom prst="bentConnector4">
          <a:avLst>
            <a:gd name="adj1" fmla="val -56585"/>
            <a:gd name="adj2" fmla="val 58784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2</xdr:row>
      <xdr:rowOff>7620</xdr:rowOff>
    </xdr:from>
    <xdr:to>
      <xdr:col>15</xdr:col>
      <xdr:colOff>30480</xdr:colOff>
      <xdr:row>6</xdr:row>
      <xdr:rowOff>129540</xdr:rowOff>
    </xdr:to>
    <xdr:cxnSp macro="">
      <xdr:nvCxnSpPr>
        <xdr:cNvPr id="8" name="Elbow Connector 7"/>
        <xdr:cNvCxnSpPr>
          <a:stCxn id="5" idx="0"/>
        </xdr:cNvCxnSpPr>
      </xdr:nvCxnSpPr>
      <xdr:spPr>
        <a:xfrm rot="5400000" flipH="1" flipV="1">
          <a:off x="7330440" y="-708660"/>
          <a:ext cx="861060" cy="3025140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5</xdr:row>
      <xdr:rowOff>175260</xdr:rowOff>
    </xdr:from>
    <xdr:to>
      <xdr:col>15</xdr:col>
      <xdr:colOff>0</xdr:colOff>
      <xdr:row>6</xdr:row>
      <xdr:rowOff>152400</xdr:rowOff>
    </xdr:to>
    <xdr:cxnSp macro="">
      <xdr:nvCxnSpPr>
        <xdr:cNvPr id="9" name="Elbow Connector 8"/>
        <xdr:cNvCxnSpPr>
          <a:stCxn id="6" idx="0"/>
        </xdr:cNvCxnSpPr>
      </xdr:nvCxnSpPr>
      <xdr:spPr>
        <a:xfrm rot="5400000" flipH="1" flipV="1">
          <a:off x="8324850" y="339090"/>
          <a:ext cx="167640" cy="1668780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15</xdr:row>
      <xdr:rowOff>114300</xdr:rowOff>
    </xdr:from>
    <xdr:to>
      <xdr:col>15</xdr:col>
      <xdr:colOff>22860</xdr:colOff>
      <xdr:row>17</xdr:row>
      <xdr:rowOff>167640</xdr:rowOff>
    </xdr:to>
    <xdr:cxnSp macro="">
      <xdr:nvCxnSpPr>
        <xdr:cNvPr id="10" name="Elbow Connector 9"/>
        <xdr:cNvCxnSpPr>
          <a:stCxn id="6" idx="2"/>
        </xdr:cNvCxnSpPr>
      </xdr:nvCxnSpPr>
      <xdr:spPr>
        <a:xfrm rot="16200000" flipH="1">
          <a:off x="8210550" y="2251710"/>
          <a:ext cx="419100" cy="1691640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315685</xdr:colOff>
      <xdr:row>22</xdr:row>
      <xdr:rowOff>103415</xdr:rowOff>
    </xdr:from>
    <xdr:to>
      <xdr:col>25</xdr:col>
      <xdr:colOff>478970</xdr:colOff>
      <xdr:row>37</xdr:row>
      <xdr:rowOff>16329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abSelected="1" zoomScale="70" zoomScaleNormal="70" workbookViewId="0">
      <selection activeCell="Y21" sqref="Y21"/>
    </sheetView>
  </sheetViews>
  <sheetFormatPr defaultRowHeight="14.4" x14ac:dyDescent="0.3"/>
  <cols>
    <col min="2" max="2" width="10.33203125" bestFit="1" customWidth="1"/>
    <col min="20" max="20" width="10.88671875" bestFit="1" customWidth="1"/>
  </cols>
  <sheetData>
    <row r="1" spans="1:23" x14ac:dyDescent="0.3">
      <c r="R1" t="s">
        <v>24</v>
      </c>
    </row>
    <row r="2" spans="1:23" x14ac:dyDescent="0.3">
      <c r="B2" s="10" t="s">
        <v>26</v>
      </c>
      <c r="P2">
        <v>3</v>
      </c>
      <c r="R2" t="s">
        <v>0</v>
      </c>
    </row>
    <row r="3" spans="1:23" x14ac:dyDescent="0.3">
      <c r="B3" s="10" t="s">
        <v>27</v>
      </c>
      <c r="R3" s="1" t="s">
        <v>1</v>
      </c>
    </row>
    <row r="4" spans="1:23" x14ac:dyDescent="0.3">
      <c r="B4" t="s">
        <v>28</v>
      </c>
    </row>
    <row r="6" spans="1:23" ht="15" thickBot="1" x14ac:dyDescent="0.35">
      <c r="B6" t="s">
        <v>25</v>
      </c>
      <c r="P6">
        <v>5</v>
      </c>
      <c r="R6" t="s">
        <v>0</v>
      </c>
    </row>
    <row r="7" spans="1:23" x14ac:dyDescent="0.3">
      <c r="A7" s="16" t="s">
        <v>3</v>
      </c>
      <c r="B7" s="27">
        <v>150</v>
      </c>
      <c r="C7" s="3" t="s">
        <v>6</v>
      </c>
      <c r="I7" t="s">
        <v>2</v>
      </c>
      <c r="R7" s="1" t="s">
        <v>1</v>
      </c>
    </row>
    <row r="8" spans="1:23" ht="15" thickBot="1" x14ac:dyDescent="0.35">
      <c r="A8" s="7"/>
      <c r="B8" s="8">
        <f>B7/60</f>
        <v>2.5</v>
      </c>
      <c r="C8" s="9" t="s">
        <v>5</v>
      </c>
      <c r="I8" t="s">
        <v>1</v>
      </c>
      <c r="R8" t="s">
        <v>2</v>
      </c>
    </row>
    <row r="9" spans="1:23" ht="15" thickBot="1" x14ac:dyDescent="0.35">
      <c r="I9" t="s">
        <v>24</v>
      </c>
    </row>
    <row r="10" spans="1:23" ht="15" thickBot="1" x14ac:dyDescent="0.35">
      <c r="A10" s="16" t="s">
        <v>11</v>
      </c>
      <c r="B10" s="2"/>
      <c r="C10" s="3"/>
      <c r="F10" t="s">
        <v>24</v>
      </c>
      <c r="I10" t="s">
        <v>0</v>
      </c>
      <c r="T10" s="34" t="s">
        <v>29</v>
      </c>
      <c r="U10" s="35">
        <f>(G25+G27+G28)/F23</f>
        <v>0.16</v>
      </c>
    </row>
    <row r="11" spans="1:23" x14ac:dyDescent="0.3">
      <c r="A11" s="4" t="s">
        <v>12</v>
      </c>
      <c r="B11" s="28">
        <v>0.2</v>
      </c>
      <c r="C11" s="6" t="s">
        <v>5</v>
      </c>
      <c r="F11" t="s">
        <v>0</v>
      </c>
    </row>
    <row r="12" spans="1:23" ht="15" thickBot="1" x14ac:dyDescent="0.35">
      <c r="A12" s="7" t="s">
        <v>13</v>
      </c>
      <c r="B12" s="29">
        <v>4</v>
      </c>
      <c r="C12" s="9"/>
      <c r="F12">
        <v>1</v>
      </c>
      <c r="I12">
        <v>2</v>
      </c>
    </row>
    <row r="13" spans="1:23" x14ac:dyDescent="0.3">
      <c r="T13" t="s">
        <v>3</v>
      </c>
      <c r="U13">
        <v>1000</v>
      </c>
      <c r="V13" t="s">
        <v>6</v>
      </c>
    </row>
    <row r="14" spans="1:23" x14ac:dyDescent="0.3">
      <c r="T14" t="s">
        <v>12</v>
      </c>
      <c r="U14">
        <v>0.25</v>
      </c>
    </row>
    <row r="15" spans="1:23" x14ac:dyDescent="0.3">
      <c r="T15" t="s">
        <v>13</v>
      </c>
      <c r="U15">
        <v>4</v>
      </c>
      <c r="V15">
        <v>4.5</v>
      </c>
      <c r="W15">
        <v>5</v>
      </c>
    </row>
    <row r="16" spans="1:23" x14ac:dyDescent="0.3">
      <c r="T16" t="s">
        <v>29</v>
      </c>
      <c r="U16">
        <v>0.2</v>
      </c>
      <c r="V16">
        <v>0.20399999999999999</v>
      </c>
      <c r="W16">
        <v>0.20799999999999999</v>
      </c>
    </row>
    <row r="18" spans="1:22" x14ac:dyDescent="0.3">
      <c r="U18" t="s">
        <v>30</v>
      </c>
      <c r="V18" t="s">
        <v>29</v>
      </c>
    </row>
    <row r="19" spans="1:22" x14ac:dyDescent="0.3">
      <c r="K19">
        <v>4</v>
      </c>
      <c r="P19">
        <v>6</v>
      </c>
      <c r="R19" s="1" t="s">
        <v>1</v>
      </c>
      <c r="U19">
        <v>4</v>
      </c>
      <c r="V19">
        <v>0</v>
      </c>
    </row>
    <row r="20" spans="1:22" x14ac:dyDescent="0.3">
      <c r="R20" t="s">
        <v>2</v>
      </c>
      <c r="V20">
        <v>0</v>
      </c>
    </row>
    <row r="21" spans="1:22" ht="15" thickBot="1" x14ac:dyDescent="0.35">
      <c r="D21" t="s">
        <v>9</v>
      </c>
      <c r="K21" t="s">
        <v>10</v>
      </c>
      <c r="U21">
        <v>5</v>
      </c>
      <c r="V21">
        <v>0</v>
      </c>
    </row>
    <row r="22" spans="1:22" ht="15" thickBot="1" x14ac:dyDescent="0.35">
      <c r="D22" s="13" t="s">
        <v>7</v>
      </c>
      <c r="E22" s="14" t="s">
        <v>8</v>
      </c>
      <c r="F22" s="14" t="s">
        <v>0</v>
      </c>
      <c r="G22" s="14" t="s">
        <v>1</v>
      </c>
      <c r="H22" s="14" t="s">
        <v>2</v>
      </c>
      <c r="I22" s="15" t="s">
        <v>4</v>
      </c>
      <c r="K22" s="13" t="s">
        <v>7</v>
      </c>
      <c r="L22" s="14" t="s">
        <v>8</v>
      </c>
      <c r="M22" s="14" t="s">
        <v>0</v>
      </c>
      <c r="N22" s="14" t="s">
        <v>1</v>
      </c>
      <c r="O22" s="14" t="s">
        <v>2</v>
      </c>
      <c r="P22" s="15" t="s">
        <v>4</v>
      </c>
    </row>
    <row r="23" spans="1:22" x14ac:dyDescent="0.3">
      <c r="D23" s="11">
        <v>1</v>
      </c>
      <c r="E23" s="17">
        <f>0.5*I23</f>
        <v>1.25</v>
      </c>
      <c r="F23" s="17">
        <f>+I23*0.5</f>
        <v>1.25</v>
      </c>
      <c r="G23" s="17">
        <v>0</v>
      </c>
      <c r="H23" s="17">
        <v>0</v>
      </c>
      <c r="I23" s="20">
        <f>B8</f>
        <v>2.5</v>
      </c>
      <c r="K23" s="11">
        <v>1</v>
      </c>
      <c r="L23" s="19">
        <f t="shared" ref="L23:P24" si="0">E23/$I23</f>
        <v>0.5</v>
      </c>
      <c r="M23" s="19">
        <f t="shared" si="0"/>
        <v>0.5</v>
      </c>
      <c r="N23" s="19">
        <f t="shared" si="0"/>
        <v>0</v>
      </c>
      <c r="O23" s="19">
        <f t="shared" si="0"/>
        <v>0</v>
      </c>
      <c r="P23" s="6">
        <f t="shared" si="0"/>
        <v>1</v>
      </c>
    </row>
    <row r="24" spans="1:22" x14ac:dyDescent="0.3">
      <c r="D24" s="11">
        <v>2</v>
      </c>
      <c r="E24" s="17">
        <f>C34</f>
        <v>0.95</v>
      </c>
      <c r="F24" s="17">
        <f>C32</f>
        <v>1</v>
      </c>
      <c r="G24" s="17">
        <f>C36</f>
        <v>0.2</v>
      </c>
      <c r="H24" s="17">
        <f>C37</f>
        <v>0.05</v>
      </c>
      <c r="I24" s="20">
        <f>SUM(E24:H24)</f>
        <v>2.1999999999999997</v>
      </c>
      <c r="K24" s="11">
        <v>2</v>
      </c>
      <c r="L24" s="19">
        <f t="shared" si="0"/>
        <v>0.43181818181818182</v>
      </c>
      <c r="M24" s="19">
        <f t="shared" si="0"/>
        <v>0.45454545454545459</v>
      </c>
      <c r="N24" s="19">
        <f t="shared" si="0"/>
        <v>9.0909090909090925E-2</v>
      </c>
      <c r="O24" s="19">
        <f t="shared" si="0"/>
        <v>2.2727272727272731E-2</v>
      </c>
      <c r="P24" s="6">
        <f t="shared" si="0"/>
        <v>1</v>
      </c>
    </row>
    <row r="25" spans="1:22" x14ac:dyDescent="0.3">
      <c r="D25" s="11">
        <v>3</v>
      </c>
      <c r="E25" s="17">
        <f>E24</f>
        <v>0.95</v>
      </c>
      <c r="F25" s="17">
        <f>F32*F24</f>
        <v>0.95</v>
      </c>
      <c r="G25" s="25">
        <f>(1-F32)*G24</f>
        <v>1.0000000000000009E-2</v>
      </c>
      <c r="H25" s="17">
        <v>0</v>
      </c>
      <c r="I25" s="20">
        <f>SUM(E25:H25)</f>
        <v>1.91</v>
      </c>
      <c r="K25" s="11">
        <v>3</v>
      </c>
      <c r="L25" s="19">
        <f t="shared" ref="L25:P28" si="1">E25/$I25</f>
        <v>0.49738219895287961</v>
      </c>
      <c r="M25" s="19">
        <f t="shared" si="1"/>
        <v>0.49738219895287961</v>
      </c>
      <c r="N25" s="18">
        <f t="shared" si="1"/>
        <v>5.2356020942408424E-3</v>
      </c>
      <c r="O25" s="19">
        <f t="shared" si="1"/>
        <v>0</v>
      </c>
      <c r="P25" s="6">
        <f t="shared" si="1"/>
        <v>1</v>
      </c>
    </row>
    <row r="26" spans="1:22" x14ac:dyDescent="0.3">
      <c r="D26" s="11">
        <v>4</v>
      </c>
      <c r="E26" s="17">
        <v>0</v>
      </c>
      <c r="F26" s="17">
        <f>F24-F25</f>
        <v>5.0000000000000044E-2</v>
      </c>
      <c r="G26" s="17">
        <f>G24-G25</f>
        <v>0.19</v>
      </c>
      <c r="H26" s="17">
        <f>H24</f>
        <v>0.05</v>
      </c>
      <c r="I26" s="20">
        <f>SUM(E26:H26)</f>
        <v>0.29000000000000004</v>
      </c>
      <c r="K26" s="11">
        <v>4</v>
      </c>
      <c r="L26" s="19">
        <f t="shared" si="1"/>
        <v>0</v>
      </c>
      <c r="M26" s="19">
        <f t="shared" si="1"/>
        <v>0.1724137931034484</v>
      </c>
      <c r="N26" s="19">
        <f t="shared" si="1"/>
        <v>0.65517241379310343</v>
      </c>
      <c r="O26" s="19">
        <f t="shared" si="1"/>
        <v>0.17241379310344826</v>
      </c>
      <c r="P26" s="6">
        <f t="shared" si="1"/>
        <v>1</v>
      </c>
    </row>
    <row r="27" spans="1:22" x14ac:dyDescent="0.3">
      <c r="D27" s="11">
        <v>5</v>
      </c>
      <c r="E27" s="17">
        <v>0</v>
      </c>
      <c r="F27" s="17">
        <f>F26</f>
        <v>5.0000000000000044E-2</v>
      </c>
      <c r="G27" s="25">
        <f>I32*G26</f>
        <v>0.18809999999999999</v>
      </c>
      <c r="H27" s="17">
        <f>(1-I32)*H26</f>
        <v>5.0000000000000044E-4</v>
      </c>
      <c r="I27" s="20">
        <f t="shared" ref="I27:I28" si="2">SUM(E27:H27)</f>
        <v>0.23860000000000003</v>
      </c>
      <c r="K27" s="11">
        <v>5</v>
      </c>
      <c r="L27" s="19">
        <f t="shared" si="1"/>
        <v>0</v>
      </c>
      <c r="M27" s="19">
        <f t="shared" si="1"/>
        <v>0.20955574182732623</v>
      </c>
      <c r="N27" s="19">
        <f t="shared" si="1"/>
        <v>0.78834870075440056</v>
      </c>
      <c r="O27" s="19">
        <f t="shared" si="1"/>
        <v>2.0955574182732624E-3</v>
      </c>
      <c r="P27" s="6">
        <f t="shared" si="1"/>
        <v>1</v>
      </c>
    </row>
    <row r="28" spans="1:22" ht="15" thickBot="1" x14ac:dyDescent="0.35">
      <c r="D28" s="12">
        <v>6</v>
      </c>
      <c r="E28" s="22">
        <v>0</v>
      </c>
      <c r="F28" s="22">
        <v>0</v>
      </c>
      <c r="G28" s="26">
        <f>G26-G27</f>
        <v>1.9000000000000128E-3</v>
      </c>
      <c r="H28" s="22">
        <f>H26-H27</f>
        <v>4.9500000000000002E-2</v>
      </c>
      <c r="I28" s="23">
        <f t="shared" si="2"/>
        <v>5.1400000000000015E-2</v>
      </c>
      <c r="K28" s="12">
        <v>6</v>
      </c>
      <c r="L28" s="21">
        <f t="shared" si="1"/>
        <v>0</v>
      </c>
      <c r="M28" s="21">
        <f t="shared" si="1"/>
        <v>0</v>
      </c>
      <c r="N28" s="21">
        <f t="shared" si="1"/>
        <v>3.6964980544747318E-2</v>
      </c>
      <c r="O28" s="21">
        <f t="shared" si="1"/>
        <v>0.96303501945525272</v>
      </c>
      <c r="P28" s="9">
        <f t="shared" si="1"/>
        <v>1</v>
      </c>
    </row>
    <row r="30" spans="1:22" ht="15" thickBot="1" x14ac:dyDescent="0.35"/>
    <row r="31" spans="1:22" ht="15" thickBot="1" x14ac:dyDescent="0.35">
      <c r="A31" s="31" t="s">
        <v>20</v>
      </c>
      <c r="B31" s="32"/>
      <c r="C31" s="33"/>
      <c r="E31" s="31" t="s">
        <v>22</v>
      </c>
      <c r="F31" s="33"/>
      <c r="H31" s="31" t="s">
        <v>23</v>
      </c>
      <c r="I31" s="33"/>
    </row>
    <row r="32" spans="1:22" ht="15" thickBot="1" x14ac:dyDescent="0.35">
      <c r="A32" s="4">
        <v>1</v>
      </c>
      <c r="B32" s="5" t="s">
        <v>14</v>
      </c>
      <c r="C32" s="6">
        <f>F23-C33</f>
        <v>1</v>
      </c>
      <c r="E32" s="12" t="s">
        <v>21</v>
      </c>
      <c r="F32" s="30">
        <v>0.95</v>
      </c>
      <c r="H32" s="12" t="s">
        <v>21</v>
      </c>
      <c r="I32" s="30">
        <v>0.99</v>
      </c>
    </row>
    <row r="33" spans="1:3" x14ac:dyDescent="0.3">
      <c r="A33" s="4">
        <v>2</v>
      </c>
      <c r="B33" s="5" t="s">
        <v>15</v>
      </c>
      <c r="C33" s="6">
        <f>B11*F23</f>
        <v>0.25</v>
      </c>
    </row>
    <row r="34" spans="1:3" x14ac:dyDescent="0.3">
      <c r="A34" s="4">
        <v>3</v>
      </c>
      <c r="B34" s="5" t="s">
        <v>16</v>
      </c>
      <c r="C34" s="6">
        <f>E23-C33-C35</f>
        <v>0.95</v>
      </c>
    </row>
    <row r="35" spans="1:3" x14ac:dyDescent="0.3">
      <c r="A35" s="4">
        <v>4</v>
      </c>
      <c r="B35" s="5" t="s">
        <v>17</v>
      </c>
      <c r="C35" s="24">
        <f>C33/(1+B12)</f>
        <v>0.05</v>
      </c>
    </row>
    <row r="36" spans="1:3" x14ac:dyDescent="0.3">
      <c r="A36" s="4">
        <v>5</v>
      </c>
      <c r="B36" s="5" t="s">
        <v>18</v>
      </c>
      <c r="C36" s="6">
        <f>C33-C35</f>
        <v>0.2</v>
      </c>
    </row>
    <row r="37" spans="1:3" ht="15" thickBot="1" x14ac:dyDescent="0.35">
      <c r="A37" s="7">
        <v>6</v>
      </c>
      <c r="B37" s="8" t="s">
        <v>19</v>
      </c>
      <c r="C37" s="9">
        <f>C35</f>
        <v>0.05</v>
      </c>
    </row>
  </sheetData>
  <mergeCells count="3">
    <mergeCell ref="A31:C31"/>
    <mergeCell ref="E31:F31"/>
    <mergeCell ref="H31:I3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ModifiableMass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Reviewer</cp:lastModifiedBy>
  <dcterms:created xsi:type="dcterms:W3CDTF">2021-02-05T11:36:38Z</dcterms:created>
  <dcterms:modified xsi:type="dcterms:W3CDTF">2023-08-02T18:55:55Z</dcterms:modified>
</cp:coreProperties>
</file>