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B7F1B80-112D-4157-B378-C1C6B0909B91}" xr6:coauthVersionLast="47" xr6:coauthVersionMax="47" xr10:uidLastSave="{00000000-0000-0000-0000-000000000000}"/>
  <bookViews>
    <workbookView xWindow="-120" yWindow="-120" windowWidth="20730" windowHeight="11160" tabRatio="838" firstSheet="1" activeTab="3" xr2:uid="{00000000-000D-0000-FFFF-FFFF00000000}"/>
  </bookViews>
  <sheets>
    <sheet name="CONCEPTOS" sheetId="4" state="hidden" r:id="rId1"/>
    <sheet name="Datos Aprendiz" sheetId="8" r:id="rId2"/>
    <sheet name="Test Cualidades" sheetId="1" r:id="rId3"/>
    <sheet name="Matriz DOFA Personal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I37" i="1" l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40" i="1" l="1"/>
  <c r="B40" i="1" s="1"/>
  <c r="J52" i="1" s="1"/>
  <c r="I45" i="1"/>
  <c r="B45" i="1" s="1"/>
  <c r="K57" i="1" s="1"/>
  <c r="I41" i="1"/>
  <c r="B41" i="1" s="1"/>
  <c r="K53" i="1" s="1"/>
  <c r="I44" i="1"/>
  <c r="B44" i="1" s="1"/>
  <c r="J56" i="1" s="1"/>
  <c r="I42" i="1"/>
  <c r="B42" i="1" s="1"/>
  <c r="K54" i="1" s="1"/>
  <c r="I46" i="1"/>
  <c r="B46" i="1" s="1"/>
  <c r="J58" i="1" s="1"/>
  <c r="I43" i="1"/>
  <c r="I57" i="1" l="1"/>
  <c r="J54" i="1"/>
  <c r="I52" i="1"/>
  <c r="J57" i="1"/>
  <c r="I48" i="1"/>
  <c r="B48" i="1" s="1"/>
  <c r="J59" i="1" s="1"/>
  <c r="K52" i="1"/>
  <c r="I56" i="1"/>
  <c r="I53" i="1"/>
  <c r="K58" i="1"/>
  <c r="J53" i="1"/>
  <c r="I54" i="1"/>
  <c r="K56" i="1"/>
  <c r="I58" i="1"/>
  <c r="B43" i="1"/>
  <c r="K55" i="1" s="1"/>
  <c r="B53" i="1" l="1"/>
  <c r="B57" i="1"/>
  <c r="B54" i="1"/>
  <c r="B56" i="1"/>
  <c r="B52" i="1"/>
  <c r="K59" i="1"/>
  <c r="I59" i="1"/>
  <c r="B58" i="1"/>
  <c r="J55" i="1"/>
  <c r="I55" i="1"/>
  <c r="B59" i="1" l="1"/>
  <c r="B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D5" authorId="0" shapeId="0" xr:uid="{EE2E8ED4-1DCA-403D-B4BB-A2F941FD2A7D}">
      <text>
        <r>
          <rPr>
            <b/>
            <sz val="9"/>
            <color indexed="81"/>
            <rFont val="Tahoma"/>
            <charset val="1"/>
          </rPr>
          <t>(MAXI-MINI) UTILIZACIÓN DE LAS FUERZAS PARA ENFRENTAR Y EVITAR LAS AMENAZAS.</t>
        </r>
      </text>
    </comment>
    <comment ref="E5" authorId="0" shapeId="0" xr:uid="{E7ACB03E-1D25-4FB1-8407-E1C5FA436E7C}">
      <text>
        <r>
          <rPr>
            <b/>
            <sz val="9"/>
            <color indexed="81"/>
            <rFont val="Tahoma"/>
            <charset val="1"/>
          </rPr>
          <t>(MINI-MINI) LIQUIDACIÓN O ESTABLECIMIENTO DE ESTRATEGIA DE CHOQUE.</t>
        </r>
      </text>
    </comment>
    <comment ref="D6" authorId="0" shapeId="0" xr:uid="{264F60E3-9E9F-4C8D-A7D1-681EF783A663}">
      <text>
        <r>
          <rPr>
            <b/>
            <sz val="9"/>
            <color indexed="81"/>
            <rFont val="Tahoma"/>
            <charset val="1"/>
          </rPr>
          <t>(MAXI-MAXI) LA MÁS EXITOSA. UTILIZA LAS FUERZAS DE LA ORGANIZACIÓN PARA APROVECHAR LAS OPORTUNIDADES.</t>
        </r>
      </text>
    </comment>
    <comment ref="E6" authorId="0" shapeId="0" xr:uid="{3C0442C8-0F62-47DE-B1C9-FBDACC85F852}">
      <text>
        <r>
          <rPr>
            <b/>
            <sz val="9"/>
            <color indexed="81"/>
            <rFont val="Tahoma"/>
            <charset val="1"/>
          </rPr>
          <t>(MINI-MAXI), DE DESARROLLO PARA SUPERAR DEBILIDADES, CON LA FINALIDAD DE APROVECHAR OPORTUNIDADES.</t>
        </r>
      </text>
    </comment>
  </commentList>
</comments>
</file>

<file path=xl/sharedStrings.xml><?xml version="1.0" encoding="utf-8"?>
<sst xmlns="http://schemas.openxmlformats.org/spreadsheetml/2006/main" count="167" uniqueCount="130">
  <si>
    <t>ASPECTO</t>
  </si>
  <si>
    <t>MAXIMA</t>
  </si>
  <si>
    <t>INTERMEDIA</t>
  </si>
  <si>
    <t>BAJA</t>
  </si>
  <si>
    <t>Asunción de riesgos (0-8)</t>
  </si>
  <si>
    <t>Este aspecto es muy favorable en la consecución de sus objetivos empresariales, no obstante se recomienda cierta prudencia para que esta competencia no reste importancia a las demás</t>
  </si>
  <si>
    <t>Cuenta con una actitud suficiente para afrontar riesgos e incertidumbre propios de la actividad empresarial. Aún asi busque fortalecer esta competencia</t>
  </si>
  <si>
    <t>Sería aconsejable una actitud más elevada en este aspecto para así poder aprovechar más oportunidades de negocio</t>
  </si>
  <si>
    <t>Capacidad de negociación (0-6)</t>
  </si>
  <si>
    <t>Este aspecto es muy favorable en la consecución de sus objetivos empresariales, no obstante se recomienda cierta prudencia para que esta actitud no reste importancia a las demás</t>
  </si>
  <si>
    <t xml:space="preserve">Cuenta con habilidades suficientes para negociar teniendo como objetivo que las dos partes ganen. Aún asi busque fortalecer esta competencia
</t>
  </si>
  <si>
    <t>En una negociación, sería aconsejable una actitud superior que le permita conseguir sus objetivos a la vez que preservar las relaciones personales con la otra parte.</t>
  </si>
  <si>
    <t>Confianza en sí mismo(0-8)</t>
  </si>
  <si>
    <t>La elevada confianza en sí mismo y en sus capacidades es un aspecto extremadamente favorable para la consecución de sus objetivos empresariales, no obstante se recomienda cierta prudencia para que esta actitud no reste importancia a las demás</t>
  </si>
  <si>
    <t>Interpretación del Test: (Rango de 4-6). Cuenta con una confianza en sí mismo y en sus habilidades suficiente para adaptarse a las necesidades del entorno y conseguir los objetivos empresariales marcados. Aún asi busque fortalecer esta competencia</t>
  </si>
  <si>
    <t>Un mayor control sobre sus emociones sería altamente beneficioso para alcanzar los objetivos empresariales propuestos</t>
  </si>
  <si>
    <t>Flexibilidad y adaptarse a cambios (0-8)</t>
  </si>
  <si>
    <t>Interpretación del Test: (Rango de 7-8). Este aspecto es muy favorable en la consecución de sus objetivos empresariales, no obstante se recomienda cierta prudencia para que esta competencia no reste importancia a las demás</t>
  </si>
  <si>
    <t>Su competencia en este aspecto parece suficiente para ser competitivos en el mercado empresarial. Aún asi busque fortalecer esta competencia</t>
  </si>
  <si>
    <t>Sería aconsejable una actitud superior y gozar de mayor capacidad en este sentido para así poder aprovechar más oportunidades de negocio</t>
  </si>
  <si>
    <t>Innovación y creatividad (0-10)</t>
  </si>
  <si>
    <t>Cuenta con habilidad suficiente para superar de manera innovadora los desafíos del entorno empresarial. Aún asi busque fortalecer esta competencia</t>
  </si>
  <si>
    <t>Sería aconsejable una actitud más elevada en este aspecto para procurar siempre la competitividad. Puede formarse y entrenarse en el tema</t>
  </si>
  <si>
    <t>Liderazgo de Equipos (0-6)</t>
  </si>
  <si>
    <t>Este aspecto es muy favorable en la consecución de sus objetivos empresariales, no obstante se recomienda cierta prudencia para que esta actitud no reste importancia a las demás.</t>
  </si>
  <si>
    <t>Cuenta con competencia suficiente para liderar un equipo de trabajo. Aún asi busque fortalecer esta competencia</t>
  </si>
  <si>
    <t>Sería necesario que esta habilidad fuese superior para responsabilizarse de un equipo de trabajo</t>
  </si>
  <si>
    <t>Tenacidad para el Trabajo (0-10)</t>
  </si>
  <si>
    <t>Su elevada actitud hacia el trabajo es un aspecto extremadamente favorable para la consecución de sus objetivos empresariales, no obstante se recomienda cierta prudencia para que esta actitud no reste importancia a las demás</t>
  </si>
  <si>
    <t>Cuenta con una actitud favorable hacia el trabajo lo que contribuirá de forma positiva a la consecución de sus metas empresariales</t>
  </si>
  <si>
    <t>Sería conveniente contar con una actitud superior, hacia su capapcidad y disposición de  trabajo  para responder de forma satisfactoria a las demandas de su proyecto empresarial</t>
  </si>
  <si>
    <t>Valoracion total (0-56)</t>
  </si>
  <si>
    <t>¡Adelante con su proyecto!, su elevada capacidad emprendedora le augura el éxito</t>
  </si>
  <si>
    <t>Tiene recursos suficientes para poner en marcha su negocio. Busque fortalceer aquellos aspectos en donde se muestra mayor debilidad. Aún asi busque fortalecer esta competencia</t>
  </si>
  <si>
    <t>Sería conveniente reenfocar su carrera profesional hacia campos diferentes al autoempleo o buscar un socio con un mejor perfil emprendedor que lo acompañe en su proyecto</t>
  </si>
  <si>
    <t>CC</t>
  </si>
  <si>
    <t>TI</t>
  </si>
  <si>
    <t>CE</t>
  </si>
  <si>
    <t>PEP</t>
  </si>
  <si>
    <t>Regional</t>
  </si>
  <si>
    <t xml:space="preserve">HUILA  </t>
  </si>
  <si>
    <t>Centro de Formación:</t>
  </si>
  <si>
    <t xml:space="preserve">Centro de la Industria la Empresa y los Servicios  </t>
  </si>
  <si>
    <t>Nombre Formación Titulada:</t>
  </si>
  <si>
    <t>Ficha:</t>
  </si>
  <si>
    <t>Nombre y Apellidos completos:</t>
  </si>
  <si>
    <t>Tipo de documento de identidad:</t>
  </si>
  <si>
    <t>Fecha:</t>
  </si>
  <si>
    <t>Correo Electrónico Personal:</t>
  </si>
  <si>
    <t>Instrucciones iniciales de la evidencia:</t>
  </si>
  <si>
    <t>TOTAL</t>
  </si>
  <si>
    <t>TEST DE CUALIDADES  EMPRENDEDORAS</t>
  </si>
  <si>
    <t>Tomado de: http://www.ildefe.es/ildefefront/frontIldefeAction.do?action=viewCategory&amp;categoryName=Test+de+Evaluaci%F3n+de+Emprendedores&amp;id=6261</t>
  </si>
  <si>
    <t>TEST DE EVALUACION DE EMPRENDEDORES</t>
  </si>
  <si>
    <t>Marque de forma objetiva  con una X  de acuerdo a lo que considera que se acomoda mas a su perfil en cada pregunta</t>
  </si>
  <si>
    <t>Preguntas</t>
  </si>
  <si>
    <t>A veces</t>
  </si>
  <si>
    <t>De acuerdo</t>
  </si>
  <si>
    <t>En desacuerdo</t>
  </si>
  <si>
    <t>1. En una empresa hay que estar atento, siempre se están presentando nuevas oportunidades de negocio</t>
  </si>
  <si>
    <t xml:space="preserve">2.Me identifico con la frase "El 90% del éxito se basa simplemente en insistir". </t>
  </si>
  <si>
    <t>3. La toma de decisiones es un acto exlusivamente racional</t>
  </si>
  <si>
    <t>4. No me gustan los imprevistos, prefiero saber cada día con qué me voy a encontrar</t>
  </si>
  <si>
    <t>5. Un buen negociador solo tiene en cuenta sus intereses</t>
  </si>
  <si>
    <t>6. A menudo tengo la sensación de que lo que digo no se tiene mucho en cuenta</t>
  </si>
  <si>
    <t>7. Me concentro con facilidad, y no me cuesta pasar de una tarea a otra</t>
  </si>
  <si>
    <t>8. Tiendo a disfrutar con las personas y las situaciones nuevas</t>
  </si>
  <si>
    <t>9. Me molesta tener que dedicar parte de mi tiempo libre a asuntos de la empresa.</t>
  </si>
  <si>
    <t>10. Me suelen decir que "ponga los pies en el suelo", tengo mucha imaginación</t>
  </si>
  <si>
    <t>11. Después de tomar una decisión, me preocupa mucho que ésta no sea la mejor</t>
  </si>
  <si>
    <t>12. Muchos operarios para que trabajen, necesitan "mano dura"</t>
  </si>
  <si>
    <t>13. Soy de los que piensan que los pequeños fracasos son peldaños hacia el éxito</t>
  </si>
  <si>
    <t>14. En ocasiones sin saber por qué me siento tenso (a)</t>
  </si>
  <si>
    <t>15. Me podrían criticar por faltarme siempre tiempo para escuchar a mis colaboradores</t>
  </si>
  <si>
    <t>16. Me gusta proponer nuevas formas de hacer las cosas. No soporto la rutina</t>
  </si>
  <si>
    <t>17. No me resulta fácil ponerme en el lugar de la otra persona</t>
  </si>
  <si>
    <t>18. Me entusiasma la idea de desarrollar un nuevo proyecto aunque ello suponga más trabajo</t>
  </si>
  <si>
    <t>19. Soporto mal los cambios, me siento cómodo (a) con lo establecido</t>
  </si>
  <si>
    <t>20. Prefiero actuar según el momento que invertir tiempo en planificar</t>
  </si>
  <si>
    <t>21. Me gusta trabajar sobre seguro y no correr riesgos por pequeños que éstos sean</t>
  </si>
  <si>
    <t>22. Mis amigos me ven como a una persona con éxito</t>
  </si>
  <si>
    <t>23. Si un método funciona no merece la pena cambiarlo</t>
  </si>
  <si>
    <t>24. Ante una situación tensa con un colaborador tiendo a resolverla cuanto antes</t>
  </si>
  <si>
    <t>25. Cuando me comprometo con algo, no escatimo ni esfuerzos ni tiempo para realizarlo</t>
  </si>
  <si>
    <t>26. Antes de tomar una decisión, me gusta analizar la información y prever las consecuencias</t>
  </si>
  <si>
    <t>27. Considero que los problemas solo tienen una solución posible</t>
  </si>
  <si>
    <t>28. En una negociación exitosa siempre hay una parte ganadora y otra perdedora</t>
  </si>
  <si>
    <t>Area</t>
  </si>
  <si>
    <t>Concepto</t>
  </si>
  <si>
    <t>Asunción de riesgos</t>
  </si>
  <si>
    <t>Capacidad de negociación</t>
  </si>
  <si>
    <t>Confianza en sí mismo</t>
  </si>
  <si>
    <t>Flexibilidad y adaptarse a cambios</t>
  </si>
  <si>
    <t>Innovación y creatividad</t>
  </si>
  <si>
    <t>Liderazgo de Equipos</t>
  </si>
  <si>
    <t>Tenacidad para el Trabajo</t>
  </si>
  <si>
    <t>COMPETENCIAS</t>
  </si>
  <si>
    <t>DESCRIPCION DE LOS RESULTADOS</t>
  </si>
  <si>
    <t>x</t>
  </si>
  <si>
    <t>1. Realice el test cualidades emprendedoras</t>
  </si>
  <si>
    <t>FORTALEZAS</t>
  </si>
  <si>
    <t>DEBILIDADES</t>
  </si>
  <si>
    <t>AMENAZAS</t>
  </si>
  <si>
    <t>OPORTUNIDADES</t>
  </si>
  <si>
    <t xml:space="preserve">1. Realice su matriz DOFA. Identifique sus fortalezas, debilidades, oportunidades y amenazas: </t>
  </si>
  <si>
    <t>2. Responda las siguientes preguntas:</t>
  </si>
  <si>
    <t>2. Realice el ejercicio MATRIZ DOFA PERSONAL y haga un análisis de su perfil como emprendedor</t>
  </si>
  <si>
    <t xml:space="preserve">A. ¿Cuáles características emprendedoras personales tiene usted, que favorecen el análisis del entorno antes de realizar el proyecto de vida? </t>
  </si>
  <si>
    <t xml:space="preserve">B. Como considera que las oportunidades y amenazas del entorno afectan la manera como se siente acerca de su proyecto de vida? </t>
  </si>
  <si>
    <t>C. ¿Existen amenazas importantes en su entorno que le impiden saltar a la acción? ¿de qué manera le impiden convertir su proyecto de vida en realidad?</t>
  </si>
  <si>
    <t>D. ¿Encontró oportunidades que favorecen enormemente su actuar en el proyecto de vida? ¿cómo aprovecharía esas oportunidades?</t>
  </si>
  <si>
    <t>E. Describa su perfil como emprendedor SENA (Párrafo de 5 lineas)</t>
  </si>
  <si>
    <t>¿Cuál es SU proyecto de vida? ¿Que desea lograr de la Formación SENA? Describa en al menos un párrafo de 4 líneas.</t>
  </si>
  <si>
    <t>mi proyecto seria conseguir un empleo adecuado con mis conocimientos e aprendisaje que he ganado cada año y poder conseguir todo lo que siempre he deseado tener que es ayudar a mis padres economicamente, poder ayudar a darle un buen estudio a mi hermana, ayudar a mi papá con la empresa que tiene para que sea mas grande en el comercio ya que es una empresa que a penas se sostiene ella misma, poder comprar mi primera casa atraves del sueldo que gane y tambien un vehiculo, tambien poder crear mi propia empresa y poder ser una de las mejores</t>
  </si>
  <si>
    <t>Analisis y Desarrollo de Sofware</t>
  </si>
  <si>
    <t>Andres Felipe Cuellar Gomez</t>
  </si>
  <si>
    <t>sachacuellar@gmail.com</t>
  </si>
  <si>
    <t>innovador mejorar el prducto, vender un buen producto y a un valor justo, administrar mis ganacias y perdidas de una buena manera</t>
  </si>
  <si>
    <t xml:space="preserve">algunas oportunidades no hay que desaprovecharlas y a sumIr el riesgo de lo que pueda suceder y en las amenazas va aver personas que le van a le va a bajar el auto estima y van a ver dias que ya uno se siente fustrado porque cree que no va a obtener sus metas  </t>
  </si>
  <si>
    <t>decaer por no logra sus objetivos - desepcionar a mis padres</t>
  </si>
  <si>
    <t>conseguir un empleo digno - poder a prender mas para mis habilidades</t>
  </si>
  <si>
    <t>mi familia - no enterder rapido nuevos conocimientos</t>
  </si>
  <si>
    <t>mi familia - lograr mis metas</t>
  </si>
  <si>
    <t>demostrar que pude tener mis logros - terner a mi familia feliz por mis logros</t>
  </si>
  <si>
    <t>pude tener un empleo - pude entrar a estudiar en una universidad</t>
  </si>
  <si>
    <t>tener personas envidiosas - 
no poder graduarme y obtenir un titulo</t>
  </si>
  <si>
    <t>tener mis propios titulos - conseguir mejores oportunidades</t>
  </si>
  <si>
    <t>si de que hay personas envidiosas y puedan que le digan a las demas personas mes defectos pero nunca mis habilidades</t>
  </si>
  <si>
    <t>si personas que buscan personas que tengan habilidades para ellos ayudarlo a uno tener un buen empleo y abrirle a uno mismo muy buenas oportunidades</t>
  </si>
  <si>
    <t>en estos momentos no tengo una empresa pero uno nunca sabe puede que en unos años ya tenga y pueda comensar con familiares y poder ofrecer un buen servicio al cliente para que haci ellos le degan a mas personas sobre nosotros y con lo que ganemos debemos invertirlo a la empresa para mejorar sus servicios y las herramientas del trabajador tambien haria guardar los contactos de los clientes y hacer propaganda por las redes sociales ofreciendo ofertas y nuevas maneras de contactarnos para hacer un llamado a nuestros servicios que todo esto empesaria en la casa y ya uno teniendo un buen capital se podria invertir en un lugar de la ciudad que se vea a artos comercios y poder comprar o arendar para que nuestros clientes tengan mas facilidad de con tactarnos o ellos ir presencial mente a la empresa y si  todo va bien se podria invertir en otro lugar para vender mas nuestro servios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</si>
</sst>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\ * #,##0_-;\-&quot;$&quot;\ * #,##0_-;_-&quot;$&quot;\ 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0"/>
      <color indexed="12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 wrapText="1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 wrapText="1"/>
    </xf>
    <xf numFmtId="0" fontId="0" fillId="0" borderId="1" xfId="0" applyBorder="1" applyAlignment="1">
      <alignment wrapText="1"/>
    </xf>
    <xf numFmtId="10" fontId="0" fillId="0" borderId="4" xfId="0" applyNumberForma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1" applyFont="1" applyBorder="1" applyAlignment="1" applyProtection="1">
      <alignment horizontal="center"/>
      <protection locked="0"/>
    </xf>
    <xf numFmtId="0" fontId="3" fillId="0" borderId="1" xfId="1" applyBorder="1" applyAlignment="1" applyProtection="1">
      <alignment horizontal="center"/>
      <protection locked="0"/>
    </xf>
    <xf numFmtId="0" fontId="0" fillId="2" borderId="0" xfId="0" applyFill="1"/>
    <xf numFmtId="0" fontId="4" fillId="2" borderId="0" xfId="0" applyFont="1" applyFill="1"/>
    <xf numFmtId="0" fontId="0" fillId="0" borderId="14" xfId="1" applyFont="1" applyBorder="1" applyAlignment="1" applyProtection="1">
      <alignment horizontal="center"/>
      <protection locked="0"/>
    </xf>
    <xf numFmtId="0" fontId="0" fillId="0" borderId="17" xfId="1" applyFont="1" applyBorder="1" applyAlignment="1" applyProtection="1">
      <alignment horizontal="center"/>
      <protection locked="0"/>
    </xf>
    <xf numFmtId="0" fontId="3" fillId="0" borderId="17" xfId="1" applyBorder="1" applyAlignment="1" applyProtection="1">
      <alignment horizontal="center"/>
      <protection locked="0"/>
    </xf>
    <xf numFmtId="0" fontId="0" fillId="0" borderId="18" xfId="1" applyFont="1" applyBorder="1" applyAlignment="1" applyProtection="1">
      <alignment horizontal="center"/>
      <protection locked="0"/>
    </xf>
    <xf numFmtId="2" fontId="0" fillId="2" borderId="0" xfId="0" applyNumberFormat="1" applyFill="1"/>
    <xf numFmtId="0" fontId="1" fillId="2" borderId="0" xfId="0" applyFont="1" applyFill="1"/>
    <xf numFmtId="10" fontId="0" fillId="2" borderId="6" xfId="0" applyNumberFormat="1" applyFill="1" applyBorder="1" applyAlignment="1">
      <alignment wrapText="1"/>
    </xf>
    <xf numFmtId="0" fontId="0" fillId="0" borderId="2" xfId="1" applyFont="1" applyBorder="1" applyAlignment="1" applyProtection="1">
      <alignment horizontal="center"/>
      <protection locked="0"/>
    </xf>
    <xf numFmtId="0" fontId="3" fillId="0" borderId="2" xfId="1" applyBorder="1" applyAlignment="1" applyProtection="1">
      <alignment horizontal="center"/>
      <protection locked="0"/>
    </xf>
    <xf numFmtId="0" fontId="3" fillId="0" borderId="27" xfId="1" applyBorder="1" applyAlignment="1" applyProtection="1">
      <alignment horizontal="center"/>
      <protection locked="0"/>
    </xf>
    <xf numFmtId="0" fontId="7" fillId="3" borderId="29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10" fontId="0" fillId="2" borderId="0" xfId="0" applyNumberFormat="1" applyFill="1" applyAlignment="1">
      <alignment horizontal="center" wrapText="1"/>
    </xf>
    <xf numFmtId="10" fontId="0" fillId="4" borderId="6" xfId="0" applyNumberFormat="1" applyFill="1" applyBorder="1" applyAlignment="1">
      <alignment vertical="center" wrapText="1"/>
    </xf>
    <xf numFmtId="10" fontId="0" fillId="2" borderId="9" xfId="0" applyNumberFormat="1" applyFill="1" applyBorder="1" applyAlignment="1">
      <alignment horizontal="center" wrapText="1"/>
    </xf>
    <xf numFmtId="10" fontId="6" fillId="2" borderId="10" xfId="0" applyNumberFormat="1" applyFont="1" applyFill="1" applyBorder="1" applyAlignment="1">
      <alignment horizontal="center" wrapText="1"/>
    </xf>
    <xf numFmtId="0" fontId="1" fillId="0" borderId="31" xfId="0" applyFont="1" applyBorder="1" applyAlignment="1">
      <alignment vertical="center"/>
    </xf>
    <xf numFmtId="10" fontId="0" fillId="2" borderId="5" xfId="0" applyNumberFormat="1" applyFill="1" applyBorder="1" applyAlignment="1">
      <alignment wrapText="1"/>
    </xf>
    <xf numFmtId="0" fontId="1" fillId="0" borderId="33" xfId="0" applyFont="1" applyBorder="1"/>
    <xf numFmtId="0" fontId="1" fillId="0" borderId="20" xfId="0" applyFont="1" applyBorder="1"/>
    <xf numFmtId="0" fontId="1" fillId="0" borderId="21" xfId="0" applyFont="1" applyBorder="1"/>
    <xf numFmtId="0" fontId="10" fillId="5" borderId="14" xfId="0" applyFont="1" applyFill="1" applyBorder="1" applyProtection="1">
      <protection locked="0"/>
    </xf>
    <xf numFmtId="14" fontId="10" fillId="6" borderId="1" xfId="0" applyNumberFormat="1" applyFont="1" applyFill="1" applyBorder="1" applyProtection="1">
      <protection locked="0"/>
    </xf>
    <xf numFmtId="0" fontId="10" fillId="0" borderId="19" xfId="0" applyFont="1" applyBorder="1"/>
    <xf numFmtId="0" fontId="10" fillId="2" borderId="0" xfId="0" applyFont="1" applyFill="1"/>
    <xf numFmtId="0" fontId="10" fillId="0" borderId="0" xfId="0" applyFont="1"/>
    <xf numFmtId="0" fontId="10" fillId="0" borderId="33" xfId="0" applyFont="1" applyBorder="1"/>
    <xf numFmtId="0" fontId="10" fillId="0" borderId="20" xfId="0" applyFont="1" applyBorder="1"/>
    <xf numFmtId="0" fontId="10" fillId="0" borderId="2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3" fillId="7" borderId="1" xfId="2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center"/>
    </xf>
    <xf numFmtId="0" fontId="10" fillId="0" borderId="1" xfId="0" applyFont="1" applyBorder="1" applyAlignment="1">
      <alignment horizontal="justify" vertical="center"/>
    </xf>
    <xf numFmtId="0" fontId="14" fillId="5" borderId="17" xfId="3" applyFill="1" applyBorder="1" applyAlignment="1" applyProtection="1">
      <alignment horizontal="center"/>
      <protection locked="0"/>
    </xf>
    <xf numFmtId="0" fontId="10" fillId="5" borderId="18" xfId="0" applyFont="1" applyFill="1" applyBorder="1" applyAlignment="1" applyProtection="1">
      <alignment horizontal="center"/>
      <protection locked="0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5" borderId="1" xfId="0" applyFont="1" applyFill="1" applyBorder="1" applyAlignment="1" applyProtection="1">
      <alignment horizontal="center"/>
      <protection locked="0"/>
    </xf>
    <xf numFmtId="0" fontId="10" fillId="5" borderId="14" xfId="0" applyFont="1" applyFill="1" applyBorder="1" applyAlignment="1" applyProtection="1">
      <alignment horizontal="center"/>
      <protection locked="0"/>
    </xf>
    <xf numFmtId="14" fontId="10" fillId="5" borderId="1" xfId="0" applyNumberFormat="1" applyFont="1" applyFill="1" applyBorder="1" applyAlignment="1" applyProtection="1">
      <alignment horizontal="center"/>
      <protection locked="0"/>
    </xf>
    <xf numFmtId="0" fontId="10" fillId="0" borderId="6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5" borderId="6" xfId="0" applyFont="1" applyFill="1" applyBorder="1" applyAlignment="1" applyProtection="1">
      <alignment horizontal="center"/>
      <protection locked="0"/>
    </xf>
    <xf numFmtId="0" fontId="10" fillId="5" borderId="36" xfId="0" applyFont="1" applyFill="1" applyBorder="1" applyAlignment="1" applyProtection="1">
      <alignment horizontal="center"/>
      <protection locked="0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0" fontId="0" fillId="0" borderId="17" xfId="0" applyNumberFormat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10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8" fillId="0" borderId="13" xfId="0" applyFont="1" applyBorder="1" applyAlignment="1">
      <alignment horizontal="left"/>
    </xf>
    <xf numFmtId="0" fontId="5" fillId="0" borderId="7" xfId="0" applyFont="1" applyBorder="1"/>
    <xf numFmtId="0" fontId="8" fillId="0" borderId="15" xfId="0" applyFont="1" applyBorder="1" applyAlignment="1">
      <alignment horizontal="left"/>
    </xf>
    <xf numFmtId="0" fontId="5" fillId="0" borderId="16" xfId="0" applyFont="1" applyBorder="1"/>
    <xf numFmtId="0" fontId="9" fillId="0" borderId="0" xfId="0" applyFont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7" fillId="2" borderId="31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8" fillId="0" borderId="25" xfId="0" applyFont="1" applyBorder="1" applyAlignment="1">
      <alignment horizontal="left"/>
    </xf>
    <xf numFmtId="0" fontId="5" fillId="0" borderId="26" xfId="0" applyFont="1" applyBorder="1"/>
    <xf numFmtId="0" fontId="9" fillId="0" borderId="0" xfId="0" applyFont="1" applyAlignment="1">
      <alignment horizontal="left" vertical="center" wrapText="1"/>
    </xf>
    <xf numFmtId="165" fontId="13" fillId="7" borderId="6" xfId="2" applyNumberFormat="1" applyFont="1" applyFill="1" applyBorder="1" applyAlignment="1" applyProtection="1">
      <alignment horizontal="center" vertical="center"/>
      <protection locked="0"/>
    </xf>
    <xf numFmtId="165" fontId="13" fillId="7" borderId="5" xfId="2" applyNumberFormat="1" applyFont="1" applyFill="1" applyBorder="1" applyAlignment="1" applyProtection="1">
      <alignment horizontal="center" vertical="center"/>
      <protection locked="0"/>
    </xf>
    <xf numFmtId="165" fontId="13" fillId="7" borderId="7" xfId="2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165" fontId="13" fillId="7" borderId="1" xfId="2" applyNumberFormat="1" applyFont="1" applyFill="1" applyBorder="1" applyAlignment="1" applyProtection="1">
      <alignment horizontal="center" vertical="center" wrapText="1"/>
      <protection locked="0"/>
    </xf>
  </cellXfs>
  <cellStyles count="4">
    <cellStyle name="Hipervínculo" xfId="3" builtinId="8"/>
    <cellStyle name="Moneda" xfId="2" builtinId="4"/>
    <cellStyle name="Normal" xfId="0" builtinId="0"/>
    <cellStyle name="Normal 3" xfId="1" xr:uid="{00000000-0005-0000-0000-000001000000}"/>
  </cellStyles>
  <dxfs count="3"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es-ES"/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5885797950219926E-2"/>
          <c:y val="0.18481907751610768"/>
          <c:w val="0.90043923865300379"/>
          <c:h val="0.551156891878390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'Test Cualidades'!$B$39</c:f>
              <c:strCache>
                <c:ptCount val="1"/>
                <c:pt idx="0">
                  <c:v>Concepto</c:v>
                </c:pt>
              </c:strCache>
            </c:strRef>
          </c:tx>
          <c:invertIfNegative val="0"/>
          <c:cat>
            <c:strRef>
              <c:f>'Test Cualidades'!$A$40:$A$46</c:f>
              <c:strCache>
                <c:ptCount val="7"/>
                <c:pt idx="0">
                  <c:v>Asunción de riesgos</c:v>
                </c:pt>
                <c:pt idx="1">
                  <c:v>Capacidad de negociación</c:v>
                </c:pt>
                <c:pt idx="2">
                  <c:v>Confianza en sí mismo</c:v>
                </c:pt>
                <c:pt idx="3">
                  <c:v>Flexibilidad y adaptarse a cambios</c:v>
                </c:pt>
                <c:pt idx="4">
                  <c:v>Innovación y creatividad</c:v>
                </c:pt>
                <c:pt idx="5">
                  <c:v>Liderazgo de Equipos</c:v>
                </c:pt>
                <c:pt idx="6">
                  <c:v>Tenacidad para el Trabajo</c:v>
                </c:pt>
              </c:strCache>
            </c:strRef>
          </c:cat>
          <c:val>
            <c:numRef>
              <c:f>'Test Cualidades'!$B$40:$B$46</c:f>
              <c:numCache>
                <c:formatCode>0.00%</c:formatCode>
                <c:ptCount val="7"/>
                <c:pt idx="0">
                  <c:v>0.375</c:v>
                </c:pt>
                <c:pt idx="1">
                  <c:v>0.33333333333333331</c:v>
                </c:pt>
                <c:pt idx="2">
                  <c:v>0.625</c:v>
                </c:pt>
                <c:pt idx="3">
                  <c:v>0.5</c:v>
                </c:pt>
                <c:pt idx="4">
                  <c:v>0.6</c:v>
                </c:pt>
                <c:pt idx="5">
                  <c:v>0.33333333333333331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5-4E0B-91E4-00FB4A84A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072928"/>
        <c:axId val="198075672"/>
      </c:barChart>
      <c:catAx>
        <c:axId val="19807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s-CO"/>
          </a:p>
        </c:txPr>
        <c:crossAx val="198075672"/>
        <c:crosses val="autoZero"/>
        <c:auto val="1"/>
        <c:lblAlgn val="ctr"/>
        <c:lblOffset val="100"/>
        <c:noMultiLvlLbl val="0"/>
      </c:catAx>
      <c:valAx>
        <c:axId val="198075672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s-CO"/>
          </a:p>
        </c:txPr>
        <c:crossAx val="198072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90489</xdr:rowOff>
    </xdr:from>
    <xdr:to>
      <xdr:col>7</xdr:col>
      <xdr:colOff>916781</xdr:colOff>
      <xdr:row>46</xdr:row>
      <xdr:rowOff>59531</xdr:rowOff>
    </xdr:to>
    <xdr:graphicFrame macro="">
      <xdr:nvGraphicFramePr>
        <xdr:cNvPr id="1035" name="7 Gráfico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chacuella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opLeftCell="A11" workbookViewId="0">
      <selection activeCell="A11" sqref="A1:XFD1048576"/>
    </sheetView>
  </sheetViews>
  <sheetFormatPr baseColWidth="10" defaultColWidth="11.42578125" defaultRowHeight="15" x14ac:dyDescent="0.25"/>
  <cols>
    <col min="1" max="1" width="46.28515625" customWidth="1"/>
    <col min="2" max="2" width="30.140625" customWidth="1"/>
    <col min="3" max="3" width="35.85546875" customWidth="1"/>
    <col min="4" max="4" width="29.42578125" customWidth="1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05" x14ac:dyDescent="0.25">
      <c r="A3" s="2" t="s">
        <v>4</v>
      </c>
      <c r="B3" s="7" t="s">
        <v>5</v>
      </c>
      <c r="C3" s="7" t="s">
        <v>6</v>
      </c>
      <c r="D3" s="7" t="s">
        <v>7</v>
      </c>
    </row>
    <row r="4" spans="1:4" ht="105" x14ac:dyDescent="0.25">
      <c r="A4" s="2" t="s">
        <v>8</v>
      </c>
      <c r="B4" s="7" t="s">
        <v>9</v>
      </c>
      <c r="C4" s="7" t="s">
        <v>10</v>
      </c>
      <c r="D4" s="7" t="s">
        <v>11</v>
      </c>
    </row>
    <row r="5" spans="1:4" ht="135" x14ac:dyDescent="0.25">
      <c r="A5" s="2" t="s">
        <v>12</v>
      </c>
      <c r="B5" s="7" t="s">
        <v>13</v>
      </c>
      <c r="C5" s="7" t="s">
        <v>14</v>
      </c>
      <c r="D5" s="7" t="s">
        <v>15</v>
      </c>
    </row>
    <row r="6" spans="1:4" ht="120" x14ac:dyDescent="0.25">
      <c r="A6" s="9" t="s">
        <v>16</v>
      </c>
      <c r="B6" s="7" t="s">
        <v>17</v>
      </c>
      <c r="C6" s="7" t="s">
        <v>18</v>
      </c>
      <c r="D6" s="7" t="s">
        <v>19</v>
      </c>
    </row>
    <row r="7" spans="1:4" ht="105" x14ac:dyDescent="0.25">
      <c r="A7" s="2" t="s">
        <v>20</v>
      </c>
      <c r="B7" s="7" t="s">
        <v>5</v>
      </c>
      <c r="C7" s="7" t="s">
        <v>21</v>
      </c>
      <c r="D7" s="7" t="s">
        <v>22</v>
      </c>
    </row>
    <row r="8" spans="1:4" ht="105" x14ac:dyDescent="0.25">
      <c r="A8" s="2" t="s">
        <v>23</v>
      </c>
      <c r="B8" s="7" t="s">
        <v>24</v>
      </c>
      <c r="C8" s="7" t="s">
        <v>25</v>
      </c>
      <c r="D8" s="7" t="s">
        <v>26</v>
      </c>
    </row>
    <row r="9" spans="1:4" ht="120" x14ac:dyDescent="0.25">
      <c r="A9" s="2" t="s">
        <v>27</v>
      </c>
      <c r="B9" s="7" t="s">
        <v>28</v>
      </c>
      <c r="C9" s="7" t="s">
        <v>29</v>
      </c>
      <c r="D9" s="7" t="s">
        <v>30</v>
      </c>
    </row>
    <row r="10" spans="1:4" x14ac:dyDescent="0.25">
      <c r="A10" s="2"/>
      <c r="B10" s="7"/>
      <c r="C10" s="7"/>
      <c r="D10" s="7"/>
    </row>
    <row r="11" spans="1:4" ht="105" x14ac:dyDescent="0.25">
      <c r="A11" s="2" t="s">
        <v>31</v>
      </c>
      <c r="B11" s="7" t="s">
        <v>32</v>
      </c>
      <c r="C11" s="7" t="s">
        <v>33</v>
      </c>
      <c r="D11" s="7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</sheetData>
  <sheetProtection algorithmName="SHA-512" hashValue="UeBMF+24DO1acP2m2gSiq4Q0mqD3K77DS5r7yhV7fBRNaLymYN3J0BUU0t5S6PIHjSSU06iYIzML4nnPrCE/Mg==" saltValue="k9q6urwp4rbaQDnfSWdxDA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4306-27A8-4087-92BA-4C4BCF659F20}">
  <dimension ref="A1:AN20"/>
  <sheetViews>
    <sheetView showGridLines="0" workbookViewId="0">
      <selection activeCell="B1" sqref="B1:C1"/>
    </sheetView>
  </sheetViews>
  <sheetFormatPr baseColWidth="10" defaultColWidth="11.5703125" defaultRowHeight="15" x14ac:dyDescent="0.25"/>
  <cols>
    <col min="1" max="1" width="50.28515625" customWidth="1"/>
    <col min="3" max="3" width="59.140625" customWidth="1"/>
  </cols>
  <sheetData>
    <row r="1" spans="1:40" s="42" customFormat="1" ht="21" x14ac:dyDescent="0.35">
      <c r="A1" s="40" t="s">
        <v>39</v>
      </c>
      <c r="B1" s="54" t="s">
        <v>40</v>
      </c>
      <c r="C1" s="55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</row>
    <row r="2" spans="1:40" s="42" customFormat="1" ht="21" x14ac:dyDescent="0.35">
      <c r="A2" s="43" t="s">
        <v>41</v>
      </c>
      <c r="B2" s="59" t="s">
        <v>42</v>
      </c>
      <c r="C2" s="6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spans="1:40" s="42" customFormat="1" ht="21" x14ac:dyDescent="0.35">
      <c r="A3" s="44" t="s">
        <v>43</v>
      </c>
      <c r="B3" s="61" t="s">
        <v>114</v>
      </c>
      <c r="C3" s="62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</row>
    <row r="4" spans="1:40" s="42" customFormat="1" ht="21" x14ac:dyDescent="0.35">
      <c r="A4" s="44" t="s">
        <v>44</v>
      </c>
      <c r="B4" s="56">
        <v>3145555</v>
      </c>
      <c r="C4" s="57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</row>
    <row r="5" spans="1:40" s="42" customFormat="1" ht="21" x14ac:dyDescent="0.35">
      <c r="A5" s="44" t="s">
        <v>45</v>
      </c>
      <c r="B5" s="56" t="s">
        <v>115</v>
      </c>
      <c r="C5" s="57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</row>
    <row r="6" spans="1:40" s="42" customFormat="1" ht="21" x14ac:dyDescent="0.35">
      <c r="A6" s="44" t="s">
        <v>46</v>
      </c>
      <c r="B6" s="39" t="s">
        <v>35</v>
      </c>
      <c r="C6" s="38">
        <v>1077225876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</row>
    <row r="7" spans="1:40" s="42" customFormat="1" ht="21" x14ac:dyDescent="0.35">
      <c r="A7" s="44" t="s">
        <v>47</v>
      </c>
      <c r="B7" s="58">
        <v>45867</v>
      </c>
      <c r="C7" s="57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</row>
    <row r="8" spans="1:40" s="42" customFormat="1" ht="21.75" thickBot="1" x14ac:dyDescent="0.4">
      <c r="A8" s="45" t="s">
        <v>48</v>
      </c>
      <c r="B8" s="52" t="s">
        <v>116</v>
      </c>
      <c r="C8" s="53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</row>
    <row r="12" spans="1:40" ht="21" x14ac:dyDescent="0.35">
      <c r="A12" s="50" t="s">
        <v>49</v>
      </c>
      <c r="B12" s="50"/>
      <c r="C12" s="50"/>
    </row>
    <row r="14" spans="1:40" ht="37.15" customHeight="1" x14ac:dyDescent="0.25">
      <c r="A14" s="51" t="s">
        <v>99</v>
      </c>
      <c r="B14" s="51"/>
      <c r="C14" s="51"/>
    </row>
    <row r="15" spans="1:40" ht="37.15" customHeight="1" x14ac:dyDescent="0.25">
      <c r="A15" s="51" t="s">
        <v>106</v>
      </c>
      <c r="B15" s="51"/>
      <c r="C15" s="51"/>
    </row>
    <row r="16" spans="1:40" ht="21" x14ac:dyDescent="0.25">
      <c r="A16" s="49"/>
      <c r="B16" s="49"/>
      <c r="C16" s="49"/>
    </row>
    <row r="17" spans="1:3" ht="21" x14ac:dyDescent="0.25">
      <c r="A17" s="49"/>
      <c r="B17" s="49"/>
      <c r="C17" s="49"/>
    </row>
    <row r="18" spans="1:3" ht="21" x14ac:dyDescent="0.25">
      <c r="A18" s="49"/>
      <c r="B18" s="49"/>
      <c r="C18" s="49"/>
    </row>
    <row r="19" spans="1:3" ht="21" x14ac:dyDescent="0.25">
      <c r="A19" s="49"/>
      <c r="B19" s="49"/>
      <c r="C19" s="49"/>
    </row>
    <row r="20" spans="1:3" ht="21" x14ac:dyDescent="0.35">
      <c r="A20" s="42"/>
      <c r="B20" s="42"/>
      <c r="C20" s="42"/>
    </row>
  </sheetData>
  <mergeCells count="14">
    <mergeCell ref="B8:C8"/>
    <mergeCell ref="B1:C1"/>
    <mergeCell ref="B4:C4"/>
    <mergeCell ref="B5:C5"/>
    <mergeCell ref="B7:C7"/>
    <mergeCell ref="B2:C2"/>
    <mergeCell ref="B3:C3"/>
    <mergeCell ref="A17:C17"/>
    <mergeCell ref="A18:C18"/>
    <mergeCell ref="A19:C19"/>
    <mergeCell ref="A12:C12"/>
    <mergeCell ref="A14:C14"/>
    <mergeCell ref="A15:C15"/>
    <mergeCell ref="A16:C16"/>
  </mergeCells>
  <hyperlinks>
    <hyperlink ref="B8" r:id="rId1" xr:uid="{6DE67A7D-86CA-4506-B37D-43556EEA83B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FD282C-6A47-42CE-B0B3-158177517511}">
          <x14:formula1>
            <xm:f>CONCEPTOS!$A$19:$A$22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14"/>
  <sheetViews>
    <sheetView showGridLines="0" topLeftCell="A36" zoomScale="80" zoomScaleNormal="80" workbookViewId="0">
      <selection activeCell="D38" sqref="D38"/>
    </sheetView>
  </sheetViews>
  <sheetFormatPr baseColWidth="10" defaultColWidth="11.42578125" defaultRowHeight="15" x14ac:dyDescent="0.25"/>
  <cols>
    <col min="1" max="1" width="31" customWidth="1"/>
    <col min="2" max="2" width="81.28515625" customWidth="1"/>
    <col min="3" max="3" width="11.85546875" bestFit="1" customWidth="1"/>
    <col min="4" max="4" width="14.28515625" customWidth="1"/>
    <col min="5" max="5" width="5.85546875" hidden="1" customWidth="1"/>
    <col min="6" max="6" width="0.140625" customWidth="1"/>
    <col min="7" max="7" width="11.85546875" hidden="1" customWidth="1"/>
    <col min="8" max="8" width="16.7109375" customWidth="1"/>
    <col min="9" max="9" width="0.5703125" style="12" hidden="1" customWidth="1"/>
    <col min="10" max="10" width="0.42578125" style="12" customWidth="1"/>
    <col min="11" max="11" width="67.7109375" style="12" hidden="1" customWidth="1"/>
    <col min="12" max="40" width="11.42578125" style="12"/>
  </cols>
  <sheetData>
    <row r="1" spans="1:9" ht="18.75" x14ac:dyDescent="0.3">
      <c r="A1" s="83" t="e">
        <f>+#REF!</f>
        <v>#REF!</v>
      </c>
      <c r="B1" s="83"/>
      <c r="C1" s="83"/>
      <c r="D1" s="83"/>
      <c r="E1" s="83"/>
      <c r="F1" s="83"/>
      <c r="G1" s="83"/>
      <c r="H1" s="83"/>
    </row>
    <row r="2" spans="1:9" x14ac:dyDescent="0.25">
      <c r="A2" s="12"/>
      <c r="B2" s="12"/>
      <c r="C2" s="12"/>
      <c r="D2" s="12"/>
      <c r="E2" s="12"/>
      <c r="F2" s="12"/>
      <c r="G2" s="12"/>
      <c r="H2" s="12"/>
    </row>
    <row r="3" spans="1:9" ht="28.5" x14ac:dyDescent="0.45">
      <c r="A3" s="75" t="s">
        <v>51</v>
      </c>
      <c r="B3" s="75"/>
      <c r="C3" s="75"/>
      <c r="D3" s="75"/>
      <c r="E3" s="75"/>
      <c r="F3" s="75"/>
      <c r="G3" s="75"/>
      <c r="H3" s="75"/>
      <c r="I3" s="75"/>
    </row>
    <row r="4" spans="1:9" x14ac:dyDescent="0.25">
      <c r="A4" s="13" t="s">
        <v>52</v>
      </c>
      <c r="B4" s="12"/>
      <c r="C4" s="12"/>
      <c r="D4" s="12"/>
      <c r="E4" s="12"/>
      <c r="F4" s="12"/>
      <c r="G4" s="12"/>
      <c r="H4" s="12"/>
    </row>
    <row r="5" spans="1:9" s="12" customFormat="1" ht="15.75" thickBot="1" x14ac:dyDescent="0.3"/>
    <row r="6" spans="1:9" s="12" customFormat="1" ht="19.5" thickBot="1" x14ac:dyDescent="0.35">
      <c r="A6" s="87" t="s">
        <v>53</v>
      </c>
      <c r="B6" s="88"/>
      <c r="C6" s="88"/>
      <c r="D6" s="88"/>
      <c r="E6" s="88"/>
      <c r="F6" s="88"/>
      <c r="G6" s="88"/>
      <c r="H6" s="89"/>
    </row>
    <row r="7" spans="1:9" s="12" customFormat="1" x14ac:dyDescent="0.25"/>
    <row r="8" spans="1:9" s="12" customFormat="1" ht="18.75" customHeight="1" thickBot="1" x14ac:dyDescent="0.3">
      <c r="A8" s="78" t="s">
        <v>54</v>
      </c>
      <c r="B8" s="78"/>
      <c r="C8" s="78"/>
      <c r="D8" s="78"/>
      <c r="E8" s="78"/>
      <c r="F8" s="78"/>
      <c r="G8" s="78"/>
      <c r="H8" s="78"/>
    </row>
    <row r="9" spans="1:9" ht="19.5" thickBot="1" x14ac:dyDescent="0.35">
      <c r="A9" s="76" t="s">
        <v>55</v>
      </c>
      <c r="B9" s="77"/>
      <c r="C9" s="24" t="s">
        <v>56</v>
      </c>
      <c r="D9" s="24" t="s">
        <v>57</v>
      </c>
      <c r="E9" s="24"/>
      <c r="F9" s="24"/>
      <c r="G9" s="24"/>
      <c r="H9" s="25" t="s">
        <v>58</v>
      </c>
    </row>
    <row r="10" spans="1:9" ht="18" x14ac:dyDescent="0.35">
      <c r="A10" s="90" t="s">
        <v>59</v>
      </c>
      <c r="B10" s="91"/>
      <c r="C10" s="21"/>
      <c r="D10" s="21" t="s">
        <v>98</v>
      </c>
      <c r="E10" s="22"/>
      <c r="F10" s="22"/>
      <c r="G10" s="22"/>
      <c r="H10" s="23"/>
      <c r="I10" s="12">
        <f>IF(C10="x",1,IF(D10="x",2,IF(H10="x",0,-1)))</f>
        <v>2</v>
      </c>
    </row>
    <row r="11" spans="1:9" ht="18" x14ac:dyDescent="0.35">
      <c r="A11" s="79" t="s">
        <v>60</v>
      </c>
      <c r="B11" s="80"/>
      <c r="C11" s="10"/>
      <c r="D11" s="10" t="s">
        <v>98</v>
      </c>
      <c r="E11" s="11"/>
      <c r="F11" s="11"/>
      <c r="G11" s="11"/>
      <c r="H11" s="14"/>
      <c r="I11" s="12">
        <f>IF(C11="x",1,IF(D11="x",2,IF(H11="x",0,-1)))</f>
        <v>2</v>
      </c>
    </row>
    <row r="12" spans="1:9" ht="18" x14ac:dyDescent="0.35">
      <c r="A12" s="79" t="s">
        <v>61</v>
      </c>
      <c r="B12" s="80"/>
      <c r="C12" s="10"/>
      <c r="D12" s="10" t="s">
        <v>98</v>
      </c>
      <c r="E12" s="11"/>
      <c r="F12" s="11"/>
      <c r="G12" s="11"/>
      <c r="H12" s="14"/>
      <c r="I12" s="12">
        <f>IF(C12="x",1,IF(D12="x",0,IF(H12="x",2,-1)))</f>
        <v>0</v>
      </c>
    </row>
    <row r="13" spans="1:9" ht="18" x14ac:dyDescent="0.35">
      <c r="A13" s="79" t="s">
        <v>62</v>
      </c>
      <c r="B13" s="80"/>
      <c r="C13" s="10" t="s">
        <v>98</v>
      </c>
      <c r="D13" s="10"/>
      <c r="E13" s="11"/>
      <c r="F13" s="11"/>
      <c r="G13" s="11"/>
      <c r="H13" s="14"/>
      <c r="I13" s="12">
        <f>IF(C13="x",1,IF(D13="x",0,IF(H13="x",2,-1)))</f>
        <v>1</v>
      </c>
    </row>
    <row r="14" spans="1:9" ht="18" x14ac:dyDescent="0.35">
      <c r="A14" s="79" t="s">
        <v>63</v>
      </c>
      <c r="B14" s="80"/>
      <c r="C14" s="10"/>
      <c r="D14" s="10" t="s">
        <v>98</v>
      </c>
      <c r="E14" s="11"/>
      <c r="F14" s="11"/>
      <c r="G14" s="11"/>
      <c r="H14" s="14"/>
      <c r="I14" s="12">
        <f>IF(C14="x",1,IF(D14="x",0,IF(H14="x",2,-1)))</f>
        <v>0</v>
      </c>
    </row>
    <row r="15" spans="1:9" ht="18" x14ac:dyDescent="0.35">
      <c r="A15" s="79" t="s">
        <v>64</v>
      </c>
      <c r="B15" s="80"/>
      <c r="C15" s="10" t="s">
        <v>98</v>
      </c>
      <c r="D15" s="10"/>
      <c r="E15" s="11"/>
      <c r="F15" s="11"/>
      <c r="G15" s="11"/>
      <c r="H15" s="14"/>
      <c r="I15" s="12">
        <f>IF(C15="x",1,IF(D15="x",0,IF(H15="x",2,-1)))</f>
        <v>1</v>
      </c>
    </row>
    <row r="16" spans="1:9" ht="18" x14ac:dyDescent="0.35">
      <c r="A16" s="79" t="s">
        <v>65</v>
      </c>
      <c r="B16" s="80"/>
      <c r="C16" s="10" t="s">
        <v>98</v>
      </c>
      <c r="D16" s="10"/>
      <c r="E16" s="11"/>
      <c r="F16" s="11"/>
      <c r="G16" s="11"/>
      <c r="H16" s="14"/>
      <c r="I16" s="12">
        <f>IF(C16="x",1,IF(D16="x",2,IF(H16="x",0,-1)))</f>
        <v>1</v>
      </c>
    </row>
    <row r="17" spans="1:9" ht="18" x14ac:dyDescent="0.35">
      <c r="A17" s="79" t="s">
        <v>66</v>
      </c>
      <c r="B17" s="80"/>
      <c r="C17" s="10" t="s">
        <v>98</v>
      </c>
      <c r="D17" s="10"/>
      <c r="E17" s="11"/>
      <c r="F17" s="11"/>
      <c r="G17" s="11"/>
      <c r="H17" s="14"/>
      <c r="I17" s="12">
        <f>IF(C17="x",1,IF(D17="x",2,IF(H17="x",0,-1)))</f>
        <v>1</v>
      </c>
    </row>
    <row r="18" spans="1:9" ht="18" x14ac:dyDescent="0.35">
      <c r="A18" s="79" t="s">
        <v>67</v>
      </c>
      <c r="B18" s="80"/>
      <c r="C18" s="10"/>
      <c r="D18" s="10" t="s">
        <v>98</v>
      </c>
      <c r="E18" s="11"/>
      <c r="F18" s="11"/>
      <c r="G18" s="11"/>
      <c r="H18" s="14"/>
      <c r="I18" s="12">
        <f>IF(C18="x",1,IF(D18="x",0,IF(H18="x",2,-1)))</f>
        <v>0</v>
      </c>
    </row>
    <row r="19" spans="1:9" ht="18" x14ac:dyDescent="0.35">
      <c r="A19" s="79" t="s">
        <v>68</v>
      </c>
      <c r="B19" s="80"/>
      <c r="C19" s="10"/>
      <c r="D19" s="10" t="s">
        <v>98</v>
      </c>
      <c r="E19" s="11"/>
      <c r="F19" s="11"/>
      <c r="G19" s="11"/>
      <c r="H19" s="14"/>
      <c r="I19" s="12">
        <f>IF(C19="x",1,IF(D19="x",2,IF(H19="x",0,-1)))</f>
        <v>2</v>
      </c>
    </row>
    <row r="20" spans="1:9" ht="18" x14ac:dyDescent="0.35">
      <c r="A20" s="79" t="s">
        <v>69</v>
      </c>
      <c r="B20" s="80"/>
      <c r="C20" s="10"/>
      <c r="D20" s="10" t="s">
        <v>98</v>
      </c>
      <c r="E20" s="11"/>
      <c r="F20" s="11"/>
      <c r="G20" s="11"/>
      <c r="H20" s="14"/>
      <c r="I20" s="12">
        <f>IF(C20="x",1,IF(D20="x",0,IF(H20="x",2,-1)))</f>
        <v>0</v>
      </c>
    </row>
    <row r="21" spans="1:9" ht="18" x14ac:dyDescent="0.35">
      <c r="A21" s="79" t="s">
        <v>70</v>
      </c>
      <c r="B21" s="80"/>
      <c r="C21" s="10"/>
      <c r="D21" s="10" t="s">
        <v>98</v>
      </c>
      <c r="E21" s="11"/>
      <c r="F21" s="11"/>
      <c r="G21" s="11"/>
      <c r="H21" s="14"/>
      <c r="I21" s="12">
        <f>IF(C21="x",1,IF(D21="x",0,IF(H21="x",2,-1)))</f>
        <v>0</v>
      </c>
    </row>
    <row r="22" spans="1:9" ht="18" x14ac:dyDescent="0.35">
      <c r="A22" s="79" t="s">
        <v>71</v>
      </c>
      <c r="B22" s="80"/>
      <c r="C22" s="10"/>
      <c r="D22" s="10" t="s">
        <v>98</v>
      </c>
      <c r="E22" s="11"/>
      <c r="F22" s="11"/>
      <c r="G22" s="11"/>
      <c r="H22" s="14"/>
      <c r="I22" s="12">
        <f>IF(C22="x",1,IF(D22="x",2,IF(H22="x",0,-1)))</f>
        <v>2</v>
      </c>
    </row>
    <row r="23" spans="1:9" ht="18" x14ac:dyDescent="0.35">
      <c r="A23" s="79" t="s">
        <v>72</v>
      </c>
      <c r="B23" s="80"/>
      <c r="C23" s="10" t="s">
        <v>98</v>
      </c>
      <c r="D23" s="10"/>
      <c r="E23" s="11"/>
      <c r="F23" s="11"/>
      <c r="G23" s="11"/>
      <c r="H23" s="14"/>
      <c r="I23" s="12">
        <f>IF(C23="x",1,IF(D23="x",0,IF(H23="x",2,-1)))</f>
        <v>1</v>
      </c>
    </row>
    <row r="24" spans="1:9" ht="18" x14ac:dyDescent="0.35">
      <c r="A24" s="79" t="s">
        <v>73</v>
      </c>
      <c r="B24" s="80"/>
      <c r="C24" s="10" t="s">
        <v>98</v>
      </c>
      <c r="D24" s="10"/>
      <c r="E24" s="11"/>
      <c r="F24" s="11"/>
      <c r="G24" s="11"/>
      <c r="H24" s="14"/>
      <c r="I24" s="12">
        <f>IF(C24="x",1,IF(D24="x",0,IF(H24="x",2,-1)))</f>
        <v>1</v>
      </c>
    </row>
    <row r="25" spans="1:9" ht="18" x14ac:dyDescent="0.35">
      <c r="A25" s="79" t="s">
        <v>74</v>
      </c>
      <c r="B25" s="80"/>
      <c r="C25" s="10" t="s">
        <v>98</v>
      </c>
      <c r="D25" s="10"/>
      <c r="E25" s="11"/>
      <c r="F25" s="11"/>
      <c r="G25" s="11"/>
      <c r="H25" s="14"/>
      <c r="I25" s="12">
        <f>IF(C25="x",1,IF(D25="x",2,IF(H25="x",0,-1)))</f>
        <v>1</v>
      </c>
    </row>
    <row r="26" spans="1:9" ht="18" x14ac:dyDescent="0.35">
      <c r="A26" s="79" t="s">
        <v>75</v>
      </c>
      <c r="B26" s="80"/>
      <c r="C26" s="10"/>
      <c r="D26" s="11" t="s">
        <v>98</v>
      </c>
      <c r="E26" s="11"/>
      <c r="F26" s="11"/>
      <c r="G26" s="11"/>
      <c r="H26" s="14"/>
      <c r="I26" s="12">
        <f>IF(C26="x",1,IF(D26="x",0,IF(H26="x",2,-1)))</f>
        <v>0</v>
      </c>
    </row>
    <row r="27" spans="1:9" ht="18" x14ac:dyDescent="0.35">
      <c r="A27" s="79" t="s">
        <v>76</v>
      </c>
      <c r="B27" s="80"/>
      <c r="C27" s="10"/>
      <c r="D27" s="10" t="s">
        <v>98</v>
      </c>
      <c r="E27" s="11"/>
      <c r="F27" s="11"/>
      <c r="G27" s="11"/>
      <c r="H27" s="14"/>
      <c r="I27" s="12">
        <f>IF(C27="x",1,IF(D27="x",2,IF(H27="x",0,-1)))</f>
        <v>2</v>
      </c>
    </row>
    <row r="28" spans="1:9" ht="18" x14ac:dyDescent="0.35">
      <c r="A28" s="79" t="s">
        <v>77</v>
      </c>
      <c r="B28" s="80"/>
      <c r="C28" s="10"/>
      <c r="D28" s="11" t="s">
        <v>98</v>
      </c>
      <c r="E28" s="11"/>
      <c r="F28" s="11"/>
      <c r="G28" s="11"/>
      <c r="H28" s="14"/>
      <c r="I28" s="12">
        <f>IF(C28="x",1,IF(D28="x",0,IF(H28="x",2,-1)))</f>
        <v>0</v>
      </c>
    </row>
    <row r="29" spans="1:9" ht="18" x14ac:dyDescent="0.35">
      <c r="A29" s="79" t="s">
        <v>78</v>
      </c>
      <c r="B29" s="80"/>
      <c r="C29" s="10"/>
      <c r="D29" s="10" t="s">
        <v>98</v>
      </c>
      <c r="E29" s="11"/>
      <c r="F29" s="11"/>
      <c r="G29" s="11"/>
      <c r="H29" s="14"/>
      <c r="I29" s="12">
        <f>IF(C29="x",1,IF(D29="x",0,IF(H29="x",2,-1)))</f>
        <v>0</v>
      </c>
    </row>
    <row r="30" spans="1:9" ht="18" x14ac:dyDescent="0.35">
      <c r="A30" s="79" t="s">
        <v>79</v>
      </c>
      <c r="B30" s="80"/>
      <c r="C30" s="10" t="s">
        <v>98</v>
      </c>
      <c r="D30" s="10"/>
      <c r="E30" s="11"/>
      <c r="F30" s="11"/>
      <c r="G30" s="11"/>
      <c r="H30" s="14"/>
      <c r="I30" s="12">
        <f>IF(C30="x",1,IF(D30="x",0,IF(H30="x",2,-1)))</f>
        <v>1</v>
      </c>
    </row>
    <row r="31" spans="1:9" ht="18" x14ac:dyDescent="0.35">
      <c r="A31" s="79" t="s">
        <v>80</v>
      </c>
      <c r="B31" s="80"/>
      <c r="C31" s="10" t="s">
        <v>98</v>
      </c>
      <c r="D31" s="10"/>
      <c r="E31" s="11"/>
      <c r="F31" s="11"/>
      <c r="G31" s="11"/>
      <c r="H31" s="14"/>
      <c r="I31" s="12">
        <f>IF(C31="x",1,IF(D31="x",2,IF(H31="x",0,-1)))</f>
        <v>1</v>
      </c>
    </row>
    <row r="32" spans="1:9" ht="18" x14ac:dyDescent="0.35">
      <c r="A32" s="79" t="s">
        <v>81</v>
      </c>
      <c r="B32" s="80"/>
      <c r="C32" s="10"/>
      <c r="D32" s="10" t="s">
        <v>98</v>
      </c>
      <c r="E32" s="11"/>
      <c r="F32" s="11"/>
      <c r="G32" s="11"/>
      <c r="H32" s="14"/>
      <c r="I32" s="12">
        <f>IF(C32="x",1,IF(D32="x",0,IF(H32="x",2,-1)))</f>
        <v>0</v>
      </c>
    </row>
    <row r="33" spans="1:10" ht="18" x14ac:dyDescent="0.35">
      <c r="A33" s="79" t="s">
        <v>82</v>
      </c>
      <c r="B33" s="80"/>
      <c r="C33" s="10" t="s">
        <v>98</v>
      </c>
      <c r="D33" s="10"/>
      <c r="E33" s="11"/>
      <c r="F33" s="11"/>
      <c r="G33" s="11"/>
      <c r="H33" s="14"/>
      <c r="I33" s="12">
        <f>IF(C33="x",1,IF(D33="x",2,IF(H33="x",0,-1)))</f>
        <v>1</v>
      </c>
    </row>
    <row r="34" spans="1:10" ht="18" x14ac:dyDescent="0.35">
      <c r="A34" s="79" t="s">
        <v>83</v>
      </c>
      <c r="B34" s="80"/>
      <c r="C34" s="10"/>
      <c r="D34" s="10" t="s">
        <v>98</v>
      </c>
      <c r="E34" s="11"/>
      <c r="F34" s="11"/>
      <c r="G34" s="11"/>
      <c r="H34" s="14"/>
      <c r="I34" s="12">
        <f>IF(C34="x",1,IF(D34="x",2,IF(H34="x",0,-1)))</f>
        <v>2</v>
      </c>
    </row>
    <row r="35" spans="1:10" ht="18" x14ac:dyDescent="0.35">
      <c r="A35" s="79" t="s">
        <v>84</v>
      </c>
      <c r="B35" s="80"/>
      <c r="C35" s="10"/>
      <c r="D35" s="10" t="s">
        <v>98</v>
      </c>
      <c r="E35" s="11"/>
      <c r="F35" s="11"/>
      <c r="G35" s="11"/>
      <c r="H35" s="14"/>
      <c r="I35" s="12">
        <f>IF(C35="x",1,IF(D35="x",2,IF(H35="x",0,-1)))</f>
        <v>2</v>
      </c>
    </row>
    <row r="36" spans="1:10" ht="18" x14ac:dyDescent="0.35">
      <c r="A36" s="79" t="s">
        <v>85</v>
      </c>
      <c r="B36" s="80"/>
      <c r="C36" s="10" t="s">
        <v>98</v>
      </c>
      <c r="D36" s="10"/>
      <c r="E36" s="11"/>
      <c r="F36" s="11"/>
      <c r="G36" s="11"/>
      <c r="H36" s="14"/>
      <c r="I36" s="12">
        <f>IF(C36="x",1,IF(D36="x",0,IF(H36="x",2,-1)))</f>
        <v>1</v>
      </c>
    </row>
    <row r="37" spans="1:10" ht="18.75" thickBot="1" x14ac:dyDescent="0.4">
      <c r="A37" s="81" t="s">
        <v>86</v>
      </c>
      <c r="B37" s="82"/>
      <c r="C37" s="10"/>
      <c r="D37" s="15" t="s">
        <v>98</v>
      </c>
      <c r="E37" s="16"/>
      <c r="F37" s="16"/>
      <c r="G37" s="16"/>
      <c r="H37" s="17"/>
      <c r="I37" s="12">
        <f>IF(C37="x",1,IF(D37="x",2,IF(H37="x",0,-1)))</f>
        <v>2</v>
      </c>
    </row>
    <row r="38" spans="1:10" ht="67.5" customHeight="1" x14ac:dyDescent="0.25"/>
    <row r="39" spans="1:10" x14ac:dyDescent="0.25">
      <c r="A39" s="1" t="s">
        <v>87</v>
      </c>
      <c r="B39" s="3" t="s">
        <v>88</v>
      </c>
      <c r="C39" s="5"/>
      <c r="D39" s="5"/>
      <c r="E39" s="5"/>
      <c r="F39" s="5"/>
      <c r="G39" s="5"/>
      <c r="H39" s="12"/>
      <c r="I39" s="26"/>
    </row>
    <row r="40" spans="1:10" ht="30" customHeight="1" x14ac:dyDescent="0.25">
      <c r="A40" s="1" t="s">
        <v>89</v>
      </c>
      <c r="B40" s="4">
        <f>IF(I40&gt;0,(I40/8),0)</f>
        <v>0.375</v>
      </c>
      <c r="C40" s="6"/>
      <c r="D40" s="6"/>
      <c r="E40" s="6"/>
      <c r="F40" s="6"/>
      <c r="G40" s="6"/>
      <c r="H40" s="12"/>
      <c r="I40" s="26">
        <f>I12+I20+I30+I35</f>
        <v>3</v>
      </c>
      <c r="J40" s="18"/>
    </row>
    <row r="41" spans="1:10" ht="30" customHeight="1" x14ac:dyDescent="0.25">
      <c r="A41" s="1" t="s">
        <v>90</v>
      </c>
      <c r="B41" s="4">
        <f>IF(I41&gt;0,I41/6,0)</f>
        <v>0.33333333333333331</v>
      </c>
      <c r="C41" s="6"/>
      <c r="D41" s="6"/>
      <c r="E41" s="6"/>
      <c r="F41" s="6"/>
      <c r="G41" s="6"/>
      <c r="H41" s="12"/>
      <c r="I41" s="26">
        <f>I14+I26+I37</f>
        <v>2</v>
      </c>
      <c r="J41" s="18"/>
    </row>
    <row r="42" spans="1:10" ht="30" customHeight="1" x14ac:dyDescent="0.25">
      <c r="A42" s="1" t="s">
        <v>91</v>
      </c>
      <c r="B42" s="4">
        <f>IF(I42&gt;0,I42/8,0)</f>
        <v>0.625</v>
      </c>
      <c r="C42" s="6"/>
      <c r="D42" s="6"/>
      <c r="E42" s="6"/>
      <c r="F42" s="6"/>
      <c r="G42" s="6"/>
      <c r="H42" s="12"/>
      <c r="I42" s="26">
        <f>I15+I22+I23+I31</f>
        <v>5</v>
      </c>
      <c r="J42" s="18"/>
    </row>
    <row r="43" spans="1:10" ht="30" customHeight="1" x14ac:dyDescent="0.25">
      <c r="A43" s="1" t="s">
        <v>92</v>
      </c>
      <c r="B43" s="4">
        <f>IF(I43&gt;0,I43/8,0)</f>
        <v>0.5</v>
      </c>
      <c r="C43" s="6"/>
      <c r="D43" s="6"/>
      <c r="E43" s="6"/>
      <c r="F43" s="6"/>
      <c r="G43" s="6"/>
      <c r="H43" s="12"/>
      <c r="I43" s="27">
        <f>I10+I13+I17+I28</f>
        <v>4</v>
      </c>
      <c r="J43" s="18"/>
    </row>
    <row r="44" spans="1:10" ht="30" customHeight="1" x14ac:dyDescent="0.25">
      <c r="A44" s="1" t="s">
        <v>93</v>
      </c>
      <c r="B44" s="4">
        <f>IF(I44&gt;0,I44/10,0)</f>
        <v>0.6</v>
      </c>
      <c r="C44" s="6"/>
      <c r="D44" s="6"/>
      <c r="E44" s="6"/>
      <c r="F44" s="6"/>
      <c r="G44" s="6"/>
      <c r="H44" s="12"/>
      <c r="I44" s="26">
        <f>I19+I25+I27+I32+I36</f>
        <v>6</v>
      </c>
      <c r="J44" s="18"/>
    </row>
    <row r="45" spans="1:10" ht="30" customHeight="1" x14ac:dyDescent="0.25">
      <c r="A45" s="1" t="s">
        <v>94</v>
      </c>
      <c r="B45" s="4">
        <f>IF(I45&gt;0,I45/6,0)</f>
        <v>0.33333333333333331</v>
      </c>
      <c r="C45" s="6"/>
      <c r="D45" s="6"/>
      <c r="E45" s="6"/>
      <c r="F45" s="6"/>
      <c r="G45" s="6"/>
      <c r="H45" s="12"/>
      <c r="I45" s="26">
        <f>I21+I24+I33</f>
        <v>2</v>
      </c>
      <c r="J45" s="18"/>
    </row>
    <row r="46" spans="1:10" ht="30" customHeight="1" x14ac:dyDescent="0.25">
      <c r="A46" s="1" t="s">
        <v>95</v>
      </c>
      <c r="B46" s="8">
        <f>IF(I46&gt;0,I46/10,0)</f>
        <v>0.5</v>
      </c>
      <c r="C46" s="6"/>
      <c r="D46" s="6"/>
      <c r="E46" s="6"/>
      <c r="F46" s="6"/>
      <c r="G46" s="6"/>
      <c r="H46" s="12"/>
      <c r="I46" s="26">
        <f>I11+I16+I18+I29+I34</f>
        <v>5</v>
      </c>
      <c r="J46" s="18"/>
    </row>
    <row r="47" spans="1:10" s="12" customFormat="1" ht="15" customHeight="1" x14ac:dyDescent="0.25">
      <c r="A47" s="28"/>
      <c r="B47" s="31"/>
      <c r="C47" s="29"/>
      <c r="D47" s="29"/>
      <c r="E47" s="29"/>
      <c r="F47" s="29"/>
      <c r="G47" s="29"/>
      <c r="J47" s="18"/>
    </row>
    <row r="48" spans="1:10" s="12" customFormat="1" ht="15.75" hidden="1" thickBot="1" x14ac:dyDescent="0.3">
      <c r="A48" s="28" t="s">
        <v>50</v>
      </c>
      <c r="B48" s="32">
        <f>IF(I48&gt;0,I48/56,0)</f>
        <v>0.48214285714285715</v>
      </c>
      <c r="I48" s="12">
        <f>SUM(I40:I46)</f>
        <v>27</v>
      </c>
    </row>
    <row r="49" spans="1:11" s="12" customFormat="1" ht="15" customHeight="1" x14ac:dyDescent="0.25">
      <c r="A49" s="28"/>
      <c r="B49" s="29"/>
      <c r="C49" s="29"/>
      <c r="D49" s="29"/>
      <c r="E49" s="29"/>
      <c r="F49" s="29"/>
      <c r="G49" s="29"/>
      <c r="J49" s="18"/>
    </row>
    <row r="50" spans="1:11" s="12" customFormat="1" ht="15.75" thickBot="1" x14ac:dyDescent="0.3"/>
    <row r="51" spans="1:11" ht="30" customHeight="1" thickBot="1" x14ac:dyDescent="0.3">
      <c r="A51" s="33" t="s">
        <v>96</v>
      </c>
      <c r="B51" s="84" t="s">
        <v>97</v>
      </c>
      <c r="C51" s="85"/>
      <c r="D51" s="85"/>
      <c r="E51" s="85"/>
      <c r="F51" s="85"/>
      <c r="G51" s="85"/>
      <c r="H51" s="86"/>
      <c r="J51" s="19"/>
      <c r="K51" s="19"/>
    </row>
    <row r="52" spans="1:11" ht="57" customHeight="1" x14ac:dyDescent="0.25">
      <c r="A52" s="35" t="s">
        <v>89</v>
      </c>
      <c r="B52" s="69" t="str">
        <f>CONCATENATE(I52,J52,K52)</f>
        <v>Cuenta con una actitud suficiente para afrontar riesgos e incertidumbre propios de la actividad empresarial. Aún asi busque fortalecer esta competencia</v>
      </c>
      <c r="C52" s="70"/>
      <c r="D52" s="70"/>
      <c r="E52" s="70"/>
      <c r="F52" s="70"/>
      <c r="G52" s="70"/>
      <c r="H52" s="71"/>
      <c r="I52" s="34" t="str">
        <f>IF(B40&gt;0.66, CONCEPTOS!B3,"")</f>
        <v/>
      </c>
      <c r="J52" s="20" t="str">
        <f>IF(AND(B40&lt;=0.66,B40&gt;=0.33), CONCEPTOS!C3,"")</f>
        <v>Cuenta con una actitud suficiente para afrontar riesgos e incertidumbre propios de la actividad empresarial. Aún asi busque fortalecer esta competencia</v>
      </c>
      <c r="K52" s="30" t="str">
        <f>IF(B40&lt;0.33, CONCEPTOS!D3,"")</f>
        <v/>
      </c>
    </row>
    <row r="53" spans="1:11" ht="57" customHeight="1" x14ac:dyDescent="0.25">
      <c r="A53" s="36" t="s">
        <v>90</v>
      </c>
      <c r="B53" s="72" t="str">
        <f t="shared" ref="B53:B58" si="0">CONCATENATE(I53,J53,K53)</f>
        <v xml:space="preserve">Cuenta con habilidades suficientes para negociar teniendo como objetivo que las dos partes ganen. Aún asi busque fortalecer esta competencia
</v>
      </c>
      <c r="C53" s="73"/>
      <c r="D53" s="73"/>
      <c r="E53" s="73"/>
      <c r="F53" s="73"/>
      <c r="G53" s="73"/>
      <c r="H53" s="74"/>
      <c r="I53" s="34" t="str">
        <f>IF(B41&gt;0.66, CONCEPTOS!B4,"")</f>
        <v/>
      </c>
      <c r="J53" s="20" t="str">
        <f>IF(AND(B41&lt;=0.66,B41&gt;=0.33), CONCEPTOS!C4,"")</f>
        <v xml:space="preserve">Cuenta con habilidades suficientes para negociar teniendo como objetivo que las dos partes ganen. Aún asi busque fortalecer esta competencia
</v>
      </c>
      <c r="K53" s="30" t="str">
        <f>IF(B41&lt;0.33, CONCEPTOS!D4,"")</f>
        <v/>
      </c>
    </row>
    <row r="54" spans="1:11" ht="57" customHeight="1" x14ac:dyDescent="0.25">
      <c r="A54" s="36" t="s">
        <v>91</v>
      </c>
      <c r="B54" s="72" t="str">
        <f t="shared" si="0"/>
        <v>Interpretación del Test: (Rango de 4-6). Cuenta con una confianza en sí mismo y en sus habilidades suficiente para adaptarse a las necesidades del entorno y conseguir los objetivos empresariales marcados. Aún asi busque fortalecer esta competencia</v>
      </c>
      <c r="C54" s="73"/>
      <c r="D54" s="73"/>
      <c r="E54" s="73"/>
      <c r="F54" s="73"/>
      <c r="G54" s="73"/>
      <c r="H54" s="74"/>
      <c r="I54" s="34" t="str">
        <f>IF(B42&gt;0.66, CONCEPTOS!B5,"")</f>
        <v/>
      </c>
      <c r="J54" s="20" t="str">
        <f>IF(AND(B42&lt;=0.66,B42&gt;=0.33), CONCEPTOS!C5,"")</f>
        <v>Interpretación del Test: (Rango de 4-6). Cuenta con una confianza en sí mismo y en sus habilidades suficiente para adaptarse a las necesidades del entorno y conseguir los objetivos empresariales marcados. Aún asi busque fortalecer esta competencia</v>
      </c>
      <c r="K54" s="30" t="str">
        <f>IF(B42&lt;0.33, CONCEPTOS!D5,"")</f>
        <v/>
      </c>
    </row>
    <row r="55" spans="1:11" ht="57" customHeight="1" x14ac:dyDescent="0.25">
      <c r="A55" s="36" t="s">
        <v>92</v>
      </c>
      <c r="B55" s="72" t="str">
        <f t="shared" si="0"/>
        <v>Su competencia en este aspecto parece suficiente para ser competitivos en el mercado empresarial. Aún asi busque fortalecer esta competencia</v>
      </c>
      <c r="C55" s="73"/>
      <c r="D55" s="73"/>
      <c r="E55" s="73"/>
      <c r="F55" s="73"/>
      <c r="G55" s="73"/>
      <c r="H55" s="74"/>
      <c r="I55" s="34" t="str">
        <f>IF(B43&gt;0.66, CONCEPTOS!B6,"")</f>
        <v/>
      </c>
      <c r="J55" s="20" t="str">
        <f>IF(AND(B43&lt;=0.66,B43&gt;=0.33), CONCEPTOS!C6,"")</f>
        <v>Su competencia en este aspecto parece suficiente para ser competitivos en el mercado empresarial. Aún asi busque fortalecer esta competencia</v>
      </c>
      <c r="K55" s="30" t="str">
        <f>IF(B43&lt;0.33, CONCEPTOS!D6,"")</f>
        <v/>
      </c>
    </row>
    <row r="56" spans="1:11" ht="57" customHeight="1" x14ac:dyDescent="0.25">
      <c r="A56" s="36" t="s">
        <v>93</v>
      </c>
      <c r="B56" s="72" t="str">
        <f t="shared" si="0"/>
        <v>Cuenta con habilidad suficiente para superar de manera innovadora los desafíos del entorno empresarial. Aún asi busque fortalecer esta competencia</v>
      </c>
      <c r="C56" s="73"/>
      <c r="D56" s="73"/>
      <c r="E56" s="73"/>
      <c r="F56" s="73"/>
      <c r="G56" s="73"/>
      <c r="H56" s="74"/>
      <c r="I56" s="34" t="str">
        <f>IF(B44&gt;0.66, CONCEPTOS!B7,"")</f>
        <v/>
      </c>
      <c r="J56" s="20" t="str">
        <f>IF(AND(B44&lt;=0.66,B44&gt;=0.33), CONCEPTOS!C7,"")</f>
        <v>Cuenta con habilidad suficiente para superar de manera innovadora los desafíos del entorno empresarial. Aún asi busque fortalecer esta competencia</v>
      </c>
      <c r="K56" s="30" t="str">
        <f>IF(B44&lt;0.33, CONCEPTOS!D7,"")</f>
        <v/>
      </c>
    </row>
    <row r="57" spans="1:11" ht="57" customHeight="1" x14ac:dyDescent="0.25">
      <c r="A57" s="36" t="s">
        <v>94</v>
      </c>
      <c r="B57" s="72" t="str">
        <f t="shared" si="0"/>
        <v>Cuenta con competencia suficiente para liderar un equipo de trabajo. Aún asi busque fortalecer esta competencia</v>
      </c>
      <c r="C57" s="73"/>
      <c r="D57" s="73"/>
      <c r="E57" s="73"/>
      <c r="F57" s="73"/>
      <c r="G57" s="73"/>
      <c r="H57" s="74"/>
      <c r="I57" s="34" t="str">
        <f>IF(B45&gt;0.66, CONCEPTOS!B8,"")</f>
        <v/>
      </c>
      <c r="J57" s="20" t="str">
        <f>IF(AND(B45&lt;=0.66,B45&gt;=0.33), CONCEPTOS!C8,"")</f>
        <v>Cuenta con competencia suficiente para liderar un equipo de trabajo. Aún asi busque fortalecer esta competencia</v>
      </c>
      <c r="K57" s="30" t="str">
        <f>IF(B45&lt;0.33, CONCEPTOS!D8,"")</f>
        <v/>
      </c>
    </row>
    <row r="58" spans="1:11" ht="57" customHeight="1" x14ac:dyDescent="0.25">
      <c r="A58" s="36" t="s">
        <v>95</v>
      </c>
      <c r="B58" s="63" t="str">
        <f t="shared" si="0"/>
        <v>Cuenta con una actitud favorable hacia el trabajo lo que contribuirá de forma positiva a la consecución de sus metas empresariales</v>
      </c>
      <c r="C58" s="64"/>
      <c r="D58" s="64"/>
      <c r="E58" s="64"/>
      <c r="F58" s="64"/>
      <c r="G58" s="64"/>
      <c r="H58" s="65"/>
      <c r="I58" s="34" t="str">
        <f>IF(B46&gt;0.66, CONCEPTOS!B9,"")</f>
        <v/>
      </c>
      <c r="J58" s="20" t="str">
        <f>IF(AND(B46&lt;=0.66,B46&gt;=0.33), CONCEPTOS!C9,"")</f>
        <v>Cuenta con una actitud favorable hacia el trabajo lo que contribuirá de forma positiva a la consecución de sus metas empresariales</v>
      </c>
      <c r="K58" s="30" t="str">
        <f>IF(B46&lt;0.33, CONCEPTOS!D9,"")</f>
        <v/>
      </c>
    </row>
    <row r="59" spans="1:11" ht="57" customHeight="1" thickBot="1" x14ac:dyDescent="0.3">
      <c r="A59" s="37" t="s">
        <v>50</v>
      </c>
      <c r="B59" s="66" t="str">
        <f>CONCATENATE(I59,J59,K59)</f>
        <v>Tiene recursos suficientes para poner en marcha su negocio. Busque fortalceer aquellos aspectos en donde se muestra mayor debilidad. Aún asi busque fortalecer esta competencia</v>
      </c>
      <c r="C59" s="67"/>
      <c r="D59" s="67"/>
      <c r="E59" s="67"/>
      <c r="F59" s="67"/>
      <c r="G59" s="67"/>
      <c r="H59" s="68"/>
      <c r="I59" s="34" t="str">
        <f>IF(B48&gt;0.66, CONCEPTOS!B11,"")</f>
        <v/>
      </c>
      <c r="J59" s="20" t="str">
        <f>IF(AND(B48&lt;=0.66,B48&gt;=0.33), CONCEPTOS!C11,"")</f>
        <v>Tiene recursos suficientes para poner en marcha su negocio. Busque fortalceer aquellos aspectos en donde se muestra mayor debilidad. Aún asi busque fortalecer esta competencia</v>
      </c>
      <c r="K59" s="30" t="str">
        <f>IF(B48&lt;0.33, CONCEPTOS!D11,"")</f>
        <v/>
      </c>
    </row>
    <row r="60" spans="1:11" s="12" customFormat="1" x14ac:dyDescent="0.25"/>
    <row r="61" spans="1:11" s="12" customFormat="1" x14ac:dyDescent="0.25"/>
    <row r="62" spans="1:11" s="12" customFormat="1" x14ac:dyDescent="0.25"/>
    <row r="63" spans="1:11" s="12" customFormat="1" x14ac:dyDescent="0.25"/>
    <row r="64" spans="1:11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  <row r="74" s="12" customFormat="1" x14ac:dyDescent="0.25"/>
    <row r="75" s="12" customFormat="1" x14ac:dyDescent="0.25"/>
    <row r="76" s="12" customFormat="1" x14ac:dyDescent="0.25"/>
    <row r="77" s="12" customFormat="1" x14ac:dyDescent="0.25"/>
    <row r="78" s="12" customFormat="1" x14ac:dyDescent="0.25"/>
    <row r="79" s="12" customFormat="1" x14ac:dyDescent="0.25"/>
    <row r="80" s="12" customFormat="1" x14ac:dyDescent="0.25"/>
    <row r="81" s="12" customFormat="1" x14ac:dyDescent="0.25"/>
    <row r="82" s="12" customFormat="1" x14ac:dyDescent="0.25"/>
    <row r="83" s="12" customFormat="1" x14ac:dyDescent="0.25"/>
    <row r="84" s="12" customFormat="1" x14ac:dyDescent="0.25"/>
    <row r="85" s="12" customFormat="1" x14ac:dyDescent="0.25"/>
    <row r="86" s="12" customFormat="1" x14ac:dyDescent="0.25"/>
    <row r="87" s="12" customFormat="1" x14ac:dyDescent="0.25"/>
    <row r="88" s="12" customFormat="1" x14ac:dyDescent="0.25"/>
    <row r="89" s="12" customFormat="1" x14ac:dyDescent="0.25"/>
    <row r="90" s="12" customFormat="1" x14ac:dyDescent="0.25"/>
    <row r="91" s="12" customFormat="1" x14ac:dyDescent="0.25"/>
    <row r="92" s="12" customFormat="1" x14ac:dyDescent="0.25"/>
    <row r="93" s="12" customFormat="1" x14ac:dyDescent="0.25"/>
    <row r="94" s="12" customFormat="1" x14ac:dyDescent="0.25"/>
    <row r="95" s="12" customFormat="1" x14ac:dyDescent="0.25"/>
    <row r="96" s="12" customFormat="1" x14ac:dyDescent="0.25"/>
    <row r="97" s="12" customFormat="1" x14ac:dyDescent="0.25"/>
    <row r="98" s="12" customFormat="1" x14ac:dyDescent="0.25"/>
    <row r="99" s="12" customFormat="1" x14ac:dyDescent="0.25"/>
    <row r="100" s="12" customFormat="1" x14ac:dyDescent="0.25"/>
    <row r="101" s="12" customFormat="1" x14ac:dyDescent="0.25"/>
    <row r="102" s="12" customFormat="1" x14ac:dyDescent="0.25"/>
    <row r="103" s="12" customFormat="1" x14ac:dyDescent="0.25"/>
    <row r="104" s="12" customFormat="1" x14ac:dyDescent="0.25"/>
    <row r="105" s="12" customFormat="1" x14ac:dyDescent="0.25"/>
    <row r="106" s="12" customFormat="1" x14ac:dyDescent="0.25"/>
    <row r="107" s="12" customFormat="1" x14ac:dyDescent="0.25"/>
    <row r="108" s="12" customFormat="1" x14ac:dyDescent="0.25"/>
    <row r="109" s="12" customFormat="1" x14ac:dyDescent="0.25"/>
    <row r="110" s="12" customFormat="1" x14ac:dyDescent="0.25"/>
    <row r="111" s="12" customFormat="1" x14ac:dyDescent="0.25"/>
    <row r="112" s="12" customFormat="1" x14ac:dyDescent="0.25"/>
    <row r="113" s="12" customFormat="1" x14ac:dyDescent="0.25"/>
    <row r="114" s="12" customFormat="1" x14ac:dyDescent="0.25"/>
  </sheetData>
  <sheetProtection algorithmName="SHA-512" hashValue="jW2D6uOli8M1GwMsPxxWrAJk4D/BwBg3k83SXc7dbf9qFieuqP7m5kcS4WhOfayc7JsF8e3uAknf6XXRaak71g==" saltValue="T9DO//2Cogq9jjIFcErcww==" spinCount="100000" sheet="1" objects="1" scenarios="1"/>
  <mergeCells count="42">
    <mergeCell ref="A1:H1"/>
    <mergeCell ref="B51:H51"/>
    <mergeCell ref="A20:B20"/>
    <mergeCell ref="A6:H6"/>
    <mergeCell ref="A10:B10"/>
    <mergeCell ref="A11:B11"/>
    <mergeCell ref="A12:B12"/>
    <mergeCell ref="A13:B13"/>
    <mergeCell ref="A14:B14"/>
    <mergeCell ref="A28:B28"/>
    <mergeCell ref="A29:B29"/>
    <mergeCell ref="A30:B30"/>
    <mergeCell ref="A31:B31"/>
    <mergeCell ref="A32:B32"/>
    <mergeCell ref="A21:B21"/>
    <mergeCell ref="A22:B22"/>
    <mergeCell ref="A35:B35"/>
    <mergeCell ref="A36:B36"/>
    <mergeCell ref="A37:B37"/>
    <mergeCell ref="A27:B27"/>
    <mergeCell ref="A26:B26"/>
    <mergeCell ref="A3:I3"/>
    <mergeCell ref="A9:B9"/>
    <mergeCell ref="A8:H8"/>
    <mergeCell ref="A33:B33"/>
    <mergeCell ref="A34:B34"/>
    <mergeCell ref="A15:B15"/>
    <mergeCell ref="A16:B16"/>
    <mergeCell ref="A17:B17"/>
    <mergeCell ref="A18:B18"/>
    <mergeCell ref="A19:B19"/>
    <mergeCell ref="A24:B24"/>
    <mergeCell ref="A25:B25"/>
    <mergeCell ref="A23:B23"/>
    <mergeCell ref="B58:H58"/>
    <mergeCell ref="B59:H59"/>
    <mergeCell ref="B52:H52"/>
    <mergeCell ref="B53:H53"/>
    <mergeCell ref="B54:H54"/>
    <mergeCell ref="B55:H55"/>
    <mergeCell ref="B56:H56"/>
    <mergeCell ref="B57:H57"/>
  </mergeCells>
  <conditionalFormatting sqref="B40:B46 B48 I52:K59">
    <cfRule type="cellIs" dxfId="2" priority="19" stopIfTrue="1" operator="greaterThan">
      <formula>0.6666</formula>
    </cfRule>
    <cfRule type="cellIs" dxfId="1" priority="20" stopIfTrue="1" operator="between">
      <formula>0.33</formula>
      <formula>0.66</formula>
    </cfRule>
    <cfRule type="cellIs" dxfId="0" priority="21" stopIfTrue="1" operator="lessThan">
      <formula>0.3333</formula>
    </cfRule>
  </conditionalFormatting>
  <printOptions horizontalCentered="1"/>
  <pageMargins left="0.11811023622047245" right="0.11811023622047245" top="0" bottom="0" header="0.31496062992125984" footer="0.31496062992125984"/>
  <pageSetup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6E5F-62DC-4767-8E84-E7238F859021}">
  <dimension ref="A1:E27"/>
  <sheetViews>
    <sheetView tabSelected="1" topLeftCell="A22" zoomScale="80" zoomScaleNormal="80" workbookViewId="0">
      <selection activeCell="D34" sqref="D34"/>
    </sheetView>
  </sheetViews>
  <sheetFormatPr baseColWidth="10" defaultColWidth="11.5703125" defaultRowHeight="15" x14ac:dyDescent="0.25"/>
  <cols>
    <col min="1" max="1" width="11.5703125" style="46"/>
    <col min="2" max="2" width="16.7109375" style="46" customWidth="1"/>
    <col min="3" max="3" width="24.140625" style="46" customWidth="1"/>
    <col min="4" max="5" width="25.42578125" style="46" customWidth="1"/>
    <col min="6" max="16384" width="11.5703125" style="46"/>
  </cols>
  <sheetData>
    <row r="1" spans="1:5" ht="40.9" customHeight="1" x14ac:dyDescent="0.25">
      <c r="B1" s="96" t="s">
        <v>104</v>
      </c>
      <c r="C1" s="96"/>
      <c r="D1" s="96"/>
      <c r="E1" s="96"/>
    </row>
    <row r="3" spans="1:5" x14ac:dyDescent="0.25">
      <c r="D3" s="47" t="s">
        <v>100</v>
      </c>
      <c r="E3" s="47" t="s">
        <v>101</v>
      </c>
    </row>
    <row r="4" spans="1:5" ht="104.45" customHeight="1" x14ac:dyDescent="0.25">
      <c r="D4" s="48" t="s">
        <v>122</v>
      </c>
      <c r="E4" s="48" t="s">
        <v>121</v>
      </c>
    </row>
    <row r="5" spans="1:5" ht="96.6" customHeight="1" x14ac:dyDescent="0.25">
      <c r="B5" s="47" t="s">
        <v>102</v>
      </c>
      <c r="C5" s="48" t="s">
        <v>119</v>
      </c>
      <c r="D5" s="48" t="s">
        <v>123</v>
      </c>
      <c r="E5" s="98" t="s">
        <v>125</v>
      </c>
    </row>
    <row r="6" spans="1:5" ht="96.6" customHeight="1" x14ac:dyDescent="0.25">
      <c r="B6" s="47" t="s">
        <v>103</v>
      </c>
      <c r="C6" s="48" t="s">
        <v>120</v>
      </c>
      <c r="D6" s="48" t="s">
        <v>124</v>
      </c>
      <c r="E6" s="48" t="s">
        <v>126</v>
      </c>
    </row>
    <row r="8" spans="1:5" ht="43.15" customHeight="1" x14ac:dyDescent="0.25">
      <c r="A8" s="92" t="s">
        <v>112</v>
      </c>
      <c r="B8" s="92"/>
      <c r="C8" s="92"/>
      <c r="D8" s="92"/>
      <c r="E8" s="92"/>
    </row>
    <row r="9" spans="1:5" ht="66" customHeight="1" x14ac:dyDescent="0.25">
      <c r="A9" s="93" t="s">
        <v>113</v>
      </c>
      <c r="B9" s="94"/>
      <c r="C9" s="94"/>
      <c r="D9" s="94"/>
      <c r="E9" s="95"/>
    </row>
    <row r="12" spans="1:5" ht="18.75" x14ac:dyDescent="0.25">
      <c r="B12" s="97" t="s">
        <v>105</v>
      </c>
      <c r="C12" s="97"/>
      <c r="D12" s="97"/>
      <c r="E12" s="97"/>
    </row>
    <row r="14" spans="1:5" ht="33.6" customHeight="1" x14ac:dyDescent="0.25">
      <c r="A14" s="92" t="s">
        <v>107</v>
      </c>
      <c r="B14" s="92"/>
      <c r="C14" s="92"/>
      <c r="D14" s="92"/>
      <c r="E14" s="92"/>
    </row>
    <row r="15" spans="1:5" ht="89.45" customHeight="1" x14ac:dyDescent="0.25">
      <c r="A15" s="93" t="s">
        <v>117</v>
      </c>
      <c r="B15" s="94"/>
      <c r="C15" s="94"/>
      <c r="D15" s="94"/>
      <c r="E15" s="95"/>
    </row>
    <row r="17" spans="1:5" ht="33.6" customHeight="1" x14ac:dyDescent="0.25">
      <c r="A17" s="92" t="s">
        <v>108</v>
      </c>
      <c r="B17" s="92"/>
      <c r="C17" s="92"/>
      <c r="D17" s="92"/>
      <c r="E17" s="92"/>
    </row>
    <row r="18" spans="1:5" ht="89.45" customHeight="1" x14ac:dyDescent="0.25">
      <c r="A18" s="93" t="s">
        <v>118</v>
      </c>
      <c r="B18" s="94"/>
      <c r="C18" s="94"/>
      <c r="D18" s="94"/>
      <c r="E18" s="95"/>
    </row>
    <row r="20" spans="1:5" ht="36.6" customHeight="1" x14ac:dyDescent="0.25">
      <c r="A20" s="92" t="s">
        <v>109</v>
      </c>
      <c r="B20" s="92"/>
      <c r="C20" s="92"/>
      <c r="D20" s="92"/>
      <c r="E20" s="92"/>
    </row>
    <row r="21" spans="1:5" ht="68.45" customHeight="1" x14ac:dyDescent="0.25">
      <c r="A21" s="93" t="s">
        <v>127</v>
      </c>
      <c r="B21" s="94"/>
      <c r="C21" s="94"/>
      <c r="D21" s="94"/>
      <c r="E21" s="95"/>
    </row>
    <row r="23" spans="1:5" ht="46.9" customHeight="1" x14ac:dyDescent="0.25">
      <c r="A23" s="92" t="s">
        <v>110</v>
      </c>
      <c r="B23" s="92"/>
      <c r="C23" s="92"/>
      <c r="D23" s="92"/>
      <c r="E23" s="92"/>
    </row>
    <row r="24" spans="1:5" ht="81" customHeight="1" x14ac:dyDescent="0.25">
      <c r="A24" s="93" t="s">
        <v>128</v>
      </c>
      <c r="B24" s="94"/>
      <c r="C24" s="94"/>
      <c r="D24" s="94"/>
      <c r="E24" s="95"/>
    </row>
    <row r="26" spans="1:5" ht="18.75" x14ac:dyDescent="0.25">
      <c r="A26" s="92" t="s">
        <v>111</v>
      </c>
      <c r="B26" s="92"/>
      <c r="C26" s="92"/>
      <c r="D26" s="92"/>
      <c r="E26" s="92"/>
    </row>
    <row r="27" spans="1:5" ht="81" customHeight="1" x14ac:dyDescent="0.25">
      <c r="A27" s="93" t="s">
        <v>129</v>
      </c>
      <c r="B27" s="94"/>
      <c r="C27" s="94"/>
      <c r="D27" s="94"/>
      <c r="E27" s="95"/>
    </row>
  </sheetData>
  <sheetProtection algorithmName="SHA-512" hashValue="+Mx+RyL6XASMbDkFHrc2VE0vswj98UF7GuJnCLwGQf60a165z9XrJLRyhoWH8cEMRuCmq1lDv6isgjfUtPNY6g==" saltValue="Qk4FzlhzBw1f4PaDGl4hxA==" spinCount="100000" sheet="1" objects="1" scenarios="1"/>
  <mergeCells count="14">
    <mergeCell ref="A18:E18"/>
    <mergeCell ref="A9:E9"/>
    <mergeCell ref="A8:E8"/>
    <mergeCell ref="B1:E1"/>
    <mergeCell ref="B12:E12"/>
    <mergeCell ref="A14:E14"/>
    <mergeCell ref="A15:E15"/>
    <mergeCell ref="A17:E17"/>
    <mergeCell ref="A26:E26"/>
    <mergeCell ref="A27:E27"/>
    <mergeCell ref="A20:E20"/>
    <mergeCell ref="A21:E21"/>
    <mergeCell ref="A24:E24"/>
    <mergeCell ref="A23:E23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f92e30-1156-4f93-b9a2-9cad2748bd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2D404DE64CD45A0839BE1BBF9E1B8" ma:contentTypeVersion="1" ma:contentTypeDescription="Create a new document." ma:contentTypeScope="" ma:versionID="5afc6c814209a7e03f930cb13799cd96">
  <xsd:schema xmlns:xsd="http://www.w3.org/2001/XMLSchema" xmlns:xs="http://www.w3.org/2001/XMLSchema" xmlns:p="http://schemas.microsoft.com/office/2006/metadata/properties" xmlns:ns2="e9f92e30-1156-4f93-b9a2-9cad2748bdaa" targetNamespace="http://schemas.microsoft.com/office/2006/metadata/properties" ma:root="true" ma:fieldsID="7b88ceb1e57f07380e74dfdcebabb535" ns2:_="">
    <xsd:import namespace="e9f92e30-1156-4f93-b9a2-9cad2748bdaa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92e30-1156-4f93-b9a2-9cad2748bda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E4B6B4-2986-4861-AD2D-AF607FE95A0C}">
  <ds:schemaRefs>
    <ds:schemaRef ds:uri="http://schemas.microsoft.com/office/2006/metadata/properties"/>
    <ds:schemaRef ds:uri="http://schemas.microsoft.com/office/infopath/2007/PartnerControls"/>
    <ds:schemaRef ds:uri="cf31f44c-1cee-46fc-bb19-78d8d58ca70a"/>
    <ds:schemaRef ds:uri="4c79af4a-bab5-4750-bd1a-7f7ce8395988"/>
    <ds:schemaRef ds:uri="e9f92e30-1156-4f93-b9a2-9cad2748bdaa"/>
  </ds:schemaRefs>
</ds:datastoreItem>
</file>

<file path=customXml/itemProps2.xml><?xml version="1.0" encoding="utf-8"?>
<ds:datastoreItem xmlns:ds="http://schemas.openxmlformats.org/officeDocument/2006/customXml" ds:itemID="{6A69DE8D-556E-43F5-B02E-C54003916F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FFF856-0E1F-47DA-9536-84CB7B566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f92e30-1156-4f93-b9a2-9cad2748bd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CONCEPTOS</vt:lpstr>
      <vt:lpstr>Datos Aprendiz</vt:lpstr>
      <vt:lpstr>Test Cualidades</vt:lpstr>
      <vt:lpstr>Matriz DOFA Personal</vt:lpstr>
    </vt:vector>
  </TitlesOfParts>
  <Manager/>
  <Company>SENA DIRECCION GENERAL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wdazan</dc:creator>
  <cp:keywords/>
  <dc:description/>
  <cp:lastModifiedBy>PC</cp:lastModifiedBy>
  <cp:revision/>
  <dcterms:created xsi:type="dcterms:W3CDTF">2011-08-10T12:45:27Z</dcterms:created>
  <dcterms:modified xsi:type="dcterms:W3CDTF">2025-07-29T21:50:13Z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0x010100D5F2D404DE64CD45A0839BE1BBF9E1B8</vt:lpwstr>
  </property>
  <property fmtid="{D5CDD505-2E9C-101B-9397-08002B2CF9AE}" pid="3" name="Order">
    <vt:r8>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