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fileSharing readOnlyRecommended="1"/>
  <workbookPr defaultThemeVersion="166925"/>
  <mc:AlternateContent xmlns:mc="http://schemas.openxmlformats.org/markup-compatibility/2006">
    <mc:Choice Requires="x15">
      <x15ac:absPath xmlns:x15ac="http://schemas.microsoft.com/office/spreadsheetml/2010/11/ac" url="C:\Users\Usuario\Documents\"/>
    </mc:Choice>
  </mc:AlternateContent>
  <xr:revisionPtr revIDLastSave="0" documentId="8_{94670D76-C0D3-4391-8C01-F664F134654F}" xr6:coauthVersionLast="43" xr6:coauthVersionMax="43" xr10:uidLastSave="{00000000-0000-0000-0000-000000000000}"/>
  <bookViews>
    <workbookView xWindow="-120" yWindow="-120" windowWidth="20730" windowHeight="11160" activeTab="1" xr2:uid="{02B664A0-D1DD-4EDB-BFEE-79A58B938849}"/>
  </bookViews>
  <sheets>
    <sheet name="MOUSSE´S" sheetId="1" r:id="rId1"/>
    <sheet name="TARTALETAS " sheetId="2" r:id="rId2"/>
    <sheet name="CHEESECAKE" sheetId="3" r:id="rId3"/>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8" i="2" l="1"/>
  <c r="L81" i="2"/>
  <c r="L80" i="2"/>
  <c r="N94" i="2" l="1"/>
  <c r="N91" i="2"/>
  <c r="N92" i="2" s="1"/>
  <c r="N86" i="2"/>
  <c r="N81" i="2"/>
  <c r="N80" i="2"/>
  <c r="L79" i="2"/>
  <c r="N79" i="2" s="1"/>
  <c r="N78" i="2"/>
  <c r="N56" i="2"/>
  <c r="N53" i="2"/>
  <c r="N52" i="2"/>
  <c r="N50" i="2"/>
  <c r="N49" i="2"/>
  <c r="N48" i="2"/>
  <c r="N47" i="2"/>
  <c r="L46" i="2"/>
  <c r="N46" i="2" s="1"/>
  <c r="L45" i="2"/>
  <c r="N45" i="2" s="1"/>
  <c r="L44" i="2"/>
  <c r="N44" i="2"/>
  <c r="L43" i="2"/>
  <c r="N43" i="2" s="1"/>
  <c r="L42" i="2"/>
  <c r="L41" i="2"/>
  <c r="N41" i="2" s="1"/>
  <c r="N59" i="2"/>
  <c r="N57" i="2"/>
  <c r="N51" i="2"/>
  <c r="N42" i="2"/>
  <c r="N10" i="2"/>
  <c r="L9" i="2"/>
  <c r="N9" i="2" s="1"/>
  <c r="L8" i="2"/>
  <c r="N8" i="2" s="1"/>
  <c r="L7" i="2"/>
  <c r="L6" i="2"/>
  <c r="N6" i="2" s="1"/>
  <c r="L5" i="2"/>
  <c r="N5" i="2" s="1"/>
  <c r="N22" i="2"/>
  <c r="N19" i="2"/>
  <c r="N20" i="2" s="1"/>
  <c r="N14" i="2"/>
  <c r="N7" i="2"/>
  <c r="N84" i="1"/>
  <c r="L83" i="1"/>
  <c r="N83" i="1" s="1"/>
  <c r="N77" i="1"/>
  <c r="N78" i="1"/>
  <c r="N79" i="1"/>
  <c r="N80" i="1"/>
  <c r="N81" i="1"/>
  <c r="N82" i="1"/>
  <c r="L82" i="1"/>
  <c r="L80" i="1"/>
  <c r="L81" i="1"/>
  <c r="L78" i="1"/>
  <c r="L77" i="1"/>
  <c r="K77" i="1"/>
  <c r="N96" i="1"/>
  <c r="N93" i="1"/>
  <c r="N94" i="1" s="1"/>
  <c r="N88" i="1"/>
  <c r="L79" i="1"/>
  <c r="L76" i="1"/>
  <c r="N76" i="1" s="1"/>
  <c r="N21" i="1"/>
  <c r="N20" i="1"/>
  <c r="N18" i="1"/>
  <c r="N17" i="1"/>
  <c r="N14" i="1"/>
  <c r="N16" i="1"/>
  <c r="N23" i="1"/>
  <c r="N15" i="1"/>
  <c r="N10" i="1"/>
  <c r="L9" i="1"/>
  <c r="N9" i="1" s="1"/>
  <c r="N8" i="1"/>
  <c r="L8" i="1"/>
  <c r="L7" i="1"/>
  <c r="N7" i="1" s="1"/>
  <c r="N6" i="1"/>
  <c r="L6" i="1"/>
  <c r="L5" i="1"/>
  <c r="N5" i="1" s="1"/>
  <c r="N59" i="1"/>
  <c r="N57" i="1"/>
  <c r="N56" i="1"/>
  <c r="N51" i="1"/>
  <c r="N82" i="2" l="1"/>
  <c r="N83" i="2" s="1"/>
  <c r="N84" i="2" s="1"/>
  <c r="N85" i="2" s="1"/>
  <c r="N11" i="2"/>
  <c r="N12" i="2" s="1"/>
  <c r="N13" i="2" s="1"/>
  <c r="N11" i="1"/>
  <c r="N12" i="1" s="1"/>
  <c r="N13" i="1" s="1"/>
  <c r="N87" i="2" l="1"/>
  <c r="N93" i="2"/>
  <c r="N21" i="2"/>
  <c r="N15" i="2"/>
  <c r="N85" i="1"/>
  <c r="N86" i="1" s="1"/>
  <c r="N87" i="1" s="1"/>
  <c r="N22" i="1"/>
  <c r="N88" i="2" l="1"/>
  <c r="N89" i="2" s="1"/>
  <c r="N58" i="2"/>
  <c r="N16" i="2"/>
  <c r="N17" i="2" s="1"/>
  <c r="N95" i="1"/>
  <c r="N89" i="1"/>
  <c r="N54" i="2" l="1"/>
  <c r="N90" i="1"/>
  <c r="N91" i="1" s="1"/>
  <c r="N47" i="1" l="1"/>
  <c r="N42" i="1"/>
  <c r="N43" i="1"/>
  <c r="N44" i="1"/>
  <c r="N45" i="1"/>
  <c r="N46" i="1"/>
  <c r="N41" i="1"/>
  <c r="L45" i="1"/>
  <c r="L44" i="1"/>
  <c r="L43" i="1"/>
  <c r="L42" i="1"/>
  <c r="L41" i="1"/>
  <c r="N48" i="1" l="1"/>
  <c r="N49" i="1" s="1"/>
  <c r="N50" i="1" s="1"/>
  <c r="N58" i="1" l="1"/>
  <c r="N52" i="1"/>
  <c r="N53" i="1" l="1"/>
  <c r="N54" i="1" s="1"/>
</calcChain>
</file>

<file path=xl/sharedStrings.xml><?xml version="1.0" encoding="utf-8"?>
<sst xmlns="http://schemas.openxmlformats.org/spreadsheetml/2006/main" count="337" uniqueCount="86">
  <si>
    <t>RECETA ESTANDAR</t>
  </si>
  <si>
    <t xml:space="preserve">NOMBRE </t>
  </si>
  <si>
    <t>MOUSSE MARACUYÁ</t>
  </si>
  <si>
    <t>INGREDIENTES</t>
  </si>
  <si>
    <t>CANTIDAD</t>
  </si>
  <si>
    <t>UNIDAD</t>
  </si>
  <si>
    <t>ZUMO MARACUYÁ</t>
  </si>
  <si>
    <t>GELATINA</t>
  </si>
  <si>
    <t>AGUA</t>
  </si>
  <si>
    <t>CREMA DE LECHE</t>
  </si>
  <si>
    <t>LECHE</t>
  </si>
  <si>
    <t>GRAMOS</t>
  </si>
  <si>
    <t>AZÚCAR GLASS</t>
  </si>
  <si>
    <t>ZUMO FRESA</t>
  </si>
  <si>
    <t xml:space="preserve">MASA SABLE </t>
  </si>
  <si>
    <t>HARINA DE TRIGO</t>
  </si>
  <si>
    <t>HUEVO</t>
  </si>
  <si>
    <t>MANTEQUILLA</t>
  </si>
  <si>
    <t>SAL</t>
  </si>
  <si>
    <t xml:space="preserve">UTENCILIOS:  *Cuchillo                *Tabla de Corte *Tapete silicona                           *Rodillo         *Cortador o molde tartaleta            *Papel parafinado                     </t>
  </si>
  <si>
    <t xml:space="preserve">PROCEDIMIENTO:                                            1.Colocar en el bowl de la batidora la harina de trigo y el azúcar glass con ayuda de la paleta mezclamos los ingredientes a velocidad media.                                             2.Cortamos la mantequilla en cubos irregulares y los agregamos a la batidora a una velocidad alta hasta que la mantequilla de mezcle por completo con la harina y el azúcar.                                                                  3.Agregamos el huevo y continuamos batiendo hasta obtener una masa compacta.                                                             4.En un tapete de silicona estendemos la masa con ayuda de un rodillo hasta obtnere un grosor de 0,5 cm.                                 5.Con la ayuda de un cortador recortamos la masa en la forma deseada.                                   6.llevamos al horno previamente precalentado a 160°C durante 15 minutos colocando la masa sobre papel parafinado.                                                       7.Dejamos reposar a temperatura ambiete. </t>
  </si>
  <si>
    <t>CREMA PASTELERA</t>
  </si>
  <si>
    <t>LECHE ENTERA</t>
  </si>
  <si>
    <t>MAIZENA</t>
  </si>
  <si>
    <t xml:space="preserve">YEMAS </t>
  </si>
  <si>
    <t>ESENCIA VAINILLA</t>
  </si>
  <si>
    <t>AZÚCAR BLANCA</t>
  </si>
  <si>
    <t xml:space="preserve">PROCEDIMIENTO:                                           1.En una olla mediana colocamos la leche y la esencia de vainilla y llevamos a fuego hasta que rompa hervor.                                 2.Colocamos las yemas de huevo junto con la maizena y el azúcar en un bowl mediano y con la ayuda de un batidor globo batimos muy bien hasta obtener una mezcla homogénea.                                               3.Una vez la leche rompa hervor agregamos una parte de esta a las yemas y batimos energicamente, colocamos la mezcla anterior con la leche a fuego alto seguimos batiendo con el batidor globo hasta que la mezcle espese agregamos la mantequilla continuamos batiando hasta que la mantequilla se mezcle por completo retiramos del fuego.                                                                            4.Dejamos repozar e enfriar en un recipiente plastico hasta su uso.   </t>
  </si>
  <si>
    <t xml:space="preserve">UTENCILIOS:  *Cuchillo                *Tabla de Corte  *Olla mediana                           *Bowl mediano         *Batidor globo            *Recipiente plastico                     </t>
  </si>
  <si>
    <t xml:space="preserve">UTENCILIOS:  *Cuchillo                *Tabla de Corte *Batidor globo de mano                      *Olla pequeña        *Bowl mediano *Esaptula de goma                     </t>
  </si>
  <si>
    <t>BRILLO NEUTRO</t>
  </si>
  <si>
    <t>GLUCOSA</t>
  </si>
  <si>
    <t>CHOCOLATE BLANCO</t>
  </si>
  <si>
    <t>GELATINA SIN SABOR</t>
  </si>
  <si>
    <t>LECHE CONDENSADA</t>
  </si>
  <si>
    <t xml:space="preserve">PROCEDIMIENTO:                                                1. En una olla mediana colocamos los 125 gramos de agua, el azúcar y la glucosa, llevamos a fuego hasta que el azúcar y la glucosa se disuelvan en el agua.                      2. Retiramos del fuego y agregamos la gelatina previamente hidratada.                       3. Agregamos el chocolate con la ayuda de un batidor globo, mezclamos hasta que el chcocolate se disulva por completo.                4. Incorporamos la leche condensada y el brillo neutro, con el mixer homogeneizamos la mezcla y reservamos.                                    5. Al momento de uso calentar en el microondas en intervalos de de uno a dos minutos hasta que este se encuentre en estado liquido, con el mixer ayudamos a bajar la temperatura a unos 40°C.                              6. Agregamos la cantidad necesaria de colorante para obtener la tonalidad deseada.  </t>
  </si>
  <si>
    <t>GANACHE OSCURA DE DURAZNO</t>
  </si>
  <si>
    <t>CHOCOLATE 36%</t>
  </si>
  <si>
    <t>DURAZNO EN LATA</t>
  </si>
  <si>
    <t>ALMIBAR DURAZNO</t>
  </si>
  <si>
    <t>PROCEDIMIENTO:                                           1. En una olla pequeña colocar la crema de leche a hervir, retirar del fuego y agregar el chocolate previamente troceado mezclar con ayuda del batidor globo haste que el chocolate se disuelva por completo.                                                                   2. Agregar el almimar del durazno y el durazno en cubos, batir hasta obtener una mezcla homogenea.                                        3. Reservar en la nevera hasta su uso en un recipiente plastico.</t>
  </si>
  <si>
    <t>MERMELDA FRUTOS ROJOS</t>
  </si>
  <si>
    <t>MORA</t>
  </si>
  <si>
    <t>FRESA</t>
  </si>
  <si>
    <t>CEREZAS</t>
  </si>
  <si>
    <t>ZUMO MORA</t>
  </si>
  <si>
    <t>PROCEDIMIENTO:                                           1.Cortar las fresas, las moras y la cerezas en cuartos y reservamos.                              2.En una olla mediana colocamos el azúcar blanaca a derretir hasta obtener un caramelo de color rubio claro.                        3.Adicionamos el zumo de mora y fresa, con la ayuda de una cuchara mezclamos hasta que el caramelo se disuelva por completo.                                                          4. Agregamos la fruta en orden de dureza, primero las fresas dejamos cocinar un poco y agregamos las moras dejamos cocinar un poco mas y agregamos las cerezas, retiramos del fuego cundo las frutas se encuentren al dente.                      5. reservamos en la nevera en un recipiente plastico hasta su uso.</t>
  </si>
  <si>
    <t>MERENGUE SUIZO</t>
  </si>
  <si>
    <t>CLARAS HUEVO</t>
  </si>
  <si>
    <t xml:space="preserve">UTENCILIOS:  *Cuchillo                *Tabla de Corte  *Olla pequeña                                    *Batidor globo            *Recipiente plastico                     </t>
  </si>
  <si>
    <t xml:space="preserve">PROCEDIMIENTO:                                           1. En un bowl colocamos las claras y el azúcar blanca, llevamos a fuego bajo y con ayuda de un batidor globo mezclamos energicamente haste el azúcar este totalmente disuelta en la claras.                  2. Llevamos a la batidora y con el glbo incorporamos aire a las claras hasta que este bien montado.                                          3. Colocamos en una manga plastica con la boquilla de preferencia par decorar, con ayuda del soplete damos color al merengue después de mangeado. </t>
  </si>
  <si>
    <t xml:space="preserve">UTENCILIOS:                                           *Bowl mediano         *Batidor globo            *Manga plastica *Soplete         *Boquilla        *Espetalua de goma              </t>
  </si>
  <si>
    <t xml:space="preserve">PROCEDIMIENTO:                                               1. En una olla pequeña colocar la leche y llevar a hervor, agregar el zumo de maracuyá y el azúcar glass mezclar muy bien hasta obtener una mezcla homogénea retirar del fuego.                                               2.En el bowl de la batidora colocar la crema de leche y con ayuda del batidor globo montar la crema a medio punto.         3.Hidratar la gelatina en el agua.                 4.Calentamos la gelatina previamente hidratada en el micro hondas por intervalos 15 segundos hasta que se encuentre en estado liquido y la agregamos a la mezcla del zumo de maracuyá la cual pasamos a un bowl mediano.                                                              5.Adicionamos la crema de leche semimontada en tres partes a la  mezcla de forma envolvente hasta homogenizar la mezcla.                                                               6.Llevar a los moldes y congelar. </t>
  </si>
  <si>
    <t>CHEESECAKE HORNO</t>
  </si>
  <si>
    <t>QUESO CREMA</t>
  </si>
  <si>
    <t>HUEVOS</t>
  </si>
  <si>
    <t>HARINA</t>
  </si>
  <si>
    <t>CREMA AGRIA</t>
  </si>
  <si>
    <t>UNIDADES</t>
  </si>
  <si>
    <t xml:space="preserve">UTENCILIOS:  *Cuchillo                *Tabla de Corte *Batidor globo de mano                      *Olla mediana       *Mixer                               </t>
  </si>
  <si>
    <t>PROCEDIMIENTO:                                               1.En el bowl de la batidora colocamos el queso crema, el azúcar y la esencia de vainilla, con la ayuda de la paleta a velocidad alta, batimos los ingredientes hasta que estos creme y se unifiquen.        2.Adicionamos los huevos uno por uno, dejamos batir hasta unificar, luego cambiamos a velocidad baja y agregamos la harina y la crema agria hasta obtener una mezcla homogenea.                                 3.llevamos la base a los moldes con la galleta en el fondo del molde llenamos los moldes a la altuar deseada.                          4. transladamos los moldes en baño maria al horno previamente precalentado a 160°C durante una hora, a continuación apagamos el horno dejando el cheesecke dentro durante 40 minutos, por último retiramos del horno dejamos reposar a temperatura ambiente durante 15 minutos, llevamos refrigeración hasta su uso.</t>
  </si>
  <si>
    <t>COSTEO</t>
  </si>
  <si>
    <t>RECETA</t>
  </si>
  <si>
    <t>MOUSSE MORA</t>
  </si>
  <si>
    <t>VALOR</t>
  </si>
  <si>
    <t>VALOR UNITARIO</t>
  </si>
  <si>
    <t>TOTAL</t>
  </si>
  <si>
    <t>PULPA MORA</t>
  </si>
  <si>
    <t>COSTO TOTAL PREPARACIÓN</t>
  </si>
  <si>
    <t>COSTO PORCION</t>
  </si>
  <si>
    <t xml:space="preserve">PROCEDIMIENTO:                                            1. En una olla pequeña colocar la leche y llevar a hervor, agregar el zumo de mora y el azúcar glass mezclar muy bien hasta obtener una mezcla homogénea retirar del fuego.                                                                                    2.En el bowl de la batidora colocar la crema de leche y con ayuda del batidor globo montar la crema a medio punto.         3.Hidratar la gelatina en el agua.                 4.Calentamos la gelatina previamente hidratada en el micro hondas por intervalos 15 segundos hasta que se encuentre en estado liquido y la agregamos a la mezcla del zumo de mora la cual pasamos a un bowl mediano.                                                              5.Adicionamos la crema de leche semimontada en tres partes a la  mezcla de forma envolvente hasta homogenizar la mezcla.                                                               6.Llevar a los moldes y congelar. </t>
  </si>
  <si>
    <t>PAX</t>
  </si>
  <si>
    <t xml:space="preserve">35% COSTO MATERIA PRIMA ESTABLECIDA </t>
  </si>
  <si>
    <t>PRECIO POTENCIAL DE VENTA</t>
  </si>
  <si>
    <t>8% IMPUESTO AL CONSUMO</t>
  </si>
  <si>
    <t>PRECIO DE VENTA</t>
  </si>
  <si>
    <t>PRECIO CARTA</t>
  </si>
  <si>
    <t>PRECIO REAL DE VENTA</t>
  </si>
  <si>
    <t>IMPUESO AL CONSUMO POR PORCION</t>
  </si>
  <si>
    <t>% REAL DE COSTO MATERIA PRIMA</t>
  </si>
  <si>
    <t>MARGEN DE ERROR 4%</t>
  </si>
  <si>
    <t>PULPA MARACUYÁ</t>
  </si>
  <si>
    <t>HARINA TRIGO</t>
  </si>
  <si>
    <t>MASA SABLE</t>
  </si>
  <si>
    <t>YEMAS</t>
  </si>
  <si>
    <t>GANACHE DURAZNO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</si>
</sst>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164" formatCode="_-&quot;$&quot;* #,##0.00_-;\-&quot;$&quot;* #,##0.00_-;_-&quot;$&quot;* &quot;-&quot;_-;_-@_-"/>
    <numFmt numFmtId="165" formatCode="_-* #,##0.00_-;\-* #,##0.00_-;_-* &quot;-&quot;_-;_-@_-"/>
  </numFmts>
  <fonts count="5" x14ac:knownFonts="1">
    <font>
      <sz val="11"/>
      <color theme="1"/>
      <name val="Calibri"/>
      <family val="2"/>
      <scheme val="minor"/>
    </font>
    <font>
      <sz val="24"/>
      <color theme="1"/>
      <name val="Arial Rounded MT Bold"/>
      <family val="2"/>
    </font>
    <font>
      <sz val="11"/>
      <color theme="1"/>
      <name val="Arial Rounded MT Bold"/>
      <family val="2"/>
    </font>
    <font>
      <sz val="11"/>
      <color theme="1"/>
      <name val="Calibri"/>
      <family val="2"/>
      <scheme val="minor"/>
    </font>
    <font>
      <sz val="26"/>
      <color theme="1"/>
      <name val="Arial Rounded MT Bold"/>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5" tint="-0.499984740745262"/>
        <bgColor indexed="64"/>
      </patternFill>
    </fill>
    <fill>
      <patternFill patternType="solid">
        <fgColor rgb="FFB70D62"/>
        <bgColor indexed="64"/>
      </patternFill>
    </fill>
    <fill>
      <patternFill patternType="solid">
        <fgColor theme="0"/>
        <bgColor indexed="64"/>
      </patternFill>
    </fill>
    <fill>
      <patternFill patternType="solid">
        <fgColor rgb="FFFFCC00"/>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1" fontId="3" fillId="0" borderId="0" applyFont="0" applyFill="0" applyBorder="0" applyAlignment="0" applyProtection="0"/>
    <xf numFmtId="42" fontId="3" fillId="0" borderId="0" applyFont="0" applyFill="0" applyBorder="0" applyAlignment="0" applyProtection="0"/>
  </cellStyleXfs>
  <cellXfs count="32">
    <xf numFmtId="0" fontId="0" fillId="0" borderId="0" xfId="0"/>
    <xf numFmtId="0" fontId="2" fillId="0" borderId="0" xfId="0" applyFont="1"/>
    <xf numFmtId="0" fontId="2" fillId="0" borderId="0" xfId="0" applyFont="1" applyAlignment="1">
      <alignment vertical="top" wrapText="1"/>
    </xf>
    <xf numFmtId="42" fontId="2" fillId="0" borderId="0" xfId="2" applyFont="1"/>
    <xf numFmtId="0" fontId="2" fillId="0" borderId="1" xfId="0" applyFont="1" applyBorder="1"/>
    <xf numFmtId="42" fontId="2" fillId="0" borderId="1" xfId="2" applyFont="1" applyBorder="1"/>
    <xf numFmtId="165" fontId="2" fillId="0" borderId="1" xfId="1" applyNumberFormat="1" applyFont="1" applyBorder="1"/>
    <xf numFmtId="42" fontId="2" fillId="0" borderId="5" xfId="2"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42" fontId="2" fillId="0" borderId="1" xfId="2" applyFont="1" applyBorder="1" applyAlignment="1">
      <alignment horizontal="center"/>
    </xf>
    <xf numFmtId="0" fontId="2" fillId="0" borderId="1" xfId="0" applyFont="1" applyBorder="1" applyAlignment="1">
      <alignment horizontal="center"/>
    </xf>
    <xf numFmtId="164" fontId="2" fillId="0" borderId="1" xfId="2" applyNumberFormat="1" applyFont="1" applyBorder="1" applyAlignment="1">
      <alignment horizontal="center"/>
    </xf>
    <xf numFmtId="0" fontId="4" fillId="0" borderId="1" xfId="0" applyFont="1" applyBorder="1" applyAlignment="1">
      <alignment horizontal="center"/>
    </xf>
    <xf numFmtId="0" fontId="2" fillId="10" borderId="1" xfId="0" applyFont="1" applyFill="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justify" vertical="justify" wrapText="1"/>
    </xf>
    <xf numFmtId="0" fontId="1" fillId="0" borderId="1" xfId="0" applyFont="1" applyBorder="1" applyAlignment="1">
      <alignment horizontal="center"/>
    </xf>
    <xf numFmtId="0" fontId="2" fillId="2" borderId="1" xfId="0" applyFont="1" applyFill="1" applyBorder="1" applyAlignment="1">
      <alignment horizontal="center"/>
    </xf>
    <xf numFmtId="0" fontId="2" fillId="0" borderId="1" xfId="0" applyFont="1" applyBorder="1" applyAlignment="1">
      <alignment horizontal="justify" vertical="top" wrapText="1"/>
    </xf>
    <xf numFmtId="0" fontId="2" fillId="5" borderId="1" xfId="0" applyFont="1" applyFill="1" applyBorder="1" applyAlignment="1">
      <alignment horizontal="center"/>
    </xf>
    <xf numFmtId="42" fontId="2" fillId="0" borderId="0" xfId="2" applyFont="1" applyAlignment="1">
      <alignment horizontal="center"/>
    </xf>
    <xf numFmtId="0" fontId="2" fillId="4" borderId="1" xfId="0" applyFont="1" applyFill="1" applyBorder="1" applyAlignment="1">
      <alignment horizontal="center"/>
    </xf>
    <xf numFmtId="0" fontId="2" fillId="0" borderId="2" xfId="0" applyFont="1" applyBorder="1" applyAlignment="1">
      <alignment horizontal="left" vertical="top" wrapText="1"/>
    </xf>
    <xf numFmtId="0" fontId="2" fillId="3"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42" fontId="2" fillId="0" borderId="1" xfId="2" applyNumberFormat="1" applyFont="1" applyBorder="1" applyAlignment="1">
      <alignment horizontal="center"/>
    </xf>
    <xf numFmtId="42" fontId="2" fillId="0" borderId="0" xfId="2" applyFont="1" applyAlignment="1"/>
  </cellXfs>
  <cellStyles count="3">
    <cellStyle name="Millares [0]" xfId="1" builtinId="6"/>
    <cellStyle name="Moneda [0]" xfId="2" builtinId="7"/>
    <cellStyle name="Normal" xfId="0" builtinId="0"/>
  </cellStyles>
  <dxfs count="0"/>
  <tableStyles count="0" defaultTableStyle="TableStyleMedium2" defaultPivotStyle="PivotStyleLight16"/>
  <colors>
    <mruColors>
      <color rgb="FFFFCC00"/>
      <color rgb="FFFF9900"/>
      <color rgb="FFB70D62"/>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19051</xdr:colOff>
      <xdr:row>19</xdr:row>
      <xdr:rowOff>85724</xdr:rowOff>
    </xdr:from>
    <xdr:to>
      <xdr:col>6</xdr:col>
      <xdr:colOff>2381</xdr:colOff>
      <xdr:row>30</xdr:row>
      <xdr:rowOff>104772</xdr:rowOff>
    </xdr:to>
    <xdr:pic>
      <xdr:nvPicPr>
        <xdr:cNvPr id="3" name="Imagen 2">
          <a:extLst>
            <a:ext uri="{FF2B5EF4-FFF2-40B4-BE49-F238E27FC236}">
              <a16:creationId xmlns:a16="http://schemas.microsoft.com/office/drawing/2014/main" id="{3D55ECDC-25AC-4D45-A8AA-14A8D70E1C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67051" y="3524249"/>
          <a:ext cx="1507330" cy="200977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2168-5F42-443D-8FBC-AC094DD3CE91}">
  <sheetPr>
    <tabColor theme="5" tint="0.39997558519241921"/>
  </sheetPr>
  <dimension ref="A1:R105"/>
  <sheetViews>
    <sheetView topLeftCell="G1" workbookViewId="0">
      <selection activeCell="L7" sqref="L7:M7"/>
    </sheetView>
  </sheetViews>
  <sheetFormatPr baseColWidth="10" defaultRowHeight="14.25" x14ac:dyDescent="0.2"/>
  <cols>
    <col min="1" max="1" width="11.42578125" style="1"/>
    <col min="2" max="2" width="13.7109375" style="1" customWidth="1"/>
    <col min="3" max="8" width="11.42578125" style="1"/>
    <col min="9" max="9" width="25.5703125" style="1" customWidth="1"/>
    <col min="10" max="10" width="15.140625" style="1" customWidth="1"/>
    <col min="11" max="11" width="11.42578125" style="3"/>
    <col min="12" max="12" width="11.42578125" style="3" customWidth="1"/>
    <col min="13" max="13" width="11.42578125" style="1"/>
    <col min="14" max="14" width="11.42578125" style="3"/>
    <col min="15" max="17" width="11.42578125" style="1"/>
    <col min="18" max="18" width="13.28515625" style="1" customWidth="1"/>
    <col min="19" max="16384" width="11.42578125" style="1"/>
  </cols>
  <sheetData>
    <row r="1" spans="1:18" x14ac:dyDescent="0.2">
      <c r="A1" s="18" t="s">
        <v>0</v>
      </c>
      <c r="B1" s="12"/>
      <c r="C1" s="12"/>
      <c r="D1" s="12"/>
      <c r="E1" s="12"/>
      <c r="F1" s="12"/>
      <c r="I1" s="14" t="s">
        <v>61</v>
      </c>
      <c r="J1" s="14"/>
      <c r="K1" s="14"/>
      <c r="L1" s="14"/>
      <c r="M1" s="14"/>
      <c r="N1" s="14"/>
    </row>
    <row r="2" spans="1:18" x14ac:dyDescent="0.2">
      <c r="A2" s="12"/>
      <c r="B2" s="12"/>
      <c r="C2" s="12"/>
      <c r="D2" s="12"/>
      <c r="E2" s="12"/>
      <c r="F2" s="12"/>
      <c r="I2" s="14"/>
      <c r="J2" s="14"/>
      <c r="K2" s="14"/>
      <c r="L2" s="14"/>
      <c r="M2" s="14"/>
      <c r="N2" s="14"/>
    </row>
    <row r="3" spans="1:18" x14ac:dyDescent="0.2">
      <c r="A3" s="12" t="s">
        <v>1</v>
      </c>
      <c r="B3" s="12"/>
      <c r="C3" s="12" t="s">
        <v>2</v>
      </c>
      <c r="D3" s="12"/>
      <c r="E3" s="12"/>
      <c r="F3" s="12"/>
      <c r="I3" s="12" t="s">
        <v>62</v>
      </c>
      <c r="J3" s="12"/>
      <c r="K3" s="12" t="s">
        <v>2</v>
      </c>
      <c r="L3" s="12"/>
      <c r="M3" s="4" t="s">
        <v>71</v>
      </c>
      <c r="N3" s="4">
        <v>5</v>
      </c>
    </row>
    <row r="4" spans="1:18" x14ac:dyDescent="0.2">
      <c r="A4" s="12" t="s">
        <v>3</v>
      </c>
      <c r="B4" s="12"/>
      <c r="C4" s="12" t="s">
        <v>4</v>
      </c>
      <c r="D4" s="12"/>
      <c r="E4" s="12" t="s">
        <v>5</v>
      </c>
      <c r="F4" s="12"/>
      <c r="I4" s="4" t="s">
        <v>3</v>
      </c>
      <c r="J4" s="4" t="s">
        <v>4</v>
      </c>
      <c r="K4" s="5" t="s">
        <v>64</v>
      </c>
      <c r="L4" s="12" t="s">
        <v>65</v>
      </c>
      <c r="M4" s="12"/>
      <c r="N4" s="5" t="s">
        <v>66</v>
      </c>
    </row>
    <row r="5" spans="1:18" x14ac:dyDescent="0.2">
      <c r="A5" s="12" t="s">
        <v>8</v>
      </c>
      <c r="B5" s="12"/>
      <c r="C5" s="12">
        <v>15</v>
      </c>
      <c r="D5" s="12"/>
      <c r="E5" s="12" t="s">
        <v>11</v>
      </c>
      <c r="F5" s="12"/>
      <c r="I5" s="4" t="s">
        <v>8</v>
      </c>
      <c r="J5" s="4">
        <v>15</v>
      </c>
      <c r="K5" s="5">
        <v>2210</v>
      </c>
      <c r="L5" s="13">
        <f>+K5/6000</f>
        <v>0.36833333333333335</v>
      </c>
      <c r="M5" s="13"/>
      <c r="N5" s="5">
        <f t="shared" ref="N5:N10" si="0">+L5*J5</f>
        <v>5.5250000000000004</v>
      </c>
    </row>
    <row r="6" spans="1:18" x14ac:dyDescent="0.2">
      <c r="A6" s="12" t="s">
        <v>12</v>
      </c>
      <c r="B6" s="12"/>
      <c r="C6" s="12">
        <v>50</v>
      </c>
      <c r="D6" s="12"/>
      <c r="E6" s="12" t="s">
        <v>11</v>
      </c>
      <c r="F6" s="12"/>
      <c r="I6" s="4" t="s">
        <v>12</v>
      </c>
      <c r="J6" s="4">
        <v>50</v>
      </c>
      <c r="K6" s="5">
        <v>3810</v>
      </c>
      <c r="L6" s="11">
        <f>+K6/500</f>
        <v>7.62</v>
      </c>
      <c r="M6" s="11"/>
      <c r="N6" s="5">
        <f t="shared" si="0"/>
        <v>381</v>
      </c>
    </row>
    <row r="7" spans="1:18" x14ac:dyDescent="0.2">
      <c r="A7" s="12" t="s">
        <v>9</v>
      </c>
      <c r="B7" s="12"/>
      <c r="C7" s="12">
        <v>140</v>
      </c>
      <c r="D7" s="12"/>
      <c r="E7" s="12" t="s">
        <v>11</v>
      </c>
      <c r="F7" s="12"/>
      <c r="I7" s="4" t="s">
        <v>9</v>
      </c>
      <c r="J7" s="4">
        <v>140</v>
      </c>
      <c r="K7" s="5">
        <v>3210</v>
      </c>
      <c r="L7" s="11">
        <f>+K7/200</f>
        <v>16.05</v>
      </c>
      <c r="M7" s="11"/>
      <c r="N7" s="5">
        <f t="shared" si="0"/>
        <v>2247</v>
      </c>
    </row>
    <row r="8" spans="1:18" x14ac:dyDescent="0.2">
      <c r="A8" s="12" t="s">
        <v>7</v>
      </c>
      <c r="B8" s="12"/>
      <c r="C8" s="12">
        <v>3</v>
      </c>
      <c r="D8" s="12"/>
      <c r="E8" s="12" t="s">
        <v>11</v>
      </c>
      <c r="F8" s="12"/>
      <c r="I8" s="4" t="s">
        <v>33</v>
      </c>
      <c r="J8" s="4">
        <v>3</v>
      </c>
      <c r="K8" s="5">
        <v>2750</v>
      </c>
      <c r="L8" s="11">
        <f>+K8/30</f>
        <v>91.666666666666671</v>
      </c>
      <c r="M8" s="11"/>
      <c r="N8" s="5">
        <f t="shared" si="0"/>
        <v>275</v>
      </c>
    </row>
    <row r="9" spans="1:18" x14ac:dyDescent="0.2">
      <c r="A9" s="12" t="s">
        <v>10</v>
      </c>
      <c r="B9" s="12"/>
      <c r="C9" s="12">
        <v>100</v>
      </c>
      <c r="D9" s="12"/>
      <c r="E9" s="12" t="s">
        <v>11</v>
      </c>
      <c r="F9" s="12"/>
      <c r="I9" s="4" t="s">
        <v>10</v>
      </c>
      <c r="J9" s="4">
        <v>100</v>
      </c>
      <c r="K9" s="5">
        <v>3850</v>
      </c>
      <c r="L9" s="11">
        <f>+K9/1100</f>
        <v>3.5</v>
      </c>
      <c r="M9" s="11"/>
      <c r="N9" s="5">
        <f t="shared" si="0"/>
        <v>350</v>
      </c>
    </row>
    <row r="10" spans="1:18" x14ac:dyDescent="0.2">
      <c r="A10" s="12" t="s">
        <v>6</v>
      </c>
      <c r="B10" s="12"/>
      <c r="C10" s="12">
        <v>79</v>
      </c>
      <c r="D10" s="12"/>
      <c r="E10" s="12" t="s">
        <v>11</v>
      </c>
      <c r="F10" s="12"/>
      <c r="I10" s="4" t="s">
        <v>81</v>
      </c>
      <c r="J10" s="4">
        <v>79</v>
      </c>
      <c r="K10" s="5"/>
      <c r="L10" s="11"/>
      <c r="M10" s="11"/>
      <c r="N10" s="5">
        <f t="shared" si="0"/>
        <v>0</v>
      </c>
    </row>
    <row r="11" spans="1:18" x14ac:dyDescent="0.2">
      <c r="A11" s="19"/>
      <c r="B11" s="19"/>
      <c r="C11" s="19"/>
      <c r="D11" s="19"/>
      <c r="E11" s="19"/>
      <c r="F11" s="19"/>
      <c r="N11" s="5">
        <f>SUM(N5:N10)</f>
        <v>3258.5250000000001</v>
      </c>
      <c r="O11" s="12" t="s">
        <v>66</v>
      </c>
      <c r="P11" s="12"/>
      <c r="Q11" s="12"/>
      <c r="R11" s="12"/>
    </row>
    <row r="12" spans="1:18" ht="14.25" customHeight="1" x14ac:dyDescent="0.2">
      <c r="A12" s="20" t="s">
        <v>52</v>
      </c>
      <c r="B12" s="20"/>
      <c r="C12" s="20"/>
      <c r="D12" s="20"/>
      <c r="E12" s="16" t="s">
        <v>29</v>
      </c>
      <c r="F12" s="16"/>
      <c r="N12" s="5">
        <f>+N11*4%</f>
        <v>130.34100000000001</v>
      </c>
      <c r="O12" s="12" t="s">
        <v>80</v>
      </c>
      <c r="P12" s="12"/>
      <c r="Q12" s="12"/>
      <c r="R12" s="12"/>
    </row>
    <row r="13" spans="1:18" x14ac:dyDescent="0.2">
      <c r="A13" s="20"/>
      <c r="B13" s="20"/>
      <c r="C13" s="20"/>
      <c r="D13" s="20"/>
      <c r="E13" s="16"/>
      <c r="F13" s="16"/>
      <c r="N13" s="5">
        <f>+N11+N12</f>
        <v>3388.866</v>
      </c>
      <c r="O13" s="12" t="s">
        <v>68</v>
      </c>
      <c r="P13" s="12"/>
      <c r="Q13" s="12"/>
      <c r="R13" s="12"/>
    </row>
    <row r="14" spans="1:18" x14ac:dyDescent="0.2">
      <c r="A14" s="20"/>
      <c r="B14" s="20"/>
      <c r="C14" s="20"/>
      <c r="D14" s="20"/>
      <c r="E14" s="16"/>
      <c r="F14" s="16"/>
      <c r="N14" s="5">
        <f>+N13/N3</f>
        <v>677.77319999999997</v>
      </c>
      <c r="O14" s="12" t="s">
        <v>69</v>
      </c>
      <c r="P14" s="12"/>
      <c r="Q14" s="12"/>
      <c r="R14" s="12"/>
    </row>
    <row r="15" spans="1:18" x14ac:dyDescent="0.2">
      <c r="A15" s="20"/>
      <c r="B15" s="20"/>
      <c r="C15" s="20"/>
      <c r="D15" s="20"/>
      <c r="E15" s="16"/>
      <c r="F15" s="16"/>
      <c r="N15" s="6">
        <f>35%/100%</f>
        <v>0.35</v>
      </c>
      <c r="O15" s="12" t="s">
        <v>72</v>
      </c>
      <c r="P15" s="12"/>
      <c r="Q15" s="12"/>
      <c r="R15" s="12"/>
    </row>
    <row r="16" spans="1:18" x14ac:dyDescent="0.2">
      <c r="A16" s="20"/>
      <c r="B16" s="20"/>
      <c r="C16" s="20"/>
      <c r="D16" s="20"/>
      <c r="E16" s="16"/>
      <c r="F16" s="16"/>
      <c r="N16" s="5">
        <f>+N14/N15</f>
        <v>1936.4948571428572</v>
      </c>
      <c r="O16" s="12" t="s">
        <v>73</v>
      </c>
      <c r="P16" s="12"/>
      <c r="Q16" s="12"/>
      <c r="R16" s="12"/>
    </row>
    <row r="17" spans="1:18" x14ac:dyDescent="0.2">
      <c r="A17" s="20"/>
      <c r="B17" s="20"/>
      <c r="C17" s="20"/>
      <c r="D17" s="20"/>
      <c r="E17" s="16"/>
      <c r="F17" s="16"/>
      <c r="N17" s="5">
        <f>+N16*8%</f>
        <v>154.91958857142859</v>
      </c>
      <c r="O17" s="12" t="s">
        <v>74</v>
      </c>
      <c r="P17" s="12"/>
      <c r="Q17" s="12"/>
      <c r="R17" s="12"/>
    </row>
    <row r="18" spans="1:18" x14ac:dyDescent="0.2">
      <c r="A18" s="20"/>
      <c r="B18" s="20"/>
      <c r="C18" s="20"/>
      <c r="D18" s="20"/>
      <c r="E18" s="16"/>
      <c r="F18" s="16"/>
      <c r="N18" s="5">
        <f>+N16+N17</f>
        <v>2091.4144457142856</v>
      </c>
      <c r="O18" s="12" t="s">
        <v>75</v>
      </c>
      <c r="P18" s="12"/>
      <c r="Q18" s="12"/>
      <c r="R18" s="12"/>
    </row>
    <row r="19" spans="1:18" x14ac:dyDescent="0.2">
      <c r="A19" s="20"/>
      <c r="B19" s="20"/>
      <c r="C19" s="20"/>
      <c r="D19" s="20"/>
      <c r="E19" s="16"/>
      <c r="F19" s="16"/>
      <c r="N19" s="5">
        <v>2500</v>
      </c>
      <c r="O19" s="12" t="s">
        <v>76</v>
      </c>
      <c r="P19" s="12"/>
      <c r="Q19" s="12"/>
      <c r="R19" s="12"/>
    </row>
    <row r="20" spans="1:18" x14ac:dyDescent="0.2">
      <c r="A20" s="20"/>
      <c r="B20" s="20"/>
      <c r="C20" s="20"/>
      <c r="D20" s="20"/>
      <c r="E20" s="12"/>
      <c r="F20" s="12"/>
      <c r="N20" s="5">
        <f>+N19/1.08</f>
        <v>2314.8148148148148</v>
      </c>
      <c r="O20" s="12" t="s">
        <v>77</v>
      </c>
      <c r="P20" s="12"/>
      <c r="Q20" s="12"/>
      <c r="R20" s="12"/>
    </row>
    <row r="21" spans="1:18" x14ac:dyDescent="0.2">
      <c r="A21" s="20"/>
      <c r="B21" s="20"/>
      <c r="C21" s="20"/>
      <c r="D21" s="20"/>
      <c r="E21" s="12"/>
      <c r="F21" s="12"/>
      <c r="N21" s="5">
        <f>+N19-N20</f>
        <v>185.18518518518522</v>
      </c>
      <c r="O21" s="12" t="s">
        <v>78</v>
      </c>
      <c r="P21" s="12"/>
      <c r="Q21" s="12"/>
      <c r="R21" s="12"/>
    </row>
    <row r="22" spans="1:18" x14ac:dyDescent="0.2">
      <c r="A22" s="20"/>
      <c r="B22" s="20"/>
      <c r="C22" s="20"/>
      <c r="D22" s="20"/>
      <c r="E22" s="12"/>
      <c r="F22" s="12"/>
      <c r="N22" s="6">
        <f>+N14/N20*100</f>
        <v>29.279802239999995</v>
      </c>
      <c r="O22" s="12" t="s">
        <v>79</v>
      </c>
      <c r="P22" s="12"/>
      <c r="Q22" s="12"/>
      <c r="R22" s="12"/>
    </row>
    <row r="23" spans="1:18" x14ac:dyDescent="0.2">
      <c r="A23" s="20"/>
      <c r="B23" s="20"/>
      <c r="C23" s="20"/>
      <c r="D23" s="20"/>
      <c r="E23" s="12"/>
      <c r="F23" s="12"/>
      <c r="N23" s="5">
        <f>+N19</f>
        <v>2500</v>
      </c>
      <c r="O23" s="12" t="s">
        <v>75</v>
      </c>
      <c r="P23" s="12"/>
      <c r="Q23" s="12"/>
      <c r="R23" s="12"/>
    </row>
    <row r="24" spans="1:18" x14ac:dyDescent="0.2">
      <c r="A24" s="20"/>
      <c r="B24" s="20"/>
      <c r="C24" s="20"/>
      <c r="D24" s="20"/>
      <c r="E24" s="12"/>
      <c r="F24" s="12"/>
    </row>
    <row r="25" spans="1:18" x14ac:dyDescent="0.2">
      <c r="A25" s="20"/>
      <c r="B25" s="20"/>
      <c r="C25" s="20"/>
      <c r="D25" s="20"/>
      <c r="E25" s="12"/>
      <c r="F25" s="12"/>
    </row>
    <row r="26" spans="1:18" x14ac:dyDescent="0.2">
      <c r="A26" s="20"/>
      <c r="B26" s="20"/>
      <c r="C26" s="20"/>
      <c r="D26" s="20"/>
      <c r="E26" s="12"/>
      <c r="F26" s="12"/>
    </row>
    <row r="27" spans="1:18" x14ac:dyDescent="0.2">
      <c r="A27" s="20"/>
      <c r="B27" s="20"/>
      <c r="C27" s="20"/>
      <c r="D27" s="20"/>
      <c r="E27" s="12"/>
      <c r="F27" s="12"/>
    </row>
    <row r="28" spans="1:18" x14ac:dyDescent="0.2">
      <c r="A28" s="20"/>
      <c r="B28" s="20"/>
      <c r="C28" s="20"/>
      <c r="D28" s="20"/>
      <c r="E28" s="12"/>
      <c r="F28" s="12"/>
    </row>
    <row r="29" spans="1:18" x14ac:dyDescent="0.2">
      <c r="A29" s="20"/>
      <c r="B29" s="20"/>
      <c r="C29" s="20"/>
      <c r="D29" s="20"/>
      <c r="E29" s="12"/>
      <c r="F29" s="12"/>
    </row>
    <row r="30" spans="1:18" x14ac:dyDescent="0.2">
      <c r="A30" s="20"/>
      <c r="B30" s="20"/>
      <c r="C30" s="20"/>
      <c r="D30" s="20"/>
      <c r="E30" s="12"/>
      <c r="F30" s="12"/>
    </row>
    <row r="31" spans="1:18" x14ac:dyDescent="0.2">
      <c r="A31" s="20"/>
      <c r="B31" s="20"/>
      <c r="C31" s="20"/>
      <c r="D31" s="20"/>
      <c r="E31" s="12"/>
      <c r="F31" s="12"/>
    </row>
    <row r="32" spans="1:18" x14ac:dyDescent="0.2">
      <c r="A32" s="20"/>
      <c r="B32" s="20"/>
      <c r="C32" s="20"/>
      <c r="D32" s="20"/>
      <c r="E32" s="12"/>
      <c r="F32" s="12"/>
    </row>
    <row r="33" spans="1:18" x14ac:dyDescent="0.2">
      <c r="A33" s="20"/>
      <c r="B33" s="20"/>
      <c r="C33" s="20"/>
      <c r="D33" s="20"/>
      <c r="E33" s="12"/>
      <c r="F33" s="12"/>
    </row>
    <row r="34" spans="1:18" x14ac:dyDescent="0.2">
      <c r="A34" s="2"/>
      <c r="B34" s="2"/>
      <c r="C34" s="2"/>
      <c r="D34" s="2"/>
    </row>
    <row r="37" spans="1:18" x14ac:dyDescent="0.2">
      <c r="A37" s="18" t="s">
        <v>0</v>
      </c>
      <c r="B37" s="12"/>
      <c r="C37" s="12"/>
      <c r="D37" s="12"/>
      <c r="E37" s="12"/>
      <c r="F37" s="12"/>
      <c r="I37" s="14" t="s">
        <v>61</v>
      </c>
      <c r="J37" s="14"/>
      <c r="K37" s="14"/>
      <c r="L37" s="14"/>
      <c r="M37" s="14"/>
      <c r="N37" s="14"/>
    </row>
    <row r="38" spans="1:18" x14ac:dyDescent="0.2">
      <c r="A38" s="12"/>
      <c r="B38" s="12"/>
      <c r="C38" s="12"/>
      <c r="D38" s="12"/>
      <c r="E38" s="12"/>
      <c r="F38" s="12"/>
      <c r="I38" s="14"/>
      <c r="J38" s="14"/>
      <c r="K38" s="14"/>
      <c r="L38" s="14"/>
      <c r="M38" s="14"/>
      <c r="N38" s="14"/>
    </row>
    <row r="39" spans="1:18" x14ac:dyDescent="0.2">
      <c r="A39" s="12" t="s">
        <v>1</v>
      </c>
      <c r="B39" s="12"/>
      <c r="C39" s="12" t="s">
        <v>63</v>
      </c>
      <c r="D39" s="12"/>
      <c r="E39" s="12"/>
      <c r="F39" s="12"/>
      <c r="I39" s="12" t="s">
        <v>62</v>
      </c>
      <c r="J39" s="12"/>
      <c r="K39" s="12" t="s">
        <v>63</v>
      </c>
      <c r="L39" s="12"/>
      <c r="M39" s="4" t="s">
        <v>71</v>
      </c>
      <c r="N39" s="4">
        <v>8</v>
      </c>
    </row>
    <row r="40" spans="1:18" x14ac:dyDescent="0.2">
      <c r="A40" s="12" t="s">
        <v>3</v>
      </c>
      <c r="B40" s="12"/>
      <c r="C40" s="12" t="s">
        <v>4</v>
      </c>
      <c r="D40" s="12"/>
      <c r="E40" s="12" t="s">
        <v>5</v>
      </c>
      <c r="F40" s="12"/>
      <c r="I40" s="4" t="s">
        <v>3</v>
      </c>
      <c r="J40" s="4" t="s">
        <v>4</v>
      </c>
      <c r="K40" s="5" t="s">
        <v>64</v>
      </c>
      <c r="L40" s="12" t="s">
        <v>65</v>
      </c>
      <c r="M40" s="12"/>
      <c r="N40" s="5" t="s">
        <v>66</v>
      </c>
    </row>
    <row r="41" spans="1:18" x14ac:dyDescent="0.2">
      <c r="A41" s="12" t="s">
        <v>8</v>
      </c>
      <c r="B41" s="12"/>
      <c r="C41" s="12">
        <v>20</v>
      </c>
      <c r="D41" s="12"/>
      <c r="E41" s="12" t="s">
        <v>11</v>
      </c>
      <c r="F41" s="12"/>
      <c r="I41" s="4" t="s">
        <v>8</v>
      </c>
      <c r="J41" s="4">
        <v>20</v>
      </c>
      <c r="K41" s="5">
        <v>2210</v>
      </c>
      <c r="L41" s="13">
        <f>+K41/6000</f>
        <v>0.36833333333333335</v>
      </c>
      <c r="M41" s="13"/>
      <c r="N41" s="5">
        <f t="shared" ref="N41:N46" si="1">+L41*J41</f>
        <v>7.3666666666666671</v>
      </c>
    </row>
    <row r="42" spans="1:18" x14ac:dyDescent="0.2">
      <c r="A42" s="12" t="s">
        <v>12</v>
      </c>
      <c r="B42" s="12"/>
      <c r="C42" s="12">
        <v>70</v>
      </c>
      <c r="D42" s="12"/>
      <c r="E42" s="12" t="s">
        <v>11</v>
      </c>
      <c r="F42" s="12"/>
      <c r="I42" s="4" t="s">
        <v>12</v>
      </c>
      <c r="J42" s="4">
        <v>70</v>
      </c>
      <c r="K42" s="5">
        <v>3810</v>
      </c>
      <c r="L42" s="11">
        <f>+K42/500</f>
        <v>7.62</v>
      </c>
      <c r="M42" s="11"/>
      <c r="N42" s="5">
        <f t="shared" si="1"/>
        <v>533.4</v>
      </c>
    </row>
    <row r="43" spans="1:18" x14ac:dyDescent="0.2">
      <c r="A43" s="12" t="s">
        <v>9</v>
      </c>
      <c r="B43" s="12"/>
      <c r="C43" s="12">
        <v>120</v>
      </c>
      <c r="D43" s="12"/>
      <c r="E43" s="12" t="s">
        <v>11</v>
      </c>
      <c r="F43" s="12"/>
      <c r="I43" s="4" t="s">
        <v>9</v>
      </c>
      <c r="J43" s="4">
        <v>120</v>
      </c>
      <c r="K43" s="5">
        <v>3210</v>
      </c>
      <c r="L43" s="11">
        <f>+K43/200</f>
        <v>16.05</v>
      </c>
      <c r="M43" s="11"/>
      <c r="N43" s="5">
        <f t="shared" si="1"/>
        <v>1926</v>
      </c>
    </row>
    <row r="44" spans="1:18" x14ac:dyDescent="0.2">
      <c r="A44" s="12" t="s">
        <v>33</v>
      </c>
      <c r="B44" s="12"/>
      <c r="C44" s="12">
        <v>4</v>
      </c>
      <c r="D44" s="12"/>
      <c r="E44" s="12" t="s">
        <v>11</v>
      </c>
      <c r="F44" s="12"/>
      <c r="I44" s="4" t="s">
        <v>33</v>
      </c>
      <c r="J44" s="4">
        <v>4</v>
      </c>
      <c r="K44" s="5">
        <v>2750</v>
      </c>
      <c r="L44" s="11">
        <f>+K44/30</f>
        <v>91.666666666666671</v>
      </c>
      <c r="M44" s="11"/>
      <c r="N44" s="5">
        <f t="shared" si="1"/>
        <v>366.66666666666669</v>
      </c>
    </row>
    <row r="45" spans="1:18" x14ac:dyDescent="0.2">
      <c r="A45" s="12" t="s">
        <v>10</v>
      </c>
      <c r="B45" s="12"/>
      <c r="C45" s="12">
        <v>70</v>
      </c>
      <c r="D45" s="12"/>
      <c r="E45" s="12" t="s">
        <v>11</v>
      </c>
      <c r="F45" s="12"/>
      <c r="I45" s="4" t="s">
        <v>10</v>
      </c>
      <c r="J45" s="4">
        <v>70</v>
      </c>
      <c r="K45" s="5">
        <v>3850</v>
      </c>
      <c r="L45" s="11">
        <f>+K45/1100</f>
        <v>3.5</v>
      </c>
      <c r="M45" s="11"/>
      <c r="N45" s="5">
        <f t="shared" si="1"/>
        <v>245</v>
      </c>
    </row>
    <row r="46" spans="1:18" x14ac:dyDescent="0.2">
      <c r="A46" s="12" t="s">
        <v>45</v>
      </c>
      <c r="B46" s="12"/>
      <c r="C46" s="12">
        <v>100</v>
      </c>
      <c r="D46" s="12"/>
      <c r="E46" s="12" t="s">
        <v>11</v>
      </c>
      <c r="F46" s="12"/>
      <c r="I46" s="4" t="s">
        <v>67</v>
      </c>
      <c r="J46" s="4">
        <v>100</v>
      </c>
      <c r="K46" s="5"/>
      <c r="L46" s="11"/>
      <c r="M46" s="11"/>
      <c r="N46" s="5">
        <f t="shared" si="1"/>
        <v>0</v>
      </c>
    </row>
    <row r="47" spans="1:18" x14ac:dyDescent="0.2">
      <c r="A47" s="15"/>
      <c r="B47" s="15"/>
      <c r="C47" s="15"/>
      <c r="D47" s="15"/>
      <c r="E47" s="15"/>
      <c r="F47" s="15"/>
      <c r="N47" s="5">
        <f>SUM(N41:N46)</f>
        <v>3078.4333333333329</v>
      </c>
      <c r="O47" s="12" t="s">
        <v>66</v>
      </c>
      <c r="P47" s="12"/>
      <c r="Q47" s="12"/>
      <c r="R47" s="12"/>
    </row>
    <row r="48" spans="1:18" ht="14.25" customHeight="1" x14ac:dyDescent="0.2">
      <c r="A48" s="17" t="s">
        <v>70</v>
      </c>
      <c r="B48" s="17"/>
      <c r="C48" s="17"/>
      <c r="D48" s="17"/>
      <c r="E48" s="16" t="s">
        <v>29</v>
      </c>
      <c r="F48" s="16"/>
      <c r="N48" s="5">
        <f>+N47*4%</f>
        <v>123.13733333333332</v>
      </c>
      <c r="O48" s="12" t="s">
        <v>80</v>
      </c>
      <c r="P48" s="12"/>
      <c r="Q48" s="12"/>
      <c r="R48" s="12"/>
    </row>
    <row r="49" spans="1:18" x14ac:dyDescent="0.2">
      <c r="A49" s="17"/>
      <c r="B49" s="17"/>
      <c r="C49" s="17"/>
      <c r="D49" s="17"/>
      <c r="E49" s="16"/>
      <c r="F49" s="16"/>
      <c r="N49" s="5">
        <f>+N47+N48</f>
        <v>3201.5706666666661</v>
      </c>
      <c r="O49" s="12" t="s">
        <v>68</v>
      </c>
      <c r="P49" s="12"/>
      <c r="Q49" s="12"/>
      <c r="R49" s="12"/>
    </row>
    <row r="50" spans="1:18" x14ac:dyDescent="0.2">
      <c r="A50" s="17"/>
      <c r="B50" s="17"/>
      <c r="C50" s="17"/>
      <c r="D50" s="17"/>
      <c r="E50" s="16"/>
      <c r="F50" s="16"/>
      <c r="N50" s="5">
        <f>+N49/N39</f>
        <v>400.19633333333326</v>
      </c>
      <c r="O50" s="12" t="s">
        <v>69</v>
      </c>
      <c r="P50" s="12"/>
      <c r="Q50" s="12"/>
      <c r="R50" s="12"/>
    </row>
    <row r="51" spans="1:18" x14ac:dyDescent="0.2">
      <c r="A51" s="17"/>
      <c r="B51" s="17"/>
      <c r="C51" s="17"/>
      <c r="D51" s="17"/>
      <c r="E51" s="16"/>
      <c r="F51" s="16"/>
      <c r="N51" s="6">
        <f>35%/100%</f>
        <v>0.35</v>
      </c>
      <c r="O51" s="12" t="s">
        <v>72</v>
      </c>
      <c r="P51" s="12"/>
      <c r="Q51" s="12"/>
      <c r="R51" s="12"/>
    </row>
    <row r="52" spans="1:18" x14ac:dyDescent="0.2">
      <c r="A52" s="17"/>
      <c r="B52" s="17"/>
      <c r="C52" s="17"/>
      <c r="D52" s="17"/>
      <c r="E52" s="16"/>
      <c r="F52" s="16"/>
      <c r="N52" s="5">
        <f>+N50/N51</f>
        <v>1143.418095238095</v>
      </c>
      <c r="O52" s="12" t="s">
        <v>73</v>
      </c>
      <c r="P52" s="12"/>
      <c r="Q52" s="12"/>
      <c r="R52" s="12"/>
    </row>
    <row r="53" spans="1:18" x14ac:dyDescent="0.2">
      <c r="A53" s="17"/>
      <c r="B53" s="17"/>
      <c r="C53" s="17"/>
      <c r="D53" s="17"/>
      <c r="E53" s="16"/>
      <c r="F53" s="16"/>
      <c r="N53" s="5">
        <f>+N52*8%</f>
        <v>91.473447619047604</v>
      </c>
      <c r="O53" s="12" t="s">
        <v>74</v>
      </c>
      <c r="P53" s="12"/>
      <c r="Q53" s="12"/>
      <c r="R53" s="12"/>
    </row>
    <row r="54" spans="1:18" x14ac:dyDescent="0.2">
      <c r="A54" s="17"/>
      <c r="B54" s="17"/>
      <c r="C54" s="17"/>
      <c r="D54" s="17"/>
      <c r="E54" s="16"/>
      <c r="F54" s="16"/>
      <c r="N54" s="5">
        <f>+N52+N53</f>
        <v>1234.8915428571427</v>
      </c>
      <c r="O54" s="12" t="s">
        <v>75</v>
      </c>
      <c r="P54" s="12"/>
      <c r="Q54" s="12"/>
      <c r="R54" s="12"/>
    </row>
    <row r="55" spans="1:18" x14ac:dyDescent="0.2">
      <c r="A55" s="17"/>
      <c r="B55" s="17"/>
      <c r="C55" s="17"/>
      <c r="D55" s="17"/>
      <c r="E55" s="16"/>
      <c r="F55" s="16"/>
      <c r="N55" s="5">
        <v>2500</v>
      </c>
      <c r="O55" s="12" t="s">
        <v>76</v>
      </c>
      <c r="P55" s="12"/>
      <c r="Q55" s="12"/>
      <c r="R55" s="12"/>
    </row>
    <row r="56" spans="1:18" x14ac:dyDescent="0.2">
      <c r="A56" s="17"/>
      <c r="B56" s="17"/>
      <c r="C56" s="17"/>
      <c r="D56" s="17"/>
      <c r="E56" s="12"/>
      <c r="F56" s="12"/>
      <c r="N56" s="5">
        <f>+N55/1.08</f>
        <v>2314.8148148148148</v>
      </c>
      <c r="O56" s="12" t="s">
        <v>77</v>
      </c>
      <c r="P56" s="12"/>
      <c r="Q56" s="12"/>
      <c r="R56" s="12"/>
    </row>
    <row r="57" spans="1:18" x14ac:dyDescent="0.2">
      <c r="A57" s="17"/>
      <c r="B57" s="17"/>
      <c r="C57" s="17"/>
      <c r="D57" s="17"/>
      <c r="E57" s="12"/>
      <c r="F57" s="12"/>
      <c r="N57" s="5">
        <f>+N55-N56</f>
        <v>185.18518518518522</v>
      </c>
      <c r="O57" s="12" t="s">
        <v>78</v>
      </c>
      <c r="P57" s="12"/>
      <c r="Q57" s="12"/>
      <c r="R57" s="12"/>
    </row>
    <row r="58" spans="1:18" x14ac:dyDescent="0.2">
      <c r="A58" s="17"/>
      <c r="B58" s="17"/>
      <c r="C58" s="17"/>
      <c r="D58" s="17"/>
      <c r="E58" s="12"/>
      <c r="F58" s="12"/>
      <c r="N58" s="6">
        <f>+N50/N56*100</f>
        <v>17.288481599999997</v>
      </c>
      <c r="O58" s="12" t="s">
        <v>79</v>
      </c>
      <c r="P58" s="12"/>
      <c r="Q58" s="12"/>
      <c r="R58" s="12"/>
    </row>
    <row r="59" spans="1:18" x14ac:dyDescent="0.2">
      <c r="A59" s="17"/>
      <c r="B59" s="17"/>
      <c r="C59" s="17"/>
      <c r="D59" s="17"/>
      <c r="E59" s="12"/>
      <c r="F59" s="12"/>
      <c r="N59" s="5">
        <f>+N55</f>
        <v>2500</v>
      </c>
      <c r="O59" s="12" t="s">
        <v>75</v>
      </c>
      <c r="P59" s="12"/>
      <c r="Q59" s="12"/>
      <c r="R59" s="12"/>
    </row>
    <row r="60" spans="1:18" x14ac:dyDescent="0.2">
      <c r="A60" s="17"/>
      <c r="B60" s="17"/>
      <c r="C60" s="17"/>
      <c r="D60" s="17"/>
      <c r="E60" s="12"/>
      <c r="F60" s="12"/>
    </row>
    <row r="61" spans="1:18" x14ac:dyDescent="0.2">
      <c r="A61" s="17"/>
      <c r="B61" s="17"/>
      <c r="C61" s="17"/>
      <c r="D61" s="17"/>
      <c r="E61" s="12"/>
      <c r="F61" s="12"/>
    </row>
    <row r="62" spans="1:18" x14ac:dyDescent="0.2">
      <c r="A62" s="17"/>
      <c r="B62" s="17"/>
      <c r="C62" s="17"/>
      <c r="D62" s="17"/>
      <c r="E62" s="12"/>
      <c r="F62" s="12"/>
    </row>
    <row r="63" spans="1:18" x14ac:dyDescent="0.2">
      <c r="A63" s="17"/>
      <c r="B63" s="17"/>
      <c r="C63" s="17"/>
      <c r="D63" s="17"/>
      <c r="E63" s="12"/>
      <c r="F63" s="12"/>
    </row>
    <row r="64" spans="1:18" x14ac:dyDescent="0.2">
      <c r="A64" s="17"/>
      <c r="B64" s="17"/>
      <c r="C64" s="17"/>
      <c r="D64" s="17"/>
      <c r="E64" s="12"/>
      <c r="F64" s="12"/>
    </row>
    <row r="65" spans="1:14" x14ac:dyDescent="0.2">
      <c r="A65" s="17"/>
      <c r="B65" s="17"/>
      <c r="C65" s="17"/>
      <c r="D65" s="17"/>
      <c r="E65" s="12"/>
      <c r="F65" s="12"/>
    </row>
    <row r="66" spans="1:14" x14ac:dyDescent="0.2">
      <c r="A66" s="17"/>
      <c r="B66" s="17"/>
      <c r="C66" s="17"/>
      <c r="D66" s="17"/>
      <c r="E66" s="12"/>
      <c r="F66" s="12"/>
    </row>
    <row r="67" spans="1:14" x14ac:dyDescent="0.2">
      <c r="A67" s="17"/>
      <c r="B67" s="17"/>
      <c r="C67" s="17"/>
      <c r="D67" s="17"/>
      <c r="E67" s="12"/>
      <c r="F67" s="12"/>
    </row>
    <row r="68" spans="1:14" x14ac:dyDescent="0.2">
      <c r="A68" s="17"/>
      <c r="B68" s="17"/>
      <c r="C68" s="17"/>
      <c r="D68" s="17"/>
      <c r="E68" s="12"/>
      <c r="F68" s="12"/>
    </row>
    <row r="69" spans="1:14" x14ac:dyDescent="0.2">
      <c r="A69" s="2"/>
      <c r="B69" s="2"/>
      <c r="C69" s="2"/>
      <c r="D69" s="2"/>
    </row>
    <row r="72" spans="1:14" x14ac:dyDescent="0.2">
      <c r="A72" s="18" t="s">
        <v>0</v>
      </c>
      <c r="B72" s="12"/>
      <c r="C72" s="12"/>
      <c r="D72" s="12"/>
      <c r="E72" s="12"/>
      <c r="F72" s="12"/>
      <c r="I72" s="14" t="s">
        <v>61</v>
      </c>
      <c r="J72" s="14"/>
      <c r="K72" s="14"/>
      <c r="L72" s="14"/>
      <c r="M72" s="14"/>
      <c r="N72" s="14"/>
    </row>
    <row r="73" spans="1:14" x14ac:dyDescent="0.2">
      <c r="A73" s="12"/>
      <c r="B73" s="12"/>
      <c r="C73" s="12"/>
      <c r="D73" s="12"/>
      <c r="E73" s="12"/>
      <c r="F73" s="12"/>
      <c r="I73" s="14"/>
      <c r="J73" s="14"/>
      <c r="K73" s="14"/>
      <c r="L73" s="14"/>
      <c r="M73" s="14"/>
      <c r="N73" s="14"/>
    </row>
    <row r="74" spans="1:14" x14ac:dyDescent="0.2">
      <c r="A74" s="12" t="s">
        <v>1</v>
      </c>
      <c r="B74" s="12"/>
      <c r="C74" s="12" t="s">
        <v>30</v>
      </c>
      <c r="D74" s="12"/>
      <c r="E74" s="12"/>
      <c r="F74" s="12"/>
      <c r="I74" s="12" t="s">
        <v>62</v>
      </c>
      <c r="J74" s="12"/>
      <c r="K74" s="12" t="s">
        <v>30</v>
      </c>
      <c r="L74" s="12"/>
      <c r="M74" s="4" t="s">
        <v>71</v>
      </c>
      <c r="N74" s="4">
        <v>8</v>
      </c>
    </row>
    <row r="75" spans="1:14" x14ac:dyDescent="0.2">
      <c r="A75" s="12" t="s">
        <v>3</v>
      </c>
      <c r="B75" s="12"/>
      <c r="C75" s="12" t="s">
        <v>4</v>
      </c>
      <c r="D75" s="12"/>
      <c r="E75" s="12" t="s">
        <v>5</v>
      </c>
      <c r="F75" s="12"/>
      <c r="I75" s="4" t="s">
        <v>3</v>
      </c>
      <c r="J75" s="4" t="s">
        <v>4</v>
      </c>
      <c r="K75" s="5" t="s">
        <v>64</v>
      </c>
      <c r="L75" s="12" t="s">
        <v>65</v>
      </c>
      <c r="M75" s="12"/>
      <c r="N75" s="5" t="s">
        <v>66</v>
      </c>
    </row>
    <row r="76" spans="1:14" x14ac:dyDescent="0.2">
      <c r="A76" s="12" t="s">
        <v>8</v>
      </c>
      <c r="B76" s="12"/>
      <c r="C76" s="12">
        <v>125</v>
      </c>
      <c r="D76" s="12"/>
      <c r="E76" s="12" t="s">
        <v>11</v>
      </c>
      <c r="F76" s="12"/>
      <c r="I76" s="4" t="s">
        <v>8</v>
      </c>
      <c r="J76" s="4">
        <v>125</v>
      </c>
      <c r="K76" s="5">
        <v>2210</v>
      </c>
      <c r="L76" s="13">
        <f>+K76/6000</f>
        <v>0.36833333333333335</v>
      </c>
      <c r="M76" s="13"/>
      <c r="N76" s="5">
        <f>+L76*J76</f>
        <v>46.041666666666671</v>
      </c>
    </row>
    <row r="77" spans="1:14" x14ac:dyDescent="0.2">
      <c r="A77" s="8" t="s">
        <v>8</v>
      </c>
      <c r="B77" s="10"/>
      <c r="C77" s="8">
        <v>120</v>
      </c>
      <c r="D77" s="10"/>
      <c r="E77" s="8" t="s">
        <v>11</v>
      </c>
      <c r="F77" s="10"/>
      <c r="I77" s="4" t="s">
        <v>8</v>
      </c>
      <c r="J77" s="4">
        <v>120</v>
      </c>
      <c r="K77" s="5">
        <f>+K76</f>
        <v>2210</v>
      </c>
      <c r="L77" s="13">
        <f>+K77/6000</f>
        <v>0.36833333333333335</v>
      </c>
      <c r="M77" s="13"/>
      <c r="N77" s="5">
        <f t="shared" ref="N77:N83" si="2">+L77*J77</f>
        <v>44.2</v>
      </c>
    </row>
    <row r="78" spans="1:14" x14ac:dyDescent="0.2">
      <c r="A78" s="12" t="s">
        <v>26</v>
      </c>
      <c r="B78" s="12"/>
      <c r="C78" s="12">
        <v>200</v>
      </c>
      <c r="D78" s="12"/>
      <c r="E78" s="12" t="s">
        <v>11</v>
      </c>
      <c r="F78" s="12"/>
      <c r="I78" s="4" t="s">
        <v>26</v>
      </c>
      <c r="J78" s="4">
        <v>200</v>
      </c>
      <c r="K78" s="5">
        <v>6190</v>
      </c>
      <c r="L78" s="11">
        <f>+K78/2500</f>
        <v>2.476</v>
      </c>
      <c r="M78" s="11"/>
      <c r="N78" s="5">
        <f t="shared" si="2"/>
        <v>495.2</v>
      </c>
    </row>
    <row r="79" spans="1:14" x14ac:dyDescent="0.2">
      <c r="A79" s="12" t="s">
        <v>30</v>
      </c>
      <c r="B79" s="12"/>
      <c r="C79" s="12">
        <v>90</v>
      </c>
      <c r="D79" s="12"/>
      <c r="E79" s="12" t="s">
        <v>11</v>
      </c>
      <c r="F79" s="12"/>
      <c r="I79" s="4" t="s">
        <v>30</v>
      </c>
      <c r="J79" s="4">
        <v>90</v>
      </c>
      <c r="K79" s="5">
        <v>2750</v>
      </c>
      <c r="L79" s="11">
        <f>+K79/30</f>
        <v>91.666666666666671</v>
      </c>
      <c r="M79" s="11"/>
      <c r="N79" s="5">
        <f t="shared" si="2"/>
        <v>8250</v>
      </c>
    </row>
    <row r="80" spans="1:14" x14ac:dyDescent="0.2">
      <c r="A80" s="12" t="s">
        <v>32</v>
      </c>
      <c r="B80" s="12"/>
      <c r="C80" s="12">
        <v>210</v>
      </c>
      <c r="D80" s="12"/>
      <c r="E80" s="12" t="s">
        <v>11</v>
      </c>
      <c r="F80" s="12"/>
      <c r="I80" s="4" t="s">
        <v>32</v>
      </c>
      <c r="J80" s="4">
        <v>210</v>
      </c>
      <c r="K80" s="5">
        <v>10870</v>
      </c>
      <c r="L80" s="11">
        <f>+K80/500</f>
        <v>21.74</v>
      </c>
      <c r="M80" s="11"/>
      <c r="N80" s="5">
        <f t="shared" si="2"/>
        <v>4565.3999999999996</v>
      </c>
    </row>
    <row r="81" spans="1:18" x14ac:dyDescent="0.2">
      <c r="A81" s="12" t="s">
        <v>33</v>
      </c>
      <c r="B81" s="12"/>
      <c r="C81" s="12">
        <v>24</v>
      </c>
      <c r="D81" s="12"/>
      <c r="E81" s="12" t="s">
        <v>11</v>
      </c>
      <c r="F81" s="12"/>
      <c r="I81" s="4" t="s">
        <v>33</v>
      </c>
      <c r="J81" s="4">
        <v>24</v>
      </c>
      <c r="K81" s="5">
        <v>2750</v>
      </c>
      <c r="L81" s="11">
        <f>+K81/30</f>
        <v>91.666666666666671</v>
      </c>
      <c r="M81" s="11"/>
      <c r="N81" s="5">
        <f t="shared" si="2"/>
        <v>2200</v>
      </c>
    </row>
    <row r="82" spans="1:18" x14ac:dyDescent="0.2">
      <c r="A82" s="8" t="s">
        <v>31</v>
      </c>
      <c r="B82" s="10"/>
      <c r="C82" s="8">
        <v>200</v>
      </c>
      <c r="D82" s="10"/>
      <c r="E82" s="8" t="s">
        <v>11</v>
      </c>
      <c r="F82" s="10"/>
      <c r="I82" s="4" t="s">
        <v>31</v>
      </c>
      <c r="J82" s="4">
        <v>200</v>
      </c>
      <c r="K82" s="5"/>
      <c r="L82" s="11">
        <f>+K82/1000</f>
        <v>0</v>
      </c>
      <c r="M82" s="11"/>
      <c r="N82" s="5">
        <f t="shared" si="2"/>
        <v>0</v>
      </c>
    </row>
    <row r="83" spans="1:18" x14ac:dyDescent="0.2">
      <c r="A83" s="12" t="s">
        <v>34</v>
      </c>
      <c r="B83" s="12"/>
      <c r="C83" s="12">
        <v>140</v>
      </c>
      <c r="D83" s="12"/>
      <c r="E83" s="12" t="s">
        <v>11</v>
      </c>
      <c r="F83" s="12"/>
      <c r="I83" s="4" t="s">
        <v>34</v>
      </c>
      <c r="J83" s="4">
        <v>140</v>
      </c>
      <c r="K83" s="5">
        <v>6300</v>
      </c>
      <c r="L83" s="11">
        <f>+K83/320</f>
        <v>19.6875</v>
      </c>
      <c r="M83" s="11"/>
      <c r="N83" s="5">
        <f t="shared" si="2"/>
        <v>2756.25</v>
      </c>
    </row>
    <row r="84" spans="1:18" x14ac:dyDescent="0.2">
      <c r="A84" s="21"/>
      <c r="B84" s="21"/>
      <c r="C84" s="21"/>
      <c r="D84" s="21"/>
      <c r="E84" s="21"/>
      <c r="F84" s="21"/>
      <c r="N84" s="5">
        <f>SUM(N76:N83)</f>
        <v>18357.091666666667</v>
      </c>
      <c r="O84" s="12" t="s">
        <v>66</v>
      </c>
      <c r="P84" s="12"/>
      <c r="Q84" s="12"/>
      <c r="R84" s="12"/>
    </row>
    <row r="85" spans="1:18" x14ac:dyDescent="0.2">
      <c r="A85" s="17" t="s">
        <v>35</v>
      </c>
      <c r="B85" s="17"/>
      <c r="C85" s="17"/>
      <c r="D85" s="17"/>
      <c r="E85" s="16" t="s">
        <v>59</v>
      </c>
      <c r="F85" s="16"/>
      <c r="N85" s="5">
        <f>+N84*4%</f>
        <v>734.2836666666667</v>
      </c>
      <c r="O85" s="12" t="s">
        <v>80</v>
      </c>
      <c r="P85" s="12"/>
      <c r="Q85" s="12"/>
      <c r="R85" s="12"/>
    </row>
    <row r="86" spans="1:18" x14ac:dyDescent="0.2">
      <c r="A86" s="17"/>
      <c r="B86" s="17"/>
      <c r="C86" s="17"/>
      <c r="D86" s="17"/>
      <c r="E86" s="16"/>
      <c r="F86" s="16"/>
      <c r="N86" s="5">
        <f>+N84+N85</f>
        <v>19091.375333333333</v>
      </c>
      <c r="O86" s="8" t="s">
        <v>68</v>
      </c>
      <c r="P86" s="9"/>
      <c r="Q86" s="9"/>
      <c r="R86" s="10"/>
    </row>
    <row r="87" spans="1:18" x14ac:dyDescent="0.2">
      <c r="A87" s="17"/>
      <c r="B87" s="17"/>
      <c r="C87" s="17"/>
      <c r="D87" s="17"/>
      <c r="E87" s="16"/>
      <c r="F87" s="16"/>
      <c r="N87" s="5">
        <f>+N86/N74</f>
        <v>2386.4219166666667</v>
      </c>
      <c r="O87" s="8" t="s">
        <v>69</v>
      </c>
      <c r="P87" s="9"/>
      <c r="Q87" s="9"/>
      <c r="R87" s="10"/>
    </row>
    <row r="88" spans="1:18" x14ac:dyDescent="0.2">
      <c r="A88" s="17"/>
      <c r="B88" s="17"/>
      <c r="C88" s="17"/>
      <c r="D88" s="17"/>
      <c r="E88" s="16"/>
      <c r="F88" s="16"/>
      <c r="N88" s="6">
        <f>35%/100%</f>
        <v>0.35</v>
      </c>
      <c r="O88" s="8" t="s">
        <v>72</v>
      </c>
      <c r="P88" s="9"/>
      <c r="Q88" s="9"/>
      <c r="R88" s="10"/>
    </row>
    <row r="89" spans="1:18" x14ac:dyDescent="0.2">
      <c r="A89" s="17"/>
      <c r="B89" s="17"/>
      <c r="C89" s="17"/>
      <c r="D89" s="17"/>
      <c r="E89" s="16"/>
      <c r="F89" s="16"/>
      <c r="N89" s="5">
        <f>+N87/N88</f>
        <v>6818.3483333333334</v>
      </c>
      <c r="O89" s="8" t="s">
        <v>73</v>
      </c>
      <c r="P89" s="9"/>
      <c r="Q89" s="9"/>
      <c r="R89" s="10"/>
    </row>
    <row r="90" spans="1:18" x14ac:dyDescent="0.2">
      <c r="A90" s="17"/>
      <c r="B90" s="17"/>
      <c r="C90" s="17"/>
      <c r="D90" s="17"/>
      <c r="E90" s="16"/>
      <c r="F90" s="16"/>
      <c r="N90" s="5">
        <f>+N89*8%</f>
        <v>545.46786666666662</v>
      </c>
      <c r="O90" s="8" t="s">
        <v>74</v>
      </c>
      <c r="P90" s="9"/>
      <c r="Q90" s="9"/>
      <c r="R90" s="10"/>
    </row>
    <row r="91" spans="1:18" x14ac:dyDescent="0.2">
      <c r="A91" s="17"/>
      <c r="B91" s="17"/>
      <c r="C91" s="17"/>
      <c r="D91" s="17"/>
      <c r="E91" s="16"/>
      <c r="F91" s="16"/>
      <c r="N91" s="5">
        <f>+N89+N90</f>
        <v>7363.8162000000002</v>
      </c>
      <c r="O91" s="8" t="s">
        <v>75</v>
      </c>
      <c r="P91" s="9"/>
      <c r="Q91" s="9"/>
      <c r="R91" s="10"/>
    </row>
    <row r="92" spans="1:18" x14ac:dyDescent="0.2">
      <c r="A92" s="17"/>
      <c r="B92" s="17"/>
      <c r="C92" s="17"/>
      <c r="D92" s="17"/>
      <c r="E92" s="16"/>
      <c r="F92" s="16"/>
      <c r="N92" s="5">
        <v>2500</v>
      </c>
      <c r="O92" s="8" t="s">
        <v>76</v>
      </c>
      <c r="P92" s="9"/>
      <c r="Q92" s="9"/>
      <c r="R92" s="10"/>
    </row>
    <row r="93" spans="1:18" x14ac:dyDescent="0.2">
      <c r="A93" s="17"/>
      <c r="B93" s="17"/>
      <c r="C93" s="17"/>
      <c r="D93" s="17"/>
      <c r="E93" s="12"/>
      <c r="F93" s="12"/>
      <c r="N93" s="5">
        <f>+N92/1.08</f>
        <v>2314.8148148148148</v>
      </c>
      <c r="O93" s="8" t="s">
        <v>77</v>
      </c>
      <c r="P93" s="9"/>
      <c r="Q93" s="9"/>
      <c r="R93" s="10"/>
    </row>
    <row r="94" spans="1:18" x14ac:dyDescent="0.2">
      <c r="A94" s="17"/>
      <c r="B94" s="17"/>
      <c r="C94" s="17"/>
      <c r="D94" s="17"/>
      <c r="E94" s="12"/>
      <c r="F94" s="12"/>
      <c r="N94" s="5">
        <f>+N92-N93</f>
        <v>185.18518518518522</v>
      </c>
      <c r="O94" s="8" t="s">
        <v>78</v>
      </c>
      <c r="P94" s="9"/>
      <c r="Q94" s="9"/>
      <c r="R94" s="10"/>
    </row>
    <row r="95" spans="1:18" x14ac:dyDescent="0.2">
      <c r="A95" s="17"/>
      <c r="B95" s="17"/>
      <c r="C95" s="17"/>
      <c r="D95" s="17"/>
      <c r="E95" s="12"/>
      <c r="F95" s="12"/>
      <c r="N95" s="6">
        <f>+N87/N93*100</f>
        <v>103.0934268</v>
      </c>
      <c r="O95" s="8" t="s">
        <v>79</v>
      </c>
      <c r="P95" s="9"/>
      <c r="Q95" s="9"/>
      <c r="R95" s="10"/>
    </row>
    <row r="96" spans="1:18" x14ac:dyDescent="0.2">
      <c r="A96" s="17"/>
      <c r="B96" s="17"/>
      <c r="C96" s="17"/>
      <c r="D96" s="17"/>
      <c r="E96" s="12"/>
      <c r="F96" s="12"/>
      <c r="N96" s="5">
        <f>+N92</f>
        <v>2500</v>
      </c>
      <c r="O96" s="8" t="s">
        <v>75</v>
      </c>
      <c r="P96" s="9"/>
      <c r="Q96" s="9"/>
      <c r="R96" s="10"/>
    </row>
    <row r="97" spans="1:6" x14ac:dyDescent="0.2">
      <c r="A97" s="17"/>
      <c r="B97" s="17"/>
      <c r="C97" s="17"/>
      <c r="D97" s="17"/>
      <c r="E97" s="12"/>
      <c r="F97" s="12"/>
    </row>
    <row r="98" spans="1:6" x14ac:dyDescent="0.2">
      <c r="A98" s="17"/>
      <c r="B98" s="17"/>
      <c r="C98" s="17"/>
      <c r="D98" s="17"/>
      <c r="E98" s="12"/>
      <c r="F98" s="12"/>
    </row>
    <row r="99" spans="1:6" x14ac:dyDescent="0.2">
      <c r="A99" s="17"/>
      <c r="B99" s="17"/>
      <c r="C99" s="17"/>
      <c r="D99" s="17"/>
      <c r="E99" s="12"/>
      <c r="F99" s="12"/>
    </row>
    <row r="100" spans="1:6" x14ac:dyDescent="0.2">
      <c r="A100" s="17"/>
      <c r="B100" s="17"/>
      <c r="C100" s="17"/>
      <c r="D100" s="17"/>
      <c r="E100" s="12"/>
      <c r="F100" s="12"/>
    </row>
    <row r="101" spans="1:6" x14ac:dyDescent="0.2">
      <c r="A101" s="17"/>
      <c r="B101" s="17"/>
      <c r="C101" s="17"/>
      <c r="D101" s="17"/>
      <c r="E101" s="12"/>
      <c r="F101" s="12"/>
    </row>
    <row r="102" spans="1:6" x14ac:dyDescent="0.2">
      <c r="A102" s="17"/>
      <c r="B102" s="17"/>
      <c r="C102" s="17"/>
      <c r="D102" s="17"/>
      <c r="E102" s="12"/>
      <c r="F102" s="12"/>
    </row>
    <row r="103" spans="1:6" x14ac:dyDescent="0.2">
      <c r="A103" s="17"/>
      <c r="B103" s="17"/>
      <c r="C103" s="17"/>
      <c r="D103" s="17"/>
      <c r="E103" s="12"/>
      <c r="F103" s="12"/>
    </row>
    <row r="104" spans="1:6" x14ac:dyDescent="0.2">
      <c r="A104" s="17"/>
      <c r="B104" s="17"/>
      <c r="C104" s="17"/>
      <c r="D104" s="17"/>
      <c r="E104" s="12"/>
      <c r="F104" s="12"/>
    </row>
    <row r="105" spans="1:6" x14ac:dyDescent="0.2">
      <c r="A105" s="17"/>
      <c r="B105" s="17"/>
      <c r="C105" s="17"/>
      <c r="D105" s="17"/>
      <c r="E105" s="12"/>
      <c r="F105" s="12"/>
    </row>
  </sheetData>
  <sortState ref="A77:B83">
    <sortCondition ref="A76"/>
  </sortState>
  <mergeCells count="161">
    <mergeCell ref="A84:F84"/>
    <mergeCell ref="A85:D105"/>
    <mergeCell ref="E85:F92"/>
    <mergeCell ref="E93:F105"/>
    <mergeCell ref="A82:B82"/>
    <mergeCell ref="C82:D82"/>
    <mergeCell ref="E82:F82"/>
    <mergeCell ref="A80:B80"/>
    <mergeCell ref="C80:D80"/>
    <mergeCell ref="E80:F80"/>
    <mergeCell ref="A81:B81"/>
    <mergeCell ref="C81:D81"/>
    <mergeCell ref="E81:F81"/>
    <mergeCell ref="A83:B83"/>
    <mergeCell ref="C83:D83"/>
    <mergeCell ref="E83:F83"/>
    <mergeCell ref="A78:B78"/>
    <mergeCell ref="C78:D78"/>
    <mergeCell ref="E78:F78"/>
    <mergeCell ref="A77:B77"/>
    <mergeCell ref="C77:D77"/>
    <mergeCell ref="E77:F77"/>
    <mergeCell ref="A79:B79"/>
    <mergeCell ref="C79:D79"/>
    <mergeCell ref="E79:F79"/>
    <mergeCell ref="A72:F73"/>
    <mergeCell ref="A74:B74"/>
    <mergeCell ref="C74:F74"/>
    <mergeCell ref="A75:B75"/>
    <mergeCell ref="C75:D75"/>
    <mergeCell ref="E75:F75"/>
    <mergeCell ref="A76:B76"/>
    <mergeCell ref="C76:D76"/>
    <mergeCell ref="E76:F76"/>
    <mergeCell ref="A5:B5"/>
    <mergeCell ref="A6:B6"/>
    <mergeCell ref="A7:B7"/>
    <mergeCell ref="A8:B8"/>
    <mergeCell ref="A9:B9"/>
    <mergeCell ref="A10:B10"/>
    <mergeCell ref="A1:F2"/>
    <mergeCell ref="A3:B3"/>
    <mergeCell ref="C3:F3"/>
    <mergeCell ref="A4:B4"/>
    <mergeCell ref="C4:D4"/>
    <mergeCell ref="E4:F4"/>
    <mergeCell ref="E5:F5"/>
    <mergeCell ref="E6:F6"/>
    <mergeCell ref="E7:F7"/>
    <mergeCell ref="E8:F8"/>
    <mergeCell ref="E9:F9"/>
    <mergeCell ref="E10:F10"/>
    <mergeCell ref="C5:D5"/>
    <mergeCell ref="C6:D6"/>
    <mergeCell ref="C7:D7"/>
    <mergeCell ref="C8:D8"/>
    <mergeCell ref="C9:D9"/>
    <mergeCell ref="C10:D10"/>
    <mergeCell ref="E20:F33"/>
    <mergeCell ref="A37:F38"/>
    <mergeCell ref="A39:B39"/>
    <mergeCell ref="C39:F39"/>
    <mergeCell ref="A40:B40"/>
    <mergeCell ref="C40:D40"/>
    <mergeCell ref="E40:F40"/>
    <mergeCell ref="A11:F11"/>
    <mergeCell ref="E12:F19"/>
    <mergeCell ref="A12:D33"/>
    <mergeCell ref="A43:B43"/>
    <mergeCell ref="C43:D43"/>
    <mergeCell ref="E43:F43"/>
    <mergeCell ref="A44:B44"/>
    <mergeCell ref="C44:D44"/>
    <mergeCell ref="E44:F44"/>
    <mergeCell ref="A41:B41"/>
    <mergeCell ref="C41:D41"/>
    <mergeCell ref="E41:F41"/>
    <mergeCell ref="A42:B42"/>
    <mergeCell ref="C42:D42"/>
    <mergeCell ref="E42:F42"/>
    <mergeCell ref="A47:F47"/>
    <mergeCell ref="E48:F55"/>
    <mergeCell ref="A48:D68"/>
    <mergeCell ref="E56:F68"/>
    <mergeCell ref="A45:B45"/>
    <mergeCell ref="C45:D45"/>
    <mergeCell ref="E45:F45"/>
    <mergeCell ref="A46:B46"/>
    <mergeCell ref="C46:D46"/>
    <mergeCell ref="E46:F46"/>
    <mergeCell ref="O50:R50"/>
    <mergeCell ref="O51:R51"/>
    <mergeCell ref="L42:M42"/>
    <mergeCell ref="L43:M43"/>
    <mergeCell ref="L44:M44"/>
    <mergeCell ref="L45:M45"/>
    <mergeCell ref="L46:M46"/>
    <mergeCell ref="I37:N38"/>
    <mergeCell ref="I39:J39"/>
    <mergeCell ref="L40:M40"/>
    <mergeCell ref="L41:M41"/>
    <mergeCell ref="K39:L39"/>
    <mergeCell ref="O57:R57"/>
    <mergeCell ref="O58:R58"/>
    <mergeCell ref="O59:R59"/>
    <mergeCell ref="I1:N2"/>
    <mergeCell ref="I3:J3"/>
    <mergeCell ref="K3:L3"/>
    <mergeCell ref="L4:M4"/>
    <mergeCell ref="L5:M5"/>
    <mergeCell ref="L6:M6"/>
    <mergeCell ref="L7:M7"/>
    <mergeCell ref="L8:M8"/>
    <mergeCell ref="L9:M9"/>
    <mergeCell ref="L10:M10"/>
    <mergeCell ref="O11:R11"/>
    <mergeCell ref="O12:R12"/>
    <mergeCell ref="O13:R13"/>
    <mergeCell ref="O52:R52"/>
    <mergeCell ref="O53:R53"/>
    <mergeCell ref="O54:R54"/>
    <mergeCell ref="O55:R55"/>
    <mergeCell ref="O56:R56"/>
    <mergeCell ref="O47:R47"/>
    <mergeCell ref="O48:R48"/>
    <mergeCell ref="O49:R49"/>
    <mergeCell ref="O19:R19"/>
    <mergeCell ref="O20:R20"/>
    <mergeCell ref="O21:R21"/>
    <mergeCell ref="O22:R22"/>
    <mergeCell ref="O23:R23"/>
    <mergeCell ref="O14:R14"/>
    <mergeCell ref="O15:R15"/>
    <mergeCell ref="O16:R16"/>
    <mergeCell ref="O17:R17"/>
    <mergeCell ref="O18:R18"/>
    <mergeCell ref="L77:M77"/>
    <mergeCell ref="L78:M78"/>
    <mergeCell ref="L79:M79"/>
    <mergeCell ref="L80:M80"/>
    <mergeCell ref="L81:M81"/>
    <mergeCell ref="I72:N73"/>
    <mergeCell ref="I74:J74"/>
    <mergeCell ref="K74:L74"/>
    <mergeCell ref="L75:M75"/>
    <mergeCell ref="L76:M76"/>
    <mergeCell ref="O96:R96"/>
    <mergeCell ref="L82:M82"/>
    <mergeCell ref="L83:M83"/>
    <mergeCell ref="O92:R92"/>
    <mergeCell ref="O93:R93"/>
    <mergeCell ref="O94:R94"/>
    <mergeCell ref="O86:R86"/>
    <mergeCell ref="O95:R95"/>
    <mergeCell ref="O87:R87"/>
    <mergeCell ref="O88:R88"/>
    <mergeCell ref="O89:R89"/>
    <mergeCell ref="O90:R90"/>
    <mergeCell ref="O91:R91"/>
    <mergeCell ref="O84:R84"/>
    <mergeCell ref="O85:R85"/>
  </mergeCells>
  <pageMargins left="0.7" right="0.7" top="0.75" bottom="0.75" header="0.3" footer="0.3"/>
  <pageSetup orientation="portrait" horizontalDpi="360" verticalDpi="360" r:id="rId1"/>
  <ignoredErrors>
    <ignoredError sqref="L80"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C93E-F046-4647-915B-AAAE0F9AD253}">
  <sheetPr>
    <tabColor theme="4" tint="0.39997558519241921"/>
  </sheetPr>
  <dimension ref="A1:R149"/>
  <sheetViews>
    <sheetView tabSelected="1" topLeftCell="A100" workbookViewId="0">
      <selection activeCell="L121" sqref="L121"/>
    </sheetView>
  </sheetViews>
  <sheetFormatPr baseColWidth="10" defaultRowHeight="15" x14ac:dyDescent="0.25"/>
  <cols>
    <col min="9" max="9" width="26.140625" customWidth="1"/>
    <col min="10" max="10" width="13.28515625" customWidth="1"/>
    <col min="18" max="18" width="13.5703125" customWidth="1"/>
  </cols>
  <sheetData>
    <row r="1" spans="1:18" ht="15" customHeight="1" x14ac:dyDescent="0.25">
      <c r="A1" s="18" t="s">
        <v>0</v>
      </c>
      <c r="B1" s="12"/>
      <c r="C1" s="12"/>
      <c r="D1" s="12"/>
      <c r="E1" s="12"/>
      <c r="F1" s="12"/>
      <c r="I1" s="14" t="s">
        <v>61</v>
      </c>
      <c r="J1" s="14"/>
      <c r="K1" s="14"/>
      <c r="L1" s="14"/>
      <c r="M1" s="14"/>
      <c r="N1" s="14"/>
      <c r="O1" s="1"/>
      <c r="P1" s="1"/>
      <c r="Q1" s="1"/>
      <c r="R1" s="1"/>
    </row>
    <row r="2" spans="1:18" ht="15" customHeight="1" x14ac:dyDescent="0.25">
      <c r="A2" s="12"/>
      <c r="B2" s="12"/>
      <c r="C2" s="12"/>
      <c r="D2" s="12"/>
      <c r="E2" s="12"/>
      <c r="F2" s="12"/>
      <c r="I2" s="14"/>
      <c r="J2" s="14"/>
      <c r="K2" s="14"/>
      <c r="L2" s="14"/>
      <c r="M2" s="14"/>
      <c r="N2" s="14"/>
      <c r="O2" s="1"/>
      <c r="P2" s="1"/>
      <c r="Q2" s="1"/>
      <c r="R2" s="1"/>
    </row>
    <row r="3" spans="1:18" x14ac:dyDescent="0.25">
      <c r="A3" s="12" t="s">
        <v>1</v>
      </c>
      <c r="B3" s="12"/>
      <c r="C3" s="12" t="s">
        <v>14</v>
      </c>
      <c r="D3" s="12"/>
      <c r="E3" s="12"/>
      <c r="F3" s="12"/>
      <c r="I3" s="12" t="s">
        <v>62</v>
      </c>
      <c r="J3" s="12"/>
      <c r="K3" s="12" t="s">
        <v>83</v>
      </c>
      <c r="L3" s="12"/>
      <c r="M3" s="4" t="s">
        <v>71</v>
      </c>
      <c r="N3" s="4">
        <v>11</v>
      </c>
      <c r="O3" s="1"/>
      <c r="P3" s="1"/>
      <c r="Q3" s="1"/>
      <c r="R3" s="1"/>
    </row>
    <row r="4" spans="1:18" x14ac:dyDescent="0.25">
      <c r="A4" s="12" t="s">
        <v>3</v>
      </c>
      <c r="B4" s="12"/>
      <c r="C4" s="12" t="s">
        <v>4</v>
      </c>
      <c r="D4" s="12"/>
      <c r="E4" s="12" t="s">
        <v>5</v>
      </c>
      <c r="F4" s="12"/>
      <c r="I4" s="4" t="s">
        <v>3</v>
      </c>
      <c r="J4" s="4" t="s">
        <v>4</v>
      </c>
      <c r="K4" s="5" t="s">
        <v>64</v>
      </c>
      <c r="L4" s="12" t="s">
        <v>65</v>
      </c>
      <c r="M4" s="12"/>
      <c r="N4" s="5" t="s">
        <v>66</v>
      </c>
      <c r="O4" s="1"/>
      <c r="P4" s="1"/>
      <c r="Q4" s="1"/>
      <c r="R4" s="1"/>
    </row>
    <row r="5" spans="1:18" x14ac:dyDescent="0.25">
      <c r="A5" s="12" t="s">
        <v>12</v>
      </c>
      <c r="B5" s="12"/>
      <c r="C5" s="12">
        <v>50</v>
      </c>
      <c r="D5" s="12"/>
      <c r="E5" s="12" t="s">
        <v>11</v>
      </c>
      <c r="F5" s="12"/>
      <c r="I5" s="4" t="s">
        <v>12</v>
      </c>
      <c r="J5" s="4">
        <v>15</v>
      </c>
      <c r="K5" s="5">
        <v>3810</v>
      </c>
      <c r="L5" s="11">
        <f>+K5/500</f>
        <v>7.62</v>
      </c>
      <c r="M5" s="11"/>
      <c r="N5" s="5">
        <f>+L5*J5</f>
        <v>114.3</v>
      </c>
      <c r="O5" s="1"/>
      <c r="P5" s="1"/>
      <c r="Q5" s="1"/>
      <c r="R5" s="1"/>
    </row>
    <row r="6" spans="1:18" x14ac:dyDescent="0.25">
      <c r="A6" s="12" t="s">
        <v>15</v>
      </c>
      <c r="B6" s="12"/>
      <c r="C6" s="12">
        <v>222</v>
      </c>
      <c r="D6" s="12"/>
      <c r="E6" s="12" t="s">
        <v>11</v>
      </c>
      <c r="F6" s="12"/>
      <c r="I6" s="4" t="s">
        <v>82</v>
      </c>
      <c r="J6" s="4">
        <v>222</v>
      </c>
      <c r="K6" s="5">
        <v>7780</v>
      </c>
      <c r="L6" s="11">
        <f>+K6/2500</f>
        <v>3.1120000000000001</v>
      </c>
      <c r="M6" s="11"/>
      <c r="N6" s="5">
        <f>+L6*J6</f>
        <v>690.86400000000003</v>
      </c>
      <c r="O6" s="1"/>
      <c r="P6" s="1"/>
      <c r="Q6" s="1"/>
      <c r="R6" s="1"/>
    </row>
    <row r="7" spans="1:18" x14ac:dyDescent="0.25">
      <c r="A7" s="12" t="s">
        <v>16</v>
      </c>
      <c r="B7" s="12"/>
      <c r="C7" s="12">
        <v>1</v>
      </c>
      <c r="D7" s="12"/>
      <c r="E7" s="12" t="s">
        <v>5</v>
      </c>
      <c r="F7" s="12"/>
      <c r="I7" s="4" t="s">
        <v>16</v>
      </c>
      <c r="J7" s="4">
        <v>1</v>
      </c>
      <c r="K7" s="5">
        <v>8550</v>
      </c>
      <c r="L7" s="11">
        <f>+K7/30</f>
        <v>285</v>
      </c>
      <c r="M7" s="11"/>
      <c r="N7" s="5">
        <f>+L7*J7</f>
        <v>285</v>
      </c>
      <c r="O7" s="1"/>
      <c r="P7" s="1"/>
      <c r="Q7" s="1"/>
      <c r="R7" s="1"/>
    </row>
    <row r="8" spans="1:18" x14ac:dyDescent="0.25">
      <c r="A8" s="12" t="s">
        <v>17</v>
      </c>
      <c r="B8" s="12"/>
      <c r="C8" s="12">
        <v>90</v>
      </c>
      <c r="D8" s="12"/>
      <c r="E8" s="12" t="s">
        <v>11</v>
      </c>
      <c r="F8" s="12"/>
      <c r="I8" s="4" t="s">
        <v>17</v>
      </c>
      <c r="J8" s="4">
        <v>90</v>
      </c>
      <c r="K8" s="5">
        <v>11580</v>
      </c>
      <c r="L8" s="11">
        <f>+K8/500</f>
        <v>23.16</v>
      </c>
      <c r="M8" s="11"/>
      <c r="N8" s="5">
        <f>+L8*J8</f>
        <v>2084.4</v>
      </c>
      <c r="O8" s="1"/>
      <c r="P8" s="1"/>
      <c r="Q8" s="1"/>
      <c r="R8" s="1"/>
    </row>
    <row r="9" spans="1:18" x14ac:dyDescent="0.25">
      <c r="A9" s="12" t="s">
        <v>18</v>
      </c>
      <c r="B9" s="12"/>
      <c r="C9" s="12">
        <v>1</v>
      </c>
      <c r="D9" s="12"/>
      <c r="E9" s="12" t="s">
        <v>11</v>
      </c>
      <c r="F9" s="12"/>
      <c r="I9" s="4" t="s">
        <v>18</v>
      </c>
      <c r="J9" s="4">
        <v>1</v>
      </c>
      <c r="K9" s="5">
        <v>1430</v>
      </c>
      <c r="L9" s="11">
        <f>+K9/1000</f>
        <v>1.43</v>
      </c>
      <c r="M9" s="11"/>
      <c r="N9" s="5">
        <f>+L9*J9</f>
        <v>1.43</v>
      </c>
      <c r="O9" s="1"/>
      <c r="P9" s="1"/>
      <c r="Q9" s="1"/>
      <c r="R9" s="1"/>
    </row>
    <row r="10" spans="1:18" x14ac:dyDescent="0.25">
      <c r="A10" s="25"/>
      <c r="B10" s="25"/>
      <c r="C10" s="25"/>
      <c r="D10" s="25"/>
      <c r="E10" s="25"/>
      <c r="F10" s="25"/>
      <c r="I10" s="1"/>
      <c r="J10" s="1"/>
      <c r="K10" s="3"/>
      <c r="L10" s="22"/>
      <c r="M10" s="22"/>
      <c r="N10" s="5">
        <f>SUM(N5:N9)</f>
        <v>3175.9940000000001</v>
      </c>
      <c r="O10" s="8" t="s">
        <v>66</v>
      </c>
      <c r="P10" s="9"/>
      <c r="Q10" s="9"/>
      <c r="R10" s="10"/>
    </row>
    <row r="11" spans="1:18" ht="15" customHeight="1" x14ac:dyDescent="0.25">
      <c r="A11" s="17" t="s">
        <v>20</v>
      </c>
      <c r="B11" s="17"/>
      <c r="C11" s="17"/>
      <c r="D11" s="17"/>
      <c r="E11" s="24" t="s">
        <v>19</v>
      </c>
      <c r="F11" s="16"/>
      <c r="I11" s="1"/>
      <c r="J11" s="1"/>
      <c r="K11" s="3"/>
      <c r="L11" s="3"/>
      <c r="M11" s="1"/>
      <c r="N11" s="5">
        <f>+N10*4%</f>
        <v>127.03976000000002</v>
      </c>
      <c r="O11" s="8" t="s">
        <v>80</v>
      </c>
      <c r="P11" s="9"/>
      <c r="Q11" s="9"/>
      <c r="R11" s="10"/>
    </row>
    <row r="12" spans="1:18" x14ac:dyDescent="0.25">
      <c r="A12" s="17"/>
      <c r="B12" s="17"/>
      <c r="C12" s="17"/>
      <c r="D12" s="17"/>
      <c r="E12" s="24"/>
      <c r="F12" s="16"/>
      <c r="I12" s="1"/>
      <c r="J12" s="1"/>
      <c r="K12" s="3"/>
      <c r="L12" s="3"/>
      <c r="M12" s="1"/>
      <c r="N12" s="5">
        <f>+N10+N11</f>
        <v>3303.0337600000003</v>
      </c>
      <c r="O12" s="8" t="s">
        <v>68</v>
      </c>
      <c r="P12" s="9"/>
      <c r="Q12" s="9"/>
      <c r="R12" s="10"/>
    </row>
    <row r="13" spans="1:18" x14ac:dyDescent="0.25">
      <c r="A13" s="17"/>
      <c r="B13" s="17"/>
      <c r="C13" s="17"/>
      <c r="D13" s="17"/>
      <c r="E13" s="24"/>
      <c r="F13" s="16"/>
      <c r="I13" s="1"/>
      <c r="J13" s="1"/>
      <c r="K13" s="3"/>
      <c r="L13" s="3"/>
      <c r="M13" s="1"/>
      <c r="N13" s="5">
        <f>+N12/N3</f>
        <v>300.2757963636364</v>
      </c>
      <c r="O13" s="8" t="s">
        <v>69</v>
      </c>
      <c r="P13" s="9"/>
      <c r="Q13" s="9"/>
      <c r="R13" s="10"/>
    </row>
    <row r="14" spans="1:18" x14ac:dyDescent="0.25">
      <c r="A14" s="17"/>
      <c r="B14" s="17"/>
      <c r="C14" s="17"/>
      <c r="D14" s="17"/>
      <c r="E14" s="24"/>
      <c r="F14" s="16"/>
      <c r="I14" s="1"/>
      <c r="J14" s="1"/>
      <c r="K14" s="3"/>
      <c r="L14" s="3"/>
      <c r="M14" s="1"/>
      <c r="N14" s="6">
        <f>35%/100%</f>
        <v>0.35</v>
      </c>
      <c r="O14" s="8" t="s">
        <v>72</v>
      </c>
      <c r="P14" s="9"/>
      <c r="Q14" s="9"/>
      <c r="R14" s="10"/>
    </row>
    <row r="15" spans="1:18" x14ac:dyDescent="0.25">
      <c r="A15" s="17"/>
      <c r="B15" s="17"/>
      <c r="C15" s="17"/>
      <c r="D15" s="17"/>
      <c r="E15" s="24"/>
      <c r="F15" s="16"/>
      <c r="I15" s="1"/>
      <c r="J15" s="1"/>
      <c r="K15" s="3"/>
      <c r="L15" s="3"/>
      <c r="M15" s="1"/>
      <c r="N15" s="5">
        <f>+N13/N14</f>
        <v>857.9308467532469</v>
      </c>
      <c r="O15" s="8" t="s">
        <v>73</v>
      </c>
      <c r="P15" s="9"/>
      <c r="Q15" s="9"/>
      <c r="R15" s="10"/>
    </row>
    <row r="16" spans="1:18" x14ac:dyDescent="0.25">
      <c r="A16" s="17"/>
      <c r="B16" s="17"/>
      <c r="C16" s="17"/>
      <c r="D16" s="17"/>
      <c r="E16" s="24"/>
      <c r="F16" s="16"/>
      <c r="I16" s="1"/>
      <c r="J16" s="1"/>
      <c r="K16" s="3"/>
      <c r="L16" s="3"/>
      <c r="M16" s="1"/>
      <c r="N16" s="5">
        <f>+N15*8%</f>
        <v>68.634467740259751</v>
      </c>
      <c r="O16" s="8" t="s">
        <v>74</v>
      </c>
      <c r="P16" s="9"/>
      <c r="Q16" s="9"/>
      <c r="R16" s="10"/>
    </row>
    <row r="17" spans="1:18" x14ac:dyDescent="0.25">
      <c r="A17" s="17"/>
      <c r="B17" s="17"/>
      <c r="C17" s="17"/>
      <c r="D17" s="17"/>
      <c r="E17" s="24"/>
      <c r="F17" s="16"/>
      <c r="I17" s="1"/>
      <c r="J17" s="1"/>
      <c r="K17" s="3"/>
      <c r="L17" s="3"/>
      <c r="M17" s="1"/>
      <c r="N17" s="5">
        <f>+N15+N16</f>
        <v>926.56531449350666</v>
      </c>
      <c r="O17" s="8" t="s">
        <v>75</v>
      </c>
      <c r="P17" s="9"/>
      <c r="Q17" s="9"/>
      <c r="R17" s="10"/>
    </row>
    <row r="18" spans="1:18" x14ac:dyDescent="0.25">
      <c r="A18" s="17"/>
      <c r="B18" s="17"/>
      <c r="C18" s="17"/>
      <c r="D18" s="17"/>
      <c r="E18" s="24"/>
      <c r="F18" s="16"/>
      <c r="I18" s="1"/>
      <c r="J18" s="1"/>
      <c r="K18" s="3"/>
      <c r="L18" s="3"/>
      <c r="M18" s="1"/>
      <c r="N18" s="5">
        <v>1100</v>
      </c>
      <c r="O18" s="8" t="s">
        <v>76</v>
      </c>
      <c r="P18" s="9"/>
      <c r="Q18" s="9"/>
      <c r="R18" s="10"/>
    </row>
    <row r="19" spans="1:18" x14ac:dyDescent="0.25">
      <c r="A19" s="17"/>
      <c r="B19" s="17"/>
      <c r="C19" s="17"/>
      <c r="D19" s="17"/>
      <c r="E19" s="12"/>
      <c r="F19" s="12"/>
      <c r="I19" s="1"/>
      <c r="J19" s="1"/>
      <c r="K19" s="3"/>
      <c r="L19" s="3"/>
      <c r="M19" s="1"/>
      <c r="N19" s="5">
        <f>+N18/1.08</f>
        <v>1018.5185185185185</v>
      </c>
      <c r="O19" s="8" t="s">
        <v>77</v>
      </c>
      <c r="P19" s="9"/>
      <c r="Q19" s="9"/>
      <c r="R19" s="10"/>
    </row>
    <row r="20" spans="1:18" x14ac:dyDescent="0.25">
      <c r="A20" s="17"/>
      <c r="B20" s="17"/>
      <c r="C20" s="17"/>
      <c r="D20" s="17"/>
      <c r="E20" s="12"/>
      <c r="F20" s="12"/>
      <c r="I20" s="1"/>
      <c r="J20" s="1"/>
      <c r="K20" s="3"/>
      <c r="L20" s="3"/>
      <c r="M20" s="1"/>
      <c r="N20" s="5">
        <f>+N18-N19</f>
        <v>81.481481481481524</v>
      </c>
      <c r="O20" s="8" t="s">
        <v>78</v>
      </c>
      <c r="P20" s="9"/>
      <c r="Q20" s="9"/>
      <c r="R20" s="10"/>
    </row>
    <row r="21" spans="1:18" x14ac:dyDescent="0.25">
      <c r="A21" s="17"/>
      <c r="B21" s="17"/>
      <c r="C21" s="17"/>
      <c r="D21" s="17"/>
      <c r="E21" s="12"/>
      <c r="F21" s="12"/>
      <c r="I21" s="1"/>
      <c r="J21" s="1"/>
      <c r="K21" s="3"/>
      <c r="L21" s="3"/>
      <c r="M21" s="1"/>
      <c r="N21" s="6">
        <f>+N13/N19*100</f>
        <v>29.481623642975212</v>
      </c>
      <c r="O21" s="8" t="s">
        <v>79</v>
      </c>
      <c r="P21" s="9"/>
      <c r="Q21" s="9"/>
      <c r="R21" s="10"/>
    </row>
    <row r="22" spans="1:18" x14ac:dyDescent="0.25">
      <c r="A22" s="17"/>
      <c r="B22" s="17"/>
      <c r="C22" s="17"/>
      <c r="D22" s="17"/>
      <c r="E22" s="12"/>
      <c r="F22" s="12"/>
      <c r="I22" s="1"/>
      <c r="J22" s="1"/>
      <c r="K22" s="3"/>
      <c r="L22" s="3"/>
      <c r="M22" s="1"/>
      <c r="N22" s="5">
        <f>+N18</f>
        <v>1100</v>
      </c>
      <c r="O22" s="12" t="s">
        <v>75</v>
      </c>
      <c r="P22" s="12"/>
      <c r="Q22" s="12"/>
      <c r="R22" s="12"/>
    </row>
    <row r="23" spans="1:18" x14ac:dyDescent="0.25">
      <c r="A23" s="17"/>
      <c r="B23" s="17"/>
      <c r="C23" s="17"/>
      <c r="D23" s="17"/>
      <c r="E23" s="12"/>
      <c r="F23" s="12"/>
      <c r="I23" s="1"/>
      <c r="J23" s="1"/>
      <c r="K23" s="3"/>
      <c r="L23" s="3"/>
      <c r="M23" s="1"/>
    </row>
    <row r="24" spans="1:18" x14ac:dyDescent="0.25">
      <c r="A24" s="17"/>
      <c r="B24" s="17"/>
      <c r="C24" s="17"/>
      <c r="D24" s="17"/>
      <c r="E24" s="12"/>
      <c r="F24" s="12"/>
    </row>
    <row r="25" spans="1:18" x14ac:dyDescent="0.25">
      <c r="A25" s="17"/>
      <c r="B25" s="17"/>
      <c r="C25" s="17"/>
      <c r="D25" s="17"/>
      <c r="E25" s="12"/>
      <c r="F25" s="12"/>
    </row>
    <row r="26" spans="1:18" x14ac:dyDescent="0.25">
      <c r="A26" s="17"/>
      <c r="B26" s="17"/>
      <c r="C26" s="17"/>
      <c r="D26" s="17"/>
      <c r="E26" s="12"/>
      <c r="F26" s="12"/>
    </row>
    <row r="27" spans="1:18" x14ac:dyDescent="0.25">
      <c r="A27" s="17"/>
      <c r="B27" s="17"/>
      <c r="C27" s="17"/>
      <c r="D27" s="17"/>
      <c r="E27" s="12"/>
      <c r="F27" s="12"/>
    </row>
    <row r="28" spans="1:18" x14ac:dyDescent="0.25">
      <c r="A28" s="17"/>
      <c r="B28" s="17"/>
      <c r="C28" s="17"/>
      <c r="D28" s="17"/>
      <c r="E28" s="12"/>
      <c r="F28" s="12"/>
    </row>
    <row r="29" spans="1:18" x14ac:dyDescent="0.25">
      <c r="A29" s="17"/>
      <c r="B29" s="17"/>
      <c r="C29" s="17"/>
      <c r="D29" s="17"/>
      <c r="E29" s="12"/>
      <c r="F29" s="12"/>
    </row>
    <row r="30" spans="1:18" x14ac:dyDescent="0.25">
      <c r="A30" s="17"/>
      <c r="B30" s="17"/>
      <c r="C30" s="17"/>
      <c r="D30" s="17"/>
      <c r="E30" s="12"/>
      <c r="F30" s="12"/>
    </row>
    <row r="31" spans="1:18" x14ac:dyDescent="0.25">
      <c r="A31" s="17"/>
      <c r="B31" s="17"/>
      <c r="C31" s="17"/>
      <c r="D31" s="17"/>
      <c r="E31" s="12"/>
      <c r="F31" s="12"/>
    </row>
    <row r="32" spans="1:18" x14ac:dyDescent="0.25">
      <c r="A32" s="17"/>
      <c r="B32" s="17"/>
      <c r="C32" s="17"/>
      <c r="D32" s="17"/>
      <c r="E32" s="12"/>
      <c r="F32" s="12"/>
    </row>
    <row r="33" spans="1:18" x14ac:dyDescent="0.25">
      <c r="A33" s="17"/>
      <c r="B33" s="17"/>
      <c r="C33" s="17"/>
      <c r="D33" s="17"/>
      <c r="E33" s="12"/>
      <c r="F33" s="12"/>
    </row>
    <row r="37" spans="1:18" x14ac:dyDescent="0.25">
      <c r="A37" s="18" t="s">
        <v>0</v>
      </c>
      <c r="B37" s="12"/>
      <c r="C37" s="12"/>
      <c r="D37" s="12"/>
      <c r="E37" s="12"/>
      <c r="F37" s="12"/>
      <c r="I37" s="14" t="s">
        <v>61</v>
      </c>
      <c r="J37" s="14"/>
      <c r="K37" s="14"/>
      <c r="L37" s="14"/>
      <c r="M37" s="14"/>
      <c r="N37" s="14"/>
      <c r="O37" s="1"/>
      <c r="P37" s="1"/>
      <c r="Q37" s="1"/>
      <c r="R37" s="1"/>
    </row>
    <row r="38" spans="1:18" x14ac:dyDescent="0.25">
      <c r="A38" s="12"/>
      <c r="B38" s="12"/>
      <c r="C38" s="12"/>
      <c r="D38" s="12"/>
      <c r="E38" s="12"/>
      <c r="F38" s="12"/>
      <c r="I38" s="14"/>
      <c r="J38" s="14"/>
      <c r="K38" s="14"/>
      <c r="L38" s="14"/>
      <c r="M38" s="14"/>
      <c r="N38" s="14"/>
      <c r="O38" s="1"/>
      <c r="P38" s="1"/>
      <c r="Q38" s="1"/>
      <c r="R38" s="1"/>
    </row>
    <row r="39" spans="1:18" x14ac:dyDescent="0.25">
      <c r="A39" s="12" t="s">
        <v>1</v>
      </c>
      <c r="B39" s="12"/>
      <c r="C39" s="12" t="s">
        <v>21</v>
      </c>
      <c r="D39" s="12"/>
      <c r="E39" s="12"/>
      <c r="F39" s="12"/>
      <c r="I39" s="12" t="s">
        <v>62</v>
      </c>
      <c r="J39" s="12"/>
      <c r="K39" s="12" t="s">
        <v>21</v>
      </c>
      <c r="L39" s="12"/>
      <c r="M39" s="4" t="s">
        <v>71</v>
      </c>
      <c r="N39" s="4">
        <v>26</v>
      </c>
      <c r="O39" s="1"/>
      <c r="P39" s="1"/>
      <c r="Q39" s="1"/>
      <c r="R39" s="1"/>
    </row>
    <row r="40" spans="1:18" x14ac:dyDescent="0.25">
      <c r="A40" s="12" t="s">
        <v>3</v>
      </c>
      <c r="B40" s="12"/>
      <c r="C40" s="12" t="s">
        <v>4</v>
      </c>
      <c r="D40" s="12"/>
      <c r="E40" s="12" t="s">
        <v>5</v>
      </c>
      <c r="F40" s="12"/>
      <c r="I40" s="4" t="s">
        <v>3</v>
      </c>
      <c r="J40" s="4" t="s">
        <v>4</v>
      </c>
      <c r="K40" s="5" t="s">
        <v>64</v>
      </c>
      <c r="L40" s="12" t="s">
        <v>65</v>
      </c>
      <c r="M40" s="12"/>
      <c r="N40" s="5" t="s">
        <v>66</v>
      </c>
      <c r="O40" s="1"/>
      <c r="P40" s="1"/>
      <c r="Q40" s="1"/>
      <c r="R40" s="1"/>
    </row>
    <row r="41" spans="1:18" x14ac:dyDescent="0.25">
      <c r="A41" s="12" t="s">
        <v>26</v>
      </c>
      <c r="B41" s="12"/>
      <c r="C41" s="12">
        <v>120</v>
      </c>
      <c r="D41" s="12"/>
      <c r="E41" s="12" t="s">
        <v>11</v>
      </c>
      <c r="F41" s="12"/>
      <c r="I41" s="4" t="s">
        <v>26</v>
      </c>
      <c r="J41" s="4">
        <v>120</v>
      </c>
      <c r="K41" s="5">
        <v>6190</v>
      </c>
      <c r="L41" s="11">
        <f>+K41/2500</f>
        <v>2.476</v>
      </c>
      <c r="M41" s="11"/>
      <c r="N41" s="5">
        <f t="shared" ref="N41:N46" si="0">+L41*J41</f>
        <v>297.12</v>
      </c>
      <c r="O41" s="1"/>
      <c r="P41" s="1"/>
      <c r="Q41" s="1"/>
      <c r="R41" s="1"/>
    </row>
    <row r="42" spans="1:18" x14ac:dyDescent="0.25">
      <c r="A42" s="12" t="s">
        <v>25</v>
      </c>
      <c r="B42" s="12"/>
      <c r="C42" s="12">
        <v>10</v>
      </c>
      <c r="D42" s="12"/>
      <c r="E42" s="12" t="s">
        <v>11</v>
      </c>
      <c r="F42" s="12"/>
      <c r="I42" s="4" t="s">
        <v>25</v>
      </c>
      <c r="J42" s="4">
        <v>10</v>
      </c>
      <c r="K42" s="5">
        <v>2040</v>
      </c>
      <c r="L42" s="11">
        <f>+K42/155</f>
        <v>13.161290322580646</v>
      </c>
      <c r="M42" s="11"/>
      <c r="N42" s="5">
        <f t="shared" si="0"/>
        <v>131.61290322580646</v>
      </c>
      <c r="O42" s="1"/>
      <c r="P42" s="1"/>
      <c r="Q42" s="1"/>
      <c r="R42" s="1"/>
    </row>
    <row r="43" spans="1:18" x14ac:dyDescent="0.25">
      <c r="A43" s="12" t="s">
        <v>22</v>
      </c>
      <c r="B43" s="12"/>
      <c r="C43" s="12">
        <v>500</v>
      </c>
      <c r="D43" s="12"/>
      <c r="E43" s="12" t="s">
        <v>11</v>
      </c>
      <c r="F43" s="12"/>
      <c r="I43" s="4" t="s">
        <v>22</v>
      </c>
      <c r="J43" s="4">
        <v>500</v>
      </c>
      <c r="K43" s="5">
        <v>3850</v>
      </c>
      <c r="L43" s="11">
        <f>+K43/1100</f>
        <v>3.5</v>
      </c>
      <c r="M43" s="11"/>
      <c r="N43" s="5">
        <f t="shared" si="0"/>
        <v>1750</v>
      </c>
      <c r="O43" s="1"/>
      <c r="P43" s="1"/>
      <c r="Q43" s="1"/>
      <c r="R43" s="1"/>
    </row>
    <row r="44" spans="1:18" x14ac:dyDescent="0.25">
      <c r="A44" s="12" t="s">
        <v>23</v>
      </c>
      <c r="B44" s="12"/>
      <c r="C44" s="12">
        <v>40</v>
      </c>
      <c r="D44" s="12"/>
      <c r="E44" s="12" t="s">
        <v>11</v>
      </c>
      <c r="F44" s="12"/>
      <c r="I44" s="4" t="s">
        <v>23</v>
      </c>
      <c r="J44" s="4">
        <v>40</v>
      </c>
      <c r="K44" s="5">
        <v>9480</v>
      </c>
      <c r="L44" s="11">
        <f>+K44/380</f>
        <v>24.94736842105263</v>
      </c>
      <c r="M44" s="11"/>
      <c r="N44" s="5">
        <f t="shared" si="0"/>
        <v>997.8947368421052</v>
      </c>
      <c r="O44" s="1"/>
      <c r="P44" s="1"/>
      <c r="Q44" s="1"/>
      <c r="R44" s="1"/>
    </row>
    <row r="45" spans="1:18" x14ac:dyDescent="0.25">
      <c r="A45" s="8" t="s">
        <v>17</v>
      </c>
      <c r="B45" s="10"/>
      <c r="C45" s="8">
        <v>50</v>
      </c>
      <c r="D45" s="10"/>
      <c r="E45" s="8" t="s">
        <v>11</v>
      </c>
      <c r="F45" s="10"/>
      <c r="I45" s="4" t="s">
        <v>17</v>
      </c>
      <c r="J45" s="4">
        <v>50</v>
      </c>
      <c r="K45" s="5">
        <v>11580</v>
      </c>
      <c r="L45" s="11">
        <f>+K45/500</f>
        <v>23.16</v>
      </c>
      <c r="M45" s="11"/>
      <c r="N45" s="5">
        <f t="shared" si="0"/>
        <v>1158</v>
      </c>
      <c r="O45" s="1"/>
      <c r="P45" s="1"/>
      <c r="Q45" s="1"/>
      <c r="R45" s="1"/>
    </row>
    <row r="46" spans="1:18" x14ac:dyDescent="0.25">
      <c r="A46" s="12" t="s">
        <v>24</v>
      </c>
      <c r="B46" s="12"/>
      <c r="C46" s="12">
        <v>4</v>
      </c>
      <c r="D46" s="12"/>
      <c r="E46" s="12" t="s">
        <v>5</v>
      </c>
      <c r="F46" s="12"/>
      <c r="I46" s="4" t="s">
        <v>84</v>
      </c>
      <c r="J46" s="4">
        <v>4</v>
      </c>
      <c r="K46" s="5">
        <v>8550</v>
      </c>
      <c r="L46" s="11">
        <f>+K46/30</f>
        <v>285</v>
      </c>
      <c r="M46" s="11"/>
      <c r="N46" s="5">
        <f t="shared" si="0"/>
        <v>1140</v>
      </c>
      <c r="O46" s="1"/>
      <c r="P46" s="1"/>
      <c r="Q46" s="1"/>
      <c r="R46" s="1"/>
    </row>
    <row r="47" spans="1:18" x14ac:dyDescent="0.25">
      <c r="A47" s="23"/>
      <c r="B47" s="23"/>
      <c r="C47" s="23"/>
      <c r="D47" s="23"/>
      <c r="E47" s="23"/>
      <c r="F47" s="23"/>
      <c r="I47" s="1"/>
      <c r="J47" s="1"/>
      <c r="K47" s="3"/>
      <c r="L47" s="3"/>
      <c r="M47" s="1"/>
      <c r="N47" s="5">
        <f>SUM(N41:N46)</f>
        <v>5474.6276400679117</v>
      </c>
      <c r="O47" s="12" t="s">
        <v>66</v>
      </c>
      <c r="P47" s="12"/>
      <c r="Q47" s="12"/>
      <c r="R47" s="12"/>
    </row>
    <row r="48" spans="1:18" x14ac:dyDescent="0.25">
      <c r="A48" s="17" t="s">
        <v>27</v>
      </c>
      <c r="B48" s="17"/>
      <c r="C48" s="17"/>
      <c r="D48" s="17"/>
      <c r="E48" s="24" t="s">
        <v>28</v>
      </c>
      <c r="F48" s="16"/>
      <c r="I48" s="1"/>
      <c r="J48" s="1"/>
      <c r="K48" s="3"/>
      <c r="L48" s="3"/>
      <c r="M48" s="1"/>
      <c r="N48" s="5">
        <f>+N47*4%</f>
        <v>218.98510560271646</v>
      </c>
      <c r="O48" s="12" t="s">
        <v>80</v>
      </c>
      <c r="P48" s="12"/>
      <c r="Q48" s="12"/>
      <c r="R48" s="12"/>
    </row>
    <row r="49" spans="1:18" x14ac:dyDescent="0.25">
      <c r="A49" s="17"/>
      <c r="B49" s="17"/>
      <c r="C49" s="17"/>
      <c r="D49" s="17"/>
      <c r="E49" s="24"/>
      <c r="F49" s="16"/>
      <c r="I49" s="1"/>
      <c r="J49" s="1"/>
      <c r="K49" s="3"/>
      <c r="L49" s="3"/>
      <c r="M49" s="1"/>
      <c r="N49" s="5">
        <f>+N47+N48</f>
        <v>5693.6127456706281</v>
      </c>
      <c r="O49" s="12" t="s">
        <v>68</v>
      </c>
      <c r="P49" s="12"/>
      <c r="Q49" s="12"/>
      <c r="R49" s="12"/>
    </row>
    <row r="50" spans="1:18" x14ac:dyDescent="0.25">
      <c r="A50" s="17"/>
      <c r="B50" s="17"/>
      <c r="C50" s="17"/>
      <c r="D50" s="17"/>
      <c r="E50" s="24"/>
      <c r="F50" s="16"/>
      <c r="I50" s="1"/>
      <c r="J50" s="1"/>
      <c r="K50" s="3"/>
      <c r="L50" s="3"/>
      <c r="M50" s="1"/>
      <c r="N50" s="5">
        <f>+N49/N39</f>
        <v>218.98510560271646</v>
      </c>
      <c r="O50" s="12" t="s">
        <v>69</v>
      </c>
      <c r="P50" s="12"/>
      <c r="Q50" s="12"/>
      <c r="R50" s="12"/>
    </row>
    <row r="51" spans="1:18" x14ac:dyDescent="0.25">
      <c r="A51" s="17"/>
      <c r="B51" s="17"/>
      <c r="C51" s="17"/>
      <c r="D51" s="17"/>
      <c r="E51" s="24"/>
      <c r="F51" s="16"/>
      <c r="I51" s="1"/>
      <c r="J51" s="1"/>
      <c r="K51" s="3"/>
      <c r="L51" s="3"/>
      <c r="M51" s="1"/>
      <c r="N51" s="6">
        <f>35%/100%</f>
        <v>0.35</v>
      </c>
      <c r="O51" s="12" t="s">
        <v>72</v>
      </c>
      <c r="P51" s="12"/>
      <c r="Q51" s="12"/>
      <c r="R51" s="12"/>
    </row>
    <row r="52" spans="1:18" x14ac:dyDescent="0.25">
      <c r="A52" s="17"/>
      <c r="B52" s="17"/>
      <c r="C52" s="17"/>
      <c r="D52" s="17"/>
      <c r="E52" s="24"/>
      <c r="F52" s="16"/>
      <c r="I52" s="1"/>
      <c r="J52" s="1"/>
      <c r="K52" s="3"/>
      <c r="L52" s="3"/>
      <c r="M52" s="1"/>
      <c r="N52" s="5">
        <f>+N50/N51</f>
        <v>625.67173029347566</v>
      </c>
      <c r="O52" s="12" t="s">
        <v>73</v>
      </c>
      <c r="P52" s="12"/>
      <c r="Q52" s="12"/>
      <c r="R52" s="12"/>
    </row>
    <row r="53" spans="1:18" x14ac:dyDescent="0.25">
      <c r="A53" s="17"/>
      <c r="B53" s="17"/>
      <c r="C53" s="17"/>
      <c r="D53" s="17"/>
      <c r="E53" s="24"/>
      <c r="F53" s="16"/>
      <c r="I53" s="1"/>
      <c r="J53" s="1"/>
      <c r="K53" s="3"/>
      <c r="L53" s="3"/>
      <c r="M53" s="1"/>
      <c r="N53" s="5">
        <f>+N52*8%</f>
        <v>50.053738423478052</v>
      </c>
      <c r="O53" s="12" t="s">
        <v>74</v>
      </c>
      <c r="P53" s="12"/>
      <c r="Q53" s="12"/>
      <c r="R53" s="12"/>
    </row>
    <row r="54" spans="1:18" x14ac:dyDescent="0.25">
      <c r="A54" s="17"/>
      <c r="B54" s="17"/>
      <c r="C54" s="17"/>
      <c r="D54" s="17"/>
      <c r="E54" s="24"/>
      <c r="F54" s="16"/>
      <c r="I54" s="1"/>
      <c r="J54" s="1"/>
      <c r="K54" s="3"/>
      <c r="L54" s="3"/>
      <c r="M54" s="1"/>
      <c r="N54" s="5">
        <f>+N52+N53</f>
        <v>675.72546871695374</v>
      </c>
      <c r="O54" s="12" t="s">
        <v>75</v>
      </c>
      <c r="P54" s="12"/>
      <c r="Q54" s="12"/>
      <c r="R54" s="12"/>
    </row>
    <row r="55" spans="1:18" x14ac:dyDescent="0.25">
      <c r="A55" s="17"/>
      <c r="B55" s="17"/>
      <c r="C55" s="17"/>
      <c r="D55" s="17"/>
      <c r="E55" s="24"/>
      <c r="F55" s="16"/>
      <c r="I55" s="1"/>
      <c r="J55" s="1"/>
      <c r="K55" s="3"/>
      <c r="L55" s="3"/>
      <c r="M55" s="1"/>
      <c r="N55" s="5">
        <v>800</v>
      </c>
      <c r="O55" s="12" t="s">
        <v>76</v>
      </c>
      <c r="P55" s="12"/>
      <c r="Q55" s="12"/>
      <c r="R55" s="12"/>
    </row>
    <row r="56" spans="1:18" x14ac:dyDescent="0.25">
      <c r="A56" s="17"/>
      <c r="B56" s="17"/>
      <c r="C56" s="17"/>
      <c r="D56" s="17"/>
      <c r="E56" s="12"/>
      <c r="F56" s="12"/>
      <c r="I56" s="1"/>
      <c r="J56" s="1"/>
      <c r="K56" s="3"/>
      <c r="L56" s="3"/>
      <c r="M56" s="1"/>
      <c r="N56" s="5">
        <f>+N55/1.08</f>
        <v>740.74074074074065</v>
      </c>
      <c r="O56" s="12" t="s">
        <v>77</v>
      </c>
      <c r="P56" s="12"/>
      <c r="Q56" s="12"/>
      <c r="R56" s="12"/>
    </row>
    <row r="57" spans="1:18" x14ac:dyDescent="0.25">
      <c r="A57" s="17"/>
      <c r="B57" s="17"/>
      <c r="C57" s="17"/>
      <c r="D57" s="17"/>
      <c r="E57" s="12"/>
      <c r="F57" s="12"/>
      <c r="I57" s="1"/>
      <c r="J57" s="1"/>
      <c r="K57" s="3"/>
      <c r="L57" s="3"/>
      <c r="M57" s="1"/>
      <c r="N57" s="5">
        <f>+N55-N56</f>
        <v>59.259259259259352</v>
      </c>
      <c r="O57" s="12" t="s">
        <v>78</v>
      </c>
      <c r="P57" s="12"/>
      <c r="Q57" s="12"/>
      <c r="R57" s="12"/>
    </row>
    <row r="58" spans="1:18" x14ac:dyDescent="0.25">
      <c r="A58" s="17"/>
      <c r="B58" s="17"/>
      <c r="C58" s="17"/>
      <c r="D58" s="17"/>
      <c r="E58" s="12"/>
      <c r="F58" s="12"/>
      <c r="I58" s="1"/>
      <c r="J58" s="1"/>
      <c r="K58" s="3"/>
      <c r="L58" s="3"/>
      <c r="M58" s="1"/>
      <c r="N58" s="6">
        <f>+N50/N56*100</f>
        <v>29.562989256366723</v>
      </c>
      <c r="O58" s="12" t="s">
        <v>79</v>
      </c>
      <c r="P58" s="12"/>
      <c r="Q58" s="12"/>
      <c r="R58" s="12"/>
    </row>
    <row r="59" spans="1:18" x14ac:dyDescent="0.25">
      <c r="A59" s="17"/>
      <c r="B59" s="17"/>
      <c r="C59" s="17"/>
      <c r="D59" s="17"/>
      <c r="E59" s="12"/>
      <c r="F59" s="12"/>
      <c r="I59" s="1"/>
      <c r="J59" s="1"/>
      <c r="K59" s="3"/>
      <c r="L59" s="3"/>
      <c r="M59" s="1"/>
      <c r="N59" s="5">
        <f>+N55</f>
        <v>800</v>
      </c>
      <c r="O59" s="12" t="s">
        <v>75</v>
      </c>
      <c r="P59" s="12"/>
      <c r="Q59" s="12"/>
      <c r="R59" s="12"/>
    </row>
    <row r="60" spans="1:18" x14ac:dyDescent="0.25">
      <c r="A60" s="17"/>
      <c r="B60" s="17"/>
      <c r="C60" s="17"/>
      <c r="D60" s="17"/>
      <c r="E60" s="12"/>
      <c r="F60" s="12"/>
    </row>
    <row r="61" spans="1:18" x14ac:dyDescent="0.25">
      <c r="A61" s="17"/>
      <c r="B61" s="17"/>
      <c r="C61" s="17"/>
      <c r="D61" s="17"/>
      <c r="E61" s="12"/>
      <c r="F61" s="12"/>
    </row>
    <row r="62" spans="1:18" x14ac:dyDescent="0.25">
      <c r="A62" s="17"/>
      <c r="B62" s="17"/>
      <c r="C62" s="17"/>
      <c r="D62" s="17"/>
      <c r="E62" s="12"/>
      <c r="F62" s="12"/>
    </row>
    <row r="63" spans="1:18" x14ac:dyDescent="0.25">
      <c r="A63" s="17"/>
      <c r="B63" s="17"/>
      <c r="C63" s="17"/>
      <c r="D63" s="17"/>
      <c r="E63" s="12"/>
      <c r="F63" s="12"/>
    </row>
    <row r="64" spans="1:18" x14ac:dyDescent="0.25">
      <c r="A64" s="17"/>
      <c r="B64" s="17"/>
      <c r="C64" s="17"/>
      <c r="D64" s="17"/>
      <c r="E64" s="12"/>
      <c r="F64" s="12"/>
    </row>
    <row r="65" spans="1:18" x14ac:dyDescent="0.25">
      <c r="A65" s="17"/>
      <c r="B65" s="17"/>
      <c r="C65" s="17"/>
      <c r="D65" s="17"/>
      <c r="E65" s="12"/>
      <c r="F65" s="12"/>
    </row>
    <row r="66" spans="1:18" x14ac:dyDescent="0.25">
      <c r="A66" s="17"/>
      <c r="B66" s="17"/>
      <c r="C66" s="17"/>
      <c r="D66" s="17"/>
      <c r="E66" s="12"/>
      <c r="F66" s="12"/>
    </row>
    <row r="67" spans="1:18" x14ac:dyDescent="0.25">
      <c r="A67" s="17"/>
      <c r="B67" s="17"/>
      <c r="C67" s="17"/>
      <c r="D67" s="17"/>
      <c r="E67" s="12"/>
      <c r="F67" s="12"/>
    </row>
    <row r="68" spans="1:18" x14ac:dyDescent="0.25">
      <c r="A68" s="17"/>
      <c r="B68" s="17"/>
      <c r="C68" s="17"/>
      <c r="D68" s="17"/>
      <c r="E68" s="12"/>
      <c r="F68" s="12"/>
    </row>
    <row r="69" spans="1:18" x14ac:dyDescent="0.25">
      <c r="A69" s="17"/>
      <c r="B69" s="17"/>
      <c r="C69" s="17"/>
      <c r="D69" s="17"/>
      <c r="E69" s="12"/>
      <c r="F69" s="12"/>
    </row>
    <row r="70" spans="1:18" x14ac:dyDescent="0.25">
      <c r="A70" s="17"/>
      <c r="B70" s="17"/>
      <c r="C70" s="17"/>
      <c r="D70" s="17"/>
      <c r="E70" s="12"/>
      <c r="F70" s="12"/>
    </row>
    <row r="74" spans="1:18" x14ac:dyDescent="0.25">
      <c r="A74" s="18" t="s">
        <v>0</v>
      </c>
      <c r="B74" s="12"/>
      <c r="C74" s="12"/>
      <c r="D74" s="12"/>
      <c r="E74" s="12"/>
      <c r="F74" s="12"/>
      <c r="I74" s="14" t="s">
        <v>61</v>
      </c>
      <c r="J74" s="14"/>
      <c r="K74" s="14"/>
      <c r="L74" s="14"/>
      <c r="M74" s="14"/>
      <c r="N74" s="14"/>
      <c r="O74" s="1"/>
      <c r="P74" s="1"/>
      <c r="Q74" s="1"/>
      <c r="R74" s="1"/>
    </row>
    <row r="75" spans="1:18" x14ac:dyDescent="0.25">
      <c r="A75" s="12"/>
      <c r="B75" s="12"/>
      <c r="C75" s="12"/>
      <c r="D75" s="12"/>
      <c r="E75" s="12"/>
      <c r="F75" s="12"/>
      <c r="I75" s="14"/>
      <c r="J75" s="14"/>
      <c r="K75" s="14"/>
      <c r="L75" s="14"/>
      <c r="M75" s="14"/>
      <c r="N75" s="14"/>
      <c r="O75" s="1"/>
      <c r="P75" s="1"/>
      <c r="Q75" s="1"/>
      <c r="R75" s="1"/>
    </row>
    <row r="76" spans="1:18" x14ac:dyDescent="0.25">
      <c r="A76" s="12" t="s">
        <v>1</v>
      </c>
      <c r="B76" s="12"/>
      <c r="C76" s="12" t="s">
        <v>36</v>
      </c>
      <c r="D76" s="12"/>
      <c r="E76" s="12"/>
      <c r="F76" s="12"/>
      <c r="I76" s="12" t="s">
        <v>62</v>
      </c>
      <c r="J76" s="12"/>
      <c r="K76" s="12" t="s">
        <v>85</v>
      </c>
      <c r="L76" s="12"/>
      <c r="M76" s="4" t="s">
        <v>71</v>
      </c>
      <c r="N76" s="4">
        <v>12</v>
      </c>
      <c r="O76" s="1"/>
      <c r="P76" s="1"/>
      <c r="Q76" s="1"/>
      <c r="R76" s="1"/>
    </row>
    <row r="77" spans="1:18" x14ac:dyDescent="0.25">
      <c r="A77" s="12" t="s">
        <v>3</v>
      </c>
      <c r="B77" s="12"/>
      <c r="C77" s="12" t="s">
        <v>4</v>
      </c>
      <c r="D77" s="12"/>
      <c r="E77" s="12" t="s">
        <v>5</v>
      </c>
      <c r="F77" s="12"/>
      <c r="I77" s="4" t="s">
        <v>3</v>
      </c>
      <c r="J77" s="4" t="s">
        <v>4</v>
      </c>
      <c r="K77" s="5" t="s">
        <v>64</v>
      </c>
      <c r="L77" s="12" t="s">
        <v>65</v>
      </c>
      <c r="M77" s="12"/>
      <c r="N77" s="5" t="s">
        <v>66</v>
      </c>
      <c r="O77" s="1"/>
      <c r="P77" s="1"/>
      <c r="Q77" s="1"/>
      <c r="R77" s="1"/>
    </row>
    <row r="78" spans="1:18" x14ac:dyDescent="0.25">
      <c r="A78" s="12" t="s">
        <v>39</v>
      </c>
      <c r="B78" s="12"/>
      <c r="C78" s="12">
        <v>20</v>
      </c>
      <c r="D78" s="12"/>
      <c r="E78" s="12" t="s">
        <v>11</v>
      </c>
      <c r="F78" s="12"/>
      <c r="I78" s="4" t="s">
        <v>39</v>
      </c>
      <c r="J78" s="4">
        <v>20</v>
      </c>
      <c r="K78" s="5">
        <v>6900</v>
      </c>
      <c r="L78" s="30">
        <f>+K78/820</f>
        <v>8.4146341463414629</v>
      </c>
      <c r="M78" s="30"/>
      <c r="N78" s="5">
        <f>+L78*J78</f>
        <v>168.29268292682926</v>
      </c>
      <c r="O78" s="1"/>
      <c r="P78" s="1"/>
      <c r="Q78" s="1"/>
      <c r="R78" s="1"/>
    </row>
    <row r="79" spans="1:18" x14ac:dyDescent="0.25">
      <c r="A79" s="12" t="s">
        <v>37</v>
      </c>
      <c r="B79" s="12"/>
      <c r="C79" s="12">
        <v>150</v>
      </c>
      <c r="D79" s="12"/>
      <c r="E79" s="12" t="s">
        <v>11</v>
      </c>
      <c r="F79" s="12"/>
      <c r="I79" s="4" t="s">
        <v>37</v>
      </c>
      <c r="J79" s="4">
        <v>150</v>
      </c>
      <c r="K79" s="5">
        <v>7780</v>
      </c>
      <c r="L79" s="11">
        <f>+K79/2500</f>
        <v>3.1120000000000001</v>
      </c>
      <c r="M79" s="11"/>
      <c r="N79" s="5">
        <f>+L79*J79</f>
        <v>466.8</v>
      </c>
      <c r="O79" s="1"/>
      <c r="P79" s="1"/>
      <c r="Q79" s="1"/>
      <c r="R79" s="1"/>
    </row>
    <row r="80" spans="1:18" x14ac:dyDescent="0.25">
      <c r="A80" s="12" t="s">
        <v>9</v>
      </c>
      <c r="B80" s="12"/>
      <c r="C80" s="12">
        <v>130</v>
      </c>
      <c r="D80" s="12"/>
      <c r="E80" s="12" t="s">
        <v>11</v>
      </c>
      <c r="F80" s="12"/>
      <c r="I80" s="4" t="s">
        <v>9</v>
      </c>
      <c r="J80" s="4">
        <v>130</v>
      </c>
      <c r="K80" s="5">
        <v>3210</v>
      </c>
      <c r="L80" s="11">
        <f>+K80/200</f>
        <v>16.05</v>
      </c>
      <c r="M80" s="11"/>
      <c r="N80" s="5">
        <f>+L80*J80</f>
        <v>2086.5</v>
      </c>
      <c r="O80" s="1"/>
      <c r="P80" s="1"/>
      <c r="Q80" s="1"/>
      <c r="R80" s="1"/>
    </row>
    <row r="81" spans="1:18" x14ac:dyDescent="0.25">
      <c r="A81" s="12" t="s">
        <v>38</v>
      </c>
      <c r="B81" s="12"/>
      <c r="C81" s="12">
        <v>70</v>
      </c>
      <c r="D81" s="12"/>
      <c r="E81" s="12" t="s">
        <v>11</v>
      </c>
      <c r="F81" s="12"/>
      <c r="I81" s="4" t="s">
        <v>38</v>
      </c>
      <c r="J81" s="4">
        <v>70</v>
      </c>
      <c r="K81" s="5">
        <v>6900</v>
      </c>
      <c r="L81" s="30">
        <f>+K81/820</f>
        <v>8.4146341463414629</v>
      </c>
      <c r="M81" s="30"/>
      <c r="N81" s="5">
        <f>+L81*J81</f>
        <v>589.02439024390242</v>
      </c>
      <c r="O81" s="1"/>
      <c r="P81" s="1"/>
      <c r="Q81" s="1"/>
      <c r="R81" s="1"/>
    </row>
    <row r="82" spans="1:18" x14ac:dyDescent="0.25">
      <c r="A82" s="26"/>
      <c r="B82" s="26"/>
      <c r="C82" s="26"/>
      <c r="D82" s="26"/>
      <c r="E82" s="26"/>
      <c r="F82" s="26"/>
      <c r="I82" s="1"/>
      <c r="J82" s="1"/>
      <c r="K82" s="3"/>
      <c r="L82" s="31"/>
      <c r="M82" s="31"/>
      <c r="N82" s="7">
        <f>SUM(N78:N81)</f>
        <v>3310.6170731707316</v>
      </c>
      <c r="O82" s="8" t="s">
        <v>66</v>
      </c>
      <c r="P82" s="9"/>
      <c r="Q82" s="9"/>
      <c r="R82" s="10"/>
    </row>
    <row r="83" spans="1:18" ht="15" customHeight="1" x14ac:dyDescent="0.25">
      <c r="A83" s="20" t="s">
        <v>40</v>
      </c>
      <c r="B83" s="20"/>
      <c r="C83" s="20"/>
      <c r="D83" s="20"/>
      <c r="E83" s="24" t="s">
        <v>49</v>
      </c>
      <c r="F83" s="16"/>
      <c r="I83" s="1"/>
      <c r="J83" s="1"/>
      <c r="K83" s="3"/>
      <c r="L83" s="31"/>
      <c r="M83" s="31"/>
      <c r="N83" s="5">
        <f>+N82*4%</f>
        <v>132.42468292682926</v>
      </c>
      <c r="O83" s="8" t="s">
        <v>80</v>
      </c>
      <c r="P83" s="9"/>
      <c r="Q83" s="9"/>
      <c r="R83" s="10"/>
    </row>
    <row r="84" spans="1:18" x14ac:dyDescent="0.25">
      <c r="A84" s="20"/>
      <c r="B84" s="20"/>
      <c r="C84" s="20"/>
      <c r="D84" s="20"/>
      <c r="E84" s="24"/>
      <c r="F84" s="16"/>
      <c r="I84" s="1"/>
      <c r="J84" s="1"/>
      <c r="K84" s="3"/>
      <c r="L84" s="3"/>
      <c r="M84" s="1"/>
      <c r="N84" s="5">
        <f>+N82+N83</f>
        <v>3443.0417560975607</v>
      </c>
      <c r="O84" s="8" t="s">
        <v>68</v>
      </c>
      <c r="P84" s="9"/>
      <c r="Q84" s="9"/>
      <c r="R84" s="10"/>
    </row>
    <row r="85" spans="1:18" x14ac:dyDescent="0.25">
      <c r="A85" s="20"/>
      <c r="B85" s="20"/>
      <c r="C85" s="20"/>
      <c r="D85" s="20"/>
      <c r="E85" s="24"/>
      <c r="F85" s="16"/>
      <c r="I85" s="1"/>
      <c r="J85" s="1"/>
      <c r="K85" s="3"/>
      <c r="L85" s="3"/>
      <c r="M85" s="1"/>
      <c r="N85" s="5">
        <f>+N84/N76</f>
        <v>286.92014634146341</v>
      </c>
      <c r="O85" s="8" t="s">
        <v>69</v>
      </c>
      <c r="P85" s="9"/>
      <c r="Q85" s="9"/>
      <c r="R85" s="10"/>
    </row>
    <row r="86" spans="1:18" x14ac:dyDescent="0.25">
      <c r="A86" s="20"/>
      <c r="B86" s="20"/>
      <c r="C86" s="20"/>
      <c r="D86" s="20"/>
      <c r="E86" s="24"/>
      <c r="F86" s="16"/>
      <c r="I86" s="1"/>
      <c r="J86" s="1"/>
      <c r="K86" s="3"/>
      <c r="L86" s="3"/>
      <c r="M86" s="1"/>
      <c r="N86" s="6">
        <f>35%/100%</f>
        <v>0.35</v>
      </c>
      <c r="O86" s="8" t="s">
        <v>72</v>
      </c>
      <c r="P86" s="9"/>
      <c r="Q86" s="9"/>
      <c r="R86" s="10"/>
    </row>
    <row r="87" spans="1:18" x14ac:dyDescent="0.25">
      <c r="A87" s="20"/>
      <c r="B87" s="20"/>
      <c r="C87" s="20"/>
      <c r="D87" s="20"/>
      <c r="E87" s="24"/>
      <c r="F87" s="16"/>
      <c r="I87" s="1"/>
      <c r="J87" s="1"/>
      <c r="K87" s="3"/>
      <c r="L87" s="3"/>
      <c r="M87" s="1"/>
      <c r="N87" s="5">
        <f>+N85/N86</f>
        <v>819.77184668989548</v>
      </c>
      <c r="O87" s="8" t="s">
        <v>73</v>
      </c>
      <c r="P87" s="9"/>
      <c r="Q87" s="9"/>
      <c r="R87" s="10"/>
    </row>
    <row r="88" spans="1:18" x14ac:dyDescent="0.25">
      <c r="A88" s="20"/>
      <c r="B88" s="20"/>
      <c r="C88" s="20"/>
      <c r="D88" s="20"/>
      <c r="E88" s="24"/>
      <c r="F88" s="16"/>
      <c r="I88" s="1"/>
      <c r="J88" s="1"/>
      <c r="K88" s="3"/>
      <c r="L88" s="3"/>
      <c r="M88" s="1"/>
      <c r="N88" s="5">
        <f>+N87*8%</f>
        <v>65.581747735191641</v>
      </c>
      <c r="O88" s="8" t="s">
        <v>74</v>
      </c>
      <c r="P88" s="9"/>
      <c r="Q88" s="9"/>
      <c r="R88" s="10"/>
    </row>
    <row r="89" spans="1:18" x14ac:dyDescent="0.25">
      <c r="A89" s="20"/>
      <c r="B89" s="20"/>
      <c r="C89" s="20"/>
      <c r="D89" s="20"/>
      <c r="E89" s="24"/>
      <c r="F89" s="16"/>
      <c r="I89" s="1"/>
      <c r="J89" s="1"/>
      <c r="K89" s="3"/>
      <c r="L89" s="3"/>
      <c r="M89" s="1"/>
      <c r="N89" s="5">
        <f>+N87+N88</f>
        <v>885.35359442508707</v>
      </c>
      <c r="O89" s="8" t="s">
        <v>75</v>
      </c>
      <c r="P89" s="9"/>
      <c r="Q89" s="9"/>
      <c r="R89" s="10"/>
    </row>
    <row r="90" spans="1:18" x14ac:dyDescent="0.25">
      <c r="A90" s="20"/>
      <c r="B90" s="20"/>
      <c r="C90" s="20"/>
      <c r="D90" s="20"/>
      <c r="E90" s="24"/>
      <c r="F90" s="16"/>
      <c r="I90" s="1"/>
      <c r="J90" s="1"/>
      <c r="K90" s="3"/>
      <c r="L90" s="3"/>
      <c r="M90" s="1"/>
      <c r="N90" s="5">
        <v>1100</v>
      </c>
      <c r="O90" s="8" t="s">
        <v>76</v>
      </c>
      <c r="P90" s="9"/>
      <c r="Q90" s="9"/>
      <c r="R90" s="10"/>
    </row>
    <row r="91" spans="1:18" x14ac:dyDescent="0.25">
      <c r="A91" s="20"/>
      <c r="B91" s="20"/>
      <c r="C91" s="20"/>
      <c r="D91" s="20"/>
      <c r="E91" s="12"/>
      <c r="F91" s="12"/>
      <c r="I91" s="1"/>
      <c r="J91" s="1"/>
      <c r="K91" s="3"/>
      <c r="L91" s="3"/>
      <c r="M91" s="1"/>
      <c r="N91" s="5">
        <f>+N90/1.08</f>
        <v>1018.5185185185185</v>
      </c>
      <c r="O91" s="8" t="s">
        <v>77</v>
      </c>
      <c r="P91" s="9"/>
      <c r="Q91" s="9"/>
      <c r="R91" s="10"/>
    </row>
    <row r="92" spans="1:18" x14ac:dyDescent="0.25">
      <c r="A92" s="20"/>
      <c r="B92" s="20"/>
      <c r="C92" s="20"/>
      <c r="D92" s="20"/>
      <c r="E92" s="12"/>
      <c r="F92" s="12"/>
      <c r="I92" s="1"/>
      <c r="J92" s="1"/>
      <c r="K92" s="3"/>
      <c r="L92" s="3"/>
      <c r="M92" s="1"/>
      <c r="N92" s="5">
        <f>+N90-N91</f>
        <v>81.481481481481524</v>
      </c>
      <c r="O92" s="8" t="s">
        <v>78</v>
      </c>
      <c r="P92" s="9"/>
      <c r="Q92" s="9"/>
      <c r="R92" s="10"/>
    </row>
    <row r="93" spans="1:18" x14ac:dyDescent="0.25">
      <c r="A93" s="20"/>
      <c r="B93" s="20"/>
      <c r="C93" s="20"/>
      <c r="D93" s="20"/>
      <c r="E93" s="12"/>
      <c r="F93" s="12"/>
      <c r="I93" s="1"/>
      <c r="J93" s="1"/>
      <c r="K93" s="3"/>
      <c r="L93" s="3"/>
      <c r="M93" s="1"/>
      <c r="N93" s="6">
        <f>+N85/N91*100</f>
        <v>28.170341640798224</v>
      </c>
      <c r="O93" s="8" t="s">
        <v>79</v>
      </c>
      <c r="P93" s="9"/>
      <c r="Q93" s="9"/>
      <c r="R93" s="10"/>
    </row>
    <row r="94" spans="1:18" x14ac:dyDescent="0.25">
      <c r="A94" s="20"/>
      <c r="B94" s="20"/>
      <c r="C94" s="20"/>
      <c r="D94" s="20"/>
      <c r="E94" s="12"/>
      <c r="F94" s="12"/>
      <c r="I94" s="1"/>
      <c r="J94" s="1"/>
      <c r="K94" s="3"/>
      <c r="L94" s="3"/>
      <c r="M94" s="1"/>
      <c r="N94" s="5">
        <f>+N90</f>
        <v>1100</v>
      </c>
      <c r="O94" s="12" t="s">
        <v>75</v>
      </c>
      <c r="P94" s="12"/>
      <c r="Q94" s="12"/>
      <c r="R94" s="12"/>
    </row>
    <row r="95" spans="1:18" x14ac:dyDescent="0.25">
      <c r="A95" s="20"/>
      <c r="B95" s="20"/>
      <c r="C95" s="20"/>
      <c r="D95" s="20"/>
      <c r="E95" s="12"/>
      <c r="F95" s="12"/>
      <c r="I95" s="1"/>
      <c r="J95" s="1"/>
      <c r="K95" s="3"/>
      <c r="L95" s="3"/>
      <c r="M95" s="1"/>
    </row>
    <row r="96" spans="1:18" x14ac:dyDescent="0.25">
      <c r="A96" s="2"/>
      <c r="B96" s="2"/>
      <c r="C96" s="2"/>
      <c r="D96" s="2"/>
      <c r="E96" s="1"/>
      <c r="F96" s="1"/>
    </row>
    <row r="97" spans="1:6" x14ac:dyDescent="0.25">
      <c r="A97" s="2"/>
      <c r="B97" s="2"/>
      <c r="C97" s="2"/>
      <c r="D97" s="2"/>
      <c r="E97" s="1"/>
      <c r="F97" s="1"/>
    </row>
    <row r="98" spans="1:6" x14ac:dyDescent="0.25">
      <c r="A98" s="2"/>
      <c r="B98" s="2"/>
      <c r="C98" s="2"/>
      <c r="D98" s="2"/>
      <c r="E98" s="1"/>
      <c r="F98" s="1"/>
    </row>
    <row r="99" spans="1:6" ht="15" customHeight="1" x14ac:dyDescent="0.25">
      <c r="A99" s="18" t="s">
        <v>0</v>
      </c>
      <c r="B99" s="12"/>
      <c r="C99" s="12"/>
      <c r="D99" s="12"/>
      <c r="E99" s="12"/>
      <c r="F99" s="12"/>
    </row>
    <row r="100" spans="1:6" x14ac:dyDescent="0.25">
      <c r="A100" s="12"/>
      <c r="B100" s="12"/>
      <c r="C100" s="12"/>
      <c r="D100" s="12"/>
      <c r="E100" s="12"/>
      <c r="F100" s="12"/>
    </row>
    <row r="101" spans="1:6" x14ac:dyDescent="0.25">
      <c r="A101" s="12" t="s">
        <v>1</v>
      </c>
      <c r="B101" s="12"/>
      <c r="C101" s="12" t="s">
        <v>41</v>
      </c>
      <c r="D101" s="12"/>
      <c r="E101" s="12"/>
      <c r="F101" s="12"/>
    </row>
    <row r="102" spans="1:6" x14ac:dyDescent="0.25">
      <c r="A102" s="12" t="s">
        <v>3</v>
      </c>
      <c r="B102" s="12"/>
      <c r="C102" s="12" t="s">
        <v>4</v>
      </c>
      <c r="D102" s="12"/>
      <c r="E102" s="12" t="s">
        <v>5</v>
      </c>
      <c r="F102" s="12"/>
    </row>
    <row r="103" spans="1:6" x14ac:dyDescent="0.25">
      <c r="A103" s="12" t="s">
        <v>26</v>
      </c>
      <c r="B103" s="12"/>
      <c r="C103" s="12">
        <v>45</v>
      </c>
      <c r="D103" s="12"/>
      <c r="E103" s="12" t="s">
        <v>11</v>
      </c>
      <c r="F103" s="12"/>
    </row>
    <row r="104" spans="1:6" x14ac:dyDescent="0.25">
      <c r="A104" s="12" t="s">
        <v>44</v>
      </c>
      <c r="B104" s="12"/>
      <c r="C104" s="12">
        <v>15</v>
      </c>
      <c r="D104" s="12"/>
      <c r="E104" s="12" t="s">
        <v>11</v>
      </c>
      <c r="F104" s="12"/>
    </row>
    <row r="105" spans="1:6" x14ac:dyDescent="0.25">
      <c r="A105" s="12" t="s">
        <v>43</v>
      </c>
      <c r="B105" s="12"/>
      <c r="C105" s="12">
        <v>70</v>
      </c>
      <c r="D105" s="12"/>
      <c r="E105" s="12" t="s">
        <v>11</v>
      </c>
      <c r="F105" s="12"/>
    </row>
    <row r="106" spans="1:6" x14ac:dyDescent="0.25">
      <c r="A106" s="8" t="s">
        <v>42</v>
      </c>
      <c r="B106" s="10"/>
      <c r="C106" s="8">
        <v>50</v>
      </c>
      <c r="D106" s="10"/>
      <c r="E106" s="8" t="s">
        <v>11</v>
      </c>
      <c r="F106" s="10"/>
    </row>
    <row r="107" spans="1:6" x14ac:dyDescent="0.25">
      <c r="A107" s="8" t="s">
        <v>13</v>
      </c>
      <c r="B107" s="10"/>
      <c r="C107" s="8">
        <v>120</v>
      </c>
      <c r="D107" s="10"/>
      <c r="E107" s="8" t="s">
        <v>11</v>
      </c>
      <c r="F107" s="10"/>
    </row>
    <row r="108" spans="1:6" x14ac:dyDescent="0.25">
      <c r="A108" s="12" t="s">
        <v>45</v>
      </c>
      <c r="B108" s="12"/>
      <c r="C108" s="12">
        <v>100</v>
      </c>
      <c r="D108" s="12"/>
      <c r="E108" s="12" t="s">
        <v>11</v>
      </c>
      <c r="F108" s="12"/>
    </row>
    <row r="109" spans="1:6" x14ac:dyDescent="0.25">
      <c r="A109" s="27"/>
      <c r="B109" s="27"/>
      <c r="C109" s="27"/>
      <c r="D109" s="27"/>
      <c r="E109" s="27"/>
      <c r="F109" s="27"/>
    </row>
    <row r="110" spans="1:6" ht="15" customHeight="1" x14ac:dyDescent="0.25">
      <c r="A110" s="20" t="s">
        <v>46</v>
      </c>
      <c r="B110" s="20"/>
      <c r="C110" s="20"/>
      <c r="D110" s="20"/>
      <c r="E110" s="24" t="s">
        <v>28</v>
      </c>
      <c r="F110" s="16"/>
    </row>
    <row r="111" spans="1:6" x14ac:dyDescent="0.25">
      <c r="A111" s="20"/>
      <c r="B111" s="20"/>
      <c r="C111" s="20"/>
      <c r="D111" s="20"/>
      <c r="E111" s="24"/>
      <c r="F111" s="16"/>
    </row>
    <row r="112" spans="1:6" x14ac:dyDescent="0.25">
      <c r="A112" s="20"/>
      <c r="B112" s="20"/>
      <c r="C112" s="20"/>
      <c r="D112" s="20"/>
      <c r="E112" s="24"/>
      <c r="F112" s="16"/>
    </row>
    <row r="113" spans="1:6" x14ac:dyDescent="0.25">
      <c r="A113" s="20"/>
      <c r="B113" s="20"/>
      <c r="C113" s="20"/>
      <c r="D113" s="20"/>
      <c r="E113" s="24"/>
      <c r="F113" s="16"/>
    </row>
    <row r="114" spans="1:6" x14ac:dyDescent="0.25">
      <c r="A114" s="20"/>
      <c r="B114" s="20"/>
      <c r="C114" s="20"/>
      <c r="D114" s="20"/>
      <c r="E114" s="24"/>
      <c r="F114" s="16"/>
    </row>
    <row r="115" spans="1:6" x14ac:dyDescent="0.25">
      <c r="A115" s="20"/>
      <c r="B115" s="20"/>
      <c r="C115" s="20"/>
      <c r="D115" s="20"/>
      <c r="E115" s="24"/>
      <c r="F115" s="16"/>
    </row>
    <row r="116" spans="1:6" x14ac:dyDescent="0.25">
      <c r="A116" s="20"/>
      <c r="B116" s="20"/>
      <c r="C116" s="20"/>
      <c r="D116" s="20"/>
      <c r="E116" s="24"/>
      <c r="F116" s="16"/>
    </row>
    <row r="117" spans="1:6" x14ac:dyDescent="0.25">
      <c r="A117" s="20"/>
      <c r="B117" s="20"/>
      <c r="C117" s="20"/>
      <c r="D117" s="20"/>
      <c r="E117" s="24"/>
      <c r="F117" s="16"/>
    </row>
    <row r="118" spans="1:6" x14ac:dyDescent="0.25">
      <c r="A118" s="20"/>
      <c r="B118" s="20"/>
      <c r="C118" s="20"/>
      <c r="D118" s="20"/>
      <c r="E118" s="12"/>
      <c r="F118" s="12"/>
    </row>
    <row r="119" spans="1:6" x14ac:dyDescent="0.25">
      <c r="A119" s="20"/>
      <c r="B119" s="20"/>
      <c r="C119" s="20"/>
      <c r="D119" s="20"/>
      <c r="E119" s="12"/>
      <c r="F119" s="12"/>
    </row>
    <row r="120" spans="1:6" x14ac:dyDescent="0.25">
      <c r="A120" s="20"/>
      <c r="B120" s="20"/>
      <c r="C120" s="20"/>
      <c r="D120" s="20"/>
      <c r="E120" s="12"/>
      <c r="F120" s="12"/>
    </row>
    <row r="121" spans="1:6" x14ac:dyDescent="0.25">
      <c r="A121" s="20"/>
      <c r="B121" s="20"/>
      <c r="C121" s="20"/>
      <c r="D121" s="20"/>
      <c r="E121" s="12"/>
      <c r="F121" s="12"/>
    </row>
    <row r="122" spans="1:6" x14ac:dyDescent="0.25">
      <c r="A122" s="20"/>
      <c r="B122" s="20"/>
      <c r="C122" s="20"/>
      <c r="D122" s="20"/>
      <c r="E122" s="12"/>
      <c r="F122" s="12"/>
    </row>
    <row r="123" spans="1:6" x14ac:dyDescent="0.25">
      <c r="A123" s="20"/>
      <c r="B123" s="20"/>
      <c r="C123" s="20"/>
      <c r="D123" s="20"/>
      <c r="E123" s="12"/>
      <c r="F123" s="12"/>
    </row>
    <row r="124" spans="1:6" ht="16.5" customHeight="1" x14ac:dyDescent="0.25">
      <c r="A124" s="20"/>
      <c r="B124" s="20"/>
      <c r="C124" s="20"/>
      <c r="D124" s="20"/>
      <c r="E124" s="12"/>
      <c r="F124" s="12"/>
    </row>
    <row r="125" spans="1:6" x14ac:dyDescent="0.25">
      <c r="A125" s="20"/>
      <c r="B125" s="20"/>
      <c r="C125" s="20"/>
      <c r="D125" s="20"/>
      <c r="E125" s="12"/>
      <c r="F125" s="12"/>
    </row>
    <row r="126" spans="1:6" x14ac:dyDescent="0.25">
      <c r="A126" s="20"/>
      <c r="B126" s="20"/>
      <c r="C126" s="20"/>
      <c r="D126" s="20"/>
      <c r="E126" s="12"/>
      <c r="F126" s="12"/>
    </row>
    <row r="127" spans="1:6" x14ac:dyDescent="0.25">
      <c r="A127" s="2"/>
      <c r="B127" s="2"/>
      <c r="C127" s="2"/>
      <c r="D127" s="2"/>
    </row>
    <row r="130" spans="1:6" x14ac:dyDescent="0.25">
      <c r="A130" s="18" t="s">
        <v>0</v>
      </c>
      <c r="B130" s="12"/>
      <c r="C130" s="12"/>
      <c r="D130" s="12"/>
      <c r="E130" s="12"/>
      <c r="F130" s="12"/>
    </row>
    <row r="131" spans="1:6" x14ac:dyDescent="0.25">
      <c r="A131" s="12"/>
      <c r="B131" s="12"/>
      <c r="C131" s="12"/>
      <c r="D131" s="12"/>
      <c r="E131" s="12"/>
      <c r="F131" s="12"/>
    </row>
    <row r="132" spans="1:6" x14ac:dyDescent="0.25">
      <c r="A132" s="12" t="s">
        <v>1</v>
      </c>
      <c r="B132" s="12"/>
      <c r="C132" s="12" t="s">
        <v>47</v>
      </c>
      <c r="D132" s="12"/>
      <c r="E132" s="12"/>
      <c r="F132" s="12"/>
    </row>
    <row r="133" spans="1:6" x14ac:dyDescent="0.25">
      <c r="A133" s="12" t="s">
        <v>3</v>
      </c>
      <c r="B133" s="12"/>
      <c r="C133" s="12" t="s">
        <v>4</v>
      </c>
      <c r="D133" s="12"/>
      <c r="E133" s="12" t="s">
        <v>5</v>
      </c>
      <c r="F133" s="12"/>
    </row>
    <row r="134" spans="1:6" x14ac:dyDescent="0.25">
      <c r="A134" s="12" t="s">
        <v>48</v>
      </c>
      <c r="B134" s="12"/>
      <c r="C134" s="12">
        <v>60</v>
      </c>
      <c r="D134" s="12"/>
      <c r="E134" s="12" t="s">
        <v>11</v>
      </c>
      <c r="F134" s="12"/>
    </row>
    <row r="135" spans="1:6" x14ac:dyDescent="0.25">
      <c r="A135" s="12" t="s">
        <v>26</v>
      </c>
      <c r="B135" s="12"/>
      <c r="C135" s="12">
        <v>90</v>
      </c>
      <c r="D135" s="12"/>
      <c r="E135" s="12" t="s">
        <v>11</v>
      </c>
      <c r="F135" s="12"/>
    </row>
    <row r="136" spans="1:6" x14ac:dyDescent="0.25">
      <c r="A136" s="28"/>
      <c r="B136" s="28"/>
      <c r="C136" s="28"/>
      <c r="D136" s="28"/>
      <c r="E136" s="28"/>
      <c r="F136" s="28"/>
    </row>
    <row r="137" spans="1:6" x14ac:dyDescent="0.25">
      <c r="A137" s="20" t="s">
        <v>50</v>
      </c>
      <c r="B137" s="20"/>
      <c r="C137" s="20"/>
      <c r="D137" s="20"/>
      <c r="E137" s="24" t="s">
        <v>51</v>
      </c>
      <c r="F137" s="16"/>
    </row>
    <row r="138" spans="1:6" x14ac:dyDescent="0.25">
      <c r="A138" s="20"/>
      <c r="B138" s="20"/>
      <c r="C138" s="20"/>
      <c r="D138" s="20"/>
      <c r="E138" s="24"/>
      <c r="F138" s="16"/>
    </row>
    <row r="139" spans="1:6" x14ac:dyDescent="0.25">
      <c r="A139" s="20"/>
      <c r="B139" s="20"/>
      <c r="C139" s="20"/>
      <c r="D139" s="20"/>
      <c r="E139" s="24"/>
      <c r="F139" s="16"/>
    </row>
    <row r="140" spans="1:6" x14ac:dyDescent="0.25">
      <c r="A140" s="20"/>
      <c r="B140" s="20"/>
      <c r="C140" s="20"/>
      <c r="D140" s="20"/>
      <c r="E140" s="24"/>
      <c r="F140" s="16"/>
    </row>
    <row r="141" spans="1:6" x14ac:dyDescent="0.25">
      <c r="A141" s="20"/>
      <c r="B141" s="20"/>
      <c r="C141" s="20"/>
      <c r="D141" s="20"/>
      <c r="E141" s="24"/>
      <c r="F141" s="16"/>
    </row>
    <row r="142" spans="1:6" x14ac:dyDescent="0.25">
      <c r="A142" s="20"/>
      <c r="B142" s="20"/>
      <c r="C142" s="20"/>
      <c r="D142" s="20"/>
      <c r="E142" s="24"/>
      <c r="F142" s="16"/>
    </row>
    <row r="143" spans="1:6" x14ac:dyDescent="0.25">
      <c r="A143" s="20"/>
      <c r="B143" s="20"/>
      <c r="C143" s="20"/>
      <c r="D143" s="20"/>
      <c r="E143" s="24"/>
      <c r="F143" s="16"/>
    </row>
    <row r="144" spans="1:6" x14ac:dyDescent="0.25">
      <c r="A144" s="20"/>
      <c r="B144" s="20"/>
      <c r="C144" s="20"/>
      <c r="D144" s="20"/>
      <c r="E144" s="24"/>
      <c r="F144" s="16"/>
    </row>
    <row r="145" spans="1:6" x14ac:dyDescent="0.25">
      <c r="A145" s="20"/>
      <c r="B145" s="20"/>
      <c r="C145" s="20"/>
      <c r="D145" s="20"/>
      <c r="E145" s="12"/>
      <c r="F145" s="12"/>
    </row>
    <row r="146" spans="1:6" x14ac:dyDescent="0.25">
      <c r="A146" s="20"/>
      <c r="B146" s="20"/>
      <c r="C146" s="20"/>
      <c r="D146" s="20"/>
      <c r="E146" s="12"/>
      <c r="F146" s="12"/>
    </row>
    <row r="147" spans="1:6" x14ac:dyDescent="0.25">
      <c r="A147" s="20"/>
      <c r="B147" s="20"/>
      <c r="C147" s="20"/>
      <c r="D147" s="20"/>
      <c r="E147" s="12"/>
      <c r="F147" s="12"/>
    </row>
    <row r="148" spans="1:6" x14ac:dyDescent="0.25">
      <c r="A148" s="20"/>
      <c r="B148" s="20"/>
      <c r="C148" s="20"/>
      <c r="D148" s="20"/>
      <c r="E148" s="12"/>
      <c r="F148" s="12"/>
    </row>
    <row r="149" spans="1:6" x14ac:dyDescent="0.25">
      <c r="A149" s="20"/>
      <c r="B149" s="20"/>
      <c r="C149" s="20"/>
      <c r="D149" s="20"/>
      <c r="E149" s="12"/>
      <c r="F149" s="12"/>
    </row>
  </sheetData>
  <sortState ref="A78:B81">
    <sortCondition ref="A78"/>
  </sortState>
  <mergeCells count="186">
    <mergeCell ref="A136:F136"/>
    <mergeCell ref="A137:D149"/>
    <mergeCell ref="E137:F144"/>
    <mergeCell ref="E145:F149"/>
    <mergeCell ref="A134:B134"/>
    <mergeCell ref="C134:D134"/>
    <mergeCell ref="E134:F134"/>
    <mergeCell ref="A135:B135"/>
    <mergeCell ref="C135:D135"/>
    <mergeCell ref="E135:F135"/>
    <mergeCell ref="A130:F131"/>
    <mergeCell ref="A132:B132"/>
    <mergeCell ref="C132:F132"/>
    <mergeCell ref="A133:B133"/>
    <mergeCell ref="C133:D133"/>
    <mergeCell ref="E133:F133"/>
    <mergeCell ref="A106:B106"/>
    <mergeCell ref="C106:D106"/>
    <mergeCell ref="E106:F106"/>
    <mergeCell ref="A107:B107"/>
    <mergeCell ref="C107:D107"/>
    <mergeCell ref="E107:F107"/>
    <mergeCell ref="A108:B108"/>
    <mergeCell ref="C108:D108"/>
    <mergeCell ref="E108:F108"/>
    <mergeCell ref="A109:F109"/>
    <mergeCell ref="E110:F117"/>
    <mergeCell ref="A110:D126"/>
    <mergeCell ref="E118:F126"/>
    <mergeCell ref="C104:D104"/>
    <mergeCell ref="E104:F104"/>
    <mergeCell ref="A105:B105"/>
    <mergeCell ref="C105:D105"/>
    <mergeCell ref="E105:F105"/>
    <mergeCell ref="A82:F82"/>
    <mergeCell ref="E83:F90"/>
    <mergeCell ref="A83:D95"/>
    <mergeCell ref="E91:F95"/>
    <mergeCell ref="A99:F100"/>
    <mergeCell ref="A101:B101"/>
    <mergeCell ref="C101:F101"/>
    <mergeCell ref="A102:B102"/>
    <mergeCell ref="C102:D102"/>
    <mergeCell ref="E102:F102"/>
    <mergeCell ref="A103:B103"/>
    <mergeCell ref="C103:D103"/>
    <mergeCell ref="E103:F103"/>
    <mergeCell ref="A104:B104"/>
    <mergeCell ref="A80:B80"/>
    <mergeCell ref="C80:D80"/>
    <mergeCell ref="E80:F80"/>
    <mergeCell ref="A81:B81"/>
    <mergeCell ref="C81:D81"/>
    <mergeCell ref="E81:F81"/>
    <mergeCell ref="A78:B78"/>
    <mergeCell ref="C78:D78"/>
    <mergeCell ref="E78:F78"/>
    <mergeCell ref="A79:B79"/>
    <mergeCell ref="C79:D79"/>
    <mergeCell ref="E79:F79"/>
    <mergeCell ref="A74:F75"/>
    <mergeCell ref="A76:B76"/>
    <mergeCell ref="C76:F76"/>
    <mergeCell ref="A77:B77"/>
    <mergeCell ref="C77:D77"/>
    <mergeCell ref="E77:F77"/>
    <mergeCell ref="A1:F2"/>
    <mergeCell ref="A3:B3"/>
    <mergeCell ref="C3:F3"/>
    <mergeCell ref="A4:B4"/>
    <mergeCell ref="C4:D4"/>
    <mergeCell ref="E4:F4"/>
    <mergeCell ref="A5:B5"/>
    <mergeCell ref="C5:D5"/>
    <mergeCell ref="E5:F5"/>
    <mergeCell ref="A6:B6"/>
    <mergeCell ref="C6:D6"/>
    <mergeCell ref="E6:F6"/>
    <mergeCell ref="A7:B7"/>
    <mergeCell ref="C7:D7"/>
    <mergeCell ref="E7:F7"/>
    <mergeCell ref="A8:B8"/>
    <mergeCell ref="C8:D8"/>
    <mergeCell ref="E8:F8"/>
    <mergeCell ref="A10:F10"/>
    <mergeCell ref="E11:F18"/>
    <mergeCell ref="A11:D33"/>
    <mergeCell ref="E19:F33"/>
    <mergeCell ref="A9:B9"/>
    <mergeCell ref="C9:D9"/>
    <mergeCell ref="E9:F9"/>
    <mergeCell ref="A37:F38"/>
    <mergeCell ref="A39:B39"/>
    <mergeCell ref="C39:F39"/>
    <mergeCell ref="A40:B40"/>
    <mergeCell ref="C40:D40"/>
    <mergeCell ref="E40:F40"/>
    <mergeCell ref="A41:B41"/>
    <mergeCell ref="C41:D41"/>
    <mergeCell ref="E41:F41"/>
    <mergeCell ref="A42:B42"/>
    <mergeCell ref="C42:D42"/>
    <mergeCell ref="E42:F42"/>
    <mergeCell ref="A47:F47"/>
    <mergeCell ref="A48:D70"/>
    <mergeCell ref="E48:F55"/>
    <mergeCell ref="E56:F70"/>
    <mergeCell ref="A43:B43"/>
    <mergeCell ref="C43:D43"/>
    <mergeCell ref="E43:F43"/>
    <mergeCell ref="A44:B44"/>
    <mergeCell ref="C44:D44"/>
    <mergeCell ref="E44:F44"/>
    <mergeCell ref="A45:B45"/>
    <mergeCell ref="C45:D45"/>
    <mergeCell ref="E45:F45"/>
    <mergeCell ref="A46:B46"/>
    <mergeCell ref="C46:D46"/>
    <mergeCell ref="E46:F46"/>
    <mergeCell ref="I1:N2"/>
    <mergeCell ref="I3:J3"/>
    <mergeCell ref="K3:L3"/>
    <mergeCell ref="L4:M4"/>
    <mergeCell ref="L5:M5"/>
    <mergeCell ref="L6:M6"/>
    <mergeCell ref="L7:M7"/>
    <mergeCell ref="L8:M8"/>
    <mergeCell ref="L9:M9"/>
    <mergeCell ref="O14:R14"/>
    <mergeCell ref="O13:R13"/>
    <mergeCell ref="O12:R12"/>
    <mergeCell ref="O11:R11"/>
    <mergeCell ref="O10:R10"/>
    <mergeCell ref="I37:N38"/>
    <mergeCell ref="I39:J39"/>
    <mergeCell ref="K39:L39"/>
    <mergeCell ref="L40:M40"/>
    <mergeCell ref="O19:R19"/>
    <mergeCell ref="O20:R20"/>
    <mergeCell ref="O21:R21"/>
    <mergeCell ref="O22:R22"/>
    <mergeCell ref="O18:R18"/>
    <mergeCell ref="O17:R17"/>
    <mergeCell ref="O16:R16"/>
    <mergeCell ref="O15:R15"/>
    <mergeCell ref="L10:M10"/>
    <mergeCell ref="L41:M41"/>
    <mergeCell ref="L42:M42"/>
    <mergeCell ref="L43:M43"/>
    <mergeCell ref="L44:M44"/>
    <mergeCell ref="L45:M45"/>
    <mergeCell ref="L46:M46"/>
    <mergeCell ref="O47:R47"/>
    <mergeCell ref="O48:R48"/>
    <mergeCell ref="O49:R49"/>
    <mergeCell ref="O50:R50"/>
    <mergeCell ref="O51:R51"/>
    <mergeCell ref="O52:R52"/>
    <mergeCell ref="O53:R53"/>
    <mergeCell ref="O54:R54"/>
    <mergeCell ref="O55:R55"/>
    <mergeCell ref="O56:R56"/>
    <mergeCell ref="O57:R57"/>
    <mergeCell ref="O58:R58"/>
    <mergeCell ref="O59:R59"/>
    <mergeCell ref="I74:N75"/>
    <mergeCell ref="I76:J76"/>
    <mergeCell ref="K76:L76"/>
    <mergeCell ref="L77:M77"/>
    <mergeCell ref="L78:M78"/>
    <mergeCell ref="L79:M79"/>
    <mergeCell ref="L80:M80"/>
    <mergeCell ref="L81:M81"/>
    <mergeCell ref="O90:R90"/>
    <mergeCell ref="O91:R91"/>
    <mergeCell ref="O92:R92"/>
    <mergeCell ref="O93:R93"/>
    <mergeCell ref="O94:R94"/>
    <mergeCell ref="O82:R82"/>
    <mergeCell ref="O83:R83"/>
    <mergeCell ref="O84:R84"/>
    <mergeCell ref="O85:R85"/>
    <mergeCell ref="O86:R86"/>
    <mergeCell ref="O87:R87"/>
    <mergeCell ref="O88:R88"/>
    <mergeCell ref="O89:R89"/>
  </mergeCells>
  <pageMargins left="0.7" right="0.7" top="0.75" bottom="0.75" header="0.3" footer="0.3"/>
  <pageSetup orientation="portrait" horizontalDpi="360" verticalDpi="360" r:id="rId1"/>
  <ignoredErrors>
    <ignoredError sqref="L4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EE1C2-006F-4751-B06F-EBBFB0F3AD11}">
  <sheetPr>
    <tabColor theme="9" tint="0.39997558519241921"/>
  </sheetPr>
  <dimension ref="A1:F33"/>
  <sheetViews>
    <sheetView topLeftCell="A12" workbookViewId="0">
      <selection activeCell="I13" sqref="I13"/>
    </sheetView>
  </sheetViews>
  <sheetFormatPr baseColWidth="10" defaultRowHeight="15" x14ac:dyDescent="0.25"/>
  <sheetData>
    <row r="1" spans="1:6" x14ac:dyDescent="0.25">
      <c r="A1" s="18" t="s">
        <v>0</v>
      </c>
      <c r="B1" s="12"/>
      <c r="C1" s="12"/>
      <c r="D1" s="12"/>
      <c r="E1" s="12"/>
      <c r="F1" s="12"/>
    </row>
    <row r="2" spans="1:6" x14ac:dyDescent="0.25">
      <c r="A2" s="12"/>
      <c r="B2" s="12"/>
      <c r="C2" s="12"/>
      <c r="D2" s="12"/>
      <c r="E2" s="12"/>
      <c r="F2" s="12"/>
    </row>
    <row r="3" spans="1:6" x14ac:dyDescent="0.25">
      <c r="A3" s="12" t="s">
        <v>1</v>
      </c>
      <c r="B3" s="12"/>
      <c r="C3" s="12" t="s">
        <v>53</v>
      </c>
      <c r="D3" s="12"/>
      <c r="E3" s="12"/>
      <c r="F3" s="12"/>
    </row>
    <row r="4" spans="1:6" x14ac:dyDescent="0.25">
      <c r="A4" s="12" t="s">
        <v>3</v>
      </c>
      <c r="B4" s="12"/>
      <c r="C4" s="12" t="s">
        <v>4</v>
      </c>
      <c r="D4" s="12"/>
      <c r="E4" s="12" t="s">
        <v>5</v>
      </c>
      <c r="F4" s="12"/>
    </row>
    <row r="5" spans="1:6" x14ac:dyDescent="0.25">
      <c r="A5" s="12" t="s">
        <v>26</v>
      </c>
      <c r="B5" s="12"/>
      <c r="C5" s="12">
        <v>270</v>
      </c>
      <c r="D5" s="12"/>
      <c r="E5" s="12" t="s">
        <v>11</v>
      </c>
      <c r="F5" s="12"/>
    </row>
    <row r="6" spans="1:6" x14ac:dyDescent="0.25">
      <c r="A6" s="12" t="s">
        <v>57</v>
      </c>
      <c r="B6" s="12"/>
      <c r="C6" s="12">
        <v>445</v>
      </c>
      <c r="D6" s="12"/>
      <c r="E6" s="12" t="s">
        <v>11</v>
      </c>
      <c r="F6" s="12"/>
    </row>
    <row r="7" spans="1:6" x14ac:dyDescent="0.25">
      <c r="A7" s="12" t="s">
        <v>25</v>
      </c>
      <c r="B7" s="12"/>
      <c r="C7" s="12">
        <v>15</v>
      </c>
      <c r="D7" s="12"/>
      <c r="E7" s="12" t="s">
        <v>11</v>
      </c>
      <c r="F7" s="12"/>
    </row>
    <row r="8" spans="1:6" x14ac:dyDescent="0.25">
      <c r="A8" s="12" t="s">
        <v>56</v>
      </c>
      <c r="B8" s="12"/>
      <c r="C8" s="12">
        <v>30</v>
      </c>
      <c r="D8" s="12"/>
      <c r="E8" s="12" t="s">
        <v>11</v>
      </c>
      <c r="F8" s="12"/>
    </row>
    <row r="9" spans="1:6" x14ac:dyDescent="0.25">
      <c r="A9" s="12" t="s">
        <v>55</v>
      </c>
      <c r="B9" s="12"/>
      <c r="C9" s="12">
        <v>5</v>
      </c>
      <c r="D9" s="12"/>
      <c r="E9" s="12" t="s">
        <v>58</v>
      </c>
      <c r="F9" s="12"/>
    </row>
    <row r="10" spans="1:6" x14ac:dyDescent="0.25">
      <c r="A10" s="12" t="s">
        <v>54</v>
      </c>
      <c r="B10" s="12"/>
      <c r="C10" s="12">
        <v>680</v>
      </c>
      <c r="D10" s="12"/>
      <c r="E10" s="12" t="s">
        <v>11</v>
      </c>
      <c r="F10" s="12"/>
    </row>
    <row r="11" spans="1:6" x14ac:dyDescent="0.25">
      <c r="A11" s="29"/>
      <c r="B11" s="29"/>
      <c r="C11" s="29"/>
      <c r="D11" s="29"/>
      <c r="E11" s="29"/>
      <c r="F11" s="29"/>
    </row>
    <row r="12" spans="1:6" x14ac:dyDescent="0.25">
      <c r="A12" s="20" t="s">
        <v>60</v>
      </c>
      <c r="B12" s="20"/>
      <c r="C12" s="20"/>
      <c r="D12" s="20"/>
      <c r="E12" s="16" t="s">
        <v>29</v>
      </c>
      <c r="F12" s="16"/>
    </row>
    <row r="13" spans="1:6" x14ac:dyDescent="0.25">
      <c r="A13" s="20"/>
      <c r="B13" s="20"/>
      <c r="C13" s="20"/>
      <c r="D13" s="20"/>
      <c r="E13" s="16"/>
      <c r="F13" s="16"/>
    </row>
    <row r="14" spans="1:6" x14ac:dyDescent="0.25">
      <c r="A14" s="20"/>
      <c r="B14" s="20"/>
      <c r="C14" s="20"/>
      <c r="D14" s="20"/>
      <c r="E14" s="16"/>
      <c r="F14" s="16"/>
    </row>
    <row r="15" spans="1:6" x14ac:dyDescent="0.25">
      <c r="A15" s="20"/>
      <c r="B15" s="20"/>
      <c r="C15" s="20"/>
      <c r="D15" s="20"/>
      <c r="E15" s="16"/>
      <c r="F15" s="16"/>
    </row>
    <row r="16" spans="1:6" x14ac:dyDescent="0.25">
      <c r="A16" s="20"/>
      <c r="B16" s="20"/>
      <c r="C16" s="20"/>
      <c r="D16" s="20"/>
      <c r="E16" s="16"/>
      <c r="F16" s="16"/>
    </row>
    <row r="17" spans="1:6" x14ac:dyDescent="0.25">
      <c r="A17" s="20"/>
      <c r="B17" s="20"/>
      <c r="C17" s="20"/>
      <c r="D17" s="20"/>
      <c r="E17" s="16"/>
      <c r="F17" s="16"/>
    </row>
    <row r="18" spans="1:6" x14ac:dyDescent="0.25">
      <c r="A18" s="20"/>
      <c r="B18" s="20"/>
      <c r="C18" s="20"/>
      <c r="D18" s="20"/>
      <c r="E18" s="16"/>
      <c r="F18" s="16"/>
    </row>
    <row r="19" spans="1:6" x14ac:dyDescent="0.25">
      <c r="A19" s="20"/>
      <c r="B19" s="20"/>
      <c r="C19" s="20"/>
      <c r="D19" s="20"/>
      <c r="E19" s="16"/>
      <c r="F19" s="16"/>
    </row>
    <row r="20" spans="1:6" x14ac:dyDescent="0.25">
      <c r="A20" s="20"/>
      <c r="B20" s="20"/>
      <c r="C20" s="20"/>
      <c r="D20" s="20"/>
      <c r="E20" s="12"/>
      <c r="F20" s="12"/>
    </row>
    <row r="21" spans="1:6" x14ac:dyDescent="0.25">
      <c r="A21" s="20"/>
      <c r="B21" s="20"/>
      <c r="C21" s="20"/>
      <c r="D21" s="20"/>
      <c r="E21" s="12"/>
      <c r="F21" s="12"/>
    </row>
    <row r="22" spans="1:6" x14ac:dyDescent="0.25">
      <c r="A22" s="20"/>
      <c r="B22" s="20"/>
      <c r="C22" s="20"/>
      <c r="D22" s="20"/>
      <c r="E22" s="12"/>
      <c r="F22" s="12"/>
    </row>
    <row r="23" spans="1:6" x14ac:dyDescent="0.25">
      <c r="A23" s="20"/>
      <c r="B23" s="20"/>
      <c r="C23" s="20"/>
      <c r="D23" s="20"/>
      <c r="E23" s="12"/>
      <c r="F23" s="12"/>
    </row>
    <row r="24" spans="1:6" x14ac:dyDescent="0.25">
      <c r="A24" s="20"/>
      <c r="B24" s="20"/>
      <c r="C24" s="20"/>
      <c r="D24" s="20"/>
      <c r="E24" s="12"/>
      <c r="F24" s="12"/>
    </row>
    <row r="25" spans="1:6" x14ac:dyDescent="0.25">
      <c r="A25" s="20"/>
      <c r="B25" s="20"/>
      <c r="C25" s="20"/>
      <c r="D25" s="20"/>
      <c r="E25" s="12"/>
      <c r="F25" s="12"/>
    </row>
    <row r="26" spans="1:6" x14ac:dyDescent="0.25">
      <c r="A26" s="20"/>
      <c r="B26" s="20"/>
      <c r="C26" s="20"/>
      <c r="D26" s="20"/>
      <c r="E26" s="12"/>
      <c r="F26" s="12"/>
    </row>
    <row r="27" spans="1:6" x14ac:dyDescent="0.25">
      <c r="A27" s="20"/>
      <c r="B27" s="20"/>
      <c r="C27" s="20"/>
      <c r="D27" s="20"/>
      <c r="E27" s="12"/>
      <c r="F27" s="12"/>
    </row>
    <row r="28" spans="1:6" x14ac:dyDescent="0.25">
      <c r="A28" s="20"/>
      <c r="B28" s="20"/>
      <c r="C28" s="20"/>
      <c r="D28" s="20"/>
      <c r="E28" s="12"/>
      <c r="F28" s="12"/>
    </row>
    <row r="29" spans="1:6" x14ac:dyDescent="0.25">
      <c r="A29" s="20"/>
      <c r="B29" s="20"/>
      <c r="C29" s="20"/>
      <c r="D29" s="20"/>
      <c r="E29" s="12"/>
      <c r="F29" s="12"/>
    </row>
    <row r="30" spans="1:6" x14ac:dyDescent="0.25">
      <c r="A30" s="20"/>
      <c r="B30" s="20"/>
      <c r="C30" s="20"/>
      <c r="D30" s="20"/>
      <c r="E30" s="12"/>
      <c r="F30" s="12"/>
    </row>
    <row r="31" spans="1:6" x14ac:dyDescent="0.25">
      <c r="A31" s="20"/>
      <c r="B31" s="20"/>
      <c r="C31" s="20"/>
      <c r="D31" s="20"/>
      <c r="E31" s="12"/>
      <c r="F31" s="12"/>
    </row>
    <row r="32" spans="1:6" x14ac:dyDescent="0.25">
      <c r="A32" s="20"/>
      <c r="B32" s="20"/>
      <c r="C32" s="20"/>
      <c r="D32" s="20"/>
      <c r="E32" s="12"/>
      <c r="F32" s="12"/>
    </row>
    <row r="33" spans="1:6" x14ac:dyDescent="0.25">
      <c r="A33" s="20"/>
      <c r="B33" s="20"/>
      <c r="C33" s="20"/>
      <c r="D33" s="20"/>
      <c r="E33" s="12"/>
      <c r="F33" s="12"/>
    </row>
  </sheetData>
  <sortState ref="A5:B10">
    <sortCondition ref="A5"/>
  </sortState>
  <mergeCells count="28">
    <mergeCell ref="A11:F11"/>
    <mergeCell ref="A12:D33"/>
    <mergeCell ref="E12:F19"/>
    <mergeCell ref="E20:F33"/>
    <mergeCell ref="A9:B9"/>
    <mergeCell ref="C9:D9"/>
    <mergeCell ref="E9:F9"/>
    <mergeCell ref="A10:B10"/>
    <mergeCell ref="C10:D10"/>
    <mergeCell ref="E10:F10"/>
    <mergeCell ref="A7:B7"/>
    <mergeCell ref="C7:D7"/>
    <mergeCell ref="E7:F7"/>
    <mergeCell ref="A8:B8"/>
    <mergeCell ref="C8:D8"/>
    <mergeCell ref="E8:F8"/>
    <mergeCell ref="A5:B5"/>
    <mergeCell ref="C5:D5"/>
    <mergeCell ref="E5:F5"/>
    <mergeCell ref="A6:B6"/>
    <mergeCell ref="C6:D6"/>
    <mergeCell ref="E6:F6"/>
    <mergeCell ref="A1:F2"/>
    <mergeCell ref="A3:B3"/>
    <mergeCell ref="C3:F3"/>
    <mergeCell ref="A4:B4"/>
    <mergeCell ref="C4:D4"/>
    <mergeCell ref="E4:F4"/>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Hojas de cálculo</vt:lpstr>
      </vt:variant>
      <vt:variant>
        <vt:i4>3</vt:i4>
      </vt:variant>
    </vt:vector>
  </HeadingPairs>
  <TitlesOfParts>
    <vt:vector size="3" baseType="lpstr">
      <vt:lpstr>MOUSSE´S</vt:lpstr>
      <vt:lpstr>TARTALETAS </vt:lpstr>
      <vt:lpstr>CHEESECAKE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2019-04-01T14:28:18Z</dcterms:created>
  <dcterms:modified xsi:type="dcterms:W3CDTF">2019-04-04T06:01:50Z</dcterms:modified>
</cp:coreProperties>
</file>