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92D01D9C-1DBA-4335-A35C-8475BC392D5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AZ39" i="1"/>
  <c r="AR39" i="1"/>
  <c r="AV38" i="1"/>
  <c r="AR38" i="1"/>
  <c r="AN38" i="1"/>
  <c r="AZ37" i="1"/>
  <c r="AV37" i="1"/>
  <c r="AR37" i="1"/>
  <c r="AN37" i="1"/>
  <c r="AV36" i="1"/>
  <c r="AR36" i="1"/>
  <c r="AN36" i="1"/>
  <c r="AI22" i="1"/>
  <c r="AE22" i="1"/>
  <c r="AA22" i="1"/>
  <c r="W22" i="1"/>
  <c r="AI21" i="1"/>
  <c r="AE20" i="1"/>
  <c r="AE21" i="1"/>
  <c r="AA21" i="1"/>
  <c r="W21" i="1"/>
  <c r="AI20" i="1"/>
  <c r="AA20" i="1"/>
  <c r="W20" i="1"/>
  <c r="C2" i="1"/>
  <c r="BG58" i="1" l="1"/>
  <c r="BF58" i="1"/>
  <c r="BI58" i="1"/>
  <c r="BH58" i="1"/>
  <c r="BI57" i="1"/>
  <c r="BF57" i="1"/>
  <c r="BH57" i="1"/>
  <c r="BG57" i="1"/>
  <c r="BI56" i="1"/>
  <c r="BH56" i="1"/>
  <c r="BF56" i="1"/>
  <c r="BG56" i="1"/>
  <c r="BI55" i="1"/>
  <c r="BH55" i="1"/>
  <c r="BG55" i="1"/>
  <c r="BF55" i="1"/>
  <c r="BE52" i="1"/>
  <c r="BC52" i="1"/>
  <c r="BD52" i="1"/>
  <c r="BB52" i="1"/>
  <c r="BE49" i="1"/>
  <c r="BD49" i="1"/>
  <c r="BC49" i="1"/>
  <c r="BB49" i="1"/>
  <c r="BE44" i="1"/>
  <c r="BD44" i="1"/>
  <c r="BC44" i="1"/>
  <c r="BB44" i="1"/>
  <c r="BC39" i="1"/>
  <c r="BD39" i="1"/>
  <c r="BB39" i="1"/>
  <c r="BE39" i="1"/>
  <c r="BD38" i="1"/>
  <c r="BE38" i="1"/>
  <c r="BC38" i="1"/>
  <c r="BB38" i="1"/>
  <c r="BE37" i="1"/>
  <c r="BD37" i="1"/>
  <c r="BC37" i="1"/>
  <c r="BB37" i="1"/>
  <c r="BE36" i="1"/>
  <c r="BD36" i="1"/>
  <c r="BC36" i="1"/>
  <c r="BB36" i="1"/>
  <c r="AM34" i="1"/>
  <c r="AM30" i="1"/>
  <c r="AL30" i="1"/>
  <c r="AK30" i="1"/>
  <c r="AJ30" i="1"/>
  <c r="AM26" i="1"/>
  <c r="AL26" i="1"/>
  <c r="AK26" i="1"/>
  <c r="AJ26" i="1"/>
  <c r="AM22" i="1"/>
  <c r="AL22" i="1"/>
  <c r="AK22" i="1"/>
  <c r="AJ22" i="1"/>
  <c r="AM21" i="1"/>
  <c r="AL21" i="1"/>
  <c r="AK21" i="1"/>
  <c r="AJ21" i="1"/>
  <c r="AM20" i="1"/>
  <c r="AL20" i="1"/>
  <c r="AK20" i="1"/>
  <c r="AJ20" i="1"/>
  <c r="V17" i="1"/>
  <c r="U17" i="1"/>
  <c r="T17" i="1"/>
  <c r="S17" i="1"/>
  <c r="V12" i="1"/>
  <c r="U12" i="1"/>
  <c r="T12" i="1"/>
  <c r="S12" i="1"/>
  <c r="V7" i="1"/>
  <c r="U7" i="1"/>
  <c r="T7" i="1"/>
  <c r="S7" i="1"/>
  <c r="B62" i="1" l="1"/>
  <c r="B61" i="1"/>
  <c r="B60" i="1"/>
  <c r="B59" i="1"/>
  <c r="B58" i="1"/>
  <c r="B57" i="1"/>
  <c r="B56" i="1"/>
  <c r="B55" i="1"/>
  <c r="B54" i="1"/>
  <c r="B52" i="1"/>
  <c r="B48" i="1"/>
  <c r="B44" i="1"/>
  <c r="AY51" i="1"/>
  <c r="BA43" i="1"/>
  <c r="AU43" i="1"/>
  <c r="AQ43" i="1"/>
  <c r="B51" i="1"/>
  <c r="B47" i="1"/>
  <c r="B43" i="1"/>
  <c r="AX50" i="1"/>
  <c r="AX42" i="1"/>
  <c r="AP42" i="1"/>
  <c r="B50" i="1"/>
  <c r="B46" i="1"/>
  <c r="B42" i="1"/>
  <c r="AO49" i="1"/>
  <c r="AW45" i="1"/>
  <c r="AO41" i="1"/>
  <c r="AW41" i="1"/>
  <c r="B34" i="1"/>
  <c r="B30" i="1"/>
  <c r="B26" i="1"/>
  <c r="AH33" i="1"/>
  <c r="AD29" i="1"/>
  <c r="AD25" i="1"/>
  <c r="Z25" i="1"/>
  <c r="B33" i="1"/>
  <c r="B29" i="1"/>
  <c r="B25" i="1"/>
  <c r="AG32" i="1"/>
  <c r="Y32" i="1"/>
  <c r="AC28" i="1"/>
  <c r="Y24" i="1"/>
  <c r="B32" i="1"/>
  <c r="B28" i="1"/>
  <c r="B24" i="1"/>
  <c r="AF31" i="1"/>
  <c r="X31" i="1"/>
  <c r="AB27" i="1"/>
  <c r="X27" i="1"/>
  <c r="AF23" i="1"/>
  <c r="X23" i="1"/>
  <c r="B53" i="1"/>
  <c r="B49" i="1"/>
  <c r="B45" i="1"/>
  <c r="B41" i="1"/>
  <c r="B35" i="1"/>
  <c r="B31" i="1"/>
  <c r="B27" i="1"/>
  <c r="B23" i="1"/>
  <c r="B39" i="1"/>
  <c r="B38" i="1"/>
  <c r="B37" i="1"/>
  <c r="B36" i="1"/>
  <c r="B22" i="1"/>
  <c r="B21" i="1"/>
  <c r="B20" i="1"/>
  <c r="B19" i="1"/>
  <c r="B17" i="1"/>
  <c r="B12" i="1"/>
  <c r="Q16" i="1"/>
  <c r="G16" i="1"/>
  <c r="Q11" i="1"/>
  <c r="L11" i="1"/>
  <c r="G11" i="1"/>
  <c r="Q6" i="1"/>
  <c r="L6" i="1"/>
  <c r="G6" i="1"/>
  <c r="B16" i="1"/>
  <c r="B11" i="1"/>
  <c r="P15" i="1"/>
  <c r="P10" i="1"/>
  <c r="K10" i="1"/>
  <c r="F10" i="1"/>
  <c r="P5" i="1"/>
  <c r="K5" i="1"/>
  <c r="F5" i="1"/>
  <c r="B15" i="1"/>
  <c r="B10" i="1"/>
  <c r="J14" i="1"/>
  <c r="B14" i="1"/>
  <c r="O9" i="1"/>
  <c r="J9" i="1"/>
  <c r="E9" i="1"/>
  <c r="J4" i="1"/>
  <c r="E4" i="1"/>
  <c r="B18" i="1"/>
  <c r="B9" i="1"/>
  <c r="I13" i="1"/>
  <c r="N8" i="1"/>
  <c r="I8" i="1"/>
  <c r="N3" i="1"/>
  <c r="I3" i="1"/>
  <c r="D3" i="1"/>
  <c r="R2" i="1"/>
  <c r="H2" i="1"/>
  <c r="M2" i="1"/>
</calcChain>
</file>

<file path=xl/sharedStrings.xml><?xml version="1.0" encoding="utf-8"?>
<sst xmlns="http://schemas.openxmlformats.org/spreadsheetml/2006/main" count="120" uniqueCount="60">
  <si>
    <t>Start</t>
  </si>
  <si>
    <t>EATa1c1</t>
  </si>
  <si>
    <t>EATa2c1</t>
  </si>
  <si>
    <t>EEXa1c1</t>
  </si>
  <si>
    <t>NoEa1c1</t>
  </si>
  <si>
    <t>Rcorte1</t>
  </si>
  <si>
    <t>RaM4,5c1</t>
  </si>
  <si>
    <t>EATa3c1</t>
  </si>
  <si>
    <t>EATa4c1</t>
  </si>
  <si>
    <t>EATpc1</t>
  </si>
  <si>
    <t>EEXa2c1</t>
  </si>
  <si>
    <t>EEXa3c1</t>
  </si>
  <si>
    <t>EEXa4c1</t>
  </si>
  <si>
    <t>EEXpc1</t>
  </si>
  <si>
    <t>NoEa2c1</t>
  </si>
  <si>
    <t>NoEa3c1</t>
  </si>
  <si>
    <t>NoEa4c1</t>
  </si>
  <si>
    <t>NoEpc1</t>
  </si>
  <si>
    <t>Rm3,5_4,4c1</t>
  </si>
  <si>
    <t>Rb3,0_3,4c1</t>
  </si>
  <si>
    <t>Rp0_2,99c1</t>
  </si>
  <si>
    <t>EATa1c2</t>
  </si>
  <si>
    <t>EATa2c2</t>
  </si>
  <si>
    <t>EATa3c2</t>
  </si>
  <si>
    <t>EATpc2</t>
  </si>
  <si>
    <t>EEXa1c2</t>
  </si>
  <si>
    <t>EEXa2c2</t>
  </si>
  <si>
    <t>EEXa3c2</t>
  </si>
  <si>
    <t>EEXpc2</t>
  </si>
  <si>
    <t>NoEa1c2</t>
  </si>
  <si>
    <t>NoEa2c2</t>
  </si>
  <si>
    <t>NoEa3c2</t>
  </si>
  <si>
    <t>NoEpc2</t>
  </si>
  <si>
    <t>Rcorte2</t>
  </si>
  <si>
    <t>RaM4,5c2</t>
  </si>
  <si>
    <t>Rm3,5_4,4c2</t>
  </si>
  <si>
    <t>Rb3,0_3,4c2</t>
  </si>
  <si>
    <t>Rp0_2,99c2</t>
  </si>
  <si>
    <t>DRAM4,5</t>
  </si>
  <si>
    <t>DRM3,5_4,4</t>
  </si>
  <si>
    <t>DRB3,0_3,4</t>
  </si>
  <si>
    <t>DRp0_2,99</t>
  </si>
  <si>
    <t>Rp0_2,99c3</t>
  </si>
  <si>
    <t>Rb3,0_3,4c3</t>
  </si>
  <si>
    <t>Rm3,5_4,4c3</t>
  </si>
  <si>
    <t>RaM4,5c3</t>
  </si>
  <si>
    <t>EATa1c3</t>
  </si>
  <si>
    <t>EATa2c3</t>
  </si>
  <si>
    <t>EATa3c3</t>
  </si>
  <si>
    <t>EATpc3</t>
  </si>
  <si>
    <t>EEXa1c3</t>
  </si>
  <si>
    <t>EEXa2c3</t>
  </si>
  <si>
    <t>EEXa3c3</t>
  </si>
  <si>
    <t>EEXpc3</t>
  </si>
  <si>
    <t>NoEa1c3</t>
  </si>
  <si>
    <t>NoEa2c3</t>
  </si>
  <si>
    <t>NoEa3c3</t>
  </si>
  <si>
    <t>NoEpc3</t>
  </si>
  <si>
    <t>Rcorte3</t>
  </si>
  <si>
    <t>Rpcorte3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</si>
</sst>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3"/>
  <sheetViews>
    <sheetView tabSelected="1" zoomScale="70" zoomScaleNormal="70" workbookViewId="0">
      <selection activeCell="C4" sqref="C4"/>
    </sheetView>
  </sheetViews>
  <sheetFormatPr baseColWidth="10" defaultColWidth="11.42578125" defaultRowHeight="15" x14ac:dyDescent="0.25"/>
  <cols>
    <col min="1" max="1" width="11.42578125" style="4"/>
    <col min="2" max="2" width="11.42578125" style="17"/>
    <col min="3" max="3" width="12.5703125" style="17" bestFit="1" customWidth="1"/>
    <col min="4" max="22" width="11.42578125" style="17"/>
    <col min="23" max="23" width="14" style="17" bestFit="1" customWidth="1"/>
    <col min="24" max="30" width="11.42578125" style="17"/>
    <col min="31" max="31" width="13.42578125" style="17" bestFit="1" customWidth="1"/>
    <col min="32" max="43" width="11.42578125" style="17"/>
    <col min="44" max="44" width="13.140625" style="17" bestFit="1" customWidth="1"/>
    <col min="45" max="56" width="11.42578125" style="17"/>
    <col min="57" max="57" width="13.5703125" style="17" bestFit="1" customWidth="1"/>
    <col min="58" max="16384" width="11.42578125" style="17"/>
  </cols>
  <sheetData>
    <row r="1" spans="1:61" s="4" customFormat="1" ht="27.95" customHeight="1" thickBot="1" x14ac:dyDescent="0.3">
      <c r="B1" s="4" t="s">
        <v>0</v>
      </c>
      <c r="C1" s="5" t="s">
        <v>1</v>
      </c>
      <c r="D1" s="3" t="s">
        <v>2</v>
      </c>
      <c r="E1" s="3" t="s">
        <v>7</v>
      </c>
      <c r="F1" s="3" t="s">
        <v>8</v>
      </c>
      <c r="G1" s="3" t="s">
        <v>9</v>
      </c>
      <c r="H1" s="6" t="s">
        <v>3</v>
      </c>
      <c r="I1" s="7" t="s">
        <v>10</v>
      </c>
      <c r="J1" s="7" t="s">
        <v>11</v>
      </c>
      <c r="K1" s="7" t="s">
        <v>12</v>
      </c>
      <c r="L1" s="7" t="s">
        <v>13</v>
      </c>
      <c r="M1" s="8" t="s">
        <v>4</v>
      </c>
      <c r="N1" s="9" t="s">
        <v>14</v>
      </c>
      <c r="O1" s="9" t="s">
        <v>15</v>
      </c>
      <c r="P1" s="9" t="s">
        <v>16</v>
      </c>
      <c r="Q1" s="9" t="s">
        <v>17</v>
      </c>
      <c r="R1" s="10" t="s">
        <v>5</v>
      </c>
      <c r="S1" s="2" t="s">
        <v>6</v>
      </c>
      <c r="T1" s="2" t="s">
        <v>18</v>
      </c>
      <c r="U1" s="11" t="s">
        <v>19</v>
      </c>
      <c r="V1" s="12" t="s">
        <v>20</v>
      </c>
      <c r="W1" s="5" t="s">
        <v>21</v>
      </c>
      <c r="X1" s="3" t="s">
        <v>22</v>
      </c>
      <c r="Y1" s="3" t="s">
        <v>23</v>
      </c>
      <c r="Z1" s="3" t="s">
        <v>24</v>
      </c>
      <c r="AA1" s="6" t="s">
        <v>25</v>
      </c>
      <c r="AB1" s="7" t="s">
        <v>26</v>
      </c>
      <c r="AC1" s="7" t="s">
        <v>27</v>
      </c>
      <c r="AD1" s="7" t="s">
        <v>28</v>
      </c>
      <c r="AE1" s="8" t="s">
        <v>29</v>
      </c>
      <c r="AF1" s="9" t="s">
        <v>30</v>
      </c>
      <c r="AG1" s="9" t="s">
        <v>31</v>
      </c>
      <c r="AH1" s="9" t="s">
        <v>32</v>
      </c>
      <c r="AI1" s="13" t="s">
        <v>33</v>
      </c>
      <c r="AJ1" s="2" t="s">
        <v>34</v>
      </c>
      <c r="AK1" s="2" t="s">
        <v>35</v>
      </c>
      <c r="AL1" s="2" t="s">
        <v>36</v>
      </c>
      <c r="AM1" s="1" t="s">
        <v>37</v>
      </c>
      <c r="AN1" s="5" t="s">
        <v>46</v>
      </c>
      <c r="AO1" s="3" t="s">
        <v>47</v>
      </c>
      <c r="AP1" s="3" t="s">
        <v>48</v>
      </c>
      <c r="AQ1" s="3" t="s">
        <v>49</v>
      </c>
      <c r="AR1" s="7" t="s">
        <v>50</v>
      </c>
      <c r="AS1" s="7" t="s">
        <v>51</v>
      </c>
      <c r="AT1" s="7" t="s">
        <v>52</v>
      </c>
      <c r="AU1" s="7" t="s">
        <v>53</v>
      </c>
      <c r="AV1" s="8" t="s">
        <v>54</v>
      </c>
      <c r="AW1" s="9" t="s">
        <v>55</v>
      </c>
      <c r="AX1" s="9" t="s">
        <v>56</v>
      </c>
      <c r="AY1" s="9" t="s">
        <v>57</v>
      </c>
      <c r="AZ1" s="10" t="s">
        <v>58</v>
      </c>
      <c r="BA1" s="14" t="s">
        <v>59</v>
      </c>
      <c r="BB1" s="15" t="s">
        <v>45</v>
      </c>
      <c r="BC1" s="2" t="s">
        <v>44</v>
      </c>
      <c r="BD1" s="2" t="s">
        <v>43</v>
      </c>
      <c r="BE1" s="2" t="s">
        <v>42</v>
      </c>
      <c r="BF1" s="2" t="s">
        <v>38</v>
      </c>
      <c r="BG1" s="2" t="s">
        <v>39</v>
      </c>
      <c r="BH1" s="2" t="s">
        <v>40</v>
      </c>
      <c r="BI1" s="15" t="s">
        <v>41</v>
      </c>
    </row>
    <row r="2" spans="1:61" ht="44.25" customHeight="1" thickBot="1" x14ac:dyDescent="0.3">
      <c r="A2" s="4" t="s">
        <v>0</v>
      </c>
      <c r="C2" s="18">
        <f>32/41</f>
        <v>0.78048780487804881</v>
      </c>
      <c r="H2" s="18">
        <f>5/41</f>
        <v>0.12195121951219512</v>
      </c>
      <c r="M2" s="18">
        <f>1/41</f>
        <v>2.4390243902439025E-2</v>
      </c>
      <c r="R2" s="18">
        <f>3/41</f>
        <v>7.3170731707317069E-2</v>
      </c>
      <c r="V2" s="16"/>
      <c r="AM2" s="16"/>
      <c r="BI2" s="16"/>
    </row>
    <row r="3" spans="1:61" ht="15.75" thickBot="1" x14ac:dyDescent="0.3">
      <c r="A3" s="5" t="s">
        <v>1</v>
      </c>
      <c r="D3" s="18">
        <f>29/32</f>
        <v>0.90625</v>
      </c>
      <c r="I3" s="18">
        <f>2/32</f>
        <v>6.25E-2</v>
      </c>
      <c r="N3" s="18">
        <f>1/32</f>
        <v>3.125E-2</v>
      </c>
    </row>
    <row r="4" spans="1:61" ht="15.75" thickBot="1" x14ac:dyDescent="0.3">
      <c r="A4" s="3" t="s">
        <v>2</v>
      </c>
      <c r="B4" s="18">
        <f>29/41</f>
        <v>0.70731707317073167</v>
      </c>
      <c r="E4" s="18">
        <f>26/29</f>
        <v>0.89655172413793105</v>
      </c>
      <c r="J4" s="18">
        <f>3/29</f>
        <v>0.10344827586206896</v>
      </c>
    </row>
    <row r="5" spans="1:61" ht="15.75" thickBot="1" x14ac:dyDescent="0.3">
      <c r="A5" s="3" t="s">
        <v>7</v>
      </c>
      <c r="B5" s="18">
        <f>29/41</f>
        <v>0.70731707317073167</v>
      </c>
      <c r="F5" s="18">
        <f>25/29</f>
        <v>0.86206896551724133</v>
      </c>
      <c r="K5" s="18">
        <f>3/29</f>
        <v>0.10344827586206896</v>
      </c>
      <c r="P5" s="18">
        <f>1/29</f>
        <v>3.4482758620689655E-2</v>
      </c>
    </row>
    <row r="6" spans="1:61" ht="32.450000000000003" customHeight="1" thickBot="1" x14ac:dyDescent="0.3">
      <c r="A6" s="3" t="s">
        <v>8</v>
      </c>
      <c r="B6" s="18">
        <f>28/41</f>
        <v>0.68292682926829273</v>
      </c>
      <c r="G6" s="18">
        <f>15/28</f>
        <v>0.5357142857142857</v>
      </c>
      <c r="L6" s="19">
        <f>12/28</f>
        <v>0.42857142857142855</v>
      </c>
      <c r="Q6" s="18">
        <f>1/28</f>
        <v>3.5714285714285712E-2</v>
      </c>
    </row>
    <row r="7" spans="1:61" ht="20.45" customHeight="1" thickBot="1" x14ac:dyDescent="0.3">
      <c r="A7" s="3" t="s">
        <v>9</v>
      </c>
      <c r="B7" s="18">
        <f>19/41</f>
        <v>0.46341463414634149</v>
      </c>
      <c r="S7" s="17">
        <f>0/19</f>
        <v>0</v>
      </c>
      <c r="T7" s="18">
        <f>9/19</f>
        <v>0.47368421052631576</v>
      </c>
      <c r="U7" s="18">
        <f>8/19</f>
        <v>0.42105263157894735</v>
      </c>
      <c r="V7" s="18">
        <f>2/19</f>
        <v>0.10526315789473684</v>
      </c>
    </row>
    <row r="8" spans="1:61" ht="15.75" thickBot="1" x14ac:dyDescent="0.3">
      <c r="A8" s="6" t="s">
        <v>3</v>
      </c>
      <c r="I8" s="18">
        <f>4/5</f>
        <v>0.8</v>
      </c>
      <c r="N8" s="18">
        <f>1/5</f>
        <v>0.2</v>
      </c>
    </row>
    <row r="9" spans="1:61" ht="15.75" thickBot="1" x14ac:dyDescent="0.3">
      <c r="A9" s="7" t="s">
        <v>10</v>
      </c>
      <c r="B9" s="18">
        <f>7/41</f>
        <v>0.17073170731707318</v>
      </c>
      <c r="E9" s="18">
        <f>3/7</f>
        <v>0.42857142857142855</v>
      </c>
      <c r="J9" s="18">
        <f>3/7</f>
        <v>0.42857142857142855</v>
      </c>
      <c r="O9" s="18">
        <f>1/7</f>
        <v>0.14285714285714285</v>
      </c>
    </row>
    <row r="10" spans="1:61" ht="33" customHeight="1" thickBot="1" x14ac:dyDescent="0.3">
      <c r="A10" s="7" t="s">
        <v>11</v>
      </c>
      <c r="B10" s="18">
        <f>8/41</f>
        <v>0.1951219512195122</v>
      </c>
      <c r="F10" s="19">
        <f>3/8</f>
        <v>0.375</v>
      </c>
      <c r="K10" s="18">
        <f>4/8</f>
        <v>0.5</v>
      </c>
      <c r="P10" s="18">
        <f>1/8</f>
        <v>0.125</v>
      </c>
    </row>
    <row r="11" spans="1:61" ht="27" customHeight="1" thickBot="1" x14ac:dyDescent="0.3">
      <c r="A11" s="7" t="s">
        <v>12</v>
      </c>
      <c r="B11" s="18">
        <f>7/41</f>
        <v>0.17073170731707318</v>
      </c>
      <c r="G11" s="18">
        <f>2/7</f>
        <v>0.2857142857142857</v>
      </c>
      <c r="L11" s="18">
        <f>4/7</f>
        <v>0.5714285714285714</v>
      </c>
      <c r="Q11" s="18">
        <f>1/7</f>
        <v>0.14285714285714285</v>
      </c>
    </row>
    <row r="12" spans="1:61" ht="23.45" customHeight="1" thickBot="1" x14ac:dyDescent="0.3">
      <c r="A12" s="7" t="s">
        <v>13</v>
      </c>
      <c r="B12" s="18">
        <f>16/41</f>
        <v>0.3902439024390244</v>
      </c>
      <c r="S12" s="17">
        <f>0/16</f>
        <v>0</v>
      </c>
      <c r="T12" s="18">
        <f>6/16</f>
        <v>0.375</v>
      </c>
      <c r="U12" s="19">
        <f>2/16</f>
        <v>0.125</v>
      </c>
      <c r="V12" s="18">
        <f>8/16</f>
        <v>0.5</v>
      </c>
    </row>
    <row r="13" spans="1:61" ht="23.1" customHeight="1" thickBot="1" x14ac:dyDescent="0.3">
      <c r="A13" s="8" t="s">
        <v>4</v>
      </c>
      <c r="I13" s="18">
        <f>1/1</f>
        <v>1</v>
      </c>
    </row>
    <row r="14" spans="1:61" ht="21.6" customHeight="1" thickBot="1" x14ac:dyDescent="0.3">
      <c r="A14" s="9" t="s">
        <v>14</v>
      </c>
      <c r="B14" s="18">
        <f>2/41</f>
        <v>4.878048780487805E-2</v>
      </c>
      <c r="J14" s="18">
        <f>2/2</f>
        <v>1</v>
      </c>
    </row>
    <row r="15" spans="1:61" ht="21" customHeight="1" thickBot="1" x14ac:dyDescent="0.3">
      <c r="A15" s="9" t="s">
        <v>15</v>
      </c>
      <c r="B15" s="18">
        <f>1/41</f>
        <v>2.4390243902439025E-2</v>
      </c>
      <c r="P15" s="18">
        <f>1/1</f>
        <v>1</v>
      </c>
    </row>
    <row r="16" spans="1:61" ht="20.100000000000001" customHeight="1" thickBot="1" x14ac:dyDescent="0.3">
      <c r="A16" s="9" t="s">
        <v>16</v>
      </c>
      <c r="B16" s="18">
        <f>3/41</f>
        <v>7.3170731707317069E-2</v>
      </c>
      <c r="G16" s="18">
        <f>2/3</f>
        <v>0.66666666666666663</v>
      </c>
      <c r="Q16" s="18">
        <f>1/3</f>
        <v>0.33333333333333331</v>
      </c>
    </row>
    <row r="17" spans="1:39" ht="26.1" customHeight="1" thickBot="1" x14ac:dyDescent="0.3">
      <c r="A17" s="9" t="s">
        <v>17</v>
      </c>
      <c r="B17" s="18">
        <f>3/41</f>
        <v>7.3170731707317069E-2</v>
      </c>
      <c r="S17" s="17">
        <f>0/3</f>
        <v>0</v>
      </c>
      <c r="T17" s="17">
        <f>0/3</f>
        <v>0</v>
      </c>
      <c r="U17" s="17">
        <f>0/3</f>
        <v>0</v>
      </c>
      <c r="V17" s="18">
        <f>3/3</f>
        <v>1</v>
      </c>
    </row>
    <row r="18" spans="1:39" ht="15.75" thickBot="1" x14ac:dyDescent="0.3">
      <c r="A18" s="10" t="s">
        <v>5</v>
      </c>
      <c r="B18" s="18">
        <f>3/41</f>
        <v>7.3170731707317069E-2</v>
      </c>
    </row>
    <row r="19" spans="1:39" ht="15.75" thickBot="1" x14ac:dyDescent="0.3">
      <c r="A19" s="2" t="s">
        <v>6</v>
      </c>
      <c r="B19" s="17">
        <f>0/41</f>
        <v>0</v>
      </c>
      <c r="AJ19" s="17">
        <v>0</v>
      </c>
      <c r="AK19" s="17">
        <v>0</v>
      </c>
      <c r="AL19" s="17">
        <v>0</v>
      </c>
      <c r="AM19" s="17">
        <v>0</v>
      </c>
    </row>
    <row r="20" spans="1:39" ht="30.75" thickBot="1" x14ac:dyDescent="0.3">
      <c r="A20" s="2" t="s">
        <v>18</v>
      </c>
      <c r="B20" s="19">
        <f>15/41</f>
        <v>0.36585365853658536</v>
      </c>
      <c r="W20" s="20">
        <f>13/15</f>
        <v>0.8666666666666667</v>
      </c>
      <c r="AA20" s="18">
        <f>1/15</f>
        <v>6.6666666666666666E-2</v>
      </c>
      <c r="AE20" s="17">
        <f>0/15</f>
        <v>0</v>
      </c>
      <c r="AI20" s="18">
        <f>1/15</f>
        <v>6.6666666666666666E-2</v>
      </c>
      <c r="AJ20" s="18">
        <f>8/15</f>
        <v>0.53333333333333333</v>
      </c>
      <c r="AK20" s="18">
        <f>6/15</f>
        <v>0.4</v>
      </c>
      <c r="AL20" s="17">
        <f>0/15</f>
        <v>0</v>
      </c>
      <c r="AM20" s="18">
        <f>1/15</f>
        <v>6.6666666666666666E-2</v>
      </c>
    </row>
    <row r="21" spans="1:39" ht="15.75" thickBot="1" x14ac:dyDescent="0.3">
      <c r="A21" s="11" t="s">
        <v>19</v>
      </c>
      <c r="B21" s="18">
        <f>11/41</f>
        <v>0.26829268292682928</v>
      </c>
      <c r="W21" s="18">
        <f>8/11</f>
        <v>0.72727272727272729</v>
      </c>
      <c r="AA21" s="17">
        <f>0/11</f>
        <v>0</v>
      </c>
      <c r="AE21" s="18">
        <f>2/11</f>
        <v>0.18181818181818182</v>
      </c>
      <c r="AI21" s="18">
        <f>1/11</f>
        <v>9.0909090909090912E-2</v>
      </c>
      <c r="AJ21" s="18">
        <f>5/11</f>
        <v>0.45454545454545453</v>
      </c>
      <c r="AK21" s="18">
        <f>4/11</f>
        <v>0.36363636363636365</v>
      </c>
      <c r="AL21" s="18">
        <f>2/11</f>
        <v>0.18181818181818182</v>
      </c>
      <c r="AM21" s="17">
        <f>0/11</f>
        <v>0</v>
      </c>
    </row>
    <row r="22" spans="1:39" ht="41.45" customHeight="1" thickBot="1" x14ac:dyDescent="0.3">
      <c r="A22" s="1" t="s">
        <v>20</v>
      </c>
      <c r="B22" s="18">
        <f>15/41</f>
        <v>0.36585365853658536</v>
      </c>
      <c r="W22" s="18">
        <f>6/15</f>
        <v>0.4</v>
      </c>
      <c r="AA22" s="18">
        <f>3/15</f>
        <v>0.2</v>
      </c>
      <c r="AE22" s="18">
        <f>4/15</f>
        <v>0.26666666666666666</v>
      </c>
      <c r="AI22" s="18">
        <f>2/15</f>
        <v>0.13333333333333333</v>
      </c>
      <c r="AJ22" s="18">
        <f>4/15</f>
        <v>0.26666666666666666</v>
      </c>
      <c r="AK22" s="18">
        <f>5/15</f>
        <v>0.33333333333333331</v>
      </c>
      <c r="AL22" s="18">
        <f>1/15</f>
        <v>6.6666666666666666E-2</v>
      </c>
      <c r="AM22" s="18">
        <f>5/15</f>
        <v>0.33333333333333331</v>
      </c>
    </row>
    <row r="23" spans="1:39" ht="15.75" thickBot="1" x14ac:dyDescent="0.3">
      <c r="A23" s="5" t="s">
        <v>21</v>
      </c>
      <c r="B23" s="19">
        <f>27/41</f>
        <v>0.65853658536585369</v>
      </c>
      <c r="X23" s="18">
        <f>25/27</f>
        <v>0.92592592592592593</v>
      </c>
      <c r="AF23" s="18">
        <f>2/27</f>
        <v>7.407407407407407E-2</v>
      </c>
    </row>
    <row r="24" spans="1:39" ht="15.75" thickBot="1" x14ac:dyDescent="0.3">
      <c r="A24" s="3" t="s">
        <v>22</v>
      </c>
      <c r="B24" s="18">
        <f>32/41</f>
        <v>0.78048780487804881</v>
      </c>
      <c r="Y24" s="18">
        <f>32/32</f>
        <v>1</v>
      </c>
    </row>
    <row r="25" spans="1:39" ht="15.75" thickBot="1" x14ac:dyDescent="0.3">
      <c r="A25" s="3" t="s">
        <v>23</v>
      </c>
      <c r="B25" s="18">
        <f>34/41</f>
        <v>0.82926829268292679</v>
      </c>
      <c r="Z25" s="18">
        <f>28/34</f>
        <v>0.82352941176470584</v>
      </c>
      <c r="AD25" s="18">
        <f>6/34</f>
        <v>0.17647058823529413</v>
      </c>
    </row>
    <row r="26" spans="1:39" ht="15.75" thickBot="1" x14ac:dyDescent="0.3">
      <c r="A26" s="3" t="s">
        <v>24</v>
      </c>
      <c r="B26" s="18">
        <f>28/41</f>
        <v>0.68292682926829273</v>
      </c>
      <c r="AJ26" s="18">
        <f>14/28</f>
        <v>0.5</v>
      </c>
      <c r="AK26" s="18">
        <f>12/28</f>
        <v>0.42857142857142855</v>
      </c>
      <c r="AL26" s="18">
        <f>2/28</f>
        <v>7.1428571428571425E-2</v>
      </c>
      <c r="AM26" s="17">
        <f>0/28</f>
        <v>0</v>
      </c>
    </row>
    <row r="27" spans="1:39" ht="15.75" thickBot="1" x14ac:dyDescent="0.3">
      <c r="A27" s="6" t="s">
        <v>25</v>
      </c>
      <c r="B27" s="18">
        <f>4/41</f>
        <v>9.7560975609756101E-2</v>
      </c>
      <c r="X27" s="17">
        <f>3/4</f>
        <v>0.75</v>
      </c>
      <c r="AB27" s="17">
        <f>1/4</f>
        <v>0.25</v>
      </c>
    </row>
    <row r="28" spans="1:39" ht="15.75" thickBot="1" x14ac:dyDescent="0.3">
      <c r="A28" s="6" t="s">
        <v>26</v>
      </c>
      <c r="B28" s="18">
        <f>1/41</f>
        <v>2.4390243902439025E-2</v>
      </c>
      <c r="AC28" s="18">
        <f>1/1</f>
        <v>1</v>
      </c>
    </row>
    <row r="29" spans="1:39" ht="15.75" thickBot="1" x14ac:dyDescent="0.3">
      <c r="A29" s="6" t="s">
        <v>27</v>
      </c>
      <c r="B29" s="18">
        <f>1/41</f>
        <v>2.4390243902439025E-2</v>
      </c>
      <c r="AD29" s="18">
        <f>1/1</f>
        <v>1</v>
      </c>
    </row>
    <row r="30" spans="1:39" ht="15.75" thickBot="1" x14ac:dyDescent="0.3">
      <c r="A30" s="6" t="s">
        <v>28</v>
      </c>
      <c r="B30" s="18">
        <f>7/41</f>
        <v>0.17073170731707318</v>
      </c>
      <c r="AJ30" s="18">
        <f>3/7</f>
        <v>0.42857142857142855</v>
      </c>
      <c r="AK30" s="18">
        <f>2/7</f>
        <v>0.2857142857142857</v>
      </c>
      <c r="AL30" s="18">
        <f>1/7</f>
        <v>0.14285714285714285</v>
      </c>
      <c r="AM30" s="18">
        <f>1/7</f>
        <v>0.14285714285714285</v>
      </c>
    </row>
    <row r="31" spans="1:39" ht="15.75" thickBot="1" x14ac:dyDescent="0.3">
      <c r="A31" s="8" t="s">
        <v>29</v>
      </c>
      <c r="B31" s="18">
        <f>6/41</f>
        <v>0.14634146341463414</v>
      </c>
      <c r="X31" s="18">
        <f>4/6</f>
        <v>0.66666666666666663</v>
      </c>
      <c r="AF31" s="18">
        <f>2/6</f>
        <v>0.33333333333333331</v>
      </c>
    </row>
    <row r="32" spans="1:39" ht="15.75" thickBot="1" x14ac:dyDescent="0.3">
      <c r="A32" s="9" t="s">
        <v>30</v>
      </c>
      <c r="B32" s="18">
        <f>4/41</f>
        <v>9.7560975609756101E-2</v>
      </c>
      <c r="Y32" s="18">
        <f>2/4</f>
        <v>0.5</v>
      </c>
      <c r="AG32" s="18">
        <f>2/4</f>
        <v>0.5</v>
      </c>
    </row>
    <row r="33" spans="1:57" ht="15.75" thickBot="1" x14ac:dyDescent="0.3">
      <c r="A33" s="9" t="s">
        <v>31</v>
      </c>
      <c r="B33" s="18">
        <f>2/41</f>
        <v>4.878048780487805E-2</v>
      </c>
      <c r="AH33" s="18">
        <f>2/2</f>
        <v>1</v>
      </c>
    </row>
    <row r="34" spans="1:57" ht="15.75" thickBot="1" x14ac:dyDescent="0.3">
      <c r="A34" s="9" t="s">
        <v>32</v>
      </c>
      <c r="B34" s="18">
        <f>2/41</f>
        <v>4.878048780487805E-2</v>
      </c>
      <c r="AJ34" s="17">
        <v>0</v>
      </c>
      <c r="AK34" s="17">
        <v>0</v>
      </c>
      <c r="AL34" s="17">
        <v>0</v>
      </c>
      <c r="AM34" s="18">
        <f>2/2</f>
        <v>1</v>
      </c>
    </row>
    <row r="35" spans="1:57" ht="15.75" thickBot="1" x14ac:dyDescent="0.3">
      <c r="A35" s="10" t="s">
        <v>33</v>
      </c>
      <c r="B35" s="18">
        <f>4/41</f>
        <v>9.7560975609756101E-2</v>
      </c>
    </row>
    <row r="36" spans="1:57" ht="15.75" thickBot="1" x14ac:dyDescent="0.3">
      <c r="A36" s="2" t="s">
        <v>34</v>
      </c>
      <c r="B36" s="18">
        <f>17/41</f>
        <v>0.41463414634146339</v>
      </c>
      <c r="AN36" s="18">
        <f>17/17</f>
        <v>1</v>
      </c>
      <c r="AR36" s="17">
        <f>0/17</f>
        <v>0</v>
      </c>
      <c r="AV36" s="17">
        <f>0/17</f>
        <v>0</v>
      </c>
      <c r="BB36" s="18">
        <f>3/17</f>
        <v>0.17647058823529413</v>
      </c>
      <c r="BC36" s="18">
        <f>8/17</f>
        <v>0.47058823529411764</v>
      </c>
      <c r="BD36" s="19">
        <f>2/17</f>
        <v>0.11764705882352941</v>
      </c>
      <c r="BE36" s="18">
        <f>4/17</f>
        <v>0.23529411764705882</v>
      </c>
    </row>
    <row r="37" spans="1:57" ht="30.75" thickBot="1" x14ac:dyDescent="0.3">
      <c r="A37" s="2" t="s">
        <v>35</v>
      </c>
      <c r="B37" s="18">
        <f>15/41</f>
        <v>0.36585365853658536</v>
      </c>
      <c r="AN37" s="18">
        <f>12/15</f>
        <v>0.8</v>
      </c>
      <c r="AR37" s="17">
        <f>0/15</f>
        <v>0</v>
      </c>
      <c r="AV37" s="18">
        <f>2/15</f>
        <v>0.13333333333333333</v>
      </c>
      <c r="AZ37" s="18">
        <f>1/15</f>
        <v>6.6666666666666666E-2</v>
      </c>
      <c r="BB37" s="18">
        <f>4/15</f>
        <v>0.26666666666666666</v>
      </c>
      <c r="BC37" s="18">
        <f>8/15</f>
        <v>0.53333333333333333</v>
      </c>
      <c r="BD37" s="18">
        <f>2/15</f>
        <v>0.13333333333333333</v>
      </c>
      <c r="BE37" s="18">
        <f>1/15</f>
        <v>6.6666666666666666E-2</v>
      </c>
    </row>
    <row r="38" spans="1:57" ht="15.75" thickBot="1" x14ac:dyDescent="0.3">
      <c r="A38" s="2" t="s">
        <v>36</v>
      </c>
      <c r="B38" s="18">
        <f>3/41</f>
        <v>7.3170731707317069E-2</v>
      </c>
      <c r="AN38" s="18">
        <f>2/3</f>
        <v>0.66666666666666663</v>
      </c>
      <c r="AR38" s="17">
        <f>0/3</f>
        <v>0</v>
      </c>
      <c r="AV38" s="18">
        <f>1/3</f>
        <v>0.33333333333333331</v>
      </c>
      <c r="BB38" s="17">
        <f>0/3</f>
        <v>0</v>
      </c>
      <c r="BC38" s="18">
        <f>2/3</f>
        <v>0.66666666666666663</v>
      </c>
      <c r="BD38" s="17">
        <f>0/3</f>
        <v>0</v>
      </c>
      <c r="BE38" s="18">
        <f>1/3</f>
        <v>0.33333333333333331</v>
      </c>
    </row>
    <row r="39" spans="1:57" ht="29.25" customHeight="1" x14ac:dyDescent="0.25">
      <c r="A39" s="21" t="s">
        <v>37</v>
      </c>
      <c r="B39" s="18">
        <f>6/41</f>
        <v>0.14634146341463414</v>
      </c>
      <c r="AR39" s="18">
        <f>1/6</f>
        <v>0.16666666666666666</v>
      </c>
      <c r="AZ39" s="18">
        <f>5/6</f>
        <v>0.83333333333333337</v>
      </c>
      <c r="BB39" s="17">
        <f>0/6</f>
        <v>0</v>
      </c>
      <c r="BC39" s="17">
        <f t="shared" ref="BC39:BD39" si="0">0/6</f>
        <v>0</v>
      </c>
      <c r="BD39" s="17">
        <f t="shared" si="0"/>
        <v>0</v>
      </c>
      <c r="BE39" s="18">
        <f>6/6</f>
        <v>1</v>
      </c>
    </row>
    <row r="40" spans="1:57" ht="15.75" thickBot="1" x14ac:dyDescent="0.3">
      <c r="A40" s="22"/>
    </row>
    <row r="41" spans="1:57" ht="15.75" thickBot="1" x14ac:dyDescent="0.3">
      <c r="A41" s="5" t="s">
        <v>46</v>
      </c>
      <c r="B41" s="18">
        <f>31/41</f>
        <v>0.75609756097560976</v>
      </c>
      <c r="AO41" s="18">
        <f>27/31</f>
        <v>0.87096774193548387</v>
      </c>
      <c r="AW41" s="18">
        <f>4/31</f>
        <v>0.12903225806451613</v>
      </c>
    </row>
    <row r="42" spans="1:57" ht="15.75" thickBot="1" x14ac:dyDescent="0.3">
      <c r="A42" s="5" t="s">
        <v>47</v>
      </c>
      <c r="B42" s="18">
        <f>30/41</f>
        <v>0.73170731707317072</v>
      </c>
      <c r="AP42" s="18">
        <f>29/30</f>
        <v>0.96666666666666667</v>
      </c>
      <c r="AX42" s="18">
        <f>1/30</f>
        <v>3.3333333333333333E-2</v>
      </c>
    </row>
    <row r="43" spans="1:57" ht="15.75" thickBot="1" x14ac:dyDescent="0.3">
      <c r="A43" s="5" t="s">
        <v>48</v>
      </c>
      <c r="B43" s="19">
        <f>29/41</f>
        <v>0.70731707317073167</v>
      </c>
      <c r="AQ43" s="18">
        <f>23/29</f>
        <v>0.7931034482758621</v>
      </c>
      <c r="AU43" s="18">
        <f>5/29</f>
        <v>0.17241379310344829</v>
      </c>
      <c r="BA43" s="18">
        <f>1/29</f>
        <v>3.4482758620689655E-2</v>
      </c>
    </row>
    <row r="44" spans="1:57" ht="15.75" thickBot="1" x14ac:dyDescent="0.3">
      <c r="A44" s="3" t="s">
        <v>49</v>
      </c>
      <c r="B44" s="18">
        <f>23/41</f>
        <v>0.56097560975609762</v>
      </c>
      <c r="BB44" s="18">
        <f>6/23</f>
        <v>0.2608695652173913</v>
      </c>
      <c r="BC44" s="18">
        <f>15/23</f>
        <v>0.65217391304347827</v>
      </c>
      <c r="BD44" s="18">
        <f>1/23</f>
        <v>4.3478260869565216E-2</v>
      </c>
      <c r="BE44" s="18">
        <f>1/23</f>
        <v>4.3478260869565216E-2</v>
      </c>
    </row>
    <row r="45" spans="1:57" ht="15.75" thickBot="1" x14ac:dyDescent="0.3">
      <c r="A45" s="6" t="s">
        <v>50</v>
      </c>
      <c r="B45" s="18">
        <f>1/41</f>
        <v>2.4390243902439025E-2</v>
      </c>
      <c r="AW45" s="18">
        <f>1/1</f>
        <v>1</v>
      </c>
    </row>
    <row r="46" spans="1:57" ht="15.75" thickBot="1" x14ac:dyDescent="0.3">
      <c r="A46" s="6" t="s">
        <v>51</v>
      </c>
      <c r="B46" s="17">
        <f>0/41</f>
        <v>0</v>
      </c>
    </row>
    <row r="47" spans="1:57" ht="15.75" thickBot="1" x14ac:dyDescent="0.3">
      <c r="A47" s="6" t="s">
        <v>52</v>
      </c>
      <c r="B47" s="17">
        <f>0/41</f>
        <v>0</v>
      </c>
    </row>
    <row r="48" spans="1:57" ht="15.75" thickBot="1" x14ac:dyDescent="0.3">
      <c r="A48" s="6" t="s">
        <v>53</v>
      </c>
      <c r="B48" s="18">
        <f>5/41</f>
        <v>0.12195121951219512</v>
      </c>
    </row>
    <row r="49" spans="1:61" ht="15.75" thickBot="1" x14ac:dyDescent="0.3">
      <c r="A49" s="8" t="s">
        <v>54</v>
      </c>
      <c r="B49" s="18">
        <f>3/41</f>
        <v>7.3170731707317069E-2</v>
      </c>
      <c r="AO49" s="18">
        <f>3/3</f>
        <v>1</v>
      </c>
      <c r="BB49" s="18">
        <f>1/5</f>
        <v>0.2</v>
      </c>
      <c r="BC49" s="18">
        <f>2/5</f>
        <v>0.4</v>
      </c>
      <c r="BD49" s="18">
        <f>2/5</f>
        <v>0.4</v>
      </c>
      <c r="BE49" s="17">
        <f>0/5</f>
        <v>0</v>
      </c>
    </row>
    <row r="50" spans="1:61" ht="15.75" thickBot="1" x14ac:dyDescent="0.3">
      <c r="A50" s="8" t="s">
        <v>55</v>
      </c>
      <c r="B50" s="18">
        <f>5/41</f>
        <v>0.12195121951219512</v>
      </c>
      <c r="AX50" s="18">
        <f>5/5</f>
        <v>1</v>
      </c>
    </row>
    <row r="51" spans="1:61" ht="15.75" thickBot="1" x14ac:dyDescent="0.3">
      <c r="A51" s="8" t="s">
        <v>56</v>
      </c>
      <c r="B51" s="18">
        <f>6/41</f>
        <v>0.14634146341463414</v>
      </c>
      <c r="AY51" s="18">
        <f>6/6</f>
        <v>1</v>
      </c>
    </row>
    <row r="52" spans="1:61" ht="15.75" thickBot="1" x14ac:dyDescent="0.3">
      <c r="A52" s="8" t="s">
        <v>57</v>
      </c>
      <c r="B52" s="18">
        <f>6/41</f>
        <v>0.14634146341463414</v>
      </c>
      <c r="BB52" s="17">
        <f>0/6</f>
        <v>0</v>
      </c>
      <c r="BC52" s="17">
        <f t="shared" ref="BC52:BD52" si="1">0/6</f>
        <v>0</v>
      </c>
      <c r="BD52" s="17">
        <f t="shared" si="1"/>
        <v>0</v>
      </c>
      <c r="BE52" s="18">
        <f>6/6</f>
        <v>1</v>
      </c>
    </row>
    <row r="53" spans="1:61" ht="15.75" thickBot="1" x14ac:dyDescent="0.3">
      <c r="A53" s="10" t="s">
        <v>58</v>
      </c>
      <c r="B53" s="18">
        <f>6/41</f>
        <v>0.14634146341463414</v>
      </c>
    </row>
    <row r="54" spans="1:61" ht="15.75" thickBot="1" x14ac:dyDescent="0.3">
      <c r="A54" s="14" t="s">
        <v>59</v>
      </c>
      <c r="B54" s="18">
        <f>1/41</f>
        <v>2.4390243902439025E-2</v>
      </c>
    </row>
    <row r="55" spans="1:61" ht="15.75" thickBot="1" x14ac:dyDescent="0.3">
      <c r="A55" s="15" t="s">
        <v>45</v>
      </c>
      <c r="B55" s="18">
        <f>7/41</f>
        <v>0.17073170731707318</v>
      </c>
      <c r="BF55" s="18">
        <f>1/7</f>
        <v>0.14285714285714285</v>
      </c>
      <c r="BG55" s="18">
        <f>6/7</f>
        <v>0.8571428571428571</v>
      </c>
      <c r="BH55" s="17">
        <f>0/7</f>
        <v>0</v>
      </c>
      <c r="BI55" s="17">
        <f>0/7</f>
        <v>0</v>
      </c>
    </row>
    <row r="56" spans="1:61" ht="30.75" thickBot="1" x14ac:dyDescent="0.3">
      <c r="A56" s="2" t="s">
        <v>44</v>
      </c>
      <c r="B56" s="18">
        <f>18/41</f>
        <v>0.43902439024390244</v>
      </c>
      <c r="BF56" s="17">
        <f>0/18</f>
        <v>0</v>
      </c>
      <c r="BG56" s="18">
        <f>11/18</f>
        <v>0.61111111111111116</v>
      </c>
      <c r="BH56" s="18">
        <f>6/18</f>
        <v>0.33333333333333331</v>
      </c>
      <c r="BI56" s="18">
        <f>1/18</f>
        <v>5.5555555555555552E-2</v>
      </c>
    </row>
    <row r="57" spans="1:61" ht="15.75" thickBot="1" x14ac:dyDescent="0.3">
      <c r="A57" s="2" t="s">
        <v>43</v>
      </c>
      <c r="B57" s="18">
        <f>4/41</f>
        <v>9.7560975609756101E-2</v>
      </c>
      <c r="BF57" s="17">
        <f>0/4</f>
        <v>0</v>
      </c>
      <c r="BG57" s="17">
        <f>3/4</f>
        <v>0.75</v>
      </c>
      <c r="BH57" s="17">
        <f>1/4</f>
        <v>0.25</v>
      </c>
      <c r="BI57" s="17">
        <f>0/4</f>
        <v>0</v>
      </c>
    </row>
    <row r="58" spans="1:61" ht="15.75" thickBot="1" x14ac:dyDescent="0.3">
      <c r="A58" s="2" t="s">
        <v>42</v>
      </c>
      <c r="B58" s="18">
        <f>12/41</f>
        <v>0.29268292682926828</v>
      </c>
      <c r="BF58" s="17">
        <f>0/12</f>
        <v>0</v>
      </c>
      <c r="BG58" s="17">
        <f>0/12</f>
        <v>0</v>
      </c>
      <c r="BH58" s="18">
        <f>5/12</f>
        <v>0.41666666666666669</v>
      </c>
      <c r="BI58" s="18">
        <f>7/12</f>
        <v>0.58333333333333337</v>
      </c>
    </row>
    <row r="59" spans="1:61" ht="15.75" thickBot="1" x14ac:dyDescent="0.3">
      <c r="A59" s="2" t="s">
        <v>38</v>
      </c>
      <c r="B59" s="18">
        <f>1/41</f>
        <v>2.4390243902439025E-2</v>
      </c>
    </row>
    <row r="60" spans="1:61" ht="15.75" thickBot="1" x14ac:dyDescent="0.3">
      <c r="A60" s="2" t="s">
        <v>39</v>
      </c>
      <c r="B60" s="18">
        <f>20/41</f>
        <v>0.48780487804878048</v>
      </c>
    </row>
    <row r="61" spans="1:61" ht="15.75" thickBot="1" x14ac:dyDescent="0.3">
      <c r="A61" s="2" t="s">
        <v>40</v>
      </c>
      <c r="B61" s="18">
        <f>12/41</f>
        <v>0.29268292682926828</v>
      </c>
    </row>
    <row r="62" spans="1:61" ht="44.25" customHeight="1" x14ac:dyDescent="0.25">
      <c r="A62" s="21" t="s">
        <v>41</v>
      </c>
      <c r="B62" s="18">
        <f>8/41</f>
        <v>0.1951219512195122</v>
      </c>
    </row>
    <row r="63" spans="1:61" ht="15.75" thickBot="1" x14ac:dyDescent="0.3">
      <c r="A63" s="22"/>
    </row>
  </sheetData>
  <mergeCells count="2">
    <mergeCell ref="A39:A40"/>
    <mergeCell ref="A62:A6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andre</cp:lastModifiedBy>
  <dcterms:created xsi:type="dcterms:W3CDTF">2021-05-01T21:00:52Z</dcterms:created>
  <dcterms:modified xsi:type="dcterms:W3CDTF">2023-03-09T03:21:05Z</dcterms:modified>
</cp:coreProperties>
</file>