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\GUIA DE BASE DE DATOS\"/>
    </mc:Choice>
  </mc:AlternateContent>
  <bookViews>
    <workbookView xWindow="-120" yWindow="-120" windowWidth="29040" windowHeight="15840" activeTab="1"/>
  </bookViews>
  <sheets>
    <sheet name="INVENTARIO" sheetId="1" r:id="rId1"/>
    <sheet name="ENTRADAS" sheetId="3" r:id="rId2"/>
    <sheet name="PROVEEDORES" sheetId="6" r:id="rId3"/>
    <sheet name="EMPLEADOS" sheetId="7" r:id="rId4"/>
    <sheet name="CLIENTES" sheetId="9" r:id="rId5"/>
    <sheet name="SALIDAS" sheetId="10" r:id="rId6"/>
  </sheets>
  <definedNames>
    <definedName name="clientesr">Tabla3[]</definedName>
    <definedName name="empleadosr">Tabla2[#All]</definedName>
    <definedName name="entradas">Tabla4[[CODIGO PRODUCTO]:[CANTIDAD]]</definedName>
    <definedName name="inventarior">Tabla1[]</definedName>
    <definedName name="proveedorr">Tabla6[]</definedName>
    <definedName name="salidas">Tabla46[[CODIGO PRODUCTO]:[CANTIDAD]]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E101" i="10" l="1"/>
  <c r="E102" i="10"/>
  <c r="E103" i="10"/>
  <c r="E104" i="10"/>
  <c r="E105" i="10" s="1"/>
  <c r="E106" i="10" s="1"/>
  <c r="E107" i="10" s="1"/>
  <c r="E108" i="10" s="1"/>
  <c r="E109" i="10" s="1"/>
  <c r="B36" i="10"/>
  <c r="B37" i="10"/>
  <c r="B38" i="10"/>
  <c r="B39" i="10" s="1"/>
  <c r="B40" i="10" s="1"/>
  <c r="B41" i="10" s="1"/>
  <c r="B42" i="10" s="1"/>
  <c r="B43" i="10" s="1"/>
  <c r="B44" i="10" s="1"/>
  <c r="B21" i="10"/>
  <c r="B22" i="10"/>
  <c r="B23" i="10" s="1"/>
  <c r="B24" i="10" s="1"/>
  <c r="B25" i="10" s="1"/>
  <c r="B26" i="10" s="1"/>
  <c r="B27" i="10" s="1"/>
  <c r="B28" i="10" s="1"/>
  <c r="B29" i="10" s="1"/>
  <c r="D44" i="10"/>
  <c r="D43" i="10"/>
  <c r="D42" i="10"/>
  <c r="D41" i="10"/>
  <c r="D40" i="10"/>
  <c r="D39" i="10"/>
  <c r="D38" i="10"/>
  <c r="D37" i="10"/>
  <c r="D36" i="10"/>
  <c r="D35" i="10"/>
  <c r="D29" i="10"/>
  <c r="D28" i="10"/>
  <c r="D27" i="10"/>
  <c r="D26" i="10"/>
  <c r="D25" i="10"/>
  <c r="D24" i="10"/>
  <c r="D23" i="10"/>
  <c r="D22" i="10"/>
  <c r="D21" i="10"/>
  <c r="D20" i="10"/>
  <c r="I14" i="10"/>
  <c r="I13" i="10"/>
  <c r="I12" i="10"/>
  <c r="I11" i="10"/>
  <c r="D14" i="10"/>
  <c r="D13" i="10"/>
  <c r="D12" i="10"/>
  <c r="B6" i="10"/>
  <c r="B7" i="10"/>
  <c r="B8" i="10" s="1"/>
  <c r="B9" i="10" s="1"/>
  <c r="B10" i="10" s="1"/>
  <c r="B11" i="10" s="1"/>
  <c r="B12" i="10" s="1"/>
  <c r="B13" i="10" s="1"/>
  <c r="B14" i="10" s="1"/>
  <c r="D49" i="3"/>
  <c r="D48" i="3"/>
  <c r="D47" i="3"/>
  <c r="D46" i="3"/>
  <c r="D45" i="3"/>
  <c r="D44" i="3"/>
  <c r="D43" i="3"/>
  <c r="D42" i="3"/>
  <c r="D41" i="3"/>
  <c r="D40" i="3"/>
  <c r="G15" i="3"/>
  <c r="J15" i="3"/>
  <c r="D34" i="3"/>
  <c r="D33" i="3"/>
  <c r="D32" i="3"/>
  <c r="D31" i="3"/>
  <c r="D30" i="3"/>
  <c r="D29" i="3"/>
  <c r="D28" i="3"/>
  <c r="D27" i="3"/>
  <c r="D26" i="3"/>
  <c r="D25" i="3"/>
  <c r="C4" i="1"/>
  <c r="C5" i="1"/>
  <c r="C6" i="1"/>
  <c r="C7" i="1"/>
  <c r="C8" i="1"/>
  <c r="C9" i="1"/>
  <c r="C10" i="1"/>
  <c r="C11" i="1"/>
  <c r="C12" i="1"/>
  <c r="C13" i="1"/>
  <c r="D10" i="3"/>
  <c r="D11" i="3"/>
  <c r="D12" i="3"/>
  <c r="D13" i="3"/>
  <c r="D14" i="3"/>
  <c r="G10" i="3"/>
  <c r="G11" i="3"/>
  <c r="G12" i="3"/>
  <c r="G13" i="3"/>
  <c r="G14" i="3"/>
  <c r="G10" i="10"/>
  <c r="G11" i="10"/>
  <c r="D10" i="10"/>
  <c r="D11" i="10"/>
  <c r="I10" i="10"/>
  <c r="E13" i="1"/>
  <c r="E12" i="1"/>
  <c r="E11" i="1"/>
  <c r="E10" i="1"/>
  <c r="E9" i="1"/>
  <c r="E8" i="1"/>
  <c r="E7" i="1"/>
  <c r="E6" i="1"/>
  <c r="E5" i="1"/>
  <c r="E4" i="1"/>
  <c r="F4" i="1" s="1"/>
  <c r="I5" i="10"/>
  <c r="I6" i="10"/>
  <c r="I7" i="10"/>
  <c r="I8" i="10"/>
  <c r="I9" i="10"/>
  <c r="G5" i="10"/>
  <c r="G6" i="10"/>
  <c r="G7" i="10"/>
  <c r="G9" i="10"/>
  <c r="D9" i="10"/>
  <c r="G8" i="10"/>
  <c r="D8" i="10"/>
  <c r="D7" i="10"/>
  <c r="D6" i="10"/>
  <c r="D5" i="10"/>
  <c r="G5" i="3"/>
  <c r="D9" i="3"/>
  <c r="D8" i="3"/>
  <c r="D7" i="3"/>
  <c r="G6" i="3"/>
  <c r="G7" i="3"/>
  <c r="G8" i="3"/>
  <c r="G9" i="3"/>
  <c r="D6" i="3"/>
  <c r="D5" i="3"/>
  <c r="F5" i="1"/>
  <c r="F6" i="1"/>
  <c r="F8" i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<sst xmlns="http://schemas.openxmlformats.org/spreadsheetml/2006/main" count="1085" uniqueCount="331">
  <si>
    <t>INVENTARIO DE PRODUCTOS</t>
  </si>
  <si>
    <t>CÓDIGO PRODUCTO</t>
  </si>
  <si>
    <t>DESCRIPCIÓN</t>
  </si>
  <si>
    <t>EXISTENCIAS</t>
  </si>
  <si>
    <t>UNIDAD/MEDIDA</t>
  </si>
  <si>
    <t>STOCK MAX</t>
  </si>
  <si>
    <t>STOCK MIN</t>
  </si>
  <si>
    <t>CHOCOLATE SOL</t>
  </si>
  <si>
    <t>LIBRA</t>
  </si>
  <si>
    <t>CLOROX</t>
  </si>
  <si>
    <t>LITRO</t>
  </si>
  <si>
    <t>CREMA COLGATE</t>
  </si>
  <si>
    <t>CAJA X3</t>
  </si>
  <si>
    <t>DETERGENTE FAB</t>
  </si>
  <si>
    <t>KILO X3</t>
  </si>
  <si>
    <t>FABULOSO</t>
  </si>
  <si>
    <t>FRIJOL ROJO</t>
  </si>
  <si>
    <t>KILO</t>
  </si>
  <si>
    <t>HUEVOS BANDEJA</t>
  </si>
  <si>
    <t>BANDEJA 30U</t>
  </si>
  <si>
    <t>JABON COCO VARELA</t>
  </si>
  <si>
    <t>BARRA 300GRAMOS</t>
  </si>
  <si>
    <t>JABON FAB ORIGINAL</t>
  </si>
  <si>
    <t>BARRA</t>
  </si>
  <si>
    <t>JABON LIQUIDO PARA MANOS FIAMME</t>
  </si>
  <si>
    <t>ENVASE</t>
  </si>
  <si>
    <t>ENTRADAS</t>
  </si>
  <si>
    <t>PROVEEDOR</t>
  </si>
  <si>
    <t>EMPLEADO</t>
  </si>
  <si>
    <t>N° FACTURA</t>
  </si>
  <si>
    <t>FECHA</t>
  </si>
  <si>
    <t>CODIGO PRODUCTO</t>
  </si>
  <si>
    <t>DESCRIPCION</t>
  </si>
  <si>
    <t>CANTIDAD</t>
  </si>
  <si>
    <t>ID_PROVEEDOR</t>
  </si>
  <si>
    <t>PERSONA</t>
  </si>
  <si>
    <t>EMPRESA</t>
  </si>
  <si>
    <t>ID_VENDEDOR</t>
  </si>
  <si>
    <t>VENDEDOR</t>
  </si>
  <si>
    <t>FE001</t>
  </si>
  <si>
    <t>COCA-COLA</t>
  </si>
  <si>
    <t>MIGUEL SANTIAGO CASTRO DELGADO</t>
  </si>
  <si>
    <t>FE002</t>
  </si>
  <si>
    <t>BIMBO</t>
  </si>
  <si>
    <t>JOSE MANUEL FLORES CALVO</t>
  </si>
  <si>
    <t>FE003</t>
  </si>
  <si>
    <t>ARIEL</t>
  </si>
  <si>
    <t>FRANCISCO JAVIER GUERRERO MORALES</t>
  </si>
  <si>
    <t>FE004</t>
  </si>
  <si>
    <t>P &amp; G</t>
  </si>
  <si>
    <t>MARIO ANTONIO GALLARDO CRUZ</t>
  </si>
  <si>
    <t>FE005</t>
  </si>
  <si>
    <t>NESTLE</t>
  </si>
  <si>
    <t>DIEGO ANDRES MEDINA RAMIREZ</t>
  </si>
  <si>
    <t>FE006</t>
  </si>
  <si>
    <t>PEPSI</t>
  </si>
  <si>
    <t>OSCAR ANDERSON NUÑEZ SANTOS</t>
  </si>
  <si>
    <t>FE007</t>
  </si>
  <si>
    <t>NESCAFE</t>
  </si>
  <si>
    <t>DARIO FERNANDO PARRA RAMIREZ</t>
  </si>
  <si>
    <t>FE008</t>
  </si>
  <si>
    <t>MAGGI</t>
  </si>
  <si>
    <t>CESAR CAMILO FLORES MARTINEZ</t>
  </si>
  <si>
    <t>FE009</t>
  </si>
  <si>
    <t>COLGATE</t>
  </si>
  <si>
    <t>FRANCISCO ANTONIO SERRANO CARMONA</t>
  </si>
  <si>
    <t>FE010</t>
  </si>
  <si>
    <t>LAYS</t>
  </si>
  <si>
    <t>JUAN GABRIEL GARCIA RUBIO</t>
  </si>
  <si>
    <t>1 FORMA NORMAL</t>
  </si>
  <si>
    <t>STOCK/MAX</t>
  </si>
  <si>
    <t>STOCK/MIN</t>
  </si>
  <si>
    <t>1ER/NOMBRE/PROVEEDOR</t>
  </si>
  <si>
    <t>2DO/NOMBRE/PROVEEDOR</t>
  </si>
  <si>
    <t>1ER/APELLIDO/PROVEEDOR</t>
  </si>
  <si>
    <t>2DO/APELLIDO/PROVEEDOR</t>
  </si>
  <si>
    <t>1ER/NOMBRE/VENDEDOR</t>
  </si>
  <si>
    <t>2DO/NOMBRE/VENDEDOR</t>
  </si>
  <si>
    <t>1ER/APELLIDO/VENDEDOR</t>
  </si>
  <si>
    <t>2DO/APELLIDO/VENDEDOR</t>
  </si>
  <si>
    <t>JUAN</t>
  </si>
  <si>
    <t>ALBERTO</t>
  </si>
  <si>
    <t xml:space="preserve">PONS </t>
  </si>
  <si>
    <t>GIL</t>
  </si>
  <si>
    <t>MIGUEL</t>
  </si>
  <si>
    <t>SANTIAGO</t>
  </si>
  <si>
    <t>CASTRO</t>
  </si>
  <si>
    <t>DELGADO</t>
  </si>
  <si>
    <t>JOSE</t>
  </si>
  <si>
    <t>VICENTE</t>
  </si>
  <si>
    <t>SERRA</t>
  </si>
  <si>
    <t>AGUILAR</t>
  </si>
  <si>
    <t>MANUEL</t>
  </si>
  <si>
    <t>FLORES</t>
  </si>
  <si>
    <t>CALVO</t>
  </si>
  <si>
    <t>UNAI</t>
  </si>
  <si>
    <t>ANDREA</t>
  </si>
  <si>
    <t>PEÑA</t>
  </si>
  <si>
    <t>FRANCISCO</t>
  </si>
  <si>
    <t>JAVIER</t>
  </si>
  <si>
    <t>GUERRERO</t>
  </si>
  <si>
    <t>MORALES</t>
  </si>
  <si>
    <t>BRAYAN</t>
  </si>
  <si>
    <t>ANTONIO</t>
  </si>
  <si>
    <t>JIMENEZ</t>
  </si>
  <si>
    <t>MARIO</t>
  </si>
  <si>
    <t>GALLARDO</t>
  </si>
  <si>
    <t>CRUZ</t>
  </si>
  <si>
    <t>CLAUDIA</t>
  </si>
  <si>
    <t>ADRIANA</t>
  </si>
  <si>
    <t>CASTILLO</t>
  </si>
  <si>
    <t>PEREZ</t>
  </si>
  <si>
    <t>DIEGO</t>
  </si>
  <si>
    <t>ANDRES</t>
  </si>
  <si>
    <t>MEDINA</t>
  </si>
  <si>
    <t>RAMIREZ</t>
  </si>
  <si>
    <t>IVAN</t>
  </si>
  <si>
    <t>ALEJANDRO</t>
  </si>
  <si>
    <t>LEON</t>
  </si>
  <si>
    <t>SOTO</t>
  </si>
  <si>
    <t>OSCAR</t>
  </si>
  <si>
    <t>ANDERSON</t>
  </si>
  <si>
    <t>NUÑEZ</t>
  </si>
  <si>
    <t>SANTOS</t>
  </si>
  <si>
    <t xml:space="preserve">KEVIN </t>
  </si>
  <si>
    <t>ROBERTO</t>
  </si>
  <si>
    <t>SEGURA</t>
  </si>
  <si>
    <t>RODRIGUEZ</t>
  </si>
  <si>
    <t>DARIO</t>
  </si>
  <si>
    <t>FERNANDO</t>
  </si>
  <si>
    <t>PARRA</t>
  </si>
  <si>
    <t>CARLOS</t>
  </si>
  <si>
    <t>MARTIN</t>
  </si>
  <si>
    <t>MORENO</t>
  </si>
  <si>
    <t>HERRERA</t>
  </si>
  <si>
    <t>CESAR</t>
  </si>
  <si>
    <t>CAMILO</t>
  </si>
  <si>
    <t>MARTINEZ</t>
  </si>
  <si>
    <t>DANIEL</t>
  </si>
  <si>
    <t>SERRANO</t>
  </si>
  <si>
    <t>DIAZ</t>
  </si>
  <si>
    <t xml:space="preserve">SERRANO </t>
  </si>
  <si>
    <t>CARMONA</t>
  </si>
  <si>
    <t>RUBIO</t>
  </si>
  <si>
    <t>REYES</t>
  </si>
  <si>
    <t>GABRIEL</t>
  </si>
  <si>
    <t>GARCIA</t>
  </si>
  <si>
    <t>2 FORMA NORMAL</t>
  </si>
  <si>
    <t>PRODUCTO</t>
  </si>
  <si>
    <t>SUPERMERCADO</t>
  </si>
  <si>
    <t>3 FORMA NORMAL</t>
  </si>
  <si>
    <t>CEDULA</t>
  </si>
  <si>
    <t>NOMBRES</t>
  </si>
  <si>
    <t>APELLIDOS</t>
  </si>
  <si>
    <t>SALARIO</t>
  </si>
  <si>
    <t>JUAN ALBERTO</t>
  </si>
  <si>
    <t>PONS GIL</t>
  </si>
  <si>
    <t>JOSE VICENTE</t>
  </si>
  <si>
    <t>SERRA AGUILAR</t>
  </si>
  <si>
    <t>UNAI ANDREA</t>
  </si>
  <si>
    <t>PEÑA CALVO</t>
  </si>
  <si>
    <t xml:space="preserve">BRAYAN ANTONIO </t>
  </si>
  <si>
    <t>JIMENEZ PEÑA</t>
  </si>
  <si>
    <t>CLAUDIA ADRIANA</t>
  </si>
  <si>
    <t>CASTILLO PEREZ</t>
  </si>
  <si>
    <t>IVAN ALEJANDRO</t>
  </si>
  <si>
    <t>LEON SOTO</t>
  </si>
  <si>
    <t>KEVIN ROBERTO</t>
  </si>
  <si>
    <t>SEGURA RODRIGUEZ</t>
  </si>
  <si>
    <t>CARLOS MARTIN</t>
  </si>
  <si>
    <t>MORENO HERRERA</t>
  </si>
  <si>
    <t>DANIEL FERNANDO</t>
  </si>
  <si>
    <t>SERRANO DIAZ</t>
  </si>
  <si>
    <t>JOSE ANTONIO</t>
  </si>
  <si>
    <t>RUBIO REYES</t>
  </si>
  <si>
    <t>MIGUEL SANTIAGO</t>
  </si>
  <si>
    <t>CASTRO DELGADO</t>
  </si>
  <si>
    <t>JOSE MANUEL</t>
  </si>
  <si>
    <t>FLORES CALVO</t>
  </si>
  <si>
    <t xml:space="preserve">FRANCISCO JAVIER </t>
  </si>
  <si>
    <t>GUERRERO MORALES</t>
  </si>
  <si>
    <t>MARIO ANTONIO</t>
  </si>
  <si>
    <t>GALLARDO CRUZ</t>
  </si>
  <si>
    <t>DIEGO ANDRES</t>
  </si>
  <si>
    <t>MEDINA RAMIREZ</t>
  </si>
  <si>
    <t>OSCAR ANDERSON</t>
  </si>
  <si>
    <t>NUÑEZ SANTOS</t>
  </si>
  <si>
    <t>DARIO FERNANDO</t>
  </si>
  <si>
    <t>PARRA RAMIREZ</t>
  </si>
  <si>
    <t>CESAR CAMILO</t>
  </si>
  <si>
    <t>FLORES MARTINEZ</t>
  </si>
  <si>
    <t>FRANCISCO ANTONIO</t>
  </si>
  <si>
    <t>SERRANO CARMONA</t>
  </si>
  <si>
    <t>JUAN GABRIEL</t>
  </si>
  <si>
    <t>GARCIA RUBIO</t>
  </si>
  <si>
    <t>ID</t>
  </si>
  <si>
    <t>Nº</t>
  </si>
  <si>
    <t>TELEFONO</t>
  </si>
  <si>
    <t>DIRECCION</t>
  </si>
  <si>
    <t>E-MAIL</t>
  </si>
  <si>
    <t>CRA. 6A ESTE # 38-66</t>
  </si>
  <si>
    <t>cdangel71@misena.edu.co</t>
  </si>
  <si>
    <t>CRA. 5K BIS # 48L-15 SUR</t>
  </si>
  <si>
    <t>bsariza6@misena.edu.co</t>
  </si>
  <si>
    <t>CRA. 87N # 62B-17 SUR</t>
  </si>
  <si>
    <t>jscristacnho83@misena.edu.co</t>
  </si>
  <si>
    <t>CLL. 30B SUR # 632 ESTE</t>
  </si>
  <si>
    <t>bsdelv@misena.edu.co</t>
  </si>
  <si>
    <t>TRANSVERSAL 74A # 31-71 SUR</t>
  </si>
  <si>
    <t>dsdiaz788@misena.edu.co</t>
  </si>
  <si>
    <t>NICOLAS</t>
  </si>
  <si>
    <t>-</t>
  </si>
  <si>
    <t>CLL. 48-81 SUR</t>
  </si>
  <si>
    <t>nduque83@gmail.com</t>
  </si>
  <si>
    <t>DG. 48S N5H79</t>
  </si>
  <si>
    <t>cafajardo831@misena.edu.co</t>
  </si>
  <si>
    <t>CLL. 71 SUR # 92-46</t>
  </si>
  <si>
    <t>fonsecadayan447@gmail.com</t>
  </si>
  <si>
    <t>CLL. 70C # 79-28 SUR</t>
  </si>
  <si>
    <t>kjgarcia799@misena.edu.co</t>
  </si>
  <si>
    <t>DG. 136 BIS # 3-59 SUR</t>
  </si>
  <si>
    <t>aegarcia272@misena.edu.co</t>
  </si>
  <si>
    <t xml:space="preserve">CLL. 152A # 113-18 </t>
  </si>
  <si>
    <t>jolmer.giraldo@gmail.com</t>
  </si>
  <si>
    <t>CRA. 79F # 52-43 SUR</t>
  </si>
  <si>
    <t>cajimenez220@misena.edu.co</t>
  </si>
  <si>
    <t>CLL. 172A # 8-20</t>
  </si>
  <si>
    <t>oajimenez86@misena.edu.co</t>
  </si>
  <si>
    <t>CRA. 78C 76B 26 SUR</t>
  </si>
  <si>
    <t>wjmedoza27@misena.edu.co</t>
  </si>
  <si>
    <t>CLL. 45 SUR # 72-R43</t>
  </si>
  <si>
    <t>lvmolina245@misena.edu.co</t>
  </si>
  <si>
    <t>CRA 107 D # 64F-28</t>
  </si>
  <si>
    <t>alpinzon319@misena.edu.co</t>
  </si>
  <si>
    <t>SMIT</t>
  </si>
  <si>
    <t>CLL. 74F SUR # 13B-58 ESTE</t>
  </si>
  <si>
    <t>jefer1515.jt@gmail.com</t>
  </si>
  <si>
    <t>CLL. 70A # 11-62</t>
  </si>
  <si>
    <t>bumba@misena.edu.co</t>
  </si>
  <si>
    <t>VEGA</t>
  </si>
  <si>
    <t>CRA. 20 # 62-20 SUR</t>
  </si>
  <si>
    <t>dfvega43@misena.edu.co</t>
  </si>
  <si>
    <t>CLL. 2 # 91-11</t>
  </si>
  <si>
    <t>jsvera307@misena.edu.co</t>
  </si>
  <si>
    <t>CRA. 86C # 0-85 SUR</t>
  </si>
  <si>
    <t>ju18anz@gmail.com</t>
  </si>
  <si>
    <t>SALIDAS</t>
  </si>
  <si>
    <t>CLIENTE</t>
  </si>
  <si>
    <t>ID_CLIENTE</t>
  </si>
  <si>
    <t>FE011</t>
  </si>
  <si>
    <t>FE012</t>
  </si>
  <si>
    <t>FE013</t>
  </si>
  <si>
    <t>1ER/NOMBRE/CLIENTE</t>
  </si>
  <si>
    <t>2DO/NOMBRE/CLIENTE</t>
  </si>
  <si>
    <t>1ER/APELLIDO/CLIENTE</t>
  </si>
  <si>
    <t>2DO/APELLIDO/CLIENTE</t>
  </si>
  <si>
    <t>UMBA</t>
  </si>
  <si>
    <t>CHISABA</t>
  </si>
  <si>
    <t>WILMER</t>
  </si>
  <si>
    <t>JUSETH</t>
  </si>
  <si>
    <t>MENDOZA</t>
  </si>
  <si>
    <t>GARZON</t>
  </si>
  <si>
    <t>ESTIVEN</t>
  </si>
  <si>
    <t>PAEZ</t>
  </si>
  <si>
    <t>CRISTIAN</t>
  </si>
  <si>
    <t>ARCINIEGA</t>
  </si>
  <si>
    <t>DUQUE</t>
  </si>
  <si>
    <t>BARRERA</t>
  </si>
  <si>
    <t>FAJARDO</t>
  </si>
  <si>
    <t>SIERRA</t>
  </si>
  <si>
    <t>JOLMER</t>
  </si>
  <si>
    <t>EMANUEL</t>
  </si>
  <si>
    <t>GIRALDO</t>
  </si>
  <si>
    <t>ENCALADA</t>
  </si>
  <si>
    <t>SEBASTIAN</t>
  </si>
  <si>
    <t>VERA</t>
  </si>
  <si>
    <t>BARAHONA</t>
  </si>
  <si>
    <t>ZAMORA</t>
  </si>
  <si>
    <t>GAMBA</t>
  </si>
  <si>
    <t>FACTURA</t>
  </si>
  <si>
    <t>CODIGO PRODUCTO/ID_PROVEEDOR</t>
  </si>
  <si>
    <t>N° FACTURA/CODIGO PRODUCTO</t>
  </si>
  <si>
    <t>ESTADO</t>
  </si>
  <si>
    <t>ACTIVO</t>
  </si>
  <si>
    <t>ALMACENADO</t>
  </si>
  <si>
    <t>DAVID</t>
  </si>
  <si>
    <t>BRYAN</t>
  </si>
  <si>
    <t>STEVE</t>
  </si>
  <si>
    <t>JULIAN</t>
  </si>
  <si>
    <t>STIVEN</t>
  </si>
  <si>
    <t>DAYAN</t>
  </si>
  <si>
    <t>STEVEN</t>
  </si>
  <si>
    <t>KEVIN</t>
  </si>
  <si>
    <t>LAURA</t>
  </si>
  <si>
    <t>VANESSA</t>
  </si>
  <si>
    <t>LEONARDO</t>
  </si>
  <si>
    <t>1ER_NOMBRE</t>
  </si>
  <si>
    <t>2DO_NOMBRE</t>
  </si>
  <si>
    <t>1ER_APELLIDO</t>
  </si>
  <si>
    <t>2DO_APELLIDO</t>
  </si>
  <si>
    <t>ANGEL</t>
  </si>
  <si>
    <t>OLIVEROS</t>
  </si>
  <si>
    <t>ARIZA</t>
  </si>
  <si>
    <t>VALBUENA</t>
  </si>
  <si>
    <t>CRISTANCHO</t>
  </si>
  <si>
    <t>VALENCIA</t>
  </si>
  <si>
    <t>FONSECA</t>
  </si>
  <si>
    <t>CASTIBLANCO</t>
  </si>
  <si>
    <t>ARCINIEGAS</t>
  </si>
  <si>
    <t>VELASQUEZ</t>
  </si>
  <si>
    <t>MOLINA</t>
  </si>
  <si>
    <t>PINZON</t>
  </si>
  <si>
    <t>BENITEZ</t>
  </si>
  <si>
    <t>TORRES</t>
  </si>
  <si>
    <t>JEFERSON</t>
  </si>
  <si>
    <t>HAMBERSON</t>
  </si>
  <si>
    <t>DEL</t>
  </si>
  <si>
    <t>VALLE</t>
  </si>
  <si>
    <t>TIPO DOCUMENTO</t>
  </si>
  <si>
    <t>ID_TIPO_DOCUMENTO</t>
  </si>
  <si>
    <t>TD001</t>
  </si>
  <si>
    <t>TD002</t>
  </si>
  <si>
    <t>TD003</t>
  </si>
  <si>
    <t>TD004</t>
  </si>
  <si>
    <t>TARJETA DE IDENTIDAD</t>
  </si>
  <si>
    <t>CEDULA DE CIUDADANIA</t>
  </si>
  <si>
    <t>CEDULA DE EXTRANJERIA</t>
  </si>
  <si>
    <t>PASAPORTE</t>
  </si>
  <si>
    <t>N° FACTURA/ID_VENDEDOR</t>
  </si>
  <si>
    <t>CODIGO PRODUCTO/ID_CLIENTE</t>
  </si>
  <si>
    <t>ID_CLIENTE/ID_TIPO_DOCUMENTO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</si>
</sst>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240A]\ * #,##0_-;\-[$$-240A]\ * #,##0_-;_-[$$-240A]\ * &quot;-&quot;??_-;_-@_-"/>
    <numFmt numFmtId="165" formatCode="_-[$$-240A]\ * #,##0_-;\-[$$-240A]\ * #,##0_-;_-[$$-240A]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14" fontId="0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4" fontId="0" fillId="0" borderId="8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4" xfId="0" applyNumberFormat="1" applyFill="1" applyBorder="1" applyAlignment="1">
      <alignment horizontal="center" vertical="top" wrapText="1"/>
    </xf>
    <xf numFmtId="0" fontId="5" fillId="16" borderId="5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6" borderId="8" xfId="0" applyFont="1" applyFill="1" applyBorder="1" applyAlignment="1">
      <alignment horizontal="center" vertical="top" wrapText="1"/>
    </xf>
    <xf numFmtId="0" fontId="5" fillId="5" borderId="1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top" wrapText="1"/>
    </xf>
    <xf numFmtId="0" fontId="0" fillId="6" borderId="5" xfId="0" applyFont="1" applyFill="1" applyBorder="1" applyAlignment="1">
      <alignment horizontal="center" vertical="center" wrapText="1"/>
    </xf>
    <xf numFmtId="0" fontId="5" fillId="13" borderId="1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14" fontId="0" fillId="6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14" fontId="0" fillId="6" borderId="8" xfId="0" applyNumberFormat="1" applyFont="1" applyFill="1" applyBorder="1" applyAlignment="1">
      <alignment horizontal="center" vertical="top" wrapText="1"/>
    </xf>
    <xf numFmtId="14" fontId="0" fillId="0" borderId="8" xfId="0" applyNumberFormat="1" applyFont="1" applyBorder="1" applyAlignment="1">
      <alignment horizontal="center" vertical="top" wrapText="1"/>
    </xf>
    <xf numFmtId="14" fontId="0" fillId="0" borderId="15" xfId="0" applyNumberFormat="1" applyFont="1" applyBorder="1" applyAlignment="1">
      <alignment horizontal="center" vertical="top" wrapText="1"/>
    </xf>
    <xf numFmtId="0" fontId="0" fillId="6" borderId="14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6" borderId="2" xfId="0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16" borderId="14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5" fillId="23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5" borderId="1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28" borderId="2" xfId="0" applyFill="1" applyBorder="1" applyAlignment="1">
      <alignment horizontal="center"/>
    </xf>
  </cellXfs>
  <cellStyles count="1">
    <cellStyle name="Normal" xfId="0" builtinId="0"/>
  </cellStyles>
  <dxfs count="11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d/m/yyyy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_-[$$-240A]\ * #,##0_-;\-[$$-240A]\ * #,##0_-;_-[$$-240A]\ 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F13" totalsRowShown="0" headerRowDxfId="118" dataDxfId="116" headerRowBorderDxfId="117" tableBorderDxfId="115" totalsRowBorderDxfId="114">
  <autoFilter ref="A3:F13"/>
  <tableColumns count="6">
    <tableColumn id="1" name="CÓDIGO PRODUCTO" dataDxfId="113"/>
    <tableColumn id="2" name="DESCRIPCIÓN" dataDxfId="112"/>
    <tableColumn id="3" name="EXISTENCIAS" dataDxfId="111">
      <calculatedColumnFormula>IFERROR(VLOOKUP(A4,entradas,3,FALSE)-VLOOKUP(A4,salidas,3,FALSE),(" "))</calculatedColumnFormula>
    </tableColumn>
    <tableColumn id="4" name="UNIDAD/MEDIDA" dataDxfId="110"/>
    <tableColumn id="5" name="STOCK MAX" dataDxfId="109">
      <calculatedColumnFormula>Tabla1[[#This Row],[EXISTENCIAS]]</calculatedColumnFormula>
    </tableColumn>
    <tableColumn id="6" name="STOCK MIN" dataDxfId="108">
      <calculatedColumnFormula>INT(Tabla1[[#This Row],[STOCK MAX]]/2)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4:J14" totalsRowShown="0" headerRowDxfId="107" dataDxfId="106" tableBorderDxfId="105">
  <autoFilter ref="A4:J14"/>
  <tableColumns count="10">
    <tableColumn id="1" name="N° FACTURA" dataDxfId="104"/>
    <tableColumn id="2" name="FECHA" dataDxfId="103"/>
    <tableColumn id="3" name="CODIGO PRODUCTO" dataDxfId="102"/>
    <tableColumn id="4" name="DESCRIPCION" dataDxfId="101"/>
    <tableColumn id="5" name="CANTIDAD" dataDxfId="100"/>
    <tableColumn id="6" name="ID_PROVEEDOR" dataDxfId="99"/>
    <tableColumn id="7" name="PERSONA" dataDxfId="98">
      <calculatedColumnFormula>IFERROR(CONCATENATE(VLOOKUP(F5,proveedorr,2,FALSE),(" "),(VLOOKUP(F5,proveedorr,3,FALSE))),(" "))</calculatedColumnFormula>
    </tableColumn>
    <tableColumn id="8" name="EMPRESA" dataDxfId="97"/>
    <tableColumn id="9" name="ID_VENDEDOR" dataDxfId="96"/>
    <tableColumn id="10" name="VENDEDOR" dataDxfId="95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8" name="Tabla49" displayName="Tabla49" ref="A24:R34" totalsRowShown="0" headerRowDxfId="94" dataDxfId="93" tableBorderDxfId="92">
  <tableColumns count="18">
    <tableColumn id="1" name="N° FACTURA" dataDxfId="91"/>
    <tableColumn id="2" name="FECHA" dataDxfId="90"/>
    <tableColumn id="3" name="CODIGO PRODUCTO" dataDxfId="89"/>
    <tableColumn id="4" name="DESCRIPCION" dataDxfId="88">
      <calculatedColumnFormula>IFERROR(VLOOKUP(C25,inventarior,2,FALSE),(" "))</calculatedColumnFormula>
    </tableColumn>
    <tableColumn id="5" name="CANTIDAD" dataDxfId="87"/>
    <tableColumn id="17" name="STOCK/MAX" dataDxfId="86"/>
    <tableColumn id="18" name="STOCK/MIN" dataDxfId="85"/>
    <tableColumn id="6" name="ID_PROVEEDOR" dataDxfId="84"/>
    <tableColumn id="12" name="1ER/NOMBRE/PROVEEDOR" dataDxfId="83"/>
    <tableColumn id="11" name="2DO/NOMBRE/PROVEEDOR" dataDxfId="82"/>
    <tableColumn id="13" name="1ER/APELLIDO/PROVEEDOR" dataDxfId="81"/>
    <tableColumn id="7" name="2DO/APELLIDO/PROVEEDOR" dataDxfId="80"/>
    <tableColumn id="8" name="EMPRESA" dataDxfId="79">
      <calculatedColumnFormula>IFERROR(VLOOKUP(H25,proveedorr,4,FALSE),(" "))</calculatedColumnFormula>
    </tableColumn>
    <tableColumn id="9" name="ID_VENDEDOR" dataDxfId="78"/>
    <tableColumn id="10" name="1ER/NOMBRE/VENDEDOR" dataDxfId="77"/>
    <tableColumn id="14" name="2DO/NOMBRE/VENDEDOR" dataDxfId="76"/>
    <tableColumn id="15" name="1ER/APELLIDO/VENDEDOR" dataDxfId="75"/>
    <tableColumn id="16" name="2DO/APELLIDO/VENDEDOR" dataDxfId="7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E11" totalsRowShown="0" headerRowDxfId="73" dataDxfId="71" headerRowBorderDxfId="72" tableBorderDxfId="70" totalsRowBorderDxfId="69">
  <autoFilter ref="A1:E11"/>
  <tableColumns count="5">
    <tableColumn id="1" name="CEDULA" dataDxfId="68"/>
    <tableColumn id="2" name="NOMBRES" dataDxfId="67"/>
    <tableColumn id="3" name="APELLIDOS" dataDxfId="66"/>
    <tableColumn id="4" name="EMPRESA" dataDxfId="65"/>
    <tableColumn id="5" name="SALARIO" dataDxfId="64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D11" totalsRowShown="0" headerRowDxfId="63" dataDxfId="61" headerRowBorderDxfId="62" tableBorderDxfId="60" totalsRowBorderDxfId="59">
  <autoFilter ref="A1:D11"/>
  <tableColumns count="4">
    <tableColumn id="1" name="CEDULA" dataDxfId="58"/>
    <tableColumn id="2" name="NOMBRES" dataDxfId="57"/>
    <tableColumn id="3" name="APELLIDOS" dataDxfId="56"/>
    <tableColumn id="4" name="SALARIO" dataDxfId="55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1:I22" totalsRowShown="0" headerRowDxfId="54" dataDxfId="52" headerRowBorderDxfId="53" tableBorderDxfId="51" totalsRowBorderDxfId="50">
  <autoFilter ref="A1:I22"/>
  <tableColumns count="9">
    <tableColumn id="1" name="ID" dataDxfId="49"/>
    <tableColumn id="2" name="Nº" dataDxfId="48"/>
    <tableColumn id="8" name="1ER_NOMBRE" dataDxfId="10"/>
    <tableColumn id="3" name="2DO_NOMBRE" dataDxfId="47"/>
    <tableColumn id="9" name="1ER_APELLIDO" dataDxfId="9"/>
    <tableColumn id="4" name="2DO_APELLIDO" dataDxfId="46"/>
    <tableColumn id="5" name="TELEFONO" dataDxfId="45"/>
    <tableColumn id="6" name="DIRECCION" dataDxfId="44"/>
    <tableColumn id="7" name="E-MAIL" dataDxfId="43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5" name="Tabla46" displayName="Tabla46" ref="A4:I14" totalsRowShown="0" headerRowDxfId="42" dataDxfId="41" tableBorderDxfId="40">
  <autoFilter ref="A4:I14"/>
  <tableColumns count="9">
    <tableColumn id="1" name="N° FACTURA" dataDxfId="39"/>
    <tableColumn id="2" name="FECHA" dataDxfId="38"/>
    <tableColumn id="3" name="CODIGO PRODUCTO" dataDxfId="37"/>
    <tableColumn id="4" name="DESCRIPCION" dataDxfId="36">
      <calculatedColumnFormula>IFERROR(VLOOKUP(C5,inventarior,2,FALSE),(" "))</calculatedColumnFormula>
    </tableColumn>
    <tableColumn id="5" name="CANTIDAD" dataDxfId="35"/>
    <tableColumn id="7" name="ID_VENDEDOR" dataDxfId="34">
      <calculatedColumnFormula>IFERROR(CONCATENATE(VLOOKUP(#REF!,proveedorr,2,FALSE),(" "),(VLOOKUP(#REF!,proveedorr,3,FALSE))),(" "))</calculatedColumnFormula>
    </tableColumn>
    <tableColumn id="8" name="VENDEDOR" dataDxfId="33">
      <calculatedColumnFormula>IFERROR(CONCATENATE(VLOOKUP(F5,empleadosr,2,FALSE),(" "),(VLOOKUP(F5,empleadosr,3,FALSE))),(" "))</calculatedColumnFormula>
    </tableColumn>
    <tableColumn id="9" name="ID_CLIENTE" dataDxfId="32"/>
    <tableColumn id="10" name="CLIENTE" dataDxfId="31">
      <calculatedColumnFormula>IFERROR(CONCATENATE(VLOOKUP(H5,clientesr,3,FALSE),(" "),(VLOOKUP(H5,clientesr,4,FALSE))),(" "))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9" name="Tabla4910" displayName="Tabla4910" ref="A19:Q29" totalsRowShown="0" headerRowDxfId="30" dataDxfId="29" tableBorderDxfId="28">
  <tableColumns count="17">
    <tableColumn id="1" name="N° FACTURA" dataDxfId="27"/>
    <tableColumn id="2" name="FECHA" dataDxfId="26"/>
    <tableColumn id="3" name="CODIGO PRODUCTO" dataDxfId="25"/>
    <tableColumn id="4" name="DESCRIPCION" dataDxfId="24">
      <calculatedColumnFormula>IFERROR(VLOOKUP(C20,inventarior,2,FALSE),(" "))</calculatedColumnFormula>
    </tableColumn>
    <tableColumn id="5" name="CANTIDAD" dataDxfId="23"/>
    <tableColumn id="17" name="STOCK/MAX" dataDxfId="22"/>
    <tableColumn id="18" name="STOCK/MIN" dataDxfId="21"/>
    <tableColumn id="6" name="ID_VENDEDOR" dataDxfId="20"/>
    <tableColumn id="12" name="1ER/NOMBRE/VENDEDOR" dataDxfId="19"/>
    <tableColumn id="11" name="2DO/NOMBRE/VENDEDOR" dataDxfId="18"/>
    <tableColumn id="13" name="1ER/APELLIDO/VENDEDOR" dataDxfId="17"/>
    <tableColumn id="7" name="2DO/APELLIDO/VENDEDOR" dataDxfId="16"/>
    <tableColumn id="9" name="ID_CLIENTE" dataDxfId="15"/>
    <tableColumn id="10" name="1ER/NOMBRE/CLIENTE" dataDxfId="14"/>
    <tableColumn id="14" name="2DO/NOMBRE/CLIENTE" dataDxfId="13"/>
    <tableColumn id="15" name="1ER/APELLIDO/CLIENTE" dataDxfId="12"/>
    <tableColumn id="16" name="2DO/APELLIDO/CLIENTE" dataDxfId="1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E17" sqref="E17"/>
    </sheetView>
  </sheetViews>
  <sheetFormatPr baseColWidth="10" defaultColWidth="11.42578125" defaultRowHeight="15" x14ac:dyDescent="0.25"/>
  <cols>
    <col min="1" max="1" width="16" customWidth="1"/>
    <col min="2" max="2" width="38" customWidth="1"/>
    <col min="3" max="3" width="16.85546875" customWidth="1"/>
    <col min="4" max="4" width="21.85546875" customWidth="1"/>
    <col min="5" max="5" width="16.7109375" customWidth="1"/>
    <col min="6" max="6" width="15.85546875" customWidth="1"/>
  </cols>
  <sheetData>
    <row r="1" spans="1:6" x14ac:dyDescent="0.25">
      <c r="A1" s="91" t="s">
        <v>0</v>
      </c>
      <c r="B1" s="92"/>
      <c r="C1" s="92"/>
      <c r="D1" s="92"/>
      <c r="E1" s="92"/>
      <c r="F1" s="93"/>
    </row>
    <row r="2" spans="1:6" x14ac:dyDescent="0.25">
      <c r="A2" s="94"/>
      <c r="B2" s="95"/>
      <c r="C2" s="95"/>
      <c r="D2" s="95"/>
      <c r="E2" s="95"/>
      <c r="F2" s="96"/>
    </row>
    <row r="3" spans="1:6" ht="30.75" customHeight="1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 spans="1:6" x14ac:dyDescent="0.25">
      <c r="A4" s="5">
        <v>36001</v>
      </c>
      <c r="B4" s="1" t="s">
        <v>7</v>
      </c>
      <c r="C4" s="1">
        <f t="shared" ref="C4:C13" si="0">IFERROR(VLOOKUP(A4,entradas,3,FALSE)-VLOOKUP(A4,salidas,3,FALSE),(" "))</f>
        <v>18</v>
      </c>
      <c r="D4" s="1" t="s">
        <v>8</v>
      </c>
      <c r="E4" s="1">
        <f>INT(35)</f>
        <v>35</v>
      </c>
      <c r="F4" s="6">
        <f>INT(Tabla1[[#This Row],[STOCK MAX]]/2)</f>
        <v>17</v>
      </c>
    </row>
    <row r="5" spans="1:6" x14ac:dyDescent="0.25">
      <c r="A5" s="5">
        <v>36002</v>
      </c>
      <c r="B5" s="1" t="s">
        <v>9</v>
      </c>
      <c r="C5" s="1">
        <f t="shared" si="0"/>
        <v>9</v>
      </c>
      <c r="D5" s="1" t="s">
        <v>10</v>
      </c>
      <c r="E5" s="1">
        <f>INT(20)</f>
        <v>20</v>
      </c>
      <c r="F5" s="6">
        <f>INT(Tabla1[[#This Row],[STOCK MAX]]/2)</f>
        <v>10</v>
      </c>
    </row>
    <row r="6" spans="1:6" x14ac:dyDescent="0.25">
      <c r="A6" s="5">
        <v>36003</v>
      </c>
      <c r="B6" s="1" t="s">
        <v>11</v>
      </c>
      <c r="C6" s="1">
        <f t="shared" si="0"/>
        <v>22</v>
      </c>
      <c r="D6" s="1" t="s">
        <v>12</v>
      </c>
      <c r="E6" s="1">
        <f>INT(10)</f>
        <v>10</v>
      </c>
      <c r="F6" s="6">
        <f>INT(Tabla1[[#This Row],[STOCK MAX]]/2)</f>
        <v>5</v>
      </c>
    </row>
    <row r="7" spans="1:6" x14ac:dyDescent="0.25">
      <c r="A7" s="5">
        <v>36004</v>
      </c>
      <c r="B7" s="1" t="s">
        <v>13</v>
      </c>
      <c r="C7" s="1">
        <f t="shared" si="0"/>
        <v>13</v>
      </c>
      <c r="D7" s="1" t="s">
        <v>14</v>
      </c>
      <c r="E7" s="1">
        <f>INT(20)</f>
        <v>20</v>
      </c>
      <c r="F7" s="6">
        <f>INT(Tabla1[[#This Row],[STOCK MAX]]/2)</f>
        <v>10</v>
      </c>
    </row>
    <row r="8" spans="1:6" x14ac:dyDescent="0.25">
      <c r="A8" s="5">
        <v>36005</v>
      </c>
      <c r="B8" s="1" t="s">
        <v>15</v>
      </c>
      <c r="C8" s="1">
        <f t="shared" si="0"/>
        <v>11</v>
      </c>
      <c r="D8" s="1" t="s">
        <v>10</v>
      </c>
      <c r="E8" s="1">
        <f>INT(40)</f>
        <v>40</v>
      </c>
      <c r="F8" s="6">
        <f>INT(Tabla1[[#This Row],[STOCK MAX]]/2)</f>
        <v>20</v>
      </c>
    </row>
    <row r="9" spans="1:6" x14ac:dyDescent="0.25">
      <c r="A9" s="5">
        <v>36006</v>
      </c>
      <c r="B9" s="1" t="s">
        <v>16</v>
      </c>
      <c r="C9" s="1">
        <f t="shared" si="0"/>
        <v>9</v>
      </c>
      <c r="D9" s="1" t="s">
        <v>17</v>
      </c>
      <c r="E9" s="1">
        <f>INT(25)</f>
        <v>25</v>
      </c>
      <c r="F9" s="6">
        <f>INT(Tabla1[[#This Row],[STOCK MAX]]/2)</f>
        <v>12</v>
      </c>
    </row>
    <row r="10" spans="1:6" x14ac:dyDescent="0.25">
      <c r="A10" s="5">
        <v>36007</v>
      </c>
      <c r="B10" s="1" t="s">
        <v>18</v>
      </c>
      <c r="C10" s="1">
        <f t="shared" si="0"/>
        <v>7</v>
      </c>
      <c r="D10" s="1" t="s">
        <v>19</v>
      </c>
      <c r="E10" s="1">
        <f>INT(10)</f>
        <v>10</v>
      </c>
      <c r="F10" s="6">
        <f>INT(Tabla1[[#This Row],[STOCK MAX]]/2)</f>
        <v>5</v>
      </c>
    </row>
    <row r="11" spans="1:6" x14ac:dyDescent="0.25">
      <c r="A11" s="5">
        <v>36008</v>
      </c>
      <c r="B11" s="1" t="s">
        <v>20</v>
      </c>
      <c r="C11" s="1">
        <f t="shared" si="0"/>
        <v>0</v>
      </c>
      <c r="D11" s="1" t="s">
        <v>21</v>
      </c>
      <c r="E11" s="1">
        <f>INT(20)</f>
        <v>20</v>
      </c>
      <c r="F11" s="6">
        <f>INT(Tabla1[[#This Row],[STOCK MAX]]/2)</f>
        <v>10</v>
      </c>
    </row>
    <row r="12" spans="1:6" x14ac:dyDescent="0.25">
      <c r="A12" s="5">
        <v>36009</v>
      </c>
      <c r="B12" s="1" t="s">
        <v>22</v>
      </c>
      <c r="C12" s="1">
        <f t="shared" si="0"/>
        <v>0</v>
      </c>
      <c r="D12" s="1" t="s">
        <v>23</v>
      </c>
      <c r="E12" s="1">
        <f>INT(13)</f>
        <v>13</v>
      </c>
      <c r="F12" s="6">
        <f>INT(Tabla1[[#This Row],[STOCK MAX]]/2)</f>
        <v>6</v>
      </c>
    </row>
    <row r="13" spans="1:6" x14ac:dyDescent="0.25">
      <c r="A13" s="7">
        <v>36010</v>
      </c>
      <c r="B13" s="8" t="s">
        <v>24</v>
      </c>
      <c r="C13" s="8">
        <f t="shared" si="0"/>
        <v>0</v>
      </c>
      <c r="D13" s="8" t="s">
        <v>25</v>
      </c>
      <c r="E13" s="8">
        <f>INT(12)</f>
        <v>12</v>
      </c>
      <c r="F13" s="9">
        <f>INT(Tabla1[[#This Row],[STOCK MAX]]/2)</f>
        <v>6</v>
      </c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</sheetData>
  <mergeCells count="1">
    <mergeCell ref="A1:F2"/>
  </mergeCells>
  <conditionalFormatting sqref="C4">
    <cfRule type="cellIs" dxfId="8" priority="8" operator="lessThan">
      <formula>17</formula>
    </cfRule>
    <cfRule type="cellIs" dxfId="7" priority="9" operator="greaterThan">
      <formula>35</formula>
    </cfRule>
  </conditionalFormatting>
  <conditionalFormatting sqref="C5">
    <cfRule type="cellIs" dxfId="6" priority="6" operator="lessThan">
      <formula>10</formula>
    </cfRule>
    <cfRule type="cellIs" dxfId="5" priority="7" operator="greaterThan">
      <formula>20</formula>
    </cfRule>
  </conditionalFormatting>
  <conditionalFormatting sqref="C6">
    <cfRule type="cellIs" dxfId="4" priority="3" operator="lessThan">
      <formula>5</formula>
    </cfRule>
    <cfRule type="cellIs" dxfId="3" priority="4" operator="greaterThan">
      <formula>10</formula>
    </cfRule>
    <cfRule type="cellIs" dxfId="2" priority="5" operator="greaterThan">
      <formula>20</formula>
    </cfRule>
  </conditionalFormatting>
  <conditionalFormatting sqref="C7">
    <cfRule type="cellIs" dxfId="1" priority="1" operator="lessThan">
      <formula>10</formula>
    </cfRule>
    <cfRule type="cellIs" dxfId="0" priority="2" operator="greaterThan">
      <formula>20</formula>
    </cfRule>
  </conditionalFormatting>
  <dataValidations count="2">
    <dataValidation type="list" allowBlank="1" showInputMessage="1" showErrorMessage="1" sqref="D4:D13">
      <formula1>"LIBRA,LITRO,CAJA X3,KILO X3,KILO,BANDEJA 30U,BARRA 300GRAMOS,BARRA,ENVASE,BARRA X3,500 MILILITROS,350 MILILITROS,250 GRAMOS"</formula1>
    </dataValidation>
    <dataValidation type="list" allowBlank="1" showInputMessage="1" showErrorMessage="1" sqref="B4:B13">
      <formula1>"CHOCOLATE SOL,CLOROX,CREMA COLGATE,DETERGENTE FAB,FABULOSO,FRIJOL ROJO,HUEVOS BANDEJA,JABON COCO VARELA,JABON FAB ORIGINAL,JABON LIQUIDO PARA MANOS FIAMME,JABON PROTEX FRESH,LENTEJAS,LISTERINE FRESH BURST,SHAMPOO SAVITAL,SPAGUETTI DORIA"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topLeftCell="A80" zoomScale="70" zoomScaleNormal="70" workbookViewId="0">
      <selection activeCell="E203" sqref="A186:E203"/>
    </sheetView>
  </sheetViews>
  <sheetFormatPr baseColWidth="10" defaultColWidth="11.42578125" defaultRowHeight="15" x14ac:dyDescent="0.25"/>
  <cols>
    <col min="1" max="1" width="28" customWidth="1"/>
    <col min="2" max="2" width="31.42578125" customWidth="1"/>
    <col min="3" max="3" width="42.85546875" customWidth="1"/>
    <col min="4" max="4" width="39.5703125" customWidth="1"/>
    <col min="5" max="5" width="33.85546875" customWidth="1"/>
    <col min="6" max="6" width="19.42578125" customWidth="1"/>
    <col min="7" max="7" width="41.85546875" customWidth="1"/>
    <col min="8" max="8" width="35.28515625" customWidth="1"/>
    <col min="9" max="9" width="36" customWidth="1"/>
    <col min="10" max="10" width="44.140625" customWidth="1"/>
    <col min="11" max="11" width="34" customWidth="1"/>
    <col min="12" max="12" width="38.28515625" customWidth="1"/>
    <col min="13" max="13" width="35.28515625" customWidth="1"/>
    <col min="14" max="14" width="34.7109375" customWidth="1"/>
    <col min="15" max="15" width="33" customWidth="1"/>
    <col min="16" max="16" width="34" customWidth="1"/>
    <col min="17" max="17" width="32.140625" customWidth="1"/>
    <col min="18" max="18" width="32" customWidth="1"/>
  </cols>
  <sheetData>
    <row r="1" spans="1:10" x14ac:dyDescent="0.25">
      <c r="A1" s="113" t="s">
        <v>26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</row>
    <row r="3" spans="1:10" x14ac:dyDescent="0.25">
      <c r="A3" s="114"/>
      <c r="B3" s="115"/>
      <c r="C3" s="115"/>
      <c r="D3" s="115"/>
      <c r="E3" s="115"/>
      <c r="F3" s="116"/>
      <c r="G3" s="117" t="s">
        <v>27</v>
      </c>
      <c r="H3" s="118"/>
      <c r="I3" s="117" t="s">
        <v>28</v>
      </c>
      <c r="J3" s="118"/>
    </row>
    <row r="4" spans="1:10" x14ac:dyDescent="0.25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</row>
    <row r="5" spans="1:10" ht="14.25" customHeight="1" x14ac:dyDescent="0.25">
      <c r="A5" s="13" t="s">
        <v>39</v>
      </c>
      <c r="B5" s="21">
        <v>43578</v>
      </c>
      <c r="C5" s="13">
        <v>36001</v>
      </c>
      <c r="D5" s="13" t="str">
        <f t="shared" ref="D5:D14" si="0">IFERROR(VLOOKUP(C5,inventarior,2,FALSE),(" "))</f>
        <v>CHOCOLATE SOL</v>
      </c>
      <c r="E5" s="13">
        <v>20</v>
      </c>
      <c r="F5" s="27">
        <v>13274869</v>
      </c>
      <c r="G5" s="13" t="str">
        <f t="shared" ref="G5:G14" si="1">IFERROR(CONCATENATE(VLOOKUP(F5,proveedorr,2,FALSE),(" "),(VLOOKUP(F5,proveedorr,3,FALSE))),(" "))</f>
        <v>JUAN ALBERTO PONS GIL</v>
      </c>
      <c r="H5" s="27" t="s">
        <v>40</v>
      </c>
      <c r="I5" s="13">
        <v>50726189</v>
      </c>
      <c r="J5" s="13" t="s">
        <v>41</v>
      </c>
    </row>
    <row r="6" spans="1:10" ht="14.25" customHeight="1" x14ac:dyDescent="0.25">
      <c r="A6" s="13" t="s">
        <v>42</v>
      </c>
      <c r="B6" s="21">
        <v>43578</v>
      </c>
      <c r="C6" s="13">
        <v>36002</v>
      </c>
      <c r="D6" s="13" t="str">
        <f t="shared" si="0"/>
        <v>CLOROX</v>
      </c>
      <c r="E6" s="13">
        <v>20</v>
      </c>
      <c r="F6" s="27">
        <v>16352709</v>
      </c>
      <c r="G6" s="13" t="str">
        <f t="shared" si="1"/>
        <v>JOSE VICENTE SERRA AGUILAR</v>
      </c>
      <c r="H6" s="27" t="s">
        <v>43</v>
      </c>
      <c r="I6" s="13">
        <v>65430829</v>
      </c>
      <c r="J6" s="13" t="s">
        <v>44</v>
      </c>
    </row>
    <row r="7" spans="1:10" ht="14.25" customHeight="1" x14ac:dyDescent="0.25">
      <c r="A7" s="13" t="s">
        <v>45</v>
      </c>
      <c r="B7" s="21">
        <v>43578</v>
      </c>
      <c r="C7" s="13">
        <v>36003</v>
      </c>
      <c r="D7" s="13" t="str">
        <f t="shared" si="0"/>
        <v>CREMA COLGATE</v>
      </c>
      <c r="E7" s="13">
        <v>25</v>
      </c>
      <c r="F7" s="27">
        <v>31457960</v>
      </c>
      <c r="G7" s="13" t="str">
        <f t="shared" si="1"/>
        <v>UNAI ANDREA PEÑA CALVO</v>
      </c>
      <c r="H7" s="27" t="s">
        <v>46</v>
      </c>
      <c r="I7" s="13">
        <v>31567490</v>
      </c>
      <c r="J7" s="13" t="s">
        <v>47</v>
      </c>
    </row>
    <row r="8" spans="1:10" ht="15" customHeight="1" x14ac:dyDescent="0.25">
      <c r="A8" s="13" t="s">
        <v>48</v>
      </c>
      <c r="B8" s="21">
        <v>43579</v>
      </c>
      <c r="C8" s="13">
        <v>36004</v>
      </c>
      <c r="D8" s="13" t="str">
        <f t="shared" si="0"/>
        <v>DETERGENTE FAB</v>
      </c>
      <c r="E8" s="13">
        <v>17</v>
      </c>
      <c r="F8" s="27">
        <v>69320715</v>
      </c>
      <c r="G8" s="13" t="str">
        <f t="shared" si="1"/>
        <v>BRAYAN ANTONIO  JIMENEZ PEÑA</v>
      </c>
      <c r="H8" s="27" t="s">
        <v>49</v>
      </c>
      <c r="I8" s="13">
        <v>48795321</v>
      </c>
      <c r="J8" s="13" t="s">
        <v>50</v>
      </c>
    </row>
    <row r="9" spans="1:10" ht="15" customHeight="1" x14ac:dyDescent="0.25">
      <c r="A9" s="13" t="s">
        <v>51</v>
      </c>
      <c r="B9" s="21">
        <v>43580</v>
      </c>
      <c r="C9" s="13">
        <v>36005</v>
      </c>
      <c r="D9" s="13" t="str">
        <f t="shared" si="0"/>
        <v>FABULOSO</v>
      </c>
      <c r="E9" s="13">
        <v>16</v>
      </c>
      <c r="F9" s="27">
        <v>27056139</v>
      </c>
      <c r="G9" s="13" t="str">
        <f t="shared" si="1"/>
        <v>CLAUDIA ADRIANA CASTILLO PEREZ</v>
      </c>
      <c r="H9" s="27" t="s">
        <v>52</v>
      </c>
      <c r="I9" s="13">
        <v>75049263</v>
      </c>
      <c r="J9" s="13" t="s">
        <v>53</v>
      </c>
    </row>
    <row r="10" spans="1:10" x14ac:dyDescent="0.25">
      <c r="A10" s="13" t="s">
        <v>54</v>
      </c>
      <c r="B10" s="21">
        <v>43581</v>
      </c>
      <c r="C10" s="13">
        <v>36006</v>
      </c>
      <c r="D10" s="13" t="str">
        <f t="shared" si="0"/>
        <v>FRIJOL ROJO</v>
      </c>
      <c r="E10" s="13">
        <v>15</v>
      </c>
      <c r="F10" s="27">
        <v>40987521</v>
      </c>
      <c r="G10" s="20" t="str">
        <f t="shared" si="1"/>
        <v>IVAN ALEJANDRO LEON SOTO</v>
      </c>
      <c r="H10" s="27" t="s">
        <v>55</v>
      </c>
      <c r="I10" s="13">
        <v>29482153</v>
      </c>
      <c r="J10" s="13" t="s">
        <v>56</v>
      </c>
    </row>
    <row r="11" spans="1:10" ht="15" customHeight="1" x14ac:dyDescent="0.25">
      <c r="A11" s="13" t="s">
        <v>57</v>
      </c>
      <c r="B11" s="21">
        <v>43582</v>
      </c>
      <c r="C11" s="13">
        <v>36007</v>
      </c>
      <c r="D11" s="13" t="str">
        <f t="shared" si="0"/>
        <v>HUEVOS BANDEJA</v>
      </c>
      <c r="E11" s="13">
        <v>14</v>
      </c>
      <c r="F11" s="27">
        <v>91324876</v>
      </c>
      <c r="G11" s="20" t="str">
        <f t="shared" si="1"/>
        <v>KEVIN ROBERTO SEGURA RODRIGUEZ</v>
      </c>
      <c r="H11" s="27" t="s">
        <v>58</v>
      </c>
      <c r="I11" s="13">
        <v>63285401</v>
      </c>
      <c r="J11" s="13" t="s">
        <v>59</v>
      </c>
    </row>
    <row r="12" spans="1:10" ht="15" customHeight="1" x14ac:dyDescent="0.25">
      <c r="A12" s="13" t="s">
        <v>60</v>
      </c>
      <c r="B12" s="21">
        <v>43583</v>
      </c>
      <c r="C12" s="13">
        <v>36008</v>
      </c>
      <c r="D12" s="13" t="str">
        <f t="shared" si="0"/>
        <v>JABON COCO VARELA</v>
      </c>
      <c r="E12" s="13">
        <v>13</v>
      </c>
      <c r="F12" s="27">
        <v>82046731</v>
      </c>
      <c r="G12" s="20" t="str">
        <f t="shared" si="1"/>
        <v>CARLOS MARTIN MORENO HERRERA</v>
      </c>
      <c r="H12" s="27" t="s">
        <v>61</v>
      </c>
      <c r="I12" s="13">
        <v>19705826</v>
      </c>
      <c r="J12" s="13" t="s">
        <v>62</v>
      </c>
    </row>
    <row r="13" spans="1:10" ht="15" customHeight="1" x14ac:dyDescent="0.25">
      <c r="A13" s="13" t="s">
        <v>63</v>
      </c>
      <c r="B13" s="21">
        <v>43584</v>
      </c>
      <c r="C13" s="13">
        <v>36009</v>
      </c>
      <c r="D13" s="13" t="str">
        <f t="shared" si="0"/>
        <v>JABON FAB ORIGINAL</v>
      </c>
      <c r="E13" s="13">
        <v>12</v>
      </c>
      <c r="F13" s="27">
        <v>25147688</v>
      </c>
      <c r="G13" s="20" t="str">
        <f t="shared" si="1"/>
        <v>DANIEL FERNANDO SERRANO DIAZ</v>
      </c>
      <c r="H13" s="27" t="s">
        <v>64</v>
      </c>
      <c r="I13" s="13">
        <v>28975130</v>
      </c>
      <c r="J13" s="13" t="s">
        <v>65</v>
      </c>
    </row>
    <row r="14" spans="1:10" x14ac:dyDescent="0.25">
      <c r="A14" s="13" t="s">
        <v>66</v>
      </c>
      <c r="B14" s="21">
        <v>43585</v>
      </c>
      <c r="C14" s="13">
        <v>36010</v>
      </c>
      <c r="D14" s="13" t="str">
        <f t="shared" si="0"/>
        <v>JABON LIQUIDO PARA MANOS FIAMME</v>
      </c>
      <c r="E14" s="13">
        <v>21</v>
      </c>
      <c r="F14" s="27">
        <v>64321857</v>
      </c>
      <c r="G14" s="20" t="str">
        <f t="shared" si="1"/>
        <v>JOSE ANTONIO RUBIO REYES</v>
      </c>
      <c r="H14" s="27" t="s">
        <v>67</v>
      </c>
      <c r="I14" s="13">
        <v>35640217</v>
      </c>
      <c r="J14" s="13" t="s">
        <v>68</v>
      </c>
    </row>
    <row r="15" spans="1:10" x14ac:dyDescent="0.25">
      <c r="A15" s="23"/>
      <c r="B15" s="24"/>
      <c r="C15" s="23"/>
      <c r="D15" s="23"/>
      <c r="E15" s="23"/>
      <c r="F15" s="23"/>
      <c r="G15" s="25" t="str">
        <f>IFERROR(CONCATENATE(VLOOKUP(F15,proveedorr,2,FALSE),(" "),(VLOOKUP(F15,proveedorr,3,FALSE))),(" "))</f>
        <v xml:space="preserve"> </v>
      </c>
      <c r="H15" s="25"/>
      <c r="I15" s="23"/>
      <c r="J15" s="25" t="str">
        <f>IFERROR(CONCATENATE(VLOOKUP(I15,empleadosr,2,FALSE),(" "),(VLOOKUP(I15,empleadosr,3,FALSE))),(" "))</f>
        <v xml:space="preserve"> </v>
      </c>
    </row>
    <row r="16" spans="1:10" x14ac:dyDescent="0.25">
      <c r="A16" s="23"/>
      <c r="B16" s="24"/>
      <c r="C16" s="23"/>
      <c r="D16" s="23"/>
      <c r="E16" s="23"/>
      <c r="F16" s="23"/>
      <c r="G16" s="25"/>
      <c r="H16" s="25"/>
      <c r="I16" s="23"/>
      <c r="J16" s="25"/>
    </row>
    <row r="17" spans="1:18" x14ac:dyDescent="0.25">
      <c r="A17" s="23"/>
      <c r="B17" s="24"/>
      <c r="C17" s="23"/>
      <c r="D17" s="23"/>
      <c r="E17" s="23"/>
      <c r="F17" s="23"/>
      <c r="G17" s="25"/>
      <c r="H17" s="25"/>
      <c r="I17" s="23"/>
      <c r="J17" s="25"/>
    </row>
    <row r="18" spans="1:18" x14ac:dyDescent="0.25">
      <c r="A18" s="23"/>
      <c r="B18" s="24"/>
      <c r="C18" s="23"/>
      <c r="D18" s="23"/>
      <c r="E18" s="23"/>
      <c r="F18" s="23"/>
      <c r="G18" s="25"/>
      <c r="H18" s="25"/>
      <c r="I18" s="23"/>
      <c r="J18" s="25"/>
    </row>
    <row r="19" spans="1:18" x14ac:dyDescent="0.25">
      <c r="A19" s="23"/>
      <c r="B19" s="24"/>
      <c r="C19" s="23"/>
      <c r="D19" s="23"/>
      <c r="E19" s="23"/>
      <c r="F19" s="23"/>
      <c r="G19" s="25"/>
      <c r="H19" s="25"/>
      <c r="I19" s="23"/>
      <c r="J19" s="25"/>
    </row>
    <row r="21" spans="1:18" ht="23.25" x14ac:dyDescent="0.35">
      <c r="A21" s="119" t="s">
        <v>69</v>
      </c>
      <c r="B21" s="119"/>
    </row>
    <row r="24" spans="1:18" x14ac:dyDescent="0.25">
      <c r="A24" s="1" t="s">
        <v>29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70</v>
      </c>
      <c r="G24" s="1" t="s">
        <v>71</v>
      </c>
      <c r="H24" s="1" t="s">
        <v>34</v>
      </c>
      <c r="I24" s="1" t="s">
        <v>72</v>
      </c>
      <c r="J24" s="1" t="s">
        <v>73</v>
      </c>
      <c r="K24" s="1" t="s">
        <v>74</v>
      </c>
      <c r="L24" s="1" t="s">
        <v>75</v>
      </c>
      <c r="M24" s="1" t="s">
        <v>36</v>
      </c>
      <c r="N24" s="1" t="s">
        <v>37</v>
      </c>
      <c r="O24" s="1" t="s">
        <v>76</v>
      </c>
      <c r="P24" s="29" t="s">
        <v>77</v>
      </c>
      <c r="Q24" s="29" t="s">
        <v>78</v>
      </c>
      <c r="R24" s="1" t="s">
        <v>79</v>
      </c>
    </row>
    <row r="25" spans="1:18" x14ac:dyDescent="0.25">
      <c r="A25" s="13" t="s">
        <v>39</v>
      </c>
      <c r="B25" s="21">
        <v>43578</v>
      </c>
      <c r="C25" s="13">
        <v>36001</v>
      </c>
      <c r="D25" s="13" t="str">
        <f t="shared" ref="D25:D34" si="2">IFERROR(VLOOKUP(C25,inventarior,2,FALSE),(" "))</f>
        <v>CHOCOLATE SOL</v>
      </c>
      <c r="E25" s="13">
        <v>18</v>
      </c>
      <c r="F25" s="13">
        <v>35</v>
      </c>
      <c r="G25" s="13">
        <v>17</v>
      </c>
      <c r="H25" s="1">
        <v>13274869</v>
      </c>
      <c r="I25" s="13" t="s">
        <v>80</v>
      </c>
      <c r="J25" s="13" t="s">
        <v>81</v>
      </c>
      <c r="K25" s="13" t="s">
        <v>82</v>
      </c>
      <c r="L25" s="13" t="s">
        <v>83</v>
      </c>
      <c r="M25" s="27" t="s">
        <v>40</v>
      </c>
      <c r="N25" s="1">
        <v>50726189</v>
      </c>
      <c r="O25" s="13" t="s">
        <v>84</v>
      </c>
      <c r="P25" s="13" t="s">
        <v>85</v>
      </c>
      <c r="Q25" s="13" t="s">
        <v>86</v>
      </c>
      <c r="R25" s="13" t="s">
        <v>87</v>
      </c>
    </row>
    <row r="26" spans="1:18" x14ac:dyDescent="0.25">
      <c r="A26" s="13" t="s">
        <v>42</v>
      </c>
      <c r="B26" s="21">
        <v>43578</v>
      </c>
      <c r="C26" s="13">
        <v>36002</v>
      </c>
      <c r="D26" s="13" t="str">
        <f t="shared" si="2"/>
        <v>CLOROX</v>
      </c>
      <c r="E26" s="13">
        <v>9</v>
      </c>
      <c r="F26" s="13">
        <v>20</v>
      </c>
      <c r="G26" s="13">
        <v>10</v>
      </c>
      <c r="H26" s="1">
        <v>16352709</v>
      </c>
      <c r="I26" s="13" t="s">
        <v>88</v>
      </c>
      <c r="J26" s="13" t="s">
        <v>89</v>
      </c>
      <c r="K26" s="13" t="s">
        <v>90</v>
      </c>
      <c r="L26" s="30" t="s">
        <v>91</v>
      </c>
      <c r="M26" s="27" t="s">
        <v>43</v>
      </c>
      <c r="N26" s="1">
        <v>65430829</v>
      </c>
      <c r="O26" s="13" t="s">
        <v>88</v>
      </c>
      <c r="P26" s="13" t="s">
        <v>92</v>
      </c>
      <c r="Q26" s="13" t="s">
        <v>93</v>
      </c>
      <c r="R26" s="13" t="s">
        <v>94</v>
      </c>
    </row>
    <row r="27" spans="1:18" x14ac:dyDescent="0.25">
      <c r="A27" s="13" t="s">
        <v>45</v>
      </c>
      <c r="B27" s="21">
        <v>43578</v>
      </c>
      <c r="C27" s="13">
        <v>36003</v>
      </c>
      <c r="D27" s="13" t="str">
        <f t="shared" si="2"/>
        <v>CREMA COLGATE</v>
      </c>
      <c r="E27" s="13">
        <v>22</v>
      </c>
      <c r="F27" s="13">
        <v>10</v>
      </c>
      <c r="G27" s="13">
        <v>5</v>
      </c>
      <c r="H27" s="1">
        <v>31457960</v>
      </c>
      <c r="I27" s="13" t="s">
        <v>95</v>
      </c>
      <c r="J27" s="13" t="s">
        <v>96</v>
      </c>
      <c r="K27" s="13" t="s">
        <v>97</v>
      </c>
      <c r="L27" s="13" t="s">
        <v>94</v>
      </c>
      <c r="M27" s="27" t="s">
        <v>46</v>
      </c>
      <c r="N27" s="1">
        <v>31567490</v>
      </c>
      <c r="O27" s="13" t="s">
        <v>98</v>
      </c>
      <c r="P27" s="13" t="s">
        <v>99</v>
      </c>
      <c r="Q27" s="13" t="s">
        <v>100</v>
      </c>
      <c r="R27" s="13" t="s">
        <v>101</v>
      </c>
    </row>
    <row r="28" spans="1:18" x14ac:dyDescent="0.25">
      <c r="A28" s="13" t="s">
        <v>48</v>
      </c>
      <c r="B28" s="21">
        <v>43579</v>
      </c>
      <c r="C28" s="13">
        <v>36004</v>
      </c>
      <c r="D28" s="13" t="str">
        <f t="shared" si="2"/>
        <v>DETERGENTE FAB</v>
      </c>
      <c r="E28" s="13">
        <v>13</v>
      </c>
      <c r="F28" s="13">
        <v>20</v>
      </c>
      <c r="G28" s="13">
        <v>10</v>
      </c>
      <c r="H28" s="1">
        <v>69320715</v>
      </c>
      <c r="I28" s="13" t="s">
        <v>102</v>
      </c>
      <c r="J28" s="13" t="s">
        <v>103</v>
      </c>
      <c r="K28" s="13" t="s">
        <v>104</v>
      </c>
      <c r="L28" s="13" t="s">
        <v>97</v>
      </c>
      <c r="M28" s="27" t="s">
        <v>49</v>
      </c>
      <c r="N28" s="1">
        <v>48795321</v>
      </c>
      <c r="O28" s="13" t="s">
        <v>105</v>
      </c>
      <c r="P28" s="13" t="s">
        <v>103</v>
      </c>
      <c r="Q28" s="13" t="s">
        <v>106</v>
      </c>
      <c r="R28" s="13" t="s">
        <v>107</v>
      </c>
    </row>
    <row r="29" spans="1:18" x14ac:dyDescent="0.25">
      <c r="A29" s="13" t="s">
        <v>51</v>
      </c>
      <c r="B29" s="21">
        <v>43580</v>
      </c>
      <c r="C29" s="13">
        <v>36005</v>
      </c>
      <c r="D29" s="13" t="str">
        <f t="shared" si="2"/>
        <v>FABULOSO</v>
      </c>
      <c r="E29" s="13">
        <v>11</v>
      </c>
      <c r="F29" s="13">
        <v>40</v>
      </c>
      <c r="G29" s="13">
        <v>20</v>
      </c>
      <c r="H29" s="1">
        <v>27056139</v>
      </c>
      <c r="I29" s="13" t="s">
        <v>108</v>
      </c>
      <c r="J29" s="13" t="s">
        <v>109</v>
      </c>
      <c r="K29" s="13" t="s">
        <v>110</v>
      </c>
      <c r="L29" s="13" t="s">
        <v>111</v>
      </c>
      <c r="M29" s="27" t="s">
        <v>52</v>
      </c>
      <c r="N29" s="1">
        <v>75049263</v>
      </c>
      <c r="O29" s="13" t="s">
        <v>112</v>
      </c>
      <c r="P29" s="13" t="s">
        <v>113</v>
      </c>
      <c r="Q29" s="13" t="s">
        <v>114</v>
      </c>
      <c r="R29" s="13" t="s">
        <v>115</v>
      </c>
    </row>
    <row r="30" spans="1:18" x14ac:dyDescent="0.25">
      <c r="A30" s="13" t="s">
        <v>54</v>
      </c>
      <c r="B30" s="21">
        <v>43581</v>
      </c>
      <c r="C30" s="13">
        <v>36006</v>
      </c>
      <c r="D30" s="13" t="str">
        <f t="shared" si="2"/>
        <v>FRIJOL ROJO</v>
      </c>
      <c r="E30" s="13">
        <v>9</v>
      </c>
      <c r="F30" s="13">
        <v>25</v>
      </c>
      <c r="G30" s="13">
        <v>12</v>
      </c>
      <c r="H30" s="1">
        <v>40987521</v>
      </c>
      <c r="I30" s="13" t="s">
        <v>116</v>
      </c>
      <c r="J30" s="13" t="s">
        <v>117</v>
      </c>
      <c r="K30" s="13" t="s">
        <v>118</v>
      </c>
      <c r="L30" s="20" t="s">
        <v>119</v>
      </c>
      <c r="M30" s="27" t="s">
        <v>55</v>
      </c>
      <c r="N30" s="1">
        <v>29482153</v>
      </c>
      <c r="O30" s="13" t="s">
        <v>120</v>
      </c>
      <c r="P30" s="13" t="s">
        <v>121</v>
      </c>
      <c r="Q30" s="13" t="s">
        <v>122</v>
      </c>
      <c r="R30" s="20" t="s">
        <v>123</v>
      </c>
    </row>
    <row r="31" spans="1:18" x14ac:dyDescent="0.25">
      <c r="A31" s="13" t="s">
        <v>57</v>
      </c>
      <c r="B31" s="21">
        <v>43582</v>
      </c>
      <c r="C31" s="13">
        <v>36007</v>
      </c>
      <c r="D31" s="13" t="str">
        <f t="shared" si="2"/>
        <v>HUEVOS BANDEJA</v>
      </c>
      <c r="E31" s="13">
        <v>7</v>
      </c>
      <c r="F31" s="13">
        <v>10</v>
      </c>
      <c r="G31" s="13">
        <v>5</v>
      </c>
      <c r="H31" s="1">
        <v>91324876</v>
      </c>
      <c r="I31" s="13" t="s">
        <v>124</v>
      </c>
      <c r="J31" s="13" t="s">
        <v>125</v>
      </c>
      <c r="K31" s="13" t="s">
        <v>126</v>
      </c>
      <c r="L31" s="20" t="s">
        <v>127</v>
      </c>
      <c r="M31" s="27" t="s">
        <v>58</v>
      </c>
      <c r="N31" s="1">
        <v>63285401</v>
      </c>
      <c r="O31" s="13" t="s">
        <v>128</v>
      </c>
      <c r="P31" s="13" t="s">
        <v>129</v>
      </c>
      <c r="Q31" s="13" t="s">
        <v>130</v>
      </c>
      <c r="R31" s="20" t="s">
        <v>115</v>
      </c>
    </row>
    <row r="32" spans="1:18" x14ac:dyDescent="0.25">
      <c r="A32" s="13" t="s">
        <v>60</v>
      </c>
      <c r="B32" s="21">
        <v>43583</v>
      </c>
      <c r="C32" s="13">
        <v>36008</v>
      </c>
      <c r="D32" s="13" t="str">
        <f t="shared" si="2"/>
        <v>JABON COCO VARELA</v>
      </c>
      <c r="E32" s="13">
        <v>5</v>
      </c>
      <c r="F32" s="13">
        <v>20</v>
      </c>
      <c r="G32" s="13">
        <v>10</v>
      </c>
      <c r="H32" s="1">
        <v>82046731</v>
      </c>
      <c r="I32" s="13" t="s">
        <v>131</v>
      </c>
      <c r="J32" s="13" t="s">
        <v>132</v>
      </c>
      <c r="K32" s="13" t="s">
        <v>133</v>
      </c>
      <c r="L32" s="20" t="s">
        <v>134</v>
      </c>
      <c r="M32" s="27" t="s">
        <v>61</v>
      </c>
      <c r="N32" s="1">
        <v>19705826</v>
      </c>
      <c r="O32" s="13" t="s">
        <v>135</v>
      </c>
      <c r="P32" s="13" t="s">
        <v>136</v>
      </c>
      <c r="Q32" s="13" t="s">
        <v>93</v>
      </c>
      <c r="R32" s="20" t="s">
        <v>137</v>
      </c>
    </row>
    <row r="33" spans="1:18" x14ac:dyDescent="0.25">
      <c r="A33" s="13" t="s">
        <v>63</v>
      </c>
      <c r="B33" s="21">
        <v>43584</v>
      </c>
      <c r="C33" s="13">
        <v>36009</v>
      </c>
      <c r="D33" s="13" t="str">
        <f t="shared" si="2"/>
        <v>JABON FAB ORIGINAL</v>
      </c>
      <c r="E33" s="13">
        <v>3</v>
      </c>
      <c r="F33" s="13">
        <v>13</v>
      </c>
      <c r="G33" s="13">
        <v>6</v>
      </c>
      <c r="H33" s="1">
        <v>25147688</v>
      </c>
      <c r="I33" s="13" t="s">
        <v>138</v>
      </c>
      <c r="J33" s="13" t="s">
        <v>129</v>
      </c>
      <c r="K33" s="13" t="s">
        <v>139</v>
      </c>
      <c r="L33" s="20" t="s">
        <v>140</v>
      </c>
      <c r="M33" s="27" t="s">
        <v>64</v>
      </c>
      <c r="N33" s="1">
        <v>28975130</v>
      </c>
      <c r="O33" s="13" t="s">
        <v>98</v>
      </c>
      <c r="P33" s="13" t="s">
        <v>103</v>
      </c>
      <c r="Q33" s="13" t="s">
        <v>141</v>
      </c>
      <c r="R33" s="20" t="s">
        <v>142</v>
      </c>
    </row>
    <row r="34" spans="1:18" ht="15" customHeight="1" x14ac:dyDescent="0.25">
      <c r="A34" s="13" t="s">
        <v>66</v>
      </c>
      <c r="B34" s="21">
        <v>43585</v>
      </c>
      <c r="C34" s="13">
        <v>36010</v>
      </c>
      <c r="D34" s="13" t="str">
        <f t="shared" si="2"/>
        <v>JABON LIQUIDO PARA MANOS FIAMME</v>
      </c>
      <c r="E34" s="13">
        <v>10</v>
      </c>
      <c r="F34" s="13">
        <v>12</v>
      </c>
      <c r="G34" s="13">
        <v>6</v>
      </c>
      <c r="H34" s="1">
        <v>64321857</v>
      </c>
      <c r="I34" s="13" t="s">
        <v>88</v>
      </c>
      <c r="J34" s="13" t="s">
        <v>103</v>
      </c>
      <c r="K34" s="13" t="s">
        <v>143</v>
      </c>
      <c r="L34" s="20" t="s">
        <v>144</v>
      </c>
      <c r="M34" s="27" t="s">
        <v>67</v>
      </c>
      <c r="N34" s="1">
        <v>35640217</v>
      </c>
      <c r="O34" s="13" t="s">
        <v>80</v>
      </c>
      <c r="P34" s="13" t="s">
        <v>145</v>
      </c>
      <c r="Q34" s="13" t="s">
        <v>146</v>
      </c>
      <c r="R34" s="20" t="s">
        <v>143</v>
      </c>
    </row>
    <row r="35" spans="1:18" x14ac:dyDescent="0.25">
      <c r="A35" s="23"/>
      <c r="B35" s="24"/>
      <c r="C35" s="23"/>
      <c r="D35" s="23"/>
      <c r="E35" s="23"/>
      <c r="F35" s="23"/>
      <c r="G35" s="23"/>
      <c r="H35" s="23"/>
      <c r="I35" s="23"/>
      <c r="J35" s="25"/>
      <c r="K35" s="26"/>
      <c r="L35" s="23"/>
      <c r="M35" s="25"/>
    </row>
    <row r="36" spans="1:18" ht="23.25" x14ac:dyDescent="0.35">
      <c r="A36" s="119" t="s">
        <v>147</v>
      </c>
      <c r="B36" s="119"/>
      <c r="C36" s="23"/>
      <c r="D36" s="23"/>
      <c r="E36" s="23"/>
      <c r="F36" s="23"/>
      <c r="G36" s="23"/>
      <c r="H36" s="23"/>
      <c r="I36" s="23"/>
      <c r="J36" s="25"/>
      <c r="K36" s="25"/>
      <c r="L36" s="23"/>
      <c r="M36" s="25"/>
    </row>
    <row r="37" spans="1:18" x14ac:dyDescent="0.25">
      <c r="A37" s="23"/>
      <c r="B37" s="24"/>
      <c r="C37" s="23"/>
      <c r="D37" s="23"/>
      <c r="E37" s="23"/>
      <c r="F37" s="23"/>
      <c r="G37" s="23"/>
      <c r="H37" s="23"/>
      <c r="I37" s="23"/>
      <c r="J37" s="25"/>
      <c r="K37" s="25"/>
      <c r="L37" s="23"/>
      <c r="M37" s="25"/>
    </row>
    <row r="38" spans="1:18" x14ac:dyDescent="0.25">
      <c r="A38" s="120" t="s">
        <v>148</v>
      </c>
      <c r="B38" s="120"/>
      <c r="C38" s="120"/>
      <c r="D38" s="120"/>
      <c r="E38" s="120"/>
      <c r="F38" s="120"/>
      <c r="G38" s="120"/>
      <c r="H38" s="23"/>
      <c r="I38" s="23"/>
      <c r="J38" s="25"/>
      <c r="K38" s="25"/>
      <c r="L38" s="23"/>
      <c r="M38" s="25"/>
    </row>
    <row r="39" spans="1:18" x14ac:dyDescent="0.25">
      <c r="A39" s="43" t="s">
        <v>29</v>
      </c>
      <c r="B39" s="43" t="s">
        <v>30</v>
      </c>
      <c r="C39" s="43" t="s">
        <v>31</v>
      </c>
      <c r="D39" s="43" t="s">
        <v>32</v>
      </c>
      <c r="E39" s="43" t="s">
        <v>33</v>
      </c>
      <c r="F39" s="43" t="s">
        <v>70</v>
      </c>
      <c r="G39" s="43" t="s">
        <v>71</v>
      </c>
      <c r="H39" s="23"/>
      <c r="I39" s="23"/>
      <c r="J39" s="25"/>
      <c r="K39" s="25"/>
      <c r="L39" s="23"/>
      <c r="M39" s="25"/>
    </row>
    <row r="40" spans="1:18" x14ac:dyDescent="0.25">
      <c r="A40" s="31" t="s">
        <v>39</v>
      </c>
      <c r="B40" s="32">
        <v>43578</v>
      </c>
      <c r="C40" s="31">
        <v>36001</v>
      </c>
      <c r="D40" s="31" t="str">
        <f t="shared" ref="D40:D49" si="3">IFERROR(VLOOKUP(C40,inventarior,2,FALSE),(" "))</f>
        <v>CHOCOLATE SOL</v>
      </c>
      <c r="E40" s="31">
        <v>18</v>
      </c>
      <c r="F40" s="31">
        <v>35</v>
      </c>
      <c r="G40" s="31">
        <v>17</v>
      </c>
    </row>
    <row r="41" spans="1:18" x14ac:dyDescent="0.25">
      <c r="A41" s="33" t="s">
        <v>42</v>
      </c>
      <c r="B41" s="34">
        <v>43578</v>
      </c>
      <c r="C41" s="33">
        <v>36002</v>
      </c>
      <c r="D41" s="33" t="str">
        <f t="shared" si="3"/>
        <v>CLOROX</v>
      </c>
      <c r="E41" s="33">
        <v>9</v>
      </c>
      <c r="F41" s="33">
        <v>20</v>
      </c>
      <c r="G41" s="33">
        <v>10</v>
      </c>
    </row>
    <row r="42" spans="1:18" x14ac:dyDescent="0.25">
      <c r="A42" s="31" t="s">
        <v>45</v>
      </c>
      <c r="B42" s="32">
        <v>43578</v>
      </c>
      <c r="C42" s="31">
        <v>36003</v>
      </c>
      <c r="D42" s="31" t="str">
        <f t="shared" si="3"/>
        <v>CREMA COLGATE</v>
      </c>
      <c r="E42" s="31">
        <v>22</v>
      </c>
      <c r="F42" s="31">
        <v>10</v>
      </c>
      <c r="G42" s="31">
        <v>5</v>
      </c>
    </row>
    <row r="43" spans="1:18" x14ac:dyDescent="0.25">
      <c r="A43" s="33" t="s">
        <v>48</v>
      </c>
      <c r="B43" s="34">
        <v>43579</v>
      </c>
      <c r="C43" s="33">
        <v>36004</v>
      </c>
      <c r="D43" s="33" t="str">
        <f t="shared" si="3"/>
        <v>DETERGENTE FAB</v>
      </c>
      <c r="E43" s="33">
        <v>13</v>
      </c>
      <c r="F43" s="33">
        <v>20</v>
      </c>
      <c r="G43" s="33">
        <v>10</v>
      </c>
    </row>
    <row r="44" spans="1:18" x14ac:dyDescent="0.25">
      <c r="A44" s="31" t="s">
        <v>51</v>
      </c>
      <c r="B44" s="32">
        <v>43580</v>
      </c>
      <c r="C44" s="31">
        <v>36005</v>
      </c>
      <c r="D44" s="31" t="str">
        <f t="shared" si="3"/>
        <v>FABULOSO</v>
      </c>
      <c r="E44" s="31">
        <v>11</v>
      </c>
      <c r="F44" s="31">
        <v>40</v>
      </c>
      <c r="G44" s="31">
        <v>20</v>
      </c>
    </row>
    <row r="45" spans="1:18" x14ac:dyDescent="0.25">
      <c r="A45" s="33" t="s">
        <v>54</v>
      </c>
      <c r="B45" s="34">
        <v>43581</v>
      </c>
      <c r="C45" s="33">
        <v>36006</v>
      </c>
      <c r="D45" s="33" t="str">
        <f t="shared" si="3"/>
        <v>FRIJOL ROJO</v>
      </c>
      <c r="E45" s="33">
        <v>9</v>
      </c>
      <c r="F45" s="33">
        <v>25</v>
      </c>
      <c r="G45" s="33">
        <v>12</v>
      </c>
    </row>
    <row r="46" spans="1:18" x14ac:dyDescent="0.25">
      <c r="A46" s="31" t="s">
        <v>57</v>
      </c>
      <c r="B46" s="32">
        <v>43582</v>
      </c>
      <c r="C46" s="31">
        <v>36007</v>
      </c>
      <c r="D46" s="31" t="str">
        <f t="shared" si="3"/>
        <v>HUEVOS BANDEJA</v>
      </c>
      <c r="E46" s="31">
        <v>7</v>
      </c>
      <c r="F46" s="31">
        <v>10</v>
      </c>
      <c r="G46" s="31">
        <v>5</v>
      </c>
    </row>
    <row r="47" spans="1:18" x14ac:dyDescent="0.25">
      <c r="A47" s="33" t="s">
        <v>60</v>
      </c>
      <c r="B47" s="34">
        <v>43583</v>
      </c>
      <c r="C47" s="33">
        <v>36008</v>
      </c>
      <c r="D47" s="33" t="str">
        <f t="shared" si="3"/>
        <v>JABON COCO VARELA</v>
      </c>
      <c r="E47" s="33">
        <v>5</v>
      </c>
      <c r="F47" s="33">
        <v>20</v>
      </c>
      <c r="G47" s="33">
        <v>10</v>
      </c>
    </row>
    <row r="48" spans="1:18" x14ac:dyDescent="0.25">
      <c r="A48" s="31" t="s">
        <v>63</v>
      </c>
      <c r="B48" s="32">
        <v>43584</v>
      </c>
      <c r="C48" s="31">
        <v>36009</v>
      </c>
      <c r="D48" s="31" t="str">
        <f t="shared" si="3"/>
        <v>JABON FAB ORIGINAL</v>
      </c>
      <c r="E48" s="31">
        <v>3</v>
      </c>
      <c r="F48" s="31">
        <v>13</v>
      </c>
      <c r="G48" s="31">
        <v>6</v>
      </c>
    </row>
    <row r="49" spans="1:7" x14ac:dyDescent="0.25">
      <c r="A49" s="33" t="s">
        <v>66</v>
      </c>
      <c r="B49" s="34">
        <v>43585</v>
      </c>
      <c r="C49" s="33">
        <v>36010</v>
      </c>
      <c r="D49" s="33" t="str">
        <f t="shared" si="3"/>
        <v>JABON LIQUIDO PARA MANOS FIAMME</v>
      </c>
      <c r="E49" s="33">
        <v>10</v>
      </c>
      <c r="F49" s="33">
        <v>12</v>
      </c>
      <c r="G49" s="33">
        <v>6</v>
      </c>
    </row>
    <row r="51" spans="1:7" x14ac:dyDescent="0.25">
      <c r="A51" s="121" t="s">
        <v>27</v>
      </c>
      <c r="B51" s="121"/>
      <c r="C51" s="121"/>
      <c r="D51" s="121"/>
      <c r="E51" s="121"/>
      <c r="F51" s="121"/>
    </row>
    <row r="52" spans="1:7" x14ac:dyDescent="0.25">
      <c r="A52" s="44" t="s">
        <v>34</v>
      </c>
      <c r="B52" s="44" t="s">
        <v>72</v>
      </c>
      <c r="C52" s="44" t="s">
        <v>73</v>
      </c>
      <c r="D52" s="44" t="s">
        <v>74</v>
      </c>
      <c r="E52" s="44" t="s">
        <v>75</v>
      </c>
      <c r="F52" s="44" t="s">
        <v>36</v>
      </c>
    </row>
    <row r="53" spans="1:7" x14ac:dyDescent="0.25">
      <c r="A53" s="36">
        <v>13274869</v>
      </c>
      <c r="B53" s="31" t="s">
        <v>80</v>
      </c>
      <c r="C53" s="31" t="s">
        <v>81</v>
      </c>
      <c r="D53" s="31" t="s">
        <v>82</v>
      </c>
      <c r="E53" s="31" t="s">
        <v>83</v>
      </c>
      <c r="F53" s="37" t="s">
        <v>40</v>
      </c>
    </row>
    <row r="54" spans="1:7" x14ac:dyDescent="0.25">
      <c r="A54" s="38">
        <v>16352709</v>
      </c>
      <c r="B54" s="33" t="s">
        <v>88</v>
      </c>
      <c r="C54" s="33" t="s">
        <v>89</v>
      </c>
      <c r="D54" s="33" t="s">
        <v>90</v>
      </c>
      <c r="E54" s="39" t="s">
        <v>91</v>
      </c>
      <c r="F54" s="40" t="s">
        <v>43</v>
      </c>
    </row>
    <row r="55" spans="1:7" x14ac:dyDescent="0.25">
      <c r="A55" s="36">
        <v>31457960</v>
      </c>
      <c r="B55" s="31" t="s">
        <v>95</v>
      </c>
      <c r="C55" s="31" t="s">
        <v>96</v>
      </c>
      <c r="D55" s="31" t="s">
        <v>97</v>
      </c>
      <c r="E55" s="31" t="s">
        <v>94</v>
      </c>
      <c r="F55" s="37" t="s">
        <v>46</v>
      </c>
    </row>
    <row r="56" spans="1:7" x14ac:dyDescent="0.25">
      <c r="A56" s="38">
        <v>69320715</v>
      </c>
      <c r="B56" s="33" t="s">
        <v>102</v>
      </c>
      <c r="C56" s="33" t="s">
        <v>103</v>
      </c>
      <c r="D56" s="33" t="s">
        <v>104</v>
      </c>
      <c r="E56" s="33" t="s">
        <v>97</v>
      </c>
      <c r="F56" s="40" t="s">
        <v>49</v>
      </c>
    </row>
    <row r="57" spans="1:7" x14ac:dyDescent="0.25">
      <c r="A57" s="36">
        <v>27056139</v>
      </c>
      <c r="B57" s="31" t="s">
        <v>108</v>
      </c>
      <c r="C57" s="31" t="s">
        <v>109</v>
      </c>
      <c r="D57" s="31" t="s">
        <v>110</v>
      </c>
      <c r="E57" s="31" t="s">
        <v>111</v>
      </c>
      <c r="F57" s="37" t="s">
        <v>52</v>
      </c>
    </row>
    <row r="58" spans="1:7" x14ac:dyDescent="0.25">
      <c r="A58" s="38">
        <v>40987521</v>
      </c>
      <c r="B58" s="33" t="s">
        <v>116</v>
      </c>
      <c r="C58" s="33" t="s">
        <v>117</v>
      </c>
      <c r="D58" s="33" t="s">
        <v>118</v>
      </c>
      <c r="E58" s="41" t="s">
        <v>119</v>
      </c>
      <c r="F58" s="40" t="s">
        <v>55</v>
      </c>
    </row>
    <row r="59" spans="1:7" x14ac:dyDescent="0.25">
      <c r="A59" s="36">
        <v>91324876</v>
      </c>
      <c r="B59" s="31" t="s">
        <v>124</v>
      </c>
      <c r="C59" s="31" t="s">
        <v>125</v>
      </c>
      <c r="D59" s="31" t="s">
        <v>126</v>
      </c>
      <c r="E59" s="42" t="s">
        <v>127</v>
      </c>
      <c r="F59" s="37" t="s">
        <v>58</v>
      </c>
    </row>
    <row r="60" spans="1:7" x14ac:dyDescent="0.25">
      <c r="A60" s="38">
        <v>82046731</v>
      </c>
      <c r="B60" s="33" t="s">
        <v>131</v>
      </c>
      <c r="C60" s="33" t="s">
        <v>132</v>
      </c>
      <c r="D60" s="33" t="s">
        <v>133</v>
      </c>
      <c r="E60" s="41" t="s">
        <v>134</v>
      </c>
      <c r="F60" s="40" t="s">
        <v>61</v>
      </c>
    </row>
    <row r="61" spans="1:7" x14ac:dyDescent="0.25">
      <c r="A61" s="36">
        <v>25147688</v>
      </c>
      <c r="B61" s="31" t="s">
        <v>138</v>
      </c>
      <c r="C61" s="31" t="s">
        <v>129</v>
      </c>
      <c r="D61" s="31" t="s">
        <v>139</v>
      </c>
      <c r="E61" s="42" t="s">
        <v>140</v>
      </c>
      <c r="F61" s="37" t="s">
        <v>64</v>
      </c>
    </row>
    <row r="62" spans="1:7" x14ac:dyDescent="0.25">
      <c r="A62" s="38">
        <v>64321857</v>
      </c>
      <c r="B62" s="33" t="s">
        <v>88</v>
      </c>
      <c r="C62" s="33" t="s">
        <v>103</v>
      </c>
      <c r="D62" s="33" t="s">
        <v>143</v>
      </c>
      <c r="E62" s="41" t="s">
        <v>144</v>
      </c>
      <c r="F62" s="40" t="s">
        <v>67</v>
      </c>
    </row>
    <row r="64" spans="1:7" x14ac:dyDescent="0.25">
      <c r="A64" s="111" t="s">
        <v>38</v>
      </c>
      <c r="B64" s="111"/>
      <c r="C64" s="112"/>
      <c r="D64" s="112"/>
      <c r="E64" s="111"/>
    </row>
    <row r="65" spans="1:5" x14ac:dyDescent="0.25">
      <c r="A65" s="45" t="s">
        <v>37</v>
      </c>
      <c r="B65" s="45" t="s">
        <v>76</v>
      </c>
      <c r="C65" s="87" t="s">
        <v>77</v>
      </c>
      <c r="D65" s="87" t="s">
        <v>78</v>
      </c>
      <c r="E65" s="45" t="s">
        <v>79</v>
      </c>
    </row>
    <row r="66" spans="1:5" x14ac:dyDescent="0.25">
      <c r="A66" s="36">
        <v>50726189</v>
      </c>
      <c r="B66" s="31" t="s">
        <v>84</v>
      </c>
      <c r="C66" s="59" t="s">
        <v>85</v>
      </c>
      <c r="D66" s="59" t="s">
        <v>86</v>
      </c>
      <c r="E66" s="31" t="s">
        <v>87</v>
      </c>
    </row>
    <row r="67" spans="1:5" x14ac:dyDescent="0.25">
      <c r="A67" s="38">
        <v>65430829</v>
      </c>
      <c r="B67" s="33" t="s">
        <v>88</v>
      </c>
      <c r="C67" s="33" t="s">
        <v>92</v>
      </c>
      <c r="D67" s="33" t="s">
        <v>93</v>
      </c>
      <c r="E67" s="33" t="s">
        <v>94</v>
      </c>
    </row>
    <row r="68" spans="1:5" x14ac:dyDescent="0.25">
      <c r="A68" s="36">
        <v>31567490</v>
      </c>
      <c r="B68" s="31" t="s">
        <v>98</v>
      </c>
      <c r="C68" s="31" t="s">
        <v>99</v>
      </c>
      <c r="D68" s="31" t="s">
        <v>100</v>
      </c>
      <c r="E68" s="31" t="s">
        <v>101</v>
      </c>
    </row>
    <row r="69" spans="1:5" x14ac:dyDescent="0.25">
      <c r="A69" s="38">
        <v>48795321</v>
      </c>
      <c r="B69" s="33" t="s">
        <v>105</v>
      </c>
      <c r="C69" s="33" t="s">
        <v>103</v>
      </c>
      <c r="D69" s="33" t="s">
        <v>106</v>
      </c>
      <c r="E69" s="33" t="s">
        <v>107</v>
      </c>
    </row>
    <row r="70" spans="1:5" x14ac:dyDescent="0.25">
      <c r="A70" s="36">
        <v>75049263</v>
      </c>
      <c r="B70" s="31" t="s">
        <v>112</v>
      </c>
      <c r="C70" s="31" t="s">
        <v>113</v>
      </c>
      <c r="D70" s="31" t="s">
        <v>114</v>
      </c>
      <c r="E70" s="31" t="s">
        <v>115</v>
      </c>
    </row>
    <row r="71" spans="1:5" x14ac:dyDescent="0.25">
      <c r="A71" s="38">
        <v>29482153</v>
      </c>
      <c r="B71" s="33" t="s">
        <v>120</v>
      </c>
      <c r="C71" s="33" t="s">
        <v>121</v>
      </c>
      <c r="D71" s="33" t="s">
        <v>122</v>
      </c>
      <c r="E71" s="41" t="s">
        <v>123</v>
      </c>
    </row>
    <row r="72" spans="1:5" x14ac:dyDescent="0.25">
      <c r="A72" s="36">
        <v>63285401</v>
      </c>
      <c r="B72" s="31" t="s">
        <v>128</v>
      </c>
      <c r="C72" s="31" t="s">
        <v>129</v>
      </c>
      <c r="D72" s="31" t="s">
        <v>130</v>
      </c>
      <c r="E72" s="42" t="s">
        <v>115</v>
      </c>
    </row>
    <row r="73" spans="1:5" x14ac:dyDescent="0.25">
      <c r="A73" s="38">
        <v>19705826</v>
      </c>
      <c r="B73" s="33" t="s">
        <v>135</v>
      </c>
      <c r="C73" s="33" t="s">
        <v>136</v>
      </c>
      <c r="D73" s="33" t="s">
        <v>93</v>
      </c>
      <c r="E73" s="41" t="s">
        <v>137</v>
      </c>
    </row>
    <row r="74" spans="1:5" x14ac:dyDescent="0.25">
      <c r="A74" s="36">
        <v>28975130</v>
      </c>
      <c r="B74" s="31" t="s">
        <v>98</v>
      </c>
      <c r="C74" s="31" t="s">
        <v>103</v>
      </c>
      <c r="D74" s="31" t="s">
        <v>141</v>
      </c>
      <c r="E74" s="42" t="s">
        <v>142</v>
      </c>
    </row>
    <row r="75" spans="1:5" x14ac:dyDescent="0.25">
      <c r="A75" s="38">
        <v>35640217</v>
      </c>
      <c r="B75" s="33" t="s">
        <v>80</v>
      </c>
      <c r="C75" s="33" t="s">
        <v>145</v>
      </c>
      <c r="D75" s="33" t="s">
        <v>146</v>
      </c>
      <c r="E75" s="41" t="s">
        <v>143</v>
      </c>
    </row>
    <row r="77" spans="1:5" x14ac:dyDescent="0.25">
      <c r="A77" s="122" t="s">
        <v>149</v>
      </c>
      <c r="B77" s="122"/>
      <c r="C77" s="122"/>
    </row>
    <row r="78" spans="1:5" x14ac:dyDescent="0.25">
      <c r="A78" s="43" t="s">
        <v>31</v>
      </c>
      <c r="B78" s="44" t="s">
        <v>34</v>
      </c>
      <c r="C78" s="45" t="s">
        <v>37</v>
      </c>
    </row>
    <row r="79" spans="1:5" x14ac:dyDescent="0.25">
      <c r="A79" s="31">
        <v>36001</v>
      </c>
      <c r="B79" s="36">
        <v>13274869</v>
      </c>
      <c r="C79" s="36">
        <v>50726189</v>
      </c>
    </row>
    <row r="80" spans="1:5" x14ac:dyDescent="0.25">
      <c r="A80" s="33">
        <v>36002</v>
      </c>
      <c r="B80" s="38">
        <v>16352709</v>
      </c>
      <c r="C80" s="38">
        <v>65430829</v>
      </c>
    </row>
    <row r="81" spans="1:4" x14ac:dyDescent="0.25">
      <c r="A81" s="31">
        <v>36003</v>
      </c>
      <c r="B81" s="36">
        <v>31457960</v>
      </c>
      <c r="C81" s="36">
        <v>31567490</v>
      </c>
    </row>
    <row r="82" spans="1:4" x14ac:dyDescent="0.25">
      <c r="A82" s="33">
        <v>36004</v>
      </c>
      <c r="B82" s="38">
        <v>69320715</v>
      </c>
      <c r="C82" s="38">
        <v>48795321</v>
      </c>
    </row>
    <row r="83" spans="1:4" x14ac:dyDescent="0.25">
      <c r="A83" s="31">
        <v>36005</v>
      </c>
      <c r="B83" s="36">
        <v>27056139</v>
      </c>
      <c r="C83" s="36">
        <v>75049263</v>
      </c>
    </row>
    <row r="84" spans="1:4" x14ac:dyDescent="0.25">
      <c r="A84" s="33">
        <v>36006</v>
      </c>
      <c r="B84" s="38">
        <v>40987521</v>
      </c>
      <c r="C84" s="38">
        <v>29482153</v>
      </c>
    </row>
    <row r="85" spans="1:4" x14ac:dyDescent="0.25">
      <c r="A85" s="31">
        <v>36007</v>
      </c>
      <c r="B85" s="36">
        <v>91324876</v>
      </c>
      <c r="C85" s="36">
        <v>63285401</v>
      </c>
    </row>
    <row r="86" spans="1:4" x14ac:dyDescent="0.25">
      <c r="A86" s="33">
        <v>36008</v>
      </c>
      <c r="B86" s="38">
        <v>82046731</v>
      </c>
      <c r="C86" s="38">
        <v>19705826</v>
      </c>
    </row>
    <row r="87" spans="1:4" x14ac:dyDescent="0.25">
      <c r="A87" s="31">
        <v>36009</v>
      </c>
      <c r="B87" s="36">
        <v>25147688</v>
      </c>
      <c r="C87" s="36">
        <v>28975130</v>
      </c>
    </row>
    <row r="88" spans="1:4" x14ac:dyDescent="0.25">
      <c r="A88" s="33">
        <v>36010</v>
      </c>
      <c r="B88" s="38">
        <v>64321857</v>
      </c>
      <c r="C88" s="38">
        <v>35640217</v>
      </c>
    </row>
    <row r="90" spans="1:4" ht="23.25" x14ac:dyDescent="0.35">
      <c r="A90" s="119" t="s">
        <v>150</v>
      </c>
      <c r="B90" s="119"/>
    </row>
    <row r="92" spans="1:4" x14ac:dyDescent="0.25">
      <c r="A92" s="103" t="s">
        <v>148</v>
      </c>
      <c r="B92" s="104"/>
      <c r="C92" s="104"/>
      <c r="D92" s="105"/>
    </row>
    <row r="93" spans="1:4" x14ac:dyDescent="0.25">
      <c r="A93" s="43" t="s">
        <v>31</v>
      </c>
      <c r="B93" s="43" t="s">
        <v>32</v>
      </c>
      <c r="C93" s="132" t="s">
        <v>33</v>
      </c>
      <c r="D93" s="85" t="s">
        <v>282</v>
      </c>
    </row>
    <row r="94" spans="1:4" x14ac:dyDescent="0.25">
      <c r="A94" s="31">
        <v>36001</v>
      </c>
      <c r="B94" s="31" t="str">
        <f t="shared" ref="B94:B103" si="4">IFERROR(VLOOKUP(A94,inventarior,2,FALSE),(" "))</f>
        <v>CHOCOLATE SOL</v>
      </c>
      <c r="C94" s="133">
        <v>18</v>
      </c>
      <c r="D94" s="31" t="s">
        <v>284</v>
      </c>
    </row>
    <row r="95" spans="1:4" x14ac:dyDescent="0.25">
      <c r="A95" s="33">
        <v>36002</v>
      </c>
      <c r="B95" s="33" t="str">
        <f t="shared" si="4"/>
        <v>CLOROX</v>
      </c>
      <c r="C95" s="134">
        <v>9</v>
      </c>
      <c r="D95" s="138" t="s">
        <v>284</v>
      </c>
    </row>
    <row r="96" spans="1:4" x14ac:dyDescent="0.25">
      <c r="A96" s="31">
        <v>36003</v>
      </c>
      <c r="B96" s="31" t="str">
        <f t="shared" si="4"/>
        <v>CREMA COLGATE</v>
      </c>
      <c r="C96" s="133">
        <v>22</v>
      </c>
      <c r="D96" s="31" t="s">
        <v>284</v>
      </c>
    </row>
    <row r="97" spans="1:6" x14ac:dyDescent="0.25">
      <c r="A97" s="33">
        <v>36004</v>
      </c>
      <c r="B97" s="33" t="str">
        <f t="shared" si="4"/>
        <v>DETERGENTE FAB</v>
      </c>
      <c r="C97" s="134">
        <v>13</v>
      </c>
      <c r="D97" s="138" t="s">
        <v>284</v>
      </c>
    </row>
    <row r="98" spans="1:6" x14ac:dyDescent="0.25">
      <c r="A98" s="31">
        <v>36005</v>
      </c>
      <c r="B98" s="31" t="str">
        <f t="shared" si="4"/>
        <v>FABULOSO</v>
      </c>
      <c r="C98" s="133">
        <v>11</v>
      </c>
      <c r="D98" s="31" t="s">
        <v>284</v>
      </c>
    </row>
    <row r="99" spans="1:6" x14ac:dyDescent="0.25">
      <c r="A99" s="33">
        <v>36006</v>
      </c>
      <c r="B99" s="33" t="str">
        <f t="shared" si="4"/>
        <v>FRIJOL ROJO</v>
      </c>
      <c r="C99" s="134">
        <v>9</v>
      </c>
      <c r="D99" s="138" t="s">
        <v>284</v>
      </c>
    </row>
    <row r="100" spans="1:6" x14ac:dyDescent="0.25">
      <c r="A100" s="31">
        <v>36007</v>
      </c>
      <c r="B100" s="31" t="str">
        <f t="shared" si="4"/>
        <v>HUEVOS BANDEJA</v>
      </c>
      <c r="C100" s="133">
        <v>7</v>
      </c>
      <c r="D100" s="31" t="s">
        <v>284</v>
      </c>
    </row>
    <row r="101" spans="1:6" x14ac:dyDescent="0.25">
      <c r="A101" s="33">
        <v>36008</v>
      </c>
      <c r="B101" s="33" t="str">
        <f t="shared" si="4"/>
        <v>JABON COCO VARELA</v>
      </c>
      <c r="C101" s="134">
        <v>5</v>
      </c>
      <c r="D101" s="138" t="s">
        <v>284</v>
      </c>
    </row>
    <row r="102" spans="1:6" x14ac:dyDescent="0.25">
      <c r="A102" s="31">
        <v>36009</v>
      </c>
      <c r="B102" s="31" t="str">
        <f t="shared" si="4"/>
        <v>JABON FAB ORIGINAL</v>
      </c>
      <c r="C102" s="133">
        <v>3</v>
      </c>
      <c r="D102" s="31" t="s">
        <v>284</v>
      </c>
    </row>
    <row r="103" spans="1:6" x14ac:dyDescent="0.25">
      <c r="A103" s="33">
        <v>36010</v>
      </c>
      <c r="B103" s="40" t="str">
        <f t="shared" si="4"/>
        <v>JABON LIQUIDO PARA MANOS FIAMME</v>
      </c>
      <c r="C103" s="134">
        <v>10</v>
      </c>
      <c r="D103" s="138" t="s">
        <v>284</v>
      </c>
    </row>
    <row r="105" spans="1:6" x14ac:dyDescent="0.25">
      <c r="A105" s="108" t="s">
        <v>27</v>
      </c>
      <c r="B105" s="109"/>
      <c r="C105" s="109"/>
      <c r="D105" s="109"/>
      <c r="E105" s="109"/>
      <c r="F105" s="110"/>
    </row>
    <row r="106" spans="1:6" x14ac:dyDescent="0.25">
      <c r="A106" s="44" t="s">
        <v>34</v>
      </c>
      <c r="B106" s="44" t="s">
        <v>72</v>
      </c>
      <c r="C106" s="44" t="s">
        <v>73</v>
      </c>
      <c r="D106" s="44" t="s">
        <v>74</v>
      </c>
      <c r="E106" s="44" t="s">
        <v>75</v>
      </c>
      <c r="F106" s="44" t="s">
        <v>36</v>
      </c>
    </row>
    <row r="107" spans="1:6" x14ac:dyDescent="0.25">
      <c r="A107" s="36">
        <v>13274869</v>
      </c>
      <c r="B107" s="31" t="s">
        <v>80</v>
      </c>
      <c r="C107" s="31" t="s">
        <v>81</v>
      </c>
      <c r="D107" s="31" t="s">
        <v>82</v>
      </c>
      <c r="E107" s="31" t="s">
        <v>83</v>
      </c>
      <c r="F107" s="37" t="s">
        <v>40</v>
      </c>
    </row>
    <row r="108" spans="1:6" x14ac:dyDescent="0.25">
      <c r="A108" s="38">
        <v>16352709</v>
      </c>
      <c r="B108" s="33" t="s">
        <v>88</v>
      </c>
      <c r="C108" s="33" t="s">
        <v>89</v>
      </c>
      <c r="D108" s="33" t="s">
        <v>90</v>
      </c>
      <c r="E108" s="39" t="s">
        <v>91</v>
      </c>
      <c r="F108" s="40" t="s">
        <v>43</v>
      </c>
    </row>
    <row r="109" spans="1:6" x14ac:dyDescent="0.25">
      <c r="A109" s="36">
        <v>31457960</v>
      </c>
      <c r="B109" s="31" t="s">
        <v>95</v>
      </c>
      <c r="C109" s="31" t="s">
        <v>96</v>
      </c>
      <c r="D109" s="31" t="s">
        <v>97</v>
      </c>
      <c r="E109" s="31" t="s">
        <v>94</v>
      </c>
      <c r="F109" s="37" t="s">
        <v>46</v>
      </c>
    </row>
    <row r="110" spans="1:6" x14ac:dyDescent="0.25">
      <c r="A110" s="38">
        <v>69320715</v>
      </c>
      <c r="B110" s="33" t="s">
        <v>102</v>
      </c>
      <c r="C110" s="33" t="s">
        <v>103</v>
      </c>
      <c r="D110" s="33" t="s">
        <v>104</v>
      </c>
      <c r="E110" s="33" t="s">
        <v>97</v>
      </c>
      <c r="F110" s="40" t="s">
        <v>49</v>
      </c>
    </row>
    <row r="111" spans="1:6" x14ac:dyDescent="0.25">
      <c r="A111" s="36">
        <v>27056139</v>
      </c>
      <c r="B111" s="31" t="s">
        <v>108</v>
      </c>
      <c r="C111" s="31" t="s">
        <v>109</v>
      </c>
      <c r="D111" s="31" t="s">
        <v>110</v>
      </c>
      <c r="E111" s="31" t="s">
        <v>111</v>
      </c>
      <c r="F111" s="37" t="s">
        <v>52</v>
      </c>
    </row>
    <row r="112" spans="1:6" x14ac:dyDescent="0.25">
      <c r="A112" s="38">
        <v>40987521</v>
      </c>
      <c r="B112" s="33" t="s">
        <v>116</v>
      </c>
      <c r="C112" s="33" t="s">
        <v>117</v>
      </c>
      <c r="D112" s="33" t="s">
        <v>118</v>
      </c>
      <c r="E112" s="41" t="s">
        <v>119</v>
      </c>
      <c r="F112" s="40" t="s">
        <v>55</v>
      </c>
    </row>
    <row r="113" spans="1:6" x14ac:dyDescent="0.25">
      <c r="A113" s="36">
        <v>91324876</v>
      </c>
      <c r="B113" s="31" t="s">
        <v>124</v>
      </c>
      <c r="C113" s="31" t="s">
        <v>125</v>
      </c>
      <c r="D113" s="31" t="s">
        <v>126</v>
      </c>
      <c r="E113" s="42" t="s">
        <v>127</v>
      </c>
      <c r="F113" s="37" t="s">
        <v>58</v>
      </c>
    </row>
    <row r="114" spans="1:6" x14ac:dyDescent="0.25">
      <c r="A114" s="38">
        <v>82046731</v>
      </c>
      <c r="B114" s="33" t="s">
        <v>131</v>
      </c>
      <c r="C114" s="33" t="s">
        <v>132</v>
      </c>
      <c r="D114" s="33" t="s">
        <v>133</v>
      </c>
      <c r="E114" s="41" t="s">
        <v>134</v>
      </c>
      <c r="F114" s="40" t="s">
        <v>61</v>
      </c>
    </row>
    <row r="115" spans="1:6" x14ac:dyDescent="0.25">
      <c r="A115" s="36">
        <v>25147688</v>
      </c>
      <c r="B115" s="31" t="s">
        <v>138</v>
      </c>
      <c r="C115" s="31" t="s">
        <v>129</v>
      </c>
      <c r="D115" s="31" t="s">
        <v>139</v>
      </c>
      <c r="E115" s="42" t="s">
        <v>140</v>
      </c>
      <c r="F115" s="37" t="s">
        <v>64</v>
      </c>
    </row>
    <row r="116" spans="1:6" x14ac:dyDescent="0.25">
      <c r="A116" s="38">
        <v>64321857</v>
      </c>
      <c r="B116" s="33" t="s">
        <v>88</v>
      </c>
      <c r="C116" s="33" t="s">
        <v>103</v>
      </c>
      <c r="D116" s="33" t="s">
        <v>143</v>
      </c>
      <c r="E116" s="41" t="s">
        <v>144</v>
      </c>
      <c r="F116" s="40" t="s">
        <v>67</v>
      </c>
    </row>
    <row r="118" spans="1:6" x14ac:dyDescent="0.25">
      <c r="A118" s="135" t="s">
        <v>38</v>
      </c>
      <c r="B118" s="136"/>
      <c r="C118" s="136"/>
      <c r="D118" s="136"/>
      <c r="E118" s="136"/>
      <c r="F118" s="137"/>
    </row>
    <row r="119" spans="1:6" x14ac:dyDescent="0.25">
      <c r="A119" s="45" t="s">
        <v>37</v>
      </c>
      <c r="B119" s="45" t="s">
        <v>76</v>
      </c>
      <c r="C119" s="45" t="s">
        <v>77</v>
      </c>
      <c r="D119" s="45" t="s">
        <v>78</v>
      </c>
      <c r="E119" s="45" t="s">
        <v>79</v>
      </c>
      <c r="F119" s="45" t="s">
        <v>282</v>
      </c>
    </row>
    <row r="120" spans="1:6" x14ac:dyDescent="0.25">
      <c r="A120" s="36">
        <v>50726189</v>
      </c>
      <c r="B120" s="31" t="s">
        <v>84</v>
      </c>
      <c r="C120" s="59" t="s">
        <v>85</v>
      </c>
      <c r="D120" s="59" t="s">
        <v>86</v>
      </c>
      <c r="E120" s="31" t="s">
        <v>87</v>
      </c>
      <c r="F120" s="31" t="s">
        <v>283</v>
      </c>
    </row>
    <row r="121" spans="1:6" x14ac:dyDescent="0.25">
      <c r="A121" s="38">
        <v>65430829</v>
      </c>
      <c r="B121" s="33" t="s">
        <v>88</v>
      </c>
      <c r="C121" s="33" t="s">
        <v>92</v>
      </c>
      <c r="D121" s="33" t="s">
        <v>93</v>
      </c>
      <c r="E121" s="33" t="s">
        <v>94</v>
      </c>
      <c r="F121" s="138" t="s">
        <v>283</v>
      </c>
    </row>
    <row r="122" spans="1:6" x14ac:dyDescent="0.25">
      <c r="A122" s="36">
        <v>31567490</v>
      </c>
      <c r="B122" s="31" t="s">
        <v>98</v>
      </c>
      <c r="C122" s="31" t="s">
        <v>99</v>
      </c>
      <c r="D122" s="31" t="s">
        <v>100</v>
      </c>
      <c r="E122" s="31" t="s">
        <v>101</v>
      </c>
      <c r="F122" s="31" t="s">
        <v>283</v>
      </c>
    </row>
    <row r="123" spans="1:6" x14ac:dyDescent="0.25">
      <c r="A123" s="38">
        <v>48795321</v>
      </c>
      <c r="B123" s="33" t="s">
        <v>105</v>
      </c>
      <c r="C123" s="33" t="s">
        <v>103</v>
      </c>
      <c r="D123" s="33" t="s">
        <v>106</v>
      </c>
      <c r="E123" s="33" t="s">
        <v>107</v>
      </c>
      <c r="F123" s="138" t="s">
        <v>283</v>
      </c>
    </row>
    <row r="124" spans="1:6" x14ac:dyDescent="0.25">
      <c r="A124" s="36">
        <v>75049263</v>
      </c>
      <c r="B124" s="31" t="s">
        <v>112</v>
      </c>
      <c r="C124" s="31" t="s">
        <v>113</v>
      </c>
      <c r="D124" s="31" t="s">
        <v>114</v>
      </c>
      <c r="E124" s="31" t="s">
        <v>115</v>
      </c>
      <c r="F124" s="31" t="s">
        <v>283</v>
      </c>
    </row>
    <row r="125" spans="1:6" x14ac:dyDescent="0.25">
      <c r="A125" s="38">
        <v>29482153</v>
      </c>
      <c r="B125" s="33" t="s">
        <v>120</v>
      </c>
      <c r="C125" s="33" t="s">
        <v>121</v>
      </c>
      <c r="D125" s="33" t="s">
        <v>122</v>
      </c>
      <c r="E125" s="41" t="s">
        <v>123</v>
      </c>
      <c r="F125" s="138" t="s">
        <v>283</v>
      </c>
    </row>
    <row r="126" spans="1:6" x14ac:dyDescent="0.25">
      <c r="A126" s="36">
        <v>63285401</v>
      </c>
      <c r="B126" s="31" t="s">
        <v>128</v>
      </c>
      <c r="C126" s="31" t="s">
        <v>129</v>
      </c>
      <c r="D126" s="31" t="s">
        <v>130</v>
      </c>
      <c r="E126" s="42" t="s">
        <v>115</v>
      </c>
      <c r="F126" s="31" t="s">
        <v>283</v>
      </c>
    </row>
    <row r="127" spans="1:6" x14ac:dyDescent="0.25">
      <c r="A127" s="38">
        <v>19705826</v>
      </c>
      <c r="B127" s="33" t="s">
        <v>135</v>
      </c>
      <c r="C127" s="33" t="s">
        <v>136</v>
      </c>
      <c r="D127" s="33" t="s">
        <v>93</v>
      </c>
      <c r="E127" s="41" t="s">
        <v>137</v>
      </c>
      <c r="F127" s="138" t="s">
        <v>283</v>
      </c>
    </row>
    <row r="128" spans="1:6" x14ac:dyDescent="0.25">
      <c r="A128" s="36">
        <v>28975130</v>
      </c>
      <c r="B128" s="31" t="s">
        <v>98</v>
      </c>
      <c r="C128" s="31" t="s">
        <v>103</v>
      </c>
      <c r="D128" s="31" t="s">
        <v>141</v>
      </c>
      <c r="E128" s="42" t="s">
        <v>142</v>
      </c>
      <c r="F128" s="31" t="s">
        <v>283</v>
      </c>
    </row>
    <row r="129" spans="1:6" x14ac:dyDescent="0.25">
      <c r="A129" s="38">
        <v>35640217</v>
      </c>
      <c r="B129" s="33" t="s">
        <v>80</v>
      </c>
      <c r="C129" s="33" t="s">
        <v>145</v>
      </c>
      <c r="D129" s="33" t="s">
        <v>146</v>
      </c>
      <c r="E129" s="41" t="s">
        <v>143</v>
      </c>
      <c r="F129" s="138" t="s">
        <v>283</v>
      </c>
    </row>
    <row r="130" spans="1:6" x14ac:dyDescent="0.25">
      <c r="A130" s="90"/>
      <c r="B130" s="89"/>
      <c r="C130" s="89"/>
      <c r="D130" s="89"/>
      <c r="E130" s="131"/>
    </row>
    <row r="131" spans="1:6" x14ac:dyDescent="0.25">
      <c r="A131" s="140" t="s">
        <v>247</v>
      </c>
      <c r="B131" s="141"/>
      <c r="C131" s="141"/>
      <c r="D131" s="141"/>
      <c r="E131" s="142"/>
    </row>
    <row r="132" spans="1:6" x14ac:dyDescent="0.25">
      <c r="A132" s="143" t="s">
        <v>248</v>
      </c>
      <c r="B132" s="143" t="s">
        <v>252</v>
      </c>
      <c r="C132" s="143" t="s">
        <v>253</v>
      </c>
      <c r="D132" s="143" t="s">
        <v>254</v>
      </c>
      <c r="E132" s="143" t="s">
        <v>255</v>
      </c>
    </row>
    <row r="133" spans="1:6" x14ac:dyDescent="0.25">
      <c r="A133" s="38">
        <v>1233896438</v>
      </c>
      <c r="B133" s="38" t="s">
        <v>315</v>
      </c>
      <c r="C133" s="38" t="s">
        <v>210</v>
      </c>
      <c r="D133" s="38" t="s">
        <v>266</v>
      </c>
      <c r="E133" s="38" t="s">
        <v>267</v>
      </c>
    </row>
    <row r="134" spans="1:6" x14ac:dyDescent="0.25">
      <c r="A134" s="36">
        <v>1000048138</v>
      </c>
      <c r="B134" s="36" t="s">
        <v>264</v>
      </c>
      <c r="C134" s="36" t="s">
        <v>117</v>
      </c>
      <c r="D134" s="36" t="s">
        <v>268</v>
      </c>
      <c r="E134" s="36" t="s">
        <v>269</v>
      </c>
    </row>
    <row r="135" spans="1:6" x14ac:dyDescent="0.25">
      <c r="A135" s="38">
        <v>1000589483</v>
      </c>
      <c r="B135" s="38" t="s">
        <v>290</v>
      </c>
      <c r="C135" s="38" t="s">
        <v>291</v>
      </c>
      <c r="D135" s="38" t="s">
        <v>306</v>
      </c>
      <c r="E135" s="38" t="s">
        <v>307</v>
      </c>
    </row>
    <row r="136" spans="1:6" x14ac:dyDescent="0.25">
      <c r="A136" s="36">
        <v>1000730997</v>
      </c>
      <c r="B136" s="36" t="s">
        <v>292</v>
      </c>
      <c r="C136" s="36" t="s">
        <v>288</v>
      </c>
      <c r="D136" s="36" t="s">
        <v>146</v>
      </c>
      <c r="E136" s="36" t="s">
        <v>133</v>
      </c>
    </row>
    <row r="137" spans="1:6" x14ac:dyDescent="0.25">
      <c r="A137" s="38">
        <v>1000474272</v>
      </c>
      <c r="B137" s="38" t="s">
        <v>113</v>
      </c>
      <c r="C137" s="38" t="s">
        <v>262</v>
      </c>
      <c r="D137" s="38" t="s">
        <v>146</v>
      </c>
      <c r="E137" s="38" t="s">
        <v>263</v>
      </c>
    </row>
    <row r="138" spans="1:6" x14ac:dyDescent="0.25">
      <c r="A138" s="36">
        <v>1000706775</v>
      </c>
      <c r="B138" s="36" t="s">
        <v>270</v>
      </c>
      <c r="C138" s="36" t="s">
        <v>271</v>
      </c>
      <c r="D138" s="36" t="s">
        <v>272</v>
      </c>
      <c r="E138" s="36" t="s">
        <v>273</v>
      </c>
    </row>
    <row r="139" spans="1:6" x14ac:dyDescent="0.25">
      <c r="A139" s="38">
        <v>1000160022</v>
      </c>
      <c r="B139" s="38" t="s">
        <v>264</v>
      </c>
      <c r="C139" s="38" t="s">
        <v>113</v>
      </c>
      <c r="D139" s="38" t="s">
        <v>104</v>
      </c>
      <c r="E139" s="38" t="s">
        <v>308</v>
      </c>
    </row>
    <row r="140" spans="1:6" x14ac:dyDescent="0.25">
      <c r="A140" s="36">
        <v>1000459568</v>
      </c>
      <c r="B140" s="36" t="s">
        <v>120</v>
      </c>
      <c r="C140" s="36" t="s">
        <v>121</v>
      </c>
      <c r="D140" s="36" t="s">
        <v>104</v>
      </c>
      <c r="E140" s="36" t="s">
        <v>309</v>
      </c>
    </row>
    <row r="141" spans="1:6" x14ac:dyDescent="0.25">
      <c r="A141" s="38">
        <v>1000323872</v>
      </c>
      <c r="B141" s="38" t="s">
        <v>258</v>
      </c>
      <c r="C141" s="38" t="s">
        <v>259</v>
      </c>
      <c r="D141" s="38" t="s">
        <v>260</v>
      </c>
      <c r="E141" s="38" t="s">
        <v>261</v>
      </c>
    </row>
    <row r="142" spans="1:6" x14ac:dyDescent="0.25">
      <c r="A142" s="36">
        <v>1000159542</v>
      </c>
      <c r="B142" s="36" t="s">
        <v>293</v>
      </c>
      <c r="C142" s="36" t="s">
        <v>294</v>
      </c>
      <c r="D142" s="36" t="s">
        <v>310</v>
      </c>
      <c r="E142" s="36" t="s">
        <v>110</v>
      </c>
    </row>
    <row r="143" spans="1:6" x14ac:dyDescent="0.25">
      <c r="D143" s="144"/>
      <c r="E143" s="144"/>
    </row>
    <row r="144" spans="1:6" x14ac:dyDescent="0.25">
      <c r="A144" s="106" t="s">
        <v>279</v>
      </c>
      <c r="B144" s="107"/>
      <c r="D144" s="147" t="s">
        <v>318</v>
      </c>
      <c r="E144" s="147"/>
      <c r="F144" s="147"/>
    </row>
    <row r="145" spans="1:6" x14ac:dyDescent="0.25">
      <c r="A145" s="85" t="s">
        <v>29</v>
      </c>
      <c r="B145" s="85" t="s">
        <v>30</v>
      </c>
      <c r="D145" s="148" t="s">
        <v>319</v>
      </c>
      <c r="E145" s="148" t="s">
        <v>318</v>
      </c>
      <c r="F145" s="148" t="s">
        <v>282</v>
      </c>
    </row>
    <row r="146" spans="1:6" x14ac:dyDescent="0.25">
      <c r="A146" s="31" t="s">
        <v>39</v>
      </c>
      <c r="B146" s="32">
        <v>43578</v>
      </c>
      <c r="D146" s="31" t="s">
        <v>320</v>
      </c>
      <c r="E146" s="31" t="s">
        <v>324</v>
      </c>
      <c r="F146" s="32" t="s">
        <v>283</v>
      </c>
    </row>
    <row r="147" spans="1:6" x14ac:dyDescent="0.25">
      <c r="A147" s="33" t="s">
        <v>42</v>
      </c>
      <c r="B147" s="34">
        <v>43578</v>
      </c>
      <c r="D147" s="33" t="s">
        <v>321</v>
      </c>
      <c r="E147" s="33" t="s">
        <v>325</v>
      </c>
      <c r="F147" s="145" t="s">
        <v>283</v>
      </c>
    </row>
    <row r="148" spans="1:6" x14ac:dyDescent="0.25">
      <c r="A148" s="31" t="s">
        <v>45</v>
      </c>
      <c r="B148" s="32">
        <v>43578</v>
      </c>
      <c r="D148" s="31" t="s">
        <v>322</v>
      </c>
      <c r="E148" s="31" t="s">
        <v>326</v>
      </c>
      <c r="F148" s="32" t="s">
        <v>283</v>
      </c>
    </row>
    <row r="149" spans="1:6" x14ac:dyDescent="0.25">
      <c r="A149" s="33" t="s">
        <v>48</v>
      </c>
      <c r="B149" s="34">
        <v>43579</v>
      </c>
      <c r="D149" s="33" t="s">
        <v>323</v>
      </c>
      <c r="E149" s="33" t="s">
        <v>327</v>
      </c>
      <c r="F149" s="145" t="s">
        <v>283</v>
      </c>
    </row>
    <row r="150" spans="1:6" x14ac:dyDescent="0.25">
      <c r="A150" s="31" t="s">
        <v>51</v>
      </c>
      <c r="B150" s="32">
        <v>43580</v>
      </c>
      <c r="D150" s="89"/>
      <c r="E150" s="89"/>
      <c r="F150" s="146"/>
    </row>
    <row r="151" spans="1:6" x14ac:dyDescent="0.25">
      <c r="A151" s="33" t="s">
        <v>54</v>
      </c>
      <c r="B151" s="34">
        <v>43581</v>
      </c>
      <c r="D151" s="89"/>
      <c r="E151" s="89"/>
      <c r="F151" s="146"/>
    </row>
    <row r="152" spans="1:6" x14ac:dyDescent="0.25">
      <c r="A152" s="31" t="s">
        <v>57</v>
      </c>
      <c r="B152" s="32">
        <v>43582</v>
      </c>
      <c r="D152" s="89"/>
      <c r="E152" s="89"/>
      <c r="F152" s="146"/>
    </row>
    <row r="153" spans="1:6" x14ac:dyDescent="0.25">
      <c r="A153" s="33" t="s">
        <v>60</v>
      </c>
      <c r="B153" s="34">
        <v>43583</v>
      </c>
      <c r="D153" s="89"/>
      <c r="E153" s="89"/>
      <c r="F153" s="146"/>
    </row>
    <row r="154" spans="1:6" x14ac:dyDescent="0.25">
      <c r="A154" s="31" t="s">
        <v>63</v>
      </c>
      <c r="B154" s="32">
        <v>43584</v>
      </c>
      <c r="D154" s="89"/>
      <c r="E154" s="89"/>
      <c r="F154" s="146"/>
    </row>
    <row r="155" spans="1:6" x14ac:dyDescent="0.25">
      <c r="A155" s="33" t="s">
        <v>66</v>
      </c>
      <c r="B155" s="34">
        <v>43585</v>
      </c>
      <c r="D155" s="89"/>
      <c r="E155" s="89"/>
      <c r="F155" s="146"/>
    </row>
    <row r="156" spans="1:6" x14ac:dyDescent="0.25">
      <c r="A156" s="89"/>
      <c r="B156" s="90"/>
      <c r="C156" s="90"/>
    </row>
    <row r="157" spans="1:6" x14ac:dyDescent="0.25">
      <c r="A157" s="101" t="s">
        <v>281</v>
      </c>
      <c r="B157" s="102"/>
      <c r="D157" s="97" t="s">
        <v>328</v>
      </c>
      <c r="E157" s="98"/>
    </row>
    <row r="158" spans="1:6" x14ac:dyDescent="0.25">
      <c r="A158" s="85" t="s">
        <v>29</v>
      </c>
      <c r="B158" s="85" t="s">
        <v>31</v>
      </c>
      <c r="D158" s="85" t="s">
        <v>29</v>
      </c>
      <c r="E158" s="87" t="s">
        <v>37</v>
      </c>
    </row>
    <row r="159" spans="1:6" x14ac:dyDescent="0.25">
      <c r="A159" s="31" t="s">
        <v>39</v>
      </c>
      <c r="B159" s="31">
        <v>36001</v>
      </c>
      <c r="D159" s="31" t="s">
        <v>39</v>
      </c>
      <c r="E159" s="36">
        <v>50726189</v>
      </c>
    </row>
    <row r="160" spans="1:6" x14ac:dyDescent="0.25">
      <c r="A160" s="33" t="s">
        <v>42</v>
      </c>
      <c r="B160" s="33">
        <v>36002</v>
      </c>
      <c r="D160" s="33" t="s">
        <v>42</v>
      </c>
      <c r="E160" s="38">
        <v>65430829</v>
      </c>
    </row>
    <row r="161" spans="1:5" x14ac:dyDescent="0.25">
      <c r="A161" s="31" t="s">
        <v>45</v>
      </c>
      <c r="B161" s="31">
        <v>36003</v>
      </c>
      <c r="D161" s="31" t="s">
        <v>45</v>
      </c>
      <c r="E161" s="36">
        <v>31567490</v>
      </c>
    </row>
    <row r="162" spans="1:5" x14ac:dyDescent="0.25">
      <c r="A162" s="33" t="s">
        <v>48</v>
      </c>
      <c r="B162" s="33">
        <v>36004</v>
      </c>
      <c r="D162" s="33" t="s">
        <v>48</v>
      </c>
      <c r="E162" s="38">
        <v>48795321</v>
      </c>
    </row>
    <row r="163" spans="1:5" x14ac:dyDescent="0.25">
      <c r="A163" s="31" t="s">
        <v>51</v>
      </c>
      <c r="B163" s="31">
        <v>36005</v>
      </c>
      <c r="D163" s="31" t="s">
        <v>51</v>
      </c>
      <c r="E163" s="36">
        <v>75049263</v>
      </c>
    </row>
    <row r="164" spans="1:5" x14ac:dyDescent="0.25">
      <c r="A164" s="33" t="s">
        <v>54</v>
      </c>
      <c r="B164" s="33">
        <v>36006</v>
      </c>
      <c r="D164" s="33" t="s">
        <v>54</v>
      </c>
      <c r="E164" s="38">
        <v>29482153</v>
      </c>
    </row>
    <row r="165" spans="1:5" x14ac:dyDescent="0.25">
      <c r="A165" s="31" t="s">
        <v>57</v>
      </c>
      <c r="B165" s="31">
        <v>36007</v>
      </c>
      <c r="D165" s="31" t="s">
        <v>57</v>
      </c>
      <c r="E165" s="36">
        <v>63285401</v>
      </c>
    </row>
    <row r="166" spans="1:5" x14ac:dyDescent="0.25">
      <c r="A166" s="33" t="s">
        <v>60</v>
      </c>
      <c r="B166" s="33">
        <v>36008</v>
      </c>
      <c r="D166" s="33" t="s">
        <v>60</v>
      </c>
      <c r="E166" s="38">
        <v>19705826</v>
      </c>
    </row>
    <row r="167" spans="1:5" x14ac:dyDescent="0.25">
      <c r="A167" s="31" t="s">
        <v>63</v>
      </c>
      <c r="B167" s="31">
        <v>36009</v>
      </c>
      <c r="D167" s="31" t="s">
        <v>63</v>
      </c>
      <c r="E167" s="36">
        <v>28975130</v>
      </c>
    </row>
    <row r="168" spans="1:5" x14ac:dyDescent="0.25">
      <c r="A168" s="33" t="s">
        <v>66</v>
      </c>
      <c r="B168" s="33">
        <v>36010</v>
      </c>
      <c r="D168" s="33" t="s">
        <v>66</v>
      </c>
      <c r="E168" s="38">
        <v>35640217</v>
      </c>
    </row>
    <row r="169" spans="1:5" x14ac:dyDescent="0.25">
      <c r="A169" s="89"/>
      <c r="B169" s="90"/>
    </row>
    <row r="170" spans="1:5" x14ac:dyDescent="0.25">
      <c r="A170" s="99" t="s">
        <v>280</v>
      </c>
      <c r="B170" s="100"/>
      <c r="D170" s="149" t="s">
        <v>329</v>
      </c>
      <c r="E170" s="150"/>
    </row>
    <row r="171" spans="1:5" x14ac:dyDescent="0.25">
      <c r="A171" s="85" t="s">
        <v>31</v>
      </c>
      <c r="B171" s="86" t="s">
        <v>34</v>
      </c>
      <c r="D171" s="85" t="s">
        <v>31</v>
      </c>
      <c r="E171" s="143" t="s">
        <v>248</v>
      </c>
    </row>
    <row r="172" spans="1:5" x14ac:dyDescent="0.25">
      <c r="A172" s="31">
        <v>36001</v>
      </c>
      <c r="B172" s="36">
        <v>13274869</v>
      </c>
      <c r="D172" s="31">
        <v>36001</v>
      </c>
      <c r="E172" s="152">
        <v>1233896438</v>
      </c>
    </row>
    <row r="173" spans="1:5" x14ac:dyDescent="0.25">
      <c r="A173" s="33">
        <v>36002</v>
      </c>
      <c r="B173" s="38">
        <v>16352709</v>
      </c>
      <c r="D173" s="33">
        <v>36002</v>
      </c>
      <c r="E173" s="151">
        <v>1000048138</v>
      </c>
    </row>
    <row r="174" spans="1:5" x14ac:dyDescent="0.25">
      <c r="A174" s="31">
        <v>36003</v>
      </c>
      <c r="B174" s="36">
        <v>31457960</v>
      </c>
      <c r="D174" s="31">
        <v>36003</v>
      </c>
      <c r="E174" s="152">
        <v>1000589483</v>
      </c>
    </row>
    <row r="175" spans="1:5" x14ac:dyDescent="0.25">
      <c r="A175" s="33">
        <v>36004</v>
      </c>
      <c r="B175" s="38">
        <v>69320715</v>
      </c>
      <c r="D175" s="33">
        <v>36004</v>
      </c>
      <c r="E175" s="151">
        <v>1000730997</v>
      </c>
    </row>
    <row r="176" spans="1:5" x14ac:dyDescent="0.25">
      <c r="A176" s="31">
        <v>36005</v>
      </c>
      <c r="B176" s="36">
        <v>27056139</v>
      </c>
      <c r="D176" s="31">
        <v>36005</v>
      </c>
      <c r="E176" s="152">
        <v>1000474272</v>
      </c>
    </row>
    <row r="177" spans="1:5" x14ac:dyDescent="0.25">
      <c r="A177" s="33">
        <v>36006</v>
      </c>
      <c r="B177" s="38">
        <v>40987521</v>
      </c>
      <c r="D177" s="33">
        <v>36006</v>
      </c>
      <c r="E177" s="151">
        <v>1000706775</v>
      </c>
    </row>
    <row r="178" spans="1:5" x14ac:dyDescent="0.25">
      <c r="A178" s="31">
        <v>36007</v>
      </c>
      <c r="B178" s="36">
        <v>91324876</v>
      </c>
      <c r="D178" s="31">
        <v>36007</v>
      </c>
      <c r="E178" s="152">
        <v>1000160022</v>
      </c>
    </row>
    <row r="179" spans="1:5" x14ac:dyDescent="0.25">
      <c r="A179" s="33">
        <v>36008</v>
      </c>
      <c r="B179" s="38">
        <v>82046731</v>
      </c>
      <c r="D179" s="33">
        <v>36008</v>
      </c>
      <c r="E179" s="151">
        <v>1000459568</v>
      </c>
    </row>
    <row r="180" spans="1:5" x14ac:dyDescent="0.25">
      <c r="A180" s="31">
        <v>36009</v>
      </c>
      <c r="B180" s="36">
        <v>25147688</v>
      </c>
      <c r="D180" s="31">
        <v>36009</v>
      </c>
      <c r="E180" s="152">
        <v>1000323872</v>
      </c>
    </row>
    <row r="181" spans="1:5" x14ac:dyDescent="0.25">
      <c r="A181" s="33">
        <v>36010</v>
      </c>
      <c r="B181" s="38">
        <v>64321857</v>
      </c>
      <c r="D181" s="33">
        <v>36010</v>
      </c>
      <c r="E181" s="151">
        <v>1000159542</v>
      </c>
    </row>
    <row r="183" spans="1:5" x14ac:dyDescent="0.25">
      <c r="A183" s="153" t="s">
        <v>330</v>
      </c>
      <c r="B183" s="154"/>
      <c r="D183" s="153" t="s">
        <v>330</v>
      </c>
      <c r="E183" s="154"/>
    </row>
    <row r="184" spans="1:5" x14ac:dyDescent="0.25">
      <c r="A184" s="143" t="s">
        <v>248</v>
      </c>
      <c r="B184" s="148" t="s">
        <v>319</v>
      </c>
      <c r="D184" s="45" t="s">
        <v>37</v>
      </c>
      <c r="E184" s="148" t="s">
        <v>319</v>
      </c>
    </row>
    <row r="185" spans="1:5" x14ac:dyDescent="0.25">
      <c r="A185" s="152">
        <v>1233896438</v>
      </c>
      <c r="B185" s="31" t="s">
        <v>320</v>
      </c>
      <c r="D185" s="36">
        <v>50726189</v>
      </c>
      <c r="E185" s="31" t="s">
        <v>322</v>
      </c>
    </row>
    <row r="186" spans="1:5" x14ac:dyDescent="0.25">
      <c r="A186" s="151">
        <v>1000048138</v>
      </c>
      <c r="B186" s="138" t="s">
        <v>320</v>
      </c>
      <c r="D186" s="38">
        <v>65430829</v>
      </c>
      <c r="E186" s="138" t="s">
        <v>321</v>
      </c>
    </row>
    <row r="187" spans="1:5" x14ac:dyDescent="0.25">
      <c r="A187" s="152">
        <v>1000589483</v>
      </c>
      <c r="B187" s="31" t="s">
        <v>320</v>
      </c>
      <c r="D187" s="36">
        <v>31567490</v>
      </c>
      <c r="E187" s="31" t="s">
        <v>321</v>
      </c>
    </row>
    <row r="188" spans="1:5" x14ac:dyDescent="0.25">
      <c r="A188" s="151">
        <v>1000730997</v>
      </c>
      <c r="B188" s="138" t="s">
        <v>320</v>
      </c>
      <c r="D188" s="38">
        <v>48795321</v>
      </c>
      <c r="E188" s="138" t="s">
        <v>321</v>
      </c>
    </row>
    <row r="189" spans="1:5" x14ac:dyDescent="0.25">
      <c r="A189" s="152">
        <v>1000474272</v>
      </c>
      <c r="B189" s="31" t="s">
        <v>320</v>
      </c>
      <c r="D189" s="36">
        <v>75049263</v>
      </c>
      <c r="E189" s="31" t="s">
        <v>322</v>
      </c>
    </row>
    <row r="190" spans="1:5" x14ac:dyDescent="0.25">
      <c r="A190" s="151">
        <v>1000706775</v>
      </c>
      <c r="B190" s="138" t="s">
        <v>320</v>
      </c>
      <c r="D190" s="38">
        <v>29482153</v>
      </c>
      <c r="E190" s="138" t="s">
        <v>322</v>
      </c>
    </row>
    <row r="191" spans="1:5" x14ac:dyDescent="0.25">
      <c r="A191" s="152">
        <v>1000160022</v>
      </c>
      <c r="B191" s="31" t="s">
        <v>320</v>
      </c>
      <c r="D191" s="36">
        <v>63285401</v>
      </c>
      <c r="E191" s="31" t="s">
        <v>321</v>
      </c>
    </row>
    <row r="192" spans="1:5" x14ac:dyDescent="0.25">
      <c r="A192" s="151">
        <v>1000459568</v>
      </c>
      <c r="B192" s="138" t="s">
        <v>320</v>
      </c>
      <c r="D192" s="38">
        <v>19705826</v>
      </c>
      <c r="E192" s="138" t="s">
        <v>321</v>
      </c>
    </row>
    <row r="193" spans="1:5" x14ac:dyDescent="0.25">
      <c r="A193" s="152">
        <v>1000323872</v>
      </c>
      <c r="B193" s="31" t="s">
        <v>320</v>
      </c>
      <c r="D193" s="36">
        <v>28975130</v>
      </c>
      <c r="E193" s="31" t="s">
        <v>321</v>
      </c>
    </row>
    <row r="194" spans="1:5" x14ac:dyDescent="0.25">
      <c r="A194" s="151">
        <v>1000159542</v>
      </c>
      <c r="B194" s="138" t="s">
        <v>320</v>
      </c>
      <c r="D194" s="38">
        <v>35640217</v>
      </c>
      <c r="E194" s="138" t="s">
        <v>321</v>
      </c>
    </row>
    <row r="196" spans="1:5" x14ac:dyDescent="0.25">
      <c r="A196" s="155" t="s">
        <v>330</v>
      </c>
      <c r="B196" s="156"/>
    </row>
    <row r="197" spans="1:5" x14ac:dyDescent="0.25">
      <c r="A197" s="44" t="s">
        <v>34</v>
      </c>
      <c r="B197" s="148" t="s">
        <v>319</v>
      </c>
    </row>
    <row r="198" spans="1:5" x14ac:dyDescent="0.25">
      <c r="A198" s="36">
        <v>13274869</v>
      </c>
      <c r="B198" s="31" t="s">
        <v>321</v>
      </c>
    </row>
    <row r="199" spans="1:5" x14ac:dyDescent="0.25">
      <c r="A199" s="38">
        <v>16352709</v>
      </c>
      <c r="B199" s="138" t="s">
        <v>321</v>
      </c>
    </row>
    <row r="200" spans="1:5" x14ac:dyDescent="0.25">
      <c r="A200" s="36">
        <v>31457960</v>
      </c>
      <c r="B200" s="31" t="s">
        <v>321</v>
      </c>
    </row>
    <row r="201" spans="1:5" x14ac:dyDescent="0.25">
      <c r="A201" s="38">
        <v>69320715</v>
      </c>
      <c r="B201" s="138" t="s">
        <v>323</v>
      </c>
    </row>
    <row r="202" spans="1:5" x14ac:dyDescent="0.25">
      <c r="A202" s="36">
        <v>27056139</v>
      </c>
      <c r="B202" s="31" t="s">
        <v>321</v>
      </c>
    </row>
    <row r="203" spans="1:5" x14ac:dyDescent="0.25">
      <c r="A203" s="38">
        <v>40987521</v>
      </c>
      <c r="B203" s="138" t="s">
        <v>321</v>
      </c>
    </row>
    <row r="204" spans="1:5" x14ac:dyDescent="0.25">
      <c r="A204" s="36">
        <v>91324876</v>
      </c>
      <c r="B204" s="31" t="s">
        <v>321</v>
      </c>
    </row>
    <row r="205" spans="1:5" x14ac:dyDescent="0.25">
      <c r="A205" s="38">
        <v>82046731</v>
      </c>
      <c r="B205" s="138" t="s">
        <v>323</v>
      </c>
    </row>
    <row r="206" spans="1:5" x14ac:dyDescent="0.25">
      <c r="A206" s="36">
        <v>25147688</v>
      </c>
      <c r="B206" s="31" t="s">
        <v>321</v>
      </c>
    </row>
    <row r="207" spans="1:5" x14ac:dyDescent="0.25">
      <c r="A207" s="38">
        <v>64321857</v>
      </c>
      <c r="B207" s="138" t="s">
        <v>321</v>
      </c>
    </row>
  </sheetData>
  <mergeCells count="24">
    <mergeCell ref="A196:B196"/>
    <mergeCell ref="A157:B157"/>
    <mergeCell ref="D144:F144"/>
    <mergeCell ref="D170:E170"/>
    <mergeCell ref="A183:B183"/>
    <mergeCell ref="D183:E183"/>
    <mergeCell ref="A90:B90"/>
    <mergeCell ref="A36:B36"/>
    <mergeCell ref="A38:G38"/>
    <mergeCell ref="A51:F51"/>
    <mergeCell ref="A64:E64"/>
    <mergeCell ref="A77:C77"/>
    <mergeCell ref="A1:J2"/>
    <mergeCell ref="A3:F3"/>
    <mergeCell ref="G3:H3"/>
    <mergeCell ref="I3:J3"/>
    <mergeCell ref="A21:B21"/>
    <mergeCell ref="A170:B170"/>
    <mergeCell ref="D157:E157"/>
    <mergeCell ref="A144:B144"/>
    <mergeCell ref="A105:F105"/>
    <mergeCell ref="A118:F118"/>
    <mergeCell ref="A92:D92"/>
    <mergeCell ref="A131:E131"/>
  </mergeCell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INVENTARIO!$A$4:$A$18</xm:f>
          </x14:formula1>
          <xm:sqref>C5:C14 C25:C34 C40:C49 A79:A88 A94:A103 A156 B159:B168 A172:A181 A169 D172:D181</xm:sqref>
        </x14:dataValidation>
        <x14:dataValidation type="list" allowBlank="1" showInputMessage="1" showErrorMessage="1">
          <x14:formula1>
            <xm:f>PROVEEDORES!$A$2:$A$12</xm:f>
          </x14:formula1>
          <xm:sqref>F5:F14 H25:H34 A53:A62 B79:B88 A107:A116 B156 B172:B181 B169 A198:A207</xm:sqref>
        </x14:dataValidation>
        <x14:dataValidation type="list" allowBlank="1" showInputMessage="1" showErrorMessage="1">
          <x14:formula1>
            <xm:f>EMPLEADOS!$A$2:$A$11</xm:f>
          </x14:formula1>
          <xm:sqref>I5:I14 N25:N34 A66:A75 C79:C88 E159:E168 C156 A120:A129 D185:D194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4.85546875" customWidth="1"/>
    <col min="2" max="2" width="18.42578125" customWidth="1"/>
    <col min="3" max="3" width="19.28515625" customWidth="1"/>
    <col min="4" max="4" width="16" customWidth="1"/>
    <col min="5" max="5" width="14.85546875" customWidth="1"/>
  </cols>
  <sheetData>
    <row r="1" spans="1:5" x14ac:dyDescent="0.25">
      <c r="A1" s="11" t="s">
        <v>151</v>
      </c>
      <c r="B1" s="10" t="s">
        <v>152</v>
      </c>
      <c r="C1" s="10" t="s">
        <v>153</v>
      </c>
      <c r="D1" s="10" t="s">
        <v>36</v>
      </c>
      <c r="E1" s="12" t="s">
        <v>154</v>
      </c>
    </row>
    <row r="2" spans="1:5" x14ac:dyDescent="0.25">
      <c r="A2" s="5">
        <v>13274869</v>
      </c>
      <c r="B2" s="1" t="s">
        <v>155</v>
      </c>
      <c r="C2" s="1" t="s">
        <v>156</v>
      </c>
      <c r="D2" s="10" t="s">
        <v>40</v>
      </c>
      <c r="E2" s="14">
        <v>982345</v>
      </c>
    </row>
    <row r="3" spans="1:5" x14ac:dyDescent="0.25">
      <c r="A3" s="5">
        <v>16352709</v>
      </c>
      <c r="B3" s="1" t="s">
        <v>157</v>
      </c>
      <c r="C3" s="1" t="s">
        <v>158</v>
      </c>
      <c r="D3" s="1" t="s">
        <v>43</v>
      </c>
      <c r="E3" s="15">
        <v>1115412</v>
      </c>
    </row>
    <row r="4" spans="1:5" x14ac:dyDescent="0.25">
      <c r="A4" s="5">
        <v>31457960</v>
      </c>
      <c r="B4" s="1" t="s">
        <v>159</v>
      </c>
      <c r="C4" s="1" t="s">
        <v>160</v>
      </c>
      <c r="D4" s="1" t="s">
        <v>46</v>
      </c>
      <c r="E4" s="15">
        <v>875941</v>
      </c>
    </row>
    <row r="5" spans="1:5" x14ac:dyDescent="0.25">
      <c r="A5" s="5">
        <v>69320715</v>
      </c>
      <c r="B5" s="1" t="s">
        <v>161</v>
      </c>
      <c r="C5" s="1" t="s">
        <v>162</v>
      </c>
      <c r="D5" s="1" t="s">
        <v>49</v>
      </c>
      <c r="E5" s="15">
        <v>1223762</v>
      </c>
    </row>
    <row r="6" spans="1:5" x14ac:dyDescent="0.25">
      <c r="A6" s="5">
        <v>27056139</v>
      </c>
      <c r="B6" s="1" t="s">
        <v>163</v>
      </c>
      <c r="C6" s="1" t="s">
        <v>164</v>
      </c>
      <c r="D6" s="1" t="s">
        <v>52</v>
      </c>
      <c r="E6" s="15">
        <v>1009415</v>
      </c>
    </row>
    <row r="7" spans="1:5" x14ac:dyDescent="0.25">
      <c r="A7" s="5">
        <v>40987521</v>
      </c>
      <c r="B7" s="1" t="s">
        <v>165</v>
      </c>
      <c r="C7" s="1" t="s">
        <v>166</v>
      </c>
      <c r="D7" s="1" t="s">
        <v>55</v>
      </c>
      <c r="E7" s="15">
        <v>888743</v>
      </c>
    </row>
    <row r="8" spans="1:5" x14ac:dyDescent="0.25">
      <c r="A8" s="5">
        <v>91324876</v>
      </c>
      <c r="B8" s="1" t="s">
        <v>167</v>
      </c>
      <c r="C8" s="1" t="s">
        <v>168</v>
      </c>
      <c r="D8" s="1" t="s">
        <v>58</v>
      </c>
      <c r="E8" s="15">
        <v>935511</v>
      </c>
    </row>
    <row r="9" spans="1:5" x14ac:dyDescent="0.25">
      <c r="A9" s="5">
        <v>82046731</v>
      </c>
      <c r="B9" s="1" t="s">
        <v>169</v>
      </c>
      <c r="C9" s="1" t="s">
        <v>170</v>
      </c>
      <c r="D9" s="1" t="s">
        <v>61</v>
      </c>
      <c r="E9" s="15">
        <v>845721</v>
      </c>
    </row>
    <row r="10" spans="1:5" x14ac:dyDescent="0.25">
      <c r="A10" s="5">
        <v>25147688</v>
      </c>
      <c r="B10" s="1" t="s">
        <v>171</v>
      </c>
      <c r="C10" s="1" t="s">
        <v>172</v>
      </c>
      <c r="D10" s="1" t="s">
        <v>64</v>
      </c>
      <c r="E10" s="15">
        <v>1010400</v>
      </c>
    </row>
    <row r="11" spans="1:5" x14ac:dyDescent="0.25">
      <c r="A11" s="7">
        <v>64321857</v>
      </c>
      <c r="B11" s="8" t="s">
        <v>173</v>
      </c>
      <c r="C11" s="8" t="s">
        <v>174</v>
      </c>
      <c r="D11" s="8" t="s">
        <v>67</v>
      </c>
      <c r="E11" s="16">
        <v>968417</v>
      </c>
    </row>
    <row r="12" spans="1:5" x14ac:dyDescent="0.25">
      <c r="A12" s="26"/>
      <c r="B12" s="26"/>
      <c r="C12" s="26"/>
      <c r="D12" s="26"/>
      <c r="E12" s="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12" customWidth="1"/>
    <col min="2" max="2" width="21.42578125" customWidth="1"/>
    <col min="3" max="3" width="23.85546875" customWidth="1"/>
    <col min="4" max="4" width="12" customWidth="1"/>
  </cols>
  <sheetData>
    <row r="1" spans="1:4" x14ac:dyDescent="0.25">
      <c r="A1" s="18" t="s">
        <v>151</v>
      </c>
      <c r="B1" s="19" t="s">
        <v>152</v>
      </c>
      <c r="C1" s="19" t="s">
        <v>153</v>
      </c>
      <c r="D1" s="17" t="s">
        <v>154</v>
      </c>
    </row>
    <row r="2" spans="1:4" x14ac:dyDescent="0.25">
      <c r="A2" s="5">
        <v>50726189</v>
      </c>
      <c r="B2" s="1" t="s">
        <v>175</v>
      </c>
      <c r="C2" s="1" t="s">
        <v>176</v>
      </c>
      <c r="D2" s="14">
        <v>982345</v>
      </c>
    </row>
    <row r="3" spans="1:4" x14ac:dyDescent="0.25">
      <c r="A3" s="5">
        <v>65430829</v>
      </c>
      <c r="B3" s="1" t="s">
        <v>177</v>
      </c>
      <c r="C3" s="1" t="s">
        <v>178</v>
      </c>
      <c r="D3" s="15">
        <v>1115412</v>
      </c>
    </row>
    <row r="4" spans="1:4" x14ac:dyDescent="0.25">
      <c r="A4" s="5">
        <v>31567490</v>
      </c>
      <c r="B4" s="1" t="s">
        <v>179</v>
      </c>
      <c r="C4" s="1" t="s">
        <v>180</v>
      </c>
      <c r="D4" s="15">
        <v>875941</v>
      </c>
    </row>
    <row r="5" spans="1:4" x14ac:dyDescent="0.25">
      <c r="A5" s="5">
        <v>48795321</v>
      </c>
      <c r="B5" s="1" t="s">
        <v>181</v>
      </c>
      <c r="C5" s="1" t="s">
        <v>182</v>
      </c>
      <c r="D5" s="15">
        <v>1223762</v>
      </c>
    </row>
    <row r="6" spans="1:4" x14ac:dyDescent="0.25">
      <c r="A6" s="5">
        <v>75049263</v>
      </c>
      <c r="B6" s="1" t="s">
        <v>183</v>
      </c>
      <c r="C6" s="1" t="s">
        <v>184</v>
      </c>
      <c r="D6" s="15">
        <v>1009415</v>
      </c>
    </row>
    <row r="7" spans="1:4" x14ac:dyDescent="0.25">
      <c r="A7" s="5">
        <v>29482153</v>
      </c>
      <c r="B7" s="1" t="s">
        <v>185</v>
      </c>
      <c r="C7" s="1" t="s">
        <v>186</v>
      </c>
      <c r="D7" s="15">
        <v>888743</v>
      </c>
    </row>
    <row r="8" spans="1:4" x14ac:dyDescent="0.25">
      <c r="A8" s="5">
        <v>63285401</v>
      </c>
      <c r="B8" s="1" t="s">
        <v>187</v>
      </c>
      <c r="C8" s="1" t="s">
        <v>188</v>
      </c>
      <c r="D8" s="15">
        <v>935511</v>
      </c>
    </row>
    <row r="9" spans="1:4" x14ac:dyDescent="0.25">
      <c r="A9" s="5">
        <v>19705826</v>
      </c>
      <c r="B9" s="1" t="s">
        <v>189</v>
      </c>
      <c r="C9" s="1" t="s">
        <v>190</v>
      </c>
      <c r="D9" s="15">
        <v>845721</v>
      </c>
    </row>
    <row r="10" spans="1:4" x14ac:dyDescent="0.25">
      <c r="A10" s="5">
        <v>28975130</v>
      </c>
      <c r="B10" s="1" t="s">
        <v>191</v>
      </c>
      <c r="C10" s="1" t="s">
        <v>192</v>
      </c>
      <c r="D10" s="15">
        <v>1010400</v>
      </c>
    </row>
    <row r="11" spans="1:4" x14ac:dyDescent="0.25">
      <c r="A11" s="5">
        <v>35640217</v>
      </c>
      <c r="B11" s="1" t="s">
        <v>193</v>
      </c>
      <c r="C11" s="1" t="s">
        <v>194</v>
      </c>
      <c r="D11" s="15">
        <v>968417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7" sqref="C7:F16"/>
    </sheetView>
  </sheetViews>
  <sheetFormatPr baseColWidth="10" defaultColWidth="11.42578125" defaultRowHeight="15" x14ac:dyDescent="0.25"/>
  <cols>
    <col min="1" max="1" width="17.42578125" customWidth="1"/>
    <col min="2" max="2" width="14.7109375" customWidth="1"/>
    <col min="3" max="3" width="20.28515625" customWidth="1"/>
    <col min="4" max="4" width="25.28515625" customWidth="1"/>
    <col min="5" max="5" width="20" customWidth="1"/>
    <col min="6" max="6" width="30.5703125" customWidth="1"/>
    <col min="7" max="7" width="28.85546875" customWidth="1"/>
  </cols>
  <sheetData>
    <row r="1" spans="1:9" x14ac:dyDescent="0.25">
      <c r="A1" s="11" t="s">
        <v>195</v>
      </c>
      <c r="B1" s="10" t="s">
        <v>196</v>
      </c>
      <c r="C1" s="10" t="s">
        <v>296</v>
      </c>
      <c r="D1" s="10" t="s">
        <v>297</v>
      </c>
      <c r="E1" s="10" t="s">
        <v>298</v>
      </c>
      <c r="F1" s="10" t="s">
        <v>299</v>
      </c>
      <c r="G1" s="10" t="s">
        <v>197</v>
      </c>
      <c r="H1" s="10" t="s">
        <v>198</v>
      </c>
      <c r="I1" s="12" t="s">
        <v>199</v>
      </c>
    </row>
    <row r="2" spans="1:9" x14ac:dyDescent="0.25">
      <c r="A2" s="5">
        <v>1000274317</v>
      </c>
      <c r="B2" s="1">
        <v>1</v>
      </c>
      <c r="C2" s="1" t="s">
        <v>264</v>
      </c>
      <c r="D2" s="10" t="s">
        <v>285</v>
      </c>
      <c r="E2" s="1" t="s">
        <v>300</v>
      </c>
      <c r="F2" s="10" t="s">
        <v>301</v>
      </c>
      <c r="G2" s="1">
        <v>3102188304</v>
      </c>
      <c r="H2" s="1" t="s">
        <v>200</v>
      </c>
      <c r="I2" s="6" t="s">
        <v>201</v>
      </c>
    </row>
    <row r="3" spans="1:9" x14ac:dyDescent="0.25">
      <c r="A3" s="5">
        <v>1000214556</v>
      </c>
      <c r="B3" s="1">
        <v>2</v>
      </c>
      <c r="C3" s="1" t="s">
        <v>286</v>
      </c>
      <c r="D3" s="1" t="s">
        <v>287</v>
      </c>
      <c r="E3" s="1" t="s">
        <v>302</v>
      </c>
      <c r="F3" s="1" t="s">
        <v>303</v>
      </c>
      <c r="G3" s="1">
        <v>3202688045</v>
      </c>
      <c r="H3" s="1" t="s">
        <v>202</v>
      </c>
      <c r="I3" s="6" t="s">
        <v>203</v>
      </c>
    </row>
    <row r="4" spans="1:9" x14ac:dyDescent="0.25">
      <c r="A4" s="5">
        <v>1000134438</v>
      </c>
      <c r="B4" s="1">
        <v>3</v>
      </c>
      <c r="C4" s="1" t="s">
        <v>288</v>
      </c>
      <c r="D4" s="1" t="s">
        <v>85</v>
      </c>
      <c r="E4" s="1" t="s">
        <v>304</v>
      </c>
      <c r="F4" s="1" t="s">
        <v>305</v>
      </c>
      <c r="G4" s="1">
        <v>3014622222</v>
      </c>
      <c r="H4" s="1" t="s">
        <v>204</v>
      </c>
      <c r="I4" s="6" t="s">
        <v>205</v>
      </c>
    </row>
    <row r="5" spans="1:9" x14ac:dyDescent="0.25">
      <c r="A5" s="5">
        <v>1000223520</v>
      </c>
      <c r="B5" s="1">
        <v>4</v>
      </c>
      <c r="C5" s="1" t="s">
        <v>102</v>
      </c>
      <c r="D5" s="1" t="s">
        <v>289</v>
      </c>
      <c r="E5" s="1" t="s">
        <v>316</v>
      </c>
      <c r="F5" s="1" t="s">
        <v>317</v>
      </c>
      <c r="G5" s="1">
        <v>3204064524</v>
      </c>
      <c r="H5" s="1" t="s">
        <v>206</v>
      </c>
      <c r="I5" s="6" t="s">
        <v>207</v>
      </c>
    </row>
    <row r="6" spans="1:9" x14ac:dyDescent="0.25">
      <c r="A6" s="5">
        <v>1000017887</v>
      </c>
      <c r="B6" s="1">
        <v>5</v>
      </c>
      <c r="C6" s="1" t="s">
        <v>285</v>
      </c>
      <c r="D6" s="1" t="s">
        <v>85</v>
      </c>
      <c r="E6" s="1" t="s">
        <v>140</v>
      </c>
      <c r="F6" s="1"/>
      <c r="G6" s="1">
        <v>3115386364</v>
      </c>
      <c r="H6" s="1" t="s">
        <v>208</v>
      </c>
      <c r="I6" s="6" t="s">
        <v>209</v>
      </c>
    </row>
    <row r="7" spans="1:9" x14ac:dyDescent="0.25">
      <c r="A7" s="5">
        <v>1233896438</v>
      </c>
      <c r="B7" s="1">
        <v>6</v>
      </c>
      <c r="C7" s="1" t="s">
        <v>315</v>
      </c>
      <c r="D7" s="1" t="s">
        <v>210</v>
      </c>
      <c r="E7" s="1" t="s">
        <v>266</v>
      </c>
      <c r="F7" s="1" t="s">
        <v>267</v>
      </c>
      <c r="G7" s="1" t="s">
        <v>211</v>
      </c>
      <c r="H7" s="1" t="s">
        <v>212</v>
      </c>
      <c r="I7" s="6" t="s">
        <v>213</v>
      </c>
    </row>
    <row r="8" spans="1:9" x14ac:dyDescent="0.25">
      <c r="A8" s="5">
        <v>1000048138</v>
      </c>
      <c r="B8" s="1">
        <v>7</v>
      </c>
      <c r="C8" s="1" t="s">
        <v>264</v>
      </c>
      <c r="D8" s="1" t="s">
        <v>117</v>
      </c>
      <c r="E8" s="1" t="s">
        <v>268</v>
      </c>
      <c r="F8" s="1" t="s">
        <v>269</v>
      </c>
      <c r="G8" s="1">
        <v>3022141208</v>
      </c>
      <c r="H8" s="1" t="s">
        <v>214</v>
      </c>
      <c r="I8" s="6" t="s">
        <v>215</v>
      </c>
    </row>
    <row r="9" spans="1:9" x14ac:dyDescent="0.25">
      <c r="A9" s="5">
        <v>1000589483</v>
      </c>
      <c r="B9" s="1">
        <v>8</v>
      </c>
      <c r="C9" s="1" t="s">
        <v>290</v>
      </c>
      <c r="D9" s="1" t="s">
        <v>291</v>
      </c>
      <c r="E9" s="1" t="s">
        <v>306</v>
      </c>
      <c r="F9" s="1" t="s">
        <v>307</v>
      </c>
      <c r="G9" s="1">
        <v>3197091182</v>
      </c>
      <c r="H9" s="1" t="s">
        <v>216</v>
      </c>
      <c r="I9" s="6" t="s">
        <v>217</v>
      </c>
    </row>
    <row r="10" spans="1:9" x14ac:dyDescent="0.25">
      <c r="A10" s="5">
        <v>1000730997</v>
      </c>
      <c r="B10" s="1">
        <v>9</v>
      </c>
      <c r="C10" s="1" t="s">
        <v>292</v>
      </c>
      <c r="D10" s="1" t="s">
        <v>288</v>
      </c>
      <c r="E10" s="1" t="s">
        <v>146</v>
      </c>
      <c r="F10" s="1" t="s">
        <v>133</v>
      </c>
      <c r="G10" s="1">
        <v>3013328186</v>
      </c>
      <c r="H10" s="1" t="s">
        <v>218</v>
      </c>
      <c r="I10" s="6" t="s">
        <v>219</v>
      </c>
    </row>
    <row r="11" spans="1:9" x14ac:dyDescent="0.25">
      <c r="A11" s="5">
        <v>1000474272</v>
      </c>
      <c r="B11" s="1">
        <v>10</v>
      </c>
      <c r="C11" s="1" t="s">
        <v>113</v>
      </c>
      <c r="D11" s="1" t="s">
        <v>262</v>
      </c>
      <c r="E11" s="1" t="s">
        <v>146</v>
      </c>
      <c r="F11" s="1" t="s">
        <v>263</v>
      </c>
      <c r="G11" s="1">
        <v>9063410</v>
      </c>
      <c r="H11" s="1" t="s">
        <v>220</v>
      </c>
      <c r="I11" s="6" t="s">
        <v>221</v>
      </c>
    </row>
    <row r="12" spans="1:9" x14ac:dyDescent="0.25">
      <c r="A12" s="5">
        <v>1000706775</v>
      </c>
      <c r="B12" s="1">
        <v>11</v>
      </c>
      <c r="C12" s="1" t="s">
        <v>270</v>
      </c>
      <c r="D12" s="1" t="s">
        <v>271</v>
      </c>
      <c r="E12" s="1" t="s">
        <v>272</v>
      </c>
      <c r="F12" s="1" t="s">
        <v>273</v>
      </c>
      <c r="G12" s="1">
        <v>3196468765</v>
      </c>
      <c r="H12" s="1" t="s">
        <v>222</v>
      </c>
      <c r="I12" s="6" t="s">
        <v>223</v>
      </c>
    </row>
    <row r="13" spans="1:9" x14ac:dyDescent="0.25">
      <c r="A13" s="5">
        <v>1000160022</v>
      </c>
      <c r="B13" s="1">
        <v>12</v>
      </c>
      <c r="C13" s="1" t="s">
        <v>264</v>
      </c>
      <c r="D13" s="1" t="s">
        <v>113</v>
      </c>
      <c r="E13" s="1" t="s">
        <v>104</v>
      </c>
      <c r="F13" s="1" t="s">
        <v>308</v>
      </c>
      <c r="G13" s="1">
        <v>3144291961</v>
      </c>
      <c r="H13" s="1" t="s">
        <v>224</v>
      </c>
      <c r="I13" s="6" t="s">
        <v>225</v>
      </c>
    </row>
    <row r="14" spans="1:9" x14ac:dyDescent="0.25">
      <c r="A14" s="5">
        <v>1000459568</v>
      </c>
      <c r="B14" s="1">
        <v>13</v>
      </c>
      <c r="C14" s="1" t="s">
        <v>120</v>
      </c>
      <c r="D14" s="1" t="s">
        <v>121</v>
      </c>
      <c r="E14" s="1" t="s">
        <v>104</v>
      </c>
      <c r="F14" s="1" t="s">
        <v>309</v>
      </c>
      <c r="G14" s="1">
        <v>3006057727</v>
      </c>
      <c r="H14" s="1" t="s">
        <v>226</v>
      </c>
      <c r="I14" s="6" t="s">
        <v>227</v>
      </c>
    </row>
    <row r="15" spans="1:9" x14ac:dyDescent="0.25">
      <c r="A15" s="5">
        <v>1000323872</v>
      </c>
      <c r="B15" s="1">
        <v>14</v>
      </c>
      <c r="C15" s="1" t="s">
        <v>258</v>
      </c>
      <c r="D15" s="1" t="s">
        <v>259</v>
      </c>
      <c r="E15" s="1" t="s">
        <v>260</v>
      </c>
      <c r="F15" s="1" t="s">
        <v>261</v>
      </c>
      <c r="G15" s="1">
        <v>3016682377</v>
      </c>
      <c r="H15" s="1" t="s">
        <v>228</v>
      </c>
      <c r="I15" s="6" t="s">
        <v>229</v>
      </c>
    </row>
    <row r="16" spans="1:9" x14ac:dyDescent="0.25">
      <c r="A16" s="5">
        <v>1000159542</v>
      </c>
      <c r="B16" s="1">
        <v>15</v>
      </c>
      <c r="C16" s="1" t="s">
        <v>293</v>
      </c>
      <c r="D16" s="1" t="s">
        <v>294</v>
      </c>
      <c r="E16" s="1" t="s">
        <v>310</v>
      </c>
      <c r="F16" s="1" t="s">
        <v>110</v>
      </c>
      <c r="G16" s="1">
        <v>3203143078</v>
      </c>
      <c r="H16" s="1" t="s">
        <v>230</v>
      </c>
      <c r="I16" s="6" t="s">
        <v>231</v>
      </c>
    </row>
    <row r="17" spans="1:9" x14ac:dyDescent="0.25">
      <c r="A17" s="5">
        <v>1000520913</v>
      </c>
      <c r="B17" s="1">
        <v>16</v>
      </c>
      <c r="C17" s="1" t="s">
        <v>113</v>
      </c>
      <c r="D17" s="1" t="s">
        <v>295</v>
      </c>
      <c r="E17" s="1" t="s">
        <v>311</v>
      </c>
      <c r="F17" s="1" t="s">
        <v>312</v>
      </c>
      <c r="G17" s="1">
        <v>3157249079</v>
      </c>
      <c r="H17" s="1" t="s">
        <v>232</v>
      </c>
      <c r="I17" s="6" t="s">
        <v>233</v>
      </c>
    </row>
    <row r="18" spans="1:9" x14ac:dyDescent="0.25">
      <c r="A18" s="5">
        <v>1000362558</v>
      </c>
      <c r="B18" s="1">
        <v>17</v>
      </c>
      <c r="C18" s="1" t="s">
        <v>314</v>
      </c>
      <c r="D18" s="1" t="s">
        <v>234</v>
      </c>
      <c r="E18" s="1" t="s">
        <v>313</v>
      </c>
      <c r="F18" s="1" t="s">
        <v>310</v>
      </c>
      <c r="G18" s="1">
        <v>3118769767</v>
      </c>
      <c r="H18" s="1" t="s">
        <v>235</v>
      </c>
      <c r="I18" s="6" t="s">
        <v>236</v>
      </c>
    </row>
    <row r="19" spans="1:9" x14ac:dyDescent="0.25">
      <c r="A19" s="5">
        <v>1000591829</v>
      </c>
      <c r="B19" s="1">
        <v>18</v>
      </c>
      <c r="C19" s="1" t="s">
        <v>102</v>
      </c>
      <c r="D19" s="139" t="s">
        <v>211</v>
      </c>
      <c r="E19" s="1" t="s">
        <v>256</v>
      </c>
      <c r="F19" s="1" t="s">
        <v>257</v>
      </c>
      <c r="G19" s="1">
        <v>3007823798</v>
      </c>
      <c r="H19" s="1" t="s">
        <v>237</v>
      </c>
      <c r="I19" s="6" t="s">
        <v>238</v>
      </c>
    </row>
    <row r="20" spans="1:9" x14ac:dyDescent="0.25">
      <c r="A20" s="5">
        <v>1000224834</v>
      </c>
      <c r="B20" s="1">
        <v>19</v>
      </c>
      <c r="C20" s="1" t="s">
        <v>138</v>
      </c>
      <c r="D20" s="1" t="s">
        <v>129</v>
      </c>
      <c r="E20" s="1" t="s">
        <v>239</v>
      </c>
      <c r="F20" s="1"/>
      <c r="G20" s="1">
        <v>3114502054</v>
      </c>
      <c r="H20" s="1" t="s">
        <v>240</v>
      </c>
      <c r="I20" s="6" t="s">
        <v>241</v>
      </c>
    </row>
    <row r="21" spans="1:9" x14ac:dyDescent="0.25">
      <c r="A21" s="5">
        <v>1000727703</v>
      </c>
      <c r="B21" s="1">
        <v>20</v>
      </c>
      <c r="C21" s="1" t="s">
        <v>80</v>
      </c>
      <c r="D21" s="1" t="s">
        <v>274</v>
      </c>
      <c r="E21" s="1" t="s">
        <v>275</v>
      </c>
      <c r="F21" s="1" t="s">
        <v>276</v>
      </c>
      <c r="G21" s="1">
        <v>3058974601</v>
      </c>
      <c r="H21" s="1" t="s">
        <v>242</v>
      </c>
      <c r="I21" s="6" t="s">
        <v>243</v>
      </c>
    </row>
    <row r="22" spans="1:9" x14ac:dyDescent="0.25">
      <c r="A22" s="7">
        <v>1233514019</v>
      </c>
      <c r="B22" s="8">
        <v>21</v>
      </c>
      <c r="C22" s="8" t="s">
        <v>80</v>
      </c>
      <c r="D22" s="8" t="s">
        <v>136</v>
      </c>
      <c r="E22" s="8" t="s">
        <v>277</v>
      </c>
      <c r="F22" s="8" t="s">
        <v>278</v>
      </c>
      <c r="G22" s="8">
        <v>3013794338</v>
      </c>
      <c r="H22" s="8" t="s">
        <v>244</v>
      </c>
      <c r="I22" s="9" t="s">
        <v>245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showGridLines="0" topLeftCell="A67" workbookViewId="0">
      <selection activeCell="E74" sqref="E74"/>
    </sheetView>
  </sheetViews>
  <sheetFormatPr baseColWidth="10" defaultColWidth="11.42578125" defaultRowHeight="15" x14ac:dyDescent="0.25"/>
  <cols>
    <col min="1" max="1" width="17.42578125" customWidth="1"/>
    <col min="2" max="2" width="22.42578125" customWidth="1"/>
    <col min="3" max="3" width="24" customWidth="1"/>
    <col min="4" max="4" width="28.5703125" customWidth="1"/>
    <col min="5" max="5" width="24" customWidth="1"/>
    <col min="6" max="6" width="19.28515625" customWidth="1"/>
    <col min="7" max="7" width="38.85546875" customWidth="1"/>
    <col min="8" max="8" width="16.5703125" customWidth="1"/>
    <col min="9" max="9" width="33" customWidth="1"/>
    <col min="10" max="10" width="23.28515625" customWidth="1"/>
    <col min="11" max="11" width="25.5703125" customWidth="1"/>
    <col min="12" max="12" width="26.5703125" customWidth="1"/>
    <col min="13" max="13" width="19" customWidth="1"/>
    <col min="14" max="14" width="23" customWidth="1"/>
    <col min="15" max="15" width="21.28515625" customWidth="1"/>
    <col min="16" max="16" width="22.28515625" customWidth="1"/>
    <col min="17" max="17" width="26.7109375" customWidth="1"/>
  </cols>
  <sheetData>
    <row r="1" spans="1:9" ht="15" customHeight="1" x14ac:dyDescent="0.25">
      <c r="A1" s="113" t="s">
        <v>246</v>
      </c>
      <c r="B1" s="113"/>
      <c r="C1" s="113"/>
      <c r="D1" s="113"/>
      <c r="E1" s="113"/>
      <c r="F1" s="113"/>
      <c r="G1" s="113"/>
      <c r="H1" s="113"/>
      <c r="I1" s="113"/>
    </row>
    <row r="2" spans="1:9" ht="1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</row>
    <row r="3" spans="1:9" x14ac:dyDescent="0.25">
      <c r="A3" s="123"/>
      <c r="B3" s="123"/>
      <c r="C3" s="123"/>
      <c r="D3" s="123"/>
      <c r="E3" s="123"/>
      <c r="F3" s="124" t="s">
        <v>28</v>
      </c>
      <c r="G3" s="124"/>
      <c r="H3" s="124" t="s">
        <v>247</v>
      </c>
      <c r="I3" s="124"/>
    </row>
    <row r="4" spans="1:9" x14ac:dyDescent="0.25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37</v>
      </c>
      <c r="G4" s="1" t="s">
        <v>38</v>
      </c>
      <c r="H4" s="1" t="s">
        <v>248</v>
      </c>
      <c r="I4" s="1" t="s">
        <v>247</v>
      </c>
    </row>
    <row r="5" spans="1:9" ht="15" customHeight="1" x14ac:dyDescent="0.25">
      <c r="A5" s="46" t="s">
        <v>48</v>
      </c>
      <c r="B5" s="47">
        <v>43579</v>
      </c>
      <c r="C5" s="46">
        <v>36001</v>
      </c>
      <c r="D5" s="46" t="str">
        <f t="shared" ref="D5:D14" si="0">IFERROR(VLOOKUP(C5,inventarior,2,FALSE),(" "))</f>
        <v>CHOCOLATE SOL</v>
      </c>
      <c r="E5" s="46">
        <v>2</v>
      </c>
      <c r="F5" s="46">
        <v>50726189</v>
      </c>
      <c r="G5" s="46" t="str">
        <f t="shared" ref="G5:G11" si="1">IFERROR(CONCATENATE(VLOOKUP(F5,empleadosr,2,FALSE),(" "),(VLOOKUP(F5,empleadosr,3,FALSE))),(" "))</f>
        <v>MIGUEL SANTIAGO CASTRO DELGADO</v>
      </c>
      <c r="H5" s="46">
        <v>1000591829</v>
      </c>
      <c r="I5" s="46" t="str">
        <f t="shared" ref="I5:I10" si="2">IFERROR(CONCATENATE(VLOOKUP(H5,clientesr,3,FALSE),(" "),(VLOOKUP(H5,clientesr,4,FALSE))),(" "))</f>
        <v>BRAYAN -</v>
      </c>
    </row>
    <row r="6" spans="1:9" ht="15" customHeight="1" x14ac:dyDescent="0.25">
      <c r="A6" s="46" t="s">
        <v>51</v>
      </c>
      <c r="B6" s="47">
        <f>B5+1</f>
        <v>43580</v>
      </c>
      <c r="C6" s="46">
        <v>36002</v>
      </c>
      <c r="D6" s="46" t="str">
        <f t="shared" si="0"/>
        <v>CLOROX</v>
      </c>
      <c r="E6" s="46">
        <v>11</v>
      </c>
      <c r="F6" s="46">
        <v>65430829</v>
      </c>
      <c r="G6" s="46" t="str">
        <f t="shared" si="1"/>
        <v>JOSE MANUEL FLORES CALVO</v>
      </c>
      <c r="H6" s="46">
        <v>1000323872</v>
      </c>
      <c r="I6" s="46" t="str">
        <f t="shared" si="2"/>
        <v>WILMER JUSETH</v>
      </c>
    </row>
    <row r="7" spans="1:9" ht="15" customHeight="1" x14ac:dyDescent="0.25">
      <c r="A7" s="46" t="s">
        <v>54</v>
      </c>
      <c r="B7" s="47">
        <f>B6+1</f>
        <v>43581</v>
      </c>
      <c r="C7" s="46">
        <v>36003</v>
      </c>
      <c r="D7" s="46" t="str">
        <f t="shared" si="0"/>
        <v>CREMA COLGATE</v>
      </c>
      <c r="E7" s="46">
        <v>3</v>
      </c>
      <c r="F7" s="46">
        <v>31567490</v>
      </c>
      <c r="G7" s="46" t="str">
        <f t="shared" si="1"/>
        <v>FRANCISCO JAVIER  GUERRERO MORALES</v>
      </c>
      <c r="H7" s="46">
        <v>1000474272</v>
      </c>
      <c r="I7" s="46" t="str">
        <f t="shared" si="2"/>
        <v>ANDRES ESTIVEN</v>
      </c>
    </row>
    <row r="8" spans="1:9" ht="30" x14ac:dyDescent="0.25">
      <c r="A8" s="46" t="s">
        <v>57</v>
      </c>
      <c r="B8" s="47">
        <f t="shared" ref="B8:B14" si="3">B7+1</f>
        <v>43582</v>
      </c>
      <c r="C8" s="46">
        <v>36004</v>
      </c>
      <c r="D8" s="46" t="str">
        <f t="shared" si="0"/>
        <v>DETERGENTE FAB</v>
      </c>
      <c r="E8" s="46">
        <v>4</v>
      </c>
      <c r="F8" s="46">
        <v>48795321</v>
      </c>
      <c r="G8" s="46" t="str">
        <f t="shared" si="1"/>
        <v>MARIO ANTONIO GALLARDO CRUZ</v>
      </c>
      <c r="H8" s="46">
        <v>1000160022</v>
      </c>
      <c r="I8" s="46" t="str">
        <f t="shared" si="2"/>
        <v>CRISTIAN ANDRES</v>
      </c>
    </row>
    <row r="9" spans="1:9" ht="15" customHeight="1" x14ac:dyDescent="0.25">
      <c r="A9" s="46" t="s">
        <v>60</v>
      </c>
      <c r="B9" s="47">
        <f t="shared" si="3"/>
        <v>43583</v>
      </c>
      <c r="C9" s="46">
        <v>36005</v>
      </c>
      <c r="D9" s="46" t="str">
        <f t="shared" si="0"/>
        <v>FABULOSO</v>
      </c>
      <c r="E9" s="46">
        <v>5</v>
      </c>
      <c r="F9" s="46">
        <v>75049263</v>
      </c>
      <c r="G9" s="46" t="str">
        <f t="shared" si="1"/>
        <v>DIEGO ANDRES MEDINA RAMIREZ</v>
      </c>
      <c r="H9" s="46">
        <v>1233896438</v>
      </c>
      <c r="I9" s="46" t="str">
        <f t="shared" si="2"/>
        <v>HAMBERSON NICOLAS</v>
      </c>
    </row>
    <row r="10" spans="1:9" ht="15" customHeight="1" x14ac:dyDescent="0.25">
      <c r="A10" s="46" t="s">
        <v>63</v>
      </c>
      <c r="B10" s="47">
        <f t="shared" si="3"/>
        <v>43584</v>
      </c>
      <c r="C10" s="46">
        <v>36006</v>
      </c>
      <c r="D10" s="46" t="str">
        <f t="shared" si="0"/>
        <v>FRIJOL ROJO</v>
      </c>
      <c r="E10" s="46">
        <v>6</v>
      </c>
      <c r="F10" s="46">
        <v>29482153</v>
      </c>
      <c r="G10" s="48" t="str">
        <f t="shared" si="1"/>
        <v>OSCAR ANDERSON NUÑEZ SANTOS</v>
      </c>
      <c r="H10" s="46">
        <v>1000048138</v>
      </c>
      <c r="I10" s="48" t="str">
        <f t="shared" si="2"/>
        <v>CRISTIAN ALEJANDRO</v>
      </c>
    </row>
    <row r="11" spans="1:9" ht="15" customHeight="1" x14ac:dyDescent="0.25">
      <c r="A11" s="49" t="s">
        <v>66</v>
      </c>
      <c r="B11" s="50">
        <f t="shared" si="3"/>
        <v>43585</v>
      </c>
      <c r="C11" s="49">
        <v>36007</v>
      </c>
      <c r="D11" s="49" t="str">
        <f t="shared" si="0"/>
        <v>HUEVOS BANDEJA</v>
      </c>
      <c r="E11" s="49">
        <v>7</v>
      </c>
      <c r="F11" s="49">
        <v>63285401</v>
      </c>
      <c r="G11" s="51" t="str">
        <f t="shared" si="1"/>
        <v>DARIO FERNANDO PARRA RAMIREZ</v>
      </c>
      <c r="H11" s="49">
        <v>1000706775</v>
      </c>
      <c r="I11" s="51" t="str">
        <f>IFERROR(CONCATENATE(VLOOKUP(H11,clientesr,3,FALSE),(" "),(VLOOKUP(H11,clientesr,4,FALSE))),(" "))</f>
        <v>JOLMER EMANUEL</v>
      </c>
    </row>
    <row r="12" spans="1:9" ht="15" customHeight="1" x14ac:dyDescent="0.25">
      <c r="A12" s="49" t="s">
        <v>249</v>
      </c>
      <c r="B12" s="50">
        <f t="shared" si="3"/>
        <v>43586</v>
      </c>
      <c r="C12" s="49">
        <v>36008</v>
      </c>
      <c r="D12" s="13" t="str">
        <f t="shared" si="0"/>
        <v>JABON COCO VARELA</v>
      </c>
      <c r="E12" s="13">
        <v>13</v>
      </c>
      <c r="F12" s="13">
        <v>19705826</v>
      </c>
      <c r="G12" s="13" t="s">
        <v>62</v>
      </c>
      <c r="H12" s="5">
        <v>1000224834</v>
      </c>
      <c r="I12" s="52" t="str">
        <f>IFERROR(CONCATENATE(VLOOKUP(H12,clientesr,3,FALSE),(" "),(VLOOKUP(H12,clientesr,4,FALSE))),(" "))</f>
        <v>DANIEL FERNANDO</v>
      </c>
    </row>
    <row r="13" spans="1:9" ht="15" customHeight="1" x14ac:dyDescent="0.25">
      <c r="A13" s="49" t="s">
        <v>250</v>
      </c>
      <c r="B13" s="50">
        <f t="shared" si="3"/>
        <v>43587</v>
      </c>
      <c r="C13" s="49">
        <v>36009</v>
      </c>
      <c r="D13" s="13" t="str">
        <f t="shared" si="0"/>
        <v>JABON FAB ORIGINAL</v>
      </c>
      <c r="E13" s="13">
        <v>12</v>
      </c>
      <c r="F13" s="13">
        <v>28975130</v>
      </c>
      <c r="G13" s="13" t="s">
        <v>65</v>
      </c>
      <c r="H13" s="5">
        <v>1000727703</v>
      </c>
      <c r="I13" s="52" t="str">
        <f>IFERROR(CONCATENATE(VLOOKUP(H13,clientesr,3,FALSE),(" "),(VLOOKUP(H13,clientesr,4,FALSE))),(" "))</f>
        <v>JUAN SEBASTIAN</v>
      </c>
    </row>
    <row r="14" spans="1:9" ht="15" customHeight="1" x14ac:dyDescent="0.25">
      <c r="A14" s="49" t="s">
        <v>251</v>
      </c>
      <c r="B14" s="50">
        <f t="shared" si="3"/>
        <v>43588</v>
      </c>
      <c r="C14" s="49">
        <v>36010</v>
      </c>
      <c r="D14" s="46" t="str">
        <f t="shared" si="0"/>
        <v>JABON LIQUIDO PARA MANOS FIAMME</v>
      </c>
      <c r="E14" s="46">
        <v>21</v>
      </c>
      <c r="F14" s="46">
        <v>35640217</v>
      </c>
      <c r="G14" s="46" t="s">
        <v>68</v>
      </c>
      <c r="H14" s="7">
        <v>1233514019</v>
      </c>
      <c r="I14" s="52" t="str">
        <f>IFERROR(CONCATENATE(VLOOKUP(H14,clientesr,3,FALSE),(" "),(VLOOKUP(H14,clientesr,4,FALSE))),(" "))</f>
        <v>JUAN CAMILO</v>
      </c>
    </row>
    <row r="15" spans="1:9" ht="15" customHeight="1" x14ac:dyDescent="0.25"/>
    <row r="16" spans="1:9" ht="30.75" customHeight="1" x14ac:dyDescent="0.35">
      <c r="A16" s="119" t="s">
        <v>69</v>
      </c>
      <c r="B16" s="119"/>
    </row>
    <row r="17" spans="1:17" ht="15" customHeight="1" x14ac:dyDescent="0.25"/>
    <row r="18" spans="1:17" ht="15" customHeight="1" x14ac:dyDescent="0.25"/>
    <row r="19" spans="1:17" ht="15" customHeight="1" x14ac:dyDescent="0.25">
      <c r="A19" s="1" t="s">
        <v>29</v>
      </c>
      <c r="B19" s="1" t="s">
        <v>30</v>
      </c>
      <c r="C19" s="1" t="s">
        <v>31</v>
      </c>
      <c r="D19" s="1" t="s">
        <v>32</v>
      </c>
      <c r="E19" s="1" t="s">
        <v>33</v>
      </c>
      <c r="F19" s="1" t="s">
        <v>70</v>
      </c>
      <c r="G19" s="1" t="s">
        <v>71</v>
      </c>
      <c r="H19" s="1" t="s">
        <v>37</v>
      </c>
      <c r="I19" s="1" t="s">
        <v>76</v>
      </c>
      <c r="J19" s="1" t="s">
        <v>77</v>
      </c>
      <c r="K19" s="1" t="s">
        <v>78</v>
      </c>
      <c r="L19" s="1" t="s">
        <v>79</v>
      </c>
      <c r="M19" s="1" t="s">
        <v>248</v>
      </c>
      <c r="N19" s="1" t="s">
        <v>252</v>
      </c>
      <c r="O19" s="29" t="s">
        <v>253</v>
      </c>
      <c r="P19" s="29" t="s">
        <v>254</v>
      </c>
      <c r="Q19" s="1" t="s">
        <v>255</v>
      </c>
    </row>
    <row r="20" spans="1:17" x14ac:dyDescent="0.25">
      <c r="A20" s="46" t="s">
        <v>48</v>
      </c>
      <c r="B20" s="47">
        <v>43579</v>
      </c>
      <c r="C20" s="13">
        <v>36001</v>
      </c>
      <c r="D20" s="13" t="str">
        <f t="shared" ref="D20:D29" si="4">IFERROR(VLOOKUP(C20,inventarior,2,FALSE),(" "))</f>
        <v>CHOCOLATE SOL</v>
      </c>
      <c r="E20" s="13">
        <v>18</v>
      </c>
      <c r="F20" s="13">
        <v>35</v>
      </c>
      <c r="G20" s="13">
        <v>17</v>
      </c>
      <c r="H20" s="46">
        <v>50726189</v>
      </c>
      <c r="I20" s="13" t="s">
        <v>84</v>
      </c>
      <c r="J20" s="13" t="s">
        <v>85</v>
      </c>
      <c r="K20" s="13" t="s">
        <v>86</v>
      </c>
      <c r="L20" s="13" t="s">
        <v>87</v>
      </c>
      <c r="M20" s="46">
        <v>1000591829</v>
      </c>
      <c r="N20" s="13" t="s">
        <v>102</v>
      </c>
      <c r="O20" s="13" t="s">
        <v>211</v>
      </c>
      <c r="P20" s="13" t="s">
        <v>256</v>
      </c>
      <c r="Q20" s="13" t="s">
        <v>257</v>
      </c>
    </row>
    <row r="21" spans="1:17" x14ac:dyDescent="0.25">
      <c r="A21" s="46" t="s">
        <v>51</v>
      </c>
      <c r="B21" s="47">
        <f>B20+1</f>
        <v>43580</v>
      </c>
      <c r="C21" s="13">
        <v>36002</v>
      </c>
      <c r="D21" s="13" t="str">
        <f t="shared" si="4"/>
        <v>CLOROX</v>
      </c>
      <c r="E21" s="13">
        <v>9</v>
      </c>
      <c r="F21" s="13">
        <v>20</v>
      </c>
      <c r="G21" s="13">
        <v>10</v>
      </c>
      <c r="H21" s="46">
        <v>65430829</v>
      </c>
      <c r="I21" s="13" t="s">
        <v>88</v>
      </c>
      <c r="J21" s="13" t="s">
        <v>92</v>
      </c>
      <c r="K21" s="13" t="s">
        <v>93</v>
      </c>
      <c r="L21" s="30" t="s">
        <v>94</v>
      </c>
      <c r="M21" s="46">
        <v>1000323872</v>
      </c>
      <c r="N21" s="13" t="s">
        <v>258</v>
      </c>
      <c r="O21" s="13" t="s">
        <v>259</v>
      </c>
      <c r="P21" s="13" t="s">
        <v>260</v>
      </c>
      <c r="Q21" s="13" t="s">
        <v>261</v>
      </c>
    </row>
    <row r="22" spans="1:17" x14ac:dyDescent="0.25">
      <c r="A22" s="46" t="s">
        <v>54</v>
      </c>
      <c r="B22" s="47">
        <f>B21+1</f>
        <v>43581</v>
      </c>
      <c r="C22" s="13">
        <v>36003</v>
      </c>
      <c r="D22" s="13" t="str">
        <f t="shared" si="4"/>
        <v>CREMA COLGATE</v>
      </c>
      <c r="E22" s="13">
        <v>22</v>
      </c>
      <c r="F22" s="13">
        <v>10</v>
      </c>
      <c r="G22" s="13">
        <v>5</v>
      </c>
      <c r="H22" s="46">
        <v>31567490</v>
      </c>
      <c r="I22" s="13" t="s">
        <v>98</v>
      </c>
      <c r="J22" s="13" t="s">
        <v>99</v>
      </c>
      <c r="K22" s="13" t="s">
        <v>100</v>
      </c>
      <c r="L22" s="13" t="s">
        <v>101</v>
      </c>
      <c r="M22" s="46">
        <v>1000474272</v>
      </c>
      <c r="N22" s="13" t="s">
        <v>113</v>
      </c>
      <c r="O22" s="13" t="s">
        <v>262</v>
      </c>
      <c r="P22" s="13" t="s">
        <v>146</v>
      </c>
      <c r="Q22" s="13" t="s">
        <v>263</v>
      </c>
    </row>
    <row r="23" spans="1:17" x14ac:dyDescent="0.25">
      <c r="A23" s="46" t="s">
        <v>57</v>
      </c>
      <c r="B23" s="47">
        <f t="shared" ref="B23:B29" si="5">B22+1</f>
        <v>43582</v>
      </c>
      <c r="C23" s="13">
        <v>36004</v>
      </c>
      <c r="D23" s="13" t="str">
        <f t="shared" si="4"/>
        <v>DETERGENTE FAB</v>
      </c>
      <c r="E23" s="13">
        <v>13</v>
      </c>
      <c r="F23" s="13">
        <v>20</v>
      </c>
      <c r="G23" s="13">
        <v>10</v>
      </c>
      <c r="H23" s="46">
        <v>48795321</v>
      </c>
      <c r="I23" s="13" t="s">
        <v>105</v>
      </c>
      <c r="J23" s="13" t="s">
        <v>103</v>
      </c>
      <c r="K23" s="13" t="s">
        <v>106</v>
      </c>
      <c r="L23" s="13" t="s">
        <v>107</v>
      </c>
      <c r="M23" s="46">
        <v>1000160022</v>
      </c>
      <c r="N23" s="13" t="s">
        <v>264</v>
      </c>
      <c r="O23" s="13" t="s">
        <v>113</v>
      </c>
      <c r="P23" s="13" t="s">
        <v>104</v>
      </c>
      <c r="Q23" s="13" t="s">
        <v>265</v>
      </c>
    </row>
    <row r="24" spans="1:17" x14ac:dyDescent="0.25">
      <c r="A24" s="46" t="s">
        <v>60</v>
      </c>
      <c r="B24" s="47">
        <f t="shared" si="5"/>
        <v>43583</v>
      </c>
      <c r="C24" s="13">
        <v>36005</v>
      </c>
      <c r="D24" s="13" t="str">
        <f t="shared" si="4"/>
        <v>FABULOSO</v>
      </c>
      <c r="E24" s="13">
        <v>11</v>
      </c>
      <c r="F24" s="13">
        <v>40</v>
      </c>
      <c r="G24" s="13">
        <v>20</v>
      </c>
      <c r="H24" s="46">
        <v>75049263</v>
      </c>
      <c r="I24" s="13" t="s">
        <v>112</v>
      </c>
      <c r="J24" s="13" t="s">
        <v>113</v>
      </c>
      <c r="K24" s="13" t="s">
        <v>114</v>
      </c>
      <c r="L24" s="13" t="s">
        <v>115</v>
      </c>
      <c r="M24" s="46">
        <v>1233896438</v>
      </c>
      <c r="N24" s="13" t="s">
        <v>210</v>
      </c>
      <c r="O24" s="13" t="s">
        <v>211</v>
      </c>
      <c r="P24" s="13" t="s">
        <v>266</v>
      </c>
      <c r="Q24" s="13" t="s">
        <v>267</v>
      </c>
    </row>
    <row r="25" spans="1:17" x14ac:dyDescent="0.25">
      <c r="A25" s="46" t="s">
        <v>63</v>
      </c>
      <c r="B25" s="47">
        <f t="shared" si="5"/>
        <v>43584</v>
      </c>
      <c r="C25" s="13">
        <v>36006</v>
      </c>
      <c r="D25" s="13" t="str">
        <f t="shared" si="4"/>
        <v>FRIJOL ROJO</v>
      </c>
      <c r="E25" s="13">
        <v>9</v>
      </c>
      <c r="F25" s="13">
        <v>25</v>
      </c>
      <c r="G25" s="13">
        <v>12</v>
      </c>
      <c r="H25" s="46">
        <v>29482153</v>
      </c>
      <c r="I25" s="13" t="s">
        <v>120</v>
      </c>
      <c r="J25" s="13" t="s">
        <v>121</v>
      </c>
      <c r="K25" s="13" t="s">
        <v>122</v>
      </c>
      <c r="L25" s="20" t="s">
        <v>123</v>
      </c>
      <c r="M25" s="46">
        <v>1000048138</v>
      </c>
      <c r="N25" s="13" t="s">
        <v>264</v>
      </c>
      <c r="O25" s="13" t="s">
        <v>117</v>
      </c>
      <c r="P25" s="13" t="s">
        <v>268</v>
      </c>
      <c r="Q25" s="20" t="s">
        <v>269</v>
      </c>
    </row>
    <row r="26" spans="1:17" x14ac:dyDescent="0.25">
      <c r="A26" s="49" t="s">
        <v>66</v>
      </c>
      <c r="B26" s="50">
        <f t="shared" si="5"/>
        <v>43585</v>
      </c>
      <c r="C26" s="13">
        <v>36007</v>
      </c>
      <c r="D26" s="13" t="str">
        <f t="shared" si="4"/>
        <v>HUEVOS BANDEJA</v>
      </c>
      <c r="E26" s="13">
        <v>7</v>
      </c>
      <c r="F26" s="13">
        <v>10</v>
      </c>
      <c r="G26" s="13">
        <v>5</v>
      </c>
      <c r="H26" s="49">
        <v>63285401</v>
      </c>
      <c r="I26" s="13" t="s">
        <v>128</v>
      </c>
      <c r="J26" s="13" t="s">
        <v>129</v>
      </c>
      <c r="K26" s="13" t="s">
        <v>130</v>
      </c>
      <c r="L26" s="20" t="s">
        <v>115</v>
      </c>
      <c r="M26" s="49">
        <v>1233896438</v>
      </c>
      <c r="N26" s="13" t="s">
        <v>270</v>
      </c>
      <c r="O26" s="13" t="s">
        <v>271</v>
      </c>
      <c r="P26" s="13" t="s">
        <v>272</v>
      </c>
      <c r="Q26" s="20" t="s">
        <v>273</v>
      </c>
    </row>
    <row r="27" spans="1:17" x14ac:dyDescent="0.25">
      <c r="A27" s="49" t="s">
        <v>249</v>
      </c>
      <c r="B27" s="50">
        <f t="shared" si="5"/>
        <v>43586</v>
      </c>
      <c r="C27" s="13">
        <v>36008</v>
      </c>
      <c r="D27" s="13" t="str">
        <f t="shared" si="4"/>
        <v>JABON COCO VARELA</v>
      </c>
      <c r="E27" s="13">
        <v>5</v>
      </c>
      <c r="F27" s="13">
        <v>20</v>
      </c>
      <c r="G27" s="13">
        <v>10</v>
      </c>
      <c r="H27" s="13">
        <v>19705826</v>
      </c>
      <c r="I27" s="13" t="s">
        <v>135</v>
      </c>
      <c r="J27" s="13" t="s">
        <v>136</v>
      </c>
      <c r="K27" s="13" t="s">
        <v>93</v>
      </c>
      <c r="L27" s="20" t="s">
        <v>137</v>
      </c>
      <c r="M27" s="5">
        <v>1000224834</v>
      </c>
      <c r="N27" s="13" t="s">
        <v>138</v>
      </c>
      <c r="O27" s="13" t="s">
        <v>129</v>
      </c>
      <c r="P27" s="13" t="s">
        <v>239</v>
      </c>
      <c r="Q27" s="20" t="s">
        <v>211</v>
      </c>
    </row>
    <row r="28" spans="1:17" x14ac:dyDescent="0.25">
      <c r="A28" s="49" t="s">
        <v>250</v>
      </c>
      <c r="B28" s="50">
        <f t="shared" si="5"/>
        <v>43587</v>
      </c>
      <c r="C28" s="13">
        <v>36009</v>
      </c>
      <c r="D28" s="13" t="str">
        <f t="shared" si="4"/>
        <v>JABON FAB ORIGINAL</v>
      </c>
      <c r="E28" s="13">
        <v>3</v>
      </c>
      <c r="F28" s="13">
        <v>13</v>
      </c>
      <c r="G28" s="13">
        <v>6</v>
      </c>
      <c r="H28" s="13">
        <v>28975130</v>
      </c>
      <c r="I28" s="13" t="s">
        <v>98</v>
      </c>
      <c r="J28" s="13" t="s">
        <v>103</v>
      </c>
      <c r="K28" s="13" t="s">
        <v>139</v>
      </c>
      <c r="L28" s="20" t="s">
        <v>142</v>
      </c>
      <c r="M28" s="5">
        <v>1000727703</v>
      </c>
      <c r="N28" s="13" t="s">
        <v>80</v>
      </c>
      <c r="O28" s="13" t="s">
        <v>274</v>
      </c>
      <c r="P28" s="13" t="s">
        <v>275</v>
      </c>
      <c r="Q28" s="20" t="s">
        <v>276</v>
      </c>
    </row>
    <row r="29" spans="1:17" ht="30" x14ac:dyDescent="0.25">
      <c r="A29" s="49" t="s">
        <v>251</v>
      </c>
      <c r="B29" s="50">
        <f t="shared" si="5"/>
        <v>43588</v>
      </c>
      <c r="C29" s="13">
        <v>36010</v>
      </c>
      <c r="D29" s="13" t="str">
        <f t="shared" si="4"/>
        <v>JABON LIQUIDO PARA MANOS FIAMME</v>
      </c>
      <c r="E29" s="13">
        <v>10</v>
      </c>
      <c r="F29" s="13">
        <v>12</v>
      </c>
      <c r="G29" s="13">
        <v>6</v>
      </c>
      <c r="H29" s="46">
        <v>35640217</v>
      </c>
      <c r="I29" s="13" t="s">
        <v>80</v>
      </c>
      <c r="J29" s="13" t="s">
        <v>145</v>
      </c>
      <c r="K29" s="13" t="s">
        <v>146</v>
      </c>
      <c r="L29" s="20" t="s">
        <v>143</v>
      </c>
      <c r="M29" s="7">
        <v>1233514019</v>
      </c>
      <c r="N29" s="13" t="s">
        <v>80</v>
      </c>
      <c r="O29" s="13" t="s">
        <v>136</v>
      </c>
      <c r="P29" s="13" t="s">
        <v>277</v>
      </c>
      <c r="Q29" s="20" t="s">
        <v>278</v>
      </c>
    </row>
    <row r="31" spans="1:17" ht="23.25" x14ac:dyDescent="0.35">
      <c r="A31" s="119" t="s">
        <v>147</v>
      </c>
      <c r="B31" s="119"/>
    </row>
    <row r="33" spans="1:7" x14ac:dyDescent="0.25">
      <c r="A33" s="128" t="s">
        <v>148</v>
      </c>
      <c r="B33" s="128"/>
      <c r="C33" s="128"/>
      <c r="D33" s="128"/>
      <c r="E33" s="128"/>
      <c r="F33" s="128"/>
      <c r="G33" s="128"/>
    </row>
    <row r="34" spans="1:7" x14ac:dyDescent="0.25">
      <c r="A34" s="53" t="s">
        <v>29</v>
      </c>
      <c r="B34" s="53" t="s">
        <v>30</v>
      </c>
      <c r="C34" s="53" t="s">
        <v>31</v>
      </c>
      <c r="D34" s="53" t="s">
        <v>32</v>
      </c>
      <c r="E34" s="53" t="s">
        <v>33</v>
      </c>
      <c r="F34" s="53" t="s">
        <v>70</v>
      </c>
      <c r="G34" s="53" t="s">
        <v>71</v>
      </c>
    </row>
    <row r="35" spans="1:7" x14ac:dyDescent="0.25">
      <c r="A35" s="54" t="s">
        <v>48</v>
      </c>
      <c r="B35" s="66">
        <v>43579</v>
      </c>
      <c r="C35" s="31">
        <v>36001</v>
      </c>
      <c r="D35" s="31" t="str">
        <f t="shared" ref="D35:D44" si="6">IFERROR(VLOOKUP(C35,inventarior,2,FALSE),(" "))</f>
        <v>CHOCOLATE SOL</v>
      </c>
      <c r="E35" s="31">
        <v>18</v>
      </c>
      <c r="F35" s="31">
        <v>35</v>
      </c>
      <c r="G35" s="31">
        <v>17</v>
      </c>
    </row>
    <row r="36" spans="1:7" x14ac:dyDescent="0.25">
      <c r="A36" s="55" t="s">
        <v>51</v>
      </c>
      <c r="B36" s="67">
        <f>B35+1</f>
        <v>43580</v>
      </c>
      <c r="C36" s="33">
        <v>36002</v>
      </c>
      <c r="D36" s="33" t="str">
        <f t="shared" si="6"/>
        <v>CLOROX</v>
      </c>
      <c r="E36" s="33">
        <v>9</v>
      </c>
      <c r="F36" s="33">
        <v>20</v>
      </c>
      <c r="G36" s="33">
        <v>10</v>
      </c>
    </row>
    <row r="37" spans="1:7" x14ac:dyDescent="0.25">
      <c r="A37" s="54" t="s">
        <v>54</v>
      </c>
      <c r="B37" s="66">
        <f>B36+1</f>
        <v>43581</v>
      </c>
      <c r="C37" s="31">
        <v>36003</v>
      </c>
      <c r="D37" s="31" t="str">
        <f t="shared" si="6"/>
        <v>CREMA COLGATE</v>
      </c>
      <c r="E37" s="31">
        <v>22</v>
      </c>
      <c r="F37" s="31">
        <v>10</v>
      </c>
      <c r="G37" s="31">
        <v>5</v>
      </c>
    </row>
    <row r="38" spans="1:7" x14ac:dyDescent="0.25">
      <c r="A38" s="55" t="s">
        <v>57</v>
      </c>
      <c r="B38" s="67">
        <f t="shared" ref="B38:B44" si="7">B37+1</f>
        <v>43582</v>
      </c>
      <c r="C38" s="33">
        <v>36004</v>
      </c>
      <c r="D38" s="33" t="str">
        <f t="shared" si="6"/>
        <v>DETERGENTE FAB</v>
      </c>
      <c r="E38" s="33">
        <v>13</v>
      </c>
      <c r="F38" s="33">
        <v>20</v>
      </c>
      <c r="G38" s="33">
        <v>10</v>
      </c>
    </row>
    <row r="39" spans="1:7" x14ac:dyDescent="0.25">
      <c r="A39" s="54" t="s">
        <v>60</v>
      </c>
      <c r="B39" s="66">
        <f t="shared" si="7"/>
        <v>43583</v>
      </c>
      <c r="C39" s="31">
        <v>36005</v>
      </c>
      <c r="D39" s="31" t="str">
        <f t="shared" si="6"/>
        <v>FABULOSO</v>
      </c>
      <c r="E39" s="31">
        <v>11</v>
      </c>
      <c r="F39" s="31">
        <v>40</v>
      </c>
      <c r="G39" s="31">
        <v>20</v>
      </c>
    </row>
    <row r="40" spans="1:7" x14ac:dyDescent="0.25">
      <c r="A40" s="55" t="s">
        <v>63</v>
      </c>
      <c r="B40" s="67">
        <f t="shared" si="7"/>
        <v>43584</v>
      </c>
      <c r="C40" s="33">
        <v>36006</v>
      </c>
      <c r="D40" s="33" t="str">
        <f t="shared" si="6"/>
        <v>FRIJOL ROJO</v>
      </c>
      <c r="E40" s="33">
        <v>9</v>
      </c>
      <c r="F40" s="33">
        <v>25</v>
      </c>
      <c r="G40" s="33">
        <v>12</v>
      </c>
    </row>
    <row r="41" spans="1:7" x14ac:dyDescent="0.25">
      <c r="A41" s="56" t="s">
        <v>66</v>
      </c>
      <c r="B41" s="68">
        <f t="shared" si="7"/>
        <v>43585</v>
      </c>
      <c r="C41" s="31">
        <v>36007</v>
      </c>
      <c r="D41" s="31" t="str">
        <f t="shared" si="6"/>
        <v>HUEVOS BANDEJA</v>
      </c>
      <c r="E41" s="31">
        <v>7</v>
      </c>
      <c r="F41" s="31">
        <v>10</v>
      </c>
      <c r="G41" s="31">
        <v>5</v>
      </c>
    </row>
    <row r="42" spans="1:7" x14ac:dyDescent="0.25">
      <c r="A42" s="64" t="s">
        <v>249</v>
      </c>
      <c r="B42" s="69">
        <f t="shared" si="7"/>
        <v>43586</v>
      </c>
      <c r="C42" s="33">
        <v>36008</v>
      </c>
      <c r="D42" s="33" t="str">
        <f t="shared" si="6"/>
        <v>JABON COCO VARELA</v>
      </c>
      <c r="E42" s="33">
        <v>5</v>
      </c>
      <c r="F42" s="33">
        <v>20</v>
      </c>
      <c r="G42" s="33">
        <v>10</v>
      </c>
    </row>
    <row r="43" spans="1:7" x14ac:dyDescent="0.25">
      <c r="A43" s="56" t="s">
        <v>250</v>
      </c>
      <c r="B43" s="68">
        <f t="shared" si="7"/>
        <v>43587</v>
      </c>
      <c r="C43" s="31">
        <v>36009</v>
      </c>
      <c r="D43" s="31" t="str">
        <f t="shared" si="6"/>
        <v>JABON FAB ORIGINAL</v>
      </c>
      <c r="E43" s="31">
        <v>3</v>
      </c>
      <c r="F43" s="31">
        <v>13</v>
      </c>
      <c r="G43" s="31">
        <v>6</v>
      </c>
    </row>
    <row r="44" spans="1:7" ht="30" x14ac:dyDescent="0.25">
      <c r="A44" s="65" t="s">
        <v>251</v>
      </c>
      <c r="B44" s="70">
        <f t="shared" si="7"/>
        <v>43588</v>
      </c>
      <c r="C44" s="33">
        <v>36010</v>
      </c>
      <c r="D44" s="33" t="str">
        <f t="shared" si="6"/>
        <v>JABON LIQUIDO PARA MANOS FIAMME</v>
      </c>
      <c r="E44" s="33">
        <v>10</v>
      </c>
      <c r="F44" s="33">
        <v>12</v>
      </c>
      <c r="G44" s="33">
        <v>6</v>
      </c>
    </row>
    <row r="46" spans="1:7" x14ac:dyDescent="0.25">
      <c r="A46" s="111" t="s">
        <v>38</v>
      </c>
      <c r="B46" s="111"/>
      <c r="C46" s="111"/>
      <c r="D46" s="111"/>
      <c r="E46" s="111"/>
    </row>
    <row r="47" spans="1:7" x14ac:dyDescent="0.25">
      <c r="A47" s="60" t="s">
        <v>37</v>
      </c>
      <c r="B47" s="60" t="s">
        <v>76</v>
      </c>
      <c r="C47" s="60" t="s">
        <v>77</v>
      </c>
      <c r="D47" s="60" t="s">
        <v>78</v>
      </c>
      <c r="E47" s="60" t="s">
        <v>79</v>
      </c>
    </row>
    <row r="48" spans="1:7" x14ac:dyDescent="0.25">
      <c r="A48" s="58">
        <v>50726189</v>
      </c>
      <c r="B48" s="59" t="s">
        <v>84</v>
      </c>
      <c r="C48" s="59" t="s">
        <v>85</v>
      </c>
      <c r="D48" s="59" t="s">
        <v>86</v>
      </c>
      <c r="E48" s="59" t="s">
        <v>87</v>
      </c>
    </row>
    <row r="49" spans="1:5" x14ac:dyDescent="0.25">
      <c r="A49" s="55">
        <v>65430829</v>
      </c>
      <c r="B49" s="33" t="s">
        <v>88</v>
      </c>
      <c r="C49" s="33" t="s">
        <v>92</v>
      </c>
      <c r="D49" s="33" t="s">
        <v>93</v>
      </c>
      <c r="E49" s="39" t="s">
        <v>94</v>
      </c>
    </row>
    <row r="50" spans="1:5" x14ac:dyDescent="0.25">
      <c r="A50" s="54">
        <v>31567490</v>
      </c>
      <c r="B50" s="31" t="s">
        <v>98</v>
      </c>
      <c r="C50" s="31" t="s">
        <v>99</v>
      </c>
      <c r="D50" s="31" t="s">
        <v>100</v>
      </c>
      <c r="E50" s="31" t="s">
        <v>101</v>
      </c>
    </row>
    <row r="51" spans="1:5" x14ac:dyDescent="0.25">
      <c r="A51" s="55">
        <v>48795321</v>
      </c>
      <c r="B51" s="33" t="s">
        <v>105</v>
      </c>
      <c r="C51" s="33" t="s">
        <v>103</v>
      </c>
      <c r="D51" s="33" t="s">
        <v>106</v>
      </c>
      <c r="E51" s="33" t="s">
        <v>107</v>
      </c>
    </row>
    <row r="52" spans="1:5" x14ac:dyDescent="0.25">
      <c r="A52" s="54">
        <v>75049263</v>
      </c>
      <c r="B52" s="31" t="s">
        <v>112</v>
      </c>
      <c r="C52" s="31" t="s">
        <v>113</v>
      </c>
      <c r="D52" s="31" t="s">
        <v>114</v>
      </c>
      <c r="E52" s="31" t="s">
        <v>115</v>
      </c>
    </row>
    <row r="53" spans="1:5" x14ac:dyDescent="0.25">
      <c r="A53" s="55">
        <v>29482153</v>
      </c>
      <c r="B53" s="33" t="s">
        <v>120</v>
      </c>
      <c r="C53" s="33" t="s">
        <v>121</v>
      </c>
      <c r="D53" s="33" t="s">
        <v>122</v>
      </c>
      <c r="E53" s="41" t="s">
        <v>123</v>
      </c>
    </row>
    <row r="54" spans="1:5" x14ac:dyDescent="0.25">
      <c r="A54" s="56">
        <v>63285401</v>
      </c>
      <c r="B54" s="31" t="s">
        <v>128</v>
      </c>
      <c r="C54" s="31" t="s">
        <v>129</v>
      </c>
      <c r="D54" s="31" t="s">
        <v>130</v>
      </c>
      <c r="E54" s="42" t="s">
        <v>115</v>
      </c>
    </row>
    <row r="55" spans="1:5" x14ac:dyDescent="0.25">
      <c r="A55" s="33">
        <v>19705826</v>
      </c>
      <c r="B55" s="33" t="s">
        <v>135</v>
      </c>
      <c r="C55" s="33" t="s">
        <v>136</v>
      </c>
      <c r="D55" s="33" t="s">
        <v>93</v>
      </c>
      <c r="E55" s="41" t="s">
        <v>137</v>
      </c>
    </row>
    <row r="56" spans="1:5" x14ac:dyDescent="0.25">
      <c r="A56" s="31">
        <v>28975130</v>
      </c>
      <c r="B56" s="31" t="s">
        <v>98</v>
      </c>
      <c r="C56" s="31" t="s">
        <v>103</v>
      </c>
      <c r="D56" s="31" t="s">
        <v>139</v>
      </c>
      <c r="E56" s="42" t="s">
        <v>142</v>
      </c>
    </row>
    <row r="57" spans="1:5" x14ac:dyDescent="0.25">
      <c r="A57" s="55">
        <v>35640217</v>
      </c>
      <c r="B57" s="33" t="s">
        <v>80</v>
      </c>
      <c r="C57" s="33" t="s">
        <v>145</v>
      </c>
      <c r="D57" s="33" t="s">
        <v>146</v>
      </c>
      <c r="E57" s="41" t="s">
        <v>143</v>
      </c>
    </row>
    <row r="59" spans="1:5" x14ac:dyDescent="0.25">
      <c r="A59" s="129" t="s">
        <v>247</v>
      </c>
      <c r="B59" s="129"/>
      <c r="C59" s="130"/>
      <c r="D59" s="130"/>
      <c r="E59" s="129"/>
    </row>
    <row r="60" spans="1:5" x14ac:dyDescent="0.25">
      <c r="A60" s="35" t="s">
        <v>248</v>
      </c>
      <c r="B60" s="35" t="s">
        <v>252</v>
      </c>
      <c r="C60" s="88" t="s">
        <v>253</v>
      </c>
      <c r="D60" s="88" t="s">
        <v>254</v>
      </c>
      <c r="E60" s="35" t="s">
        <v>255</v>
      </c>
    </row>
    <row r="61" spans="1:5" x14ac:dyDescent="0.25">
      <c r="A61" s="54">
        <v>1000591829</v>
      </c>
      <c r="B61" s="31" t="s">
        <v>102</v>
      </c>
      <c r="C61" s="59" t="s">
        <v>211</v>
      </c>
      <c r="D61" s="59" t="s">
        <v>256</v>
      </c>
      <c r="E61" s="31" t="s">
        <v>257</v>
      </c>
    </row>
    <row r="62" spans="1:5" x14ac:dyDescent="0.25">
      <c r="A62" s="55">
        <v>1000323872</v>
      </c>
      <c r="B62" s="33" t="s">
        <v>258</v>
      </c>
      <c r="C62" s="33" t="s">
        <v>259</v>
      </c>
      <c r="D62" s="33" t="s">
        <v>260</v>
      </c>
      <c r="E62" s="33" t="s">
        <v>261</v>
      </c>
    </row>
    <row r="63" spans="1:5" x14ac:dyDescent="0.25">
      <c r="A63" s="54">
        <v>1000474272</v>
      </c>
      <c r="B63" s="31" t="s">
        <v>113</v>
      </c>
      <c r="C63" s="31" t="s">
        <v>262</v>
      </c>
      <c r="D63" s="31" t="s">
        <v>146</v>
      </c>
      <c r="E63" s="31" t="s">
        <v>263</v>
      </c>
    </row>
    <row r="64" spans="1:5" x14ac:dyDescent="0.25">
      <c r="A64" s="55">
        <v>1000160022</v>
      </c>
      <c r="B64" s="33" t="s">
        <v>264</v>
      </c>
      <c r="C64" s="33" t="s">
        <v>113</v>
      </c>
      <c r="D64" s="33" t="s">
        <v>104</v>
      </c>
      <c r="E64" s="33" t="s">
        <v>265</v>
      </c>
    </row>
    <row r="65" spans="1:5" x14ac:dyDescent="0.25">
      <c r="A65" s="54">
        <v>1233896438</v>
      </c>
      <c r="B65" s="31" t="s">
        <v>210</v>
      </c>
      <c r="C65" s="31" t="s">
        <v>211</v>
      </c>
      <c r="D65" s="31" t="s">
        <v>266</v>
      </c>
      <c r="E65" s="31" t="s">
        <v>267</v>
      </c>
    </row>
    <row r="66" spans="1:5" x14ac:dyDescent="0.25">
      <c r="A66" s="55">
        <v>1000048138</v>
      </c>
      <c r="B66" s="33" t="s">
        <v>264</v>
      </c>
      <c r="C66" s="33" t="s">
        <v>117</v>
      </c>
      <c r="D66" s="33" t="s">
        <v>268</v>
      </c>
      <c r="E66" s="41" t="s">
        <v>269</v>
      </c>
    </row>
    <row r="67" spans="1:5" x14ac:dyDescent="0.25">
      <c r="A67" s="56">
        <v>1233896438</v>
      </c>
      <c r="B67" s="31" t="s">
        <v>270</v>
      </c>
      <c r="C67" s="31" t="s">
        <v>271</v>
      </c>
      <c r="D67" s="31" t="s">
        <v>272</v>
      </c>
      <c r="E67" s="42" t="s">
        <v>273</v>
      </c>
    </row>
    <row r="68" spans="1:5" x14ac:dyDescent="0.25">
      <c r="A68" s="61">
        <v>1000224834</v>
      </c>
      <c r="B68" s="33" t="s">
        <v>138</v>
      </c>
      <c r="C68" s="33" t="s">
        <v>129</v>
      </c>
      <c r="D68" s="33" t="s">
        <v>239</v>
      </c>
      <c r="E68" s="41" t="s">
        <v>211</v>
      </c>
    </row>
    <row r="69" spans="1:5" x14ac:dyDescent="0.25">
      <c r="A69" s="62">
        <v>1000727703</v>
      </c>
      <c r="B69" s="31" t="s">
        <v>80</v>
      </c>
      <c r="C69" s="31" t="s">
        <v>274</v>
      </c>
      <c r="D69" s="31" t="s">
        <v>275</v>
      </c>
      <c r="E69" s="42" t="s">
        <v>276</v>
      </c>
    </row>
    <row r="70" spans="1:5" x14ac:dyDescent="0.25">
      <c r="A70" s="63">
        <v>1233514019</v>
      </c>
      <c r="B70" s="33" t="s">
        <v>80</v>
      </c>
      <c r="C70" s="33" t="s">
        <v>136</v>
      </c>
      <c r="D70" s="33" t="s">
        <v>277</v>
      </c>
      <c r="E70" s="41" t="s">
        <v>278</v>
      </c>
    </row>
    <row r="72" spans="1:5" x14ac:dyDescent="0.25">
      <c r="A72" s="125" t="s">
        <v>149</v>
      </c>
      <c r="B72" s="126"/>
      <c r="C72" s="127"/>
    </row>
    <row r="73" spans="1:5" x14ac:dyDescent="0.25">
      <c r="A73" s="43" t="s">
        <v>31</v>
      </c>
      <c r="B73" s="45" t="s">
        <v>37</v>
      </c>
      <c r="C73" s="35" t="s">
        <v>248</v>
      </c>
    </row>
    <row r="74" spans="1:5" x14ac:dyDescent="0.25">
      <c r="A74" s="31">
        <v>36001</v>
      </c>
      <c r="B74" s="36">
        <v>50726189</v>
      </c>
      <c r="C74" s="54">
        <v>1000591829</v>
      </c>
    </row>
    <row r="75" spans="1:5" x14ac:dyDescent="0.25">
      <c r="A75" s="33">
        <v>36002</v>
      </c>
      <c r="B75" s="38">
        <v>65430829</v>
      </c>
      <c r="C75" s="55">
        <v>1000323872</v>
      </c>
    </row>
    <row r="76" spans="1:5" x14ac:dyDescent="0.25">
      <c r="A76" s="31">
        <v>36003</v>
      </c>
      <c r="B76" s="36">
        <v>31567490</v>
      </c>
      <c r="C76" s="54">
        <v>1000474272</v>
      </c>
    </row>
    <row r="77" spans="1:5" x14ac:dyDescent="0.25">
      <c r="A77" s="33">
        <v>36004</v>
      </c>
      <c r="B77" s="38">
        <v>48795321</v>
      </c>
      <c r="C77" s="55">
        <v>1000160022</v>
      </c>
    </row>
    <row r="78" spans="1:5" x14ac:dyDescent="0.25">
      <c r="A78" s="31">
        <v>36005</v>
      </c>
      <c r="B78" s="36">
        <v>75049263</v>
      </c>
      <c r="C78" s="54">
        <v>1233896438</v>
      </c>
    </row>
    <row r="79" spans="1:5" x14ac:dyDescent="0.25">
      <c r="A79" s="33">
        <v>36006</v>
      </c>
      <c r="B79" s="38">
        <v>29482153</v>
      </c>
      <c r="C79" s="55">
        <v>1000048138</v>
      </c>
    </row>
    <row r="80" spans="1:5" x14ac:dyDescent="0.25">
      <c r="A80" s="31">
        <v>36007</v>
      </c>
      <c r="B80" s="36">
        <v>63285401</v>
      </c>
      <c r="C80" s="56">
        <v>1233896438</v>
      </c>
    </row>
    <row r="81" spans="1:5" x14ac:dyDescent="0.25">
      <c r="A81" s="33">
        <v>36008</v>
      </c>
      <c r="B81" s="38">
        <v>19705826</v>
      </c>
      <c r="C81" s="61">
        <v>1000224834</v>
      </c>
    </row>
    <row r="82" spans="1:5" x14ac:dyDescent="0.25">
      <c r="A82" s="31">
        <v>36009</v>
      </c>
      <c r="B82" s="36">
        <v>28975130</v>
      </c>
      <c r="C82" s="62">
        <v>1000727703</v>
      </c>
    </row>
    <row r="83" spans="1:5" x14ac:dyDescent="0.25">
      <c r="A83" s="33">
        <v>36010</v>
      </c>
      <c r="B83" s="38">
        <v>35640217</v>
      </c>
      <c r="C83" s="63">
        <v>1233514019</v>
      </c>
    </row>
    <row r="85" spans="1:5" ht="23.25" x14ac:dyDescent="0.35">
      <c r="A85" s="119" t="s">
        <v>150</v>
      </c>
      <c r="B85" s="119"/>
    </row>
    <row r="87" spans="1:5" x14ac:dyDescent="0.25">
      <c r="A87" s="83" t="s">
        <v>31</v>
      </c>
      <c r="B87" s="60" t="s">
        <v>37</v>
      </c>
      <c r="D87" s="83" t="s">
        <v>29</v>
      </c>
      <c r="E87" s="83" t="s">
        <v>31</v>
      </c>
    </row>
    <row r="88" spans="1:5" x14ac:dyDescent="0.25">
      <c r="A88" s="59">
        <v>36001</v>
      </c>
      <c r="B88" s="84">
        <v>50726189</v>
      </c>
      <c r="D88" s="58" t="s">
        <v>48</v>
      </c>
      <c r="E88" s="59">
        <v>36001</v>
      </c>
    </row>
    <row r="89" spans="1:5" x14ac:dyDescent="0.25">
      <c r="A89" s="33">
        <v>36002</v>
      </c>
      <c r="B89" s="38">
        <v>65430829</v>
      </c>
      <c r="D89" s="55" t="s">
        <v>51</v>
      </c>
      <c r="E89" s="33">
        <v>36002</v>
      </c>
    </row>
    <row r="90" spans="1:5" x14ac:dyDescent="0.25">
      <c r="A90" s="31">
        <v>36003</v>
      </c>
      <c r="B90" s="36">
        <v>31567490</v>
      </c>
      <c r="D90" s="54" t="s">
        <v>54</v>
      </c>
      <c r="E90" s="31">
        <v>36003</v>
      </c>
    </row>
    <row r="91" spans="1:5" x14ac:dyDescent="0.25">
      <c r="A91" s="33">
        <v>36004</v>
      </c>
      <c r="B91" s="38">
        <v>48795321</v>
      </c>
      <c r="D91" s="55" t="s">
        <v>57</v>
      </c>
      <c r="E91" s="33">
        <v>36004</v>
      </c>
    </row>
    <row r="92" spans="1:5" x14ac:dyDescent="0.25">
      <c r="A92" s="31">
        <v>36005</v>
      </c>
      <c r="B92" s="36">
        <v>75049263</v>
      </c>
      <c r="D92" s="54" t="s">
        <v>60</v>
      </c>
      <c r="E92" s="31">
        <v>36005</v>
      </c>
    </row>
    <row r="93" spans="1:5" x14ac:dyDescent="0.25">
      <c r="A93" s="33">
        <v>36006</v>
      </c>
      <c r="B93" s="38">
        <v>29482153</v>
      </c>
      <c r="D93" s="55" t="s">
        <v>63</v>
      </c>
      <c r="E93" s="33">
        <v>36006</v>
      </c>
    </row>
    <row r="94" spans="1:5" x14ac:dyDescent="0.25">
      <c r="A94" s="31">
        <v>36007</v>
      </c>
      <c r="B94" s="36">
        <v>63285401</v>
      </c>
      <c r="D94" s="56" t="s">
        <v>66</v>
      </c>
      <c r="E94" s="31">
        <v>36007</v>
      </c>
    </row>
    <row r="95" spans="1:5" x14ac:dyDescent="0.25">
      <c r="A95" s="33">
        <v>36008</v>
      </c>
      <c r="B95" s="38">
        <v>19705826</v>
      </c>
      <c r="D95" s="64" t="s">
        <v>249</v>
      </c>
      <c r="E95" s="33">
        <v>36008</v>
      </c>
    </row>
    <row r="96" spans="1:5" x14ac:dyDescent="0.25">
      <c r="A96" s="31">
        <v>36009</v>
      </c>
      <c r="B96" s="36">
        <v>28975130</v>
      </c>
      <c r="D96" s="56" t="s">
        <v>250</v>
      </c>
      <c r="E96" s="31">
        <v>36009</v>
      </c>
    </row>
    <row r="97" spans="1:5" x14ac:dyDescent="0.25">
      <c r="A97" s="33">
        <v>36010</v>
      </c>
      <c r="B97" s="38">
        <v>35640217</v>
      </c>
      <c r="D97" s="65" t="s">
        <v>251</v>
      </c>
      <c r="E97" s="33">
        <v>36010</v>
      </c>
    </row>
    <row r="99" spans="1:5" x14ac:dyDescent="0.25">
      <c r="A99" s="60" t="s">
        <v>37</v>
      </c>
      <c r="B99" s="83" t="s">
        <v>29</v>
      </c>
      <c r="D99" s="43" t="s">
        <v>29</v>
      </c>
      <c r="E99" s="43" t="s">
        <v>30</v>
      </c>
    </row>
    <row r="100" spans="1:5" x14ac:dyDescent="0.25">
      <c r="A100" s="84">
        <v>50726189</v>
      </c>
      <c r="B100" s="58" t="s">
        <v>48</v>
      </c>
      <c r="D100" s="54" t="s">
        <v>48</v>
      </c>
      <c r="E100" s="66">
        <v>43579</v>
      </c>
    </row>
    <row r="101" spans="1:5" x14ac:dyDescent="0.25">
      <c r="A101" s="38">
        <v>65430829</v>
      </c>
      <c r="B101" s="55" t="s">
        <v>51</v>
      </c>
      <c r="D101" s="55" t="s">
        <v>51</v>
      </c>
      <c r="E101" s="67">
        <f>E100+1</f>
        <v>43580</v>
      </c>
    </row>
    <row r="102" spans="1:5" x14ac:dyDescent="0.25">
      <c r="A102" s="36">
        <v>31567490</v>
      </c>
      <c r="B102" s="54" t="s">
        <v>54</v>
      </c>
      <c r="D102" s="54" t="s">
        <v>54</v>
      </c>
      <c r="E102" s="66">
        <f>E101+1</f>
        <v>43581</v>
      </c>
    </row>
    <row r="103" spans="1:5" x14ac:dyDescent="0.25">
      <c r="A103" s="38">
        <v>48795321</v>
      </c>
      <c r="B103" s="55" t="s">
        <v>57</v>
      </c>
      <c r="D103" s="55" t="s">
        <v>57</v>
      </c>
      <c r="E103" s="67">
        <f t="shared" ref="E103:E109" si="8">E102+1</f>
        <v>43582</v>
      </c>
    </row>
    <row r="104" spans="1:5" x14ac:dyDescent="0.25">
      <c r="A104" s="36">
        <v>75049263</v>
      </c>
      <c r="B104" s="54" t="s">
        <v>60</v>
      </c>
      <c r="D104" s="54" t="s">
        <v>60</v>
      </c>
      <c r="E104" s="66">
        <f t="shared" si="8"/>
        <v>43583</v>
      </c>
    </row>
    <row r="105" spans="1:5" x14ac:dyDescent="0.25">
      <c r="A105" s="38">
        <v>29482153</v>
      </c>
      <c r="B105" s="55" t="s">
        <v>63</v>
      </c>
      <c r="D105" s="55" t="s">
        <v>63</v>
      </c>
      <c r="E105" s="67">
        <f t="shared" si="8"/>
        <v>43584</v>
      </c>
    </row>
    <row r="106" spans="1:5" x14ac:dyDescent="0.25">
      <c r="A106" s="36">
        <v>63285401</v>
      </c>
      <c r="B106" s="56" t="s">
        <v>66</v>
      </c>
      <c r="D106" s="56" t="s">
        <v>66</v>
      </c>
      <c r="E106" s="68">
        <f t="shared" si="8"/>
        <v>43585</v>
      </c>
    </row>
    <row r="107" spans="1:5" x14ac:dyDescent="0.25">
      <c r="A107" s="38">
        <v>19705826</v>
      </c>
      <c r="B107" s="64" t="s">
        <v>249</v>
      </c>
      <c r="D107" s="64" t="s">
        <v>249</v>
      </c>
      <c r="E107" s="69">
        <f t="shared" si="8"/>
        <v>43586</v>
      </c>
    </row>
    <row r="108" spans="1:5" x14ac:dyDescent="0.25">
      <c r="A108" s="36">
        <v>28975130</v>
      </c>
      <c r="B108" s="56" t="s">
        <v>250</v>
      </c>
      <c r="D108" s="56" t="s">
        <v>250</v>
      </c>
      <c r="E108" s="68">
        <f t="shared" si="8"/>
        <v>43587</v>
      </c>
    </row>
    <row r="109" spans="1:5" x14ac:dyDescent="0.25">
      <c r="A109" s="38">
        <v>35640217</v>
      </c>
      <c r="B109" s="65" t="s">
        <v>251</v>
      </c>
      <c r="D109" s="65" t="s">
        <v>251</v>
      </c>
      <c r="E109" s="70">
        <f t="shared" si="8"/>
        <v>43588</v>
      </c>
    </row>
    <row r="111" spans="1:5" x14ac:dyDescent="0.25">
      <c r="A111" s="57" t="s">
        <v>248</v>
      </c>
      <c r="B111" s="82" t="s">
        <v>29</v>
      </c>
      <c r="D111" s="57" t="s">
        <v>248</v>
      </c>
      <c r="E111" s="75" t="s">
        <v>37</v>
      </c>
    </row>
    <row r="112" spans="1:5" x14ac:dyDescent="0.25">
      <c r="A112" s="58">
        <v>1000591829</v>
      </c>
      <c r="B112" s="58" t="s">
        <v>48</v>
      </c>
      <c r="D112" s="71">
        <v>1000591829</v>
      </c>
      <c r="E112" s="76">
        <v>50726189</v>
      </c>
    </row>
    <row r="113" spans="1:5" x14ac:dyDescent="0.25">
      <c r="A113" s="55">
        <v>1000323872</v>
      </c>
      <c r="B113" s="55" t="s">
        <v>51</v>
      </c>
      <c r="D113" s="72">
        <v>1000323872</v>
      </c>
      <c r="E113" s="77">
        <v>65430829</v>
      </c>
    </row>
    <row r="114" spans="1:5" x14ac:dyDescent="0.25">
      <c r="A114" s="54">
        <v>1000474272</v>
      </c>
      <c r="B114" s="54" t="s">
        <v>54</v>
      </c>
      <c r="D114" s="71">
        <v>1000474272</v>
      </c>
      <c r="E114" s="78">
        <v>31567490</v>
      </c>
    </row>
    <row r="115" spans="1:5" x14ac:dyDescent="0.25">
      <c r="A115" s="55">
        <v>1000160022</v>
      </c>
      <c r="B115" s="55" t="s">
        <v>57</v>
      </c>
      <c r="D115" s="72">
        <v>1000160022</v>
      </c>
      <c r="E115" s="77">
        <v>48795321</v>
      </c>
    </row>
    <row r="116" spans="1:5" x14ac:dyDescent="0.25">
      <c r="A116" s="54">
        <v>1233896438</v>
      </c>
      <c r="B116" s="54" t="s">
        <v>60</v>
      </c>
      <c r="D116" s="71">
        <v>1233896438</v>
      </c>
      <c r="E116" s="78">
        <v>75049263</v>
      </c>
    </row>
    <row r="117" spans="1:5" x14ac:dyDescent="0.25">
      <c r="A117" s="55">
        <v>1000048138</v>
      </c>
      <c r="B117" s="55" t="s">
        <v>63</v>
      </c>
      <c r="D117" s="72">
        <v>1000048138</v>
      </c>
      <c r="E117" s="77">
        <v>29482153</v>
      </c>
    </row>
    <row r="118" spans="1:5" x14ac:dyDescent="0.25">
      <c r="A118" s="56">
        <v>1233896438</v>
      </c>
      <c r="B118" s="56" t="s">
        <v>66</v>
      </c>
      <c r="D118" s="71">
        <v>1233896438</v>
      </c>
      <c r="E118" s="79">
        <v>63285401</v>
      </c>
    </row>
    <row r="119" spans="1:5" x14ac:dyDescent="0.25">
      <c r="A119" s="61">
        <v>1000224834</v>
      </c>
      <c r="B119" s="64" t="s">
        <v>249</v>
      </c>
      <c r="D119" s="73">
        <v>1000224834</v>
      </c>
      <c r="E119" s="80">
        <v>19705826</v>
      </c>
    </row>
    <row r="120" spans="1:5" x14ac:dyDescent="0.25">
      <c r="A120" s="62">
        <v>1000727703</v>
      </c>
      <c r="B120" s="56" t="s">
        <v>250</v>
      </c>
      <c r="D120" s="74">
        <v>1000727703</v>
      </c>
      <c r="E120" s="81">
        <v>28975130</v>
      </c>
    </row>
    <row r="121" spans="1:5" x14ac:dyDescent="0.25">
      <c r="A121" s="63">
        <v>1233514019</v>
      </c>
      <c r="B121" s="65" t="s">
        <v>251</v>
      </c>
      <c r="D121" s="73">
        <v>1233514019</v>
      </c>
      <c r="E121" s="77">
        <v>35640217</v>
      </c>
    </row>
  </sheetData>
  <mergeCells count="11">
    <mergeCell ref="A85:B85"/>
    <mergeCell ref="A16:B16"/>
    <mergeCell ref="A31:B31"/>
    <mergeCell ref="A33:G33"/>
    <mergeCell ref="A46:E46"/>
    <mergeCell ref="A59:E59"/>
    <mergeCell ref="A3:E3"/>
    <mergeCell ref="F3:G3"/>
    <mergeCell ref="H3:I3"/>
    <mergeCell ref="A1:I2"/>
    <mergeCell ref="A72:C72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EMPLEADOS!$A$2:$A$11</xm:f>
          </x14:formula1>
          <xm:sqref>F5:F14 H20:H29 A48:A57 B74:B83 A100:A109 B88:B97 E112:E121</xm:sqref>
        </x14:dataValidation>
        <x14:dataValidation type="list" allowBlank="1" showInputMessage="1" showErrorMessage="1">
          <x14:formula1>
            <xm:f>INVENTARIO!$A$4:$A$18</xm:f>
          </x14:formula1>
          <xm:sqref>C5:C14 C20:C29 C35:C44 A74:A83 A88:A97 E88:E97</xm:sqref>
        </x14:dataValidation>
        <x14:dataValidation type="list" allowBlank="1" showInputMessage="1" showErrorMessage="1">
          <x14:formula1>
            <xm:f>CLIENTES!$A$2:$A$22</xm:f>
          </x14:formula1>
          <xm:sqref>H5:H14 M20:M29 A61:A70 C74:C83 A112:A121 D112:D121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INVENTARIO</vt:lpstr>
      <vt:lpstr>ENTRADAS</vt:lpstr>
      <vt:lpstr>PROVEEDORES</vt:lpstr>
      <vt:lpstr>EMPLEADOS</vt:lpstr>
      <vt:lpstr>CLIENTES</vt:lpstr>
      <vt:lpstr>SALIDAS</vt:lpstr>
      <vt:lpstr>clientesr</vt:lpstr>
      <vt:lpstr>empleadosr</vt:lpstr>
      <vt:lpstr>entradas</vt:lpstr>
      <vt:lpstr>inventarior</vt:lpstr>
      <vt:lpstr>proveedorr</vt:lpstr>
      <vt:lpstr>salidas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APRENDIZ</dc:creator>
  <cp:keywords/>
  <dc:description/>
  <cp:lastModifiedBy>apendiz</cp:lastModifiedBy>
  <cp:revision/>
  <dcterms:created xsi:type="dcterms:W3CDTF">2019-05-07T20:26:33Z</dcterms:created>
  <dcterms:modified xsi:type="dcterms:W3CDTF">2019-05-27T18:33:36Z</dcterms:modified>
  <cp:category/>
  <cp:contentStatus/>
</cp:coreProperties>
</file>