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Documentos\UIS\Cuarto semestre\laboratorio de fisica II\Proyecto 5\"/>
    </mc:Choice>
  </mc:AlternateContent>
  <xr:revisionPtr revIDLastSave="0" documentId="13_ncr:1_{DAE03560-1795-403D-870B-FEAE24A3AEEF}" xr6:coauthVersionLast="47" xr6:coauthVersionMax="47" xr10:uidLastSave="{00000000-0000-0000-0000-000000000000}"/>
  <bookViews>
    <workbookView xWindow="-120" yWindow="-120" windowWidth="20730" windowHeight="11760" activeTab="1" xr2:uid="{7B6AD39A-AD13-4477-88D1-65CA6918599C}"/>
  </bookViews>
  <sheets>
    <sheet name="Hoja2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B13" i="3" s="1"/>
  <c r="E17" i="3"/>
  <c r="B20" i="3" s="1"/>
  <c r="J28" i="3"/>
  <c r="I28" i="3"/>
  <c r="E28" i="3"/>
  <c r="J27" i="3"/>
  <c r="I27" i="3"/>
  <c r="E27" i="3"/>
  <c r="J26" i="3"/>
  <c r="I26" i="3"/>
  <c r="E26" i="3"/>
  <c r="J25" i="3"/>
  <c r="I25" i="3"/>
  <c r="E25" i="3"/>
  <c r="J24" i="3"/>
  <c r="I24" i="3"/>
  <c r="E24" i="3"/>
  <c r="J23" i="3"/>
  <c r="I23" i="3"/>
  <c r="E23" i="3"/>
  <c r="J22" i="3"/>
  <c r="I22" i="3"/>
  <c r="E22" i="3"/>
  <c r="J21" i="3"/>
  <c r="I21" i="3"/>
  <c r="E21" i="3"/>
  <c r="J20" i="3"/>
  <c r="I20" i="3"/>
  <c r="E20" i="3"/>
  <c r="J19" i="3"/>
  <c r="I19" i="3"/>
  <c r="E19" i="3"/>
  <c r="J13" i="3"/>
  <c r="I13" i="3"/>
  <c r="E13" i="3"/>
  <c r="J12" i="3"/>
  <c r="I12" i="3"/>
  <c r="E12" i="3"/>
  <c r="J11" i="3"/>
  <c r="I11" i="3"/>
  <c r="E11" i="3"/>
  <c r="J10" i="3"/>
  <c r="I10" i="3"/>
  <c r="E10" i="3"/>
  <c r="J9" i="3"/>
  <c r="I9" i="3"/>
  <c r="E9" i="3"/>
  <c r="J8" i="3"/>
  <c r="I8" i="3"/>
  <c r="E8" i="3"/>
  <c r="J7" i="3"/>
  <c r="I7" i="3"/>
  <c r="E7" i="3"/>
  <c r="J6" i="3"/>
  <c r="I6" i="3"/>
  <c r="E6" i="3"/>
  <c r="J5" i="3"/>
  <c r="I5" i="3"/>
  <c r="E5" i="3"/>
  <c r="J4" i="3"/>
  <c r="I4" i="3"/>
  <c r="E4" i="3"/>
  <c r="J21" i="2"/>
  <c r="J22" i="2"/>
  <c r="J23" i="2"/>
  <c r="J24" i="2"/>
  <c r="J25" i="2"/>
  <c r="J26" i="2"/>
  <c r="J27" i="2"/>
  <c r="J28" i="2"/>
  <c r="J20" i="2"/>
  <c r="J19" i="2"/>
  <c r="I22" i="2"/>
  <c r="I23" i="2"/>
  <c r="I24" i="2"/>
  <c r="I25" i="2"/>
  <c r="I26" i="2"/>
  <c r="I27" i="2"/>
  <c r="I28" i="2"/>
  <c r="I21" i="2"/>
  <c r="I20" i="2"/>
  <c r="I19" i="2"/>
  <c r="E21" i="2"/>
  <c r="E22" i="2"/>
  <c r="E23" i="2"/>
  <c r="E24" i="2"/>
  <c r="E25" i="2"/>
  <c r="E26" i="2"/>
  <c r="E27" i="2"/>
  <c r="E28" i="2"/>
  <c r="E20" i="2"/>
  <c r="E19" i="2"/>
  <c r="E17" i="2"/>
  <c r="B27" i="2" s="1"/>
  <c r="E2" i="2"/>
  <c r="B12" i="2" s="1"/>
  <c r="J6" i="2"/>
  <c r="J7" i="2"/>
  <c r="J8" i="2"/>
  <c r="J9" i="2"/>
  <c r="J10" i="2"/>
  <c r="J11" i="2"/>
  <c r="J12" i="2"/>
  <c r="J13" i="2"/>
  <c r="J5" i="2"/>
  <c r="J4" i="2"/>
  <c r="I8" i="2"/>
  <c r="I9" i="2"/>
  <c r="I10" i="2"/>
  <c r="I11" i="2"/>
  <c r="I12" i="2"/>
  <c r="I13" i="2"/>
  <c r="I7" i="2"/>
  <c r="I6" i="2"/>
  <c r="I5" i="2"/>
  <c r="I4" i="2"/>
  <c r="E8" i="2"/>
  <c r="E9" i="2"/>
  <c r="E10" i="2"/>
  <c r="E11" i="2"/>
  <c r="E12" i="2"/>
  <c r="E13" i="2"/>
  <c r="E7" i="2"/>
  <c r="E6" i="2"/>
  <c r="E5" i="2"/>
  <c r="E4" i="2"/>
  <c r="B5" i="3" l="1"/>
  <c r="B8" i="3"/>
  <c r="B10" i="3"/>
  <c r="B11" i="3"/>
  <c r="B12" i="3"/>
  <c r="B4" i="3"/>
  <c r="C20" i="3"/>
  <c r="B21" i="3"/>
  <c r="B22" i="3"/>
  <c r="B23" i="3"/>
  <c r="B24" i="3"/>
  <c r="B25" i="3"/>
  <c r="B26" i="3"/>
  <c r="B27" i="3"/>
  <c r="B28" i="3"/>
  <c r="C4" i="3"/>
  <c r="B6" i="3"/>
  <c r="B7" i="3"/>
  <c r="B9" i="3"/>
  <c r="B19" i="3"/>
  <c r="C19" i="3"/>
  <c r="B20" i="2"/>
  <c r="B24" i="2"/>
  <c r="B28" i="2"/>
  <c r="C4" i="2"/>
  <c r="B21" i="2"/>
  <c r="B25" i="2"/>
  <c r="C19" i="2"/>
  <c r="B22" i="2"/>
  <c r="B26" i="2"/>
  <c r="C20" i="2"/>
  <c r="B19" i="2"/>
  <c r="B23" i="2"/>
  <c r="B4" i="2"/>
  <c r="B8" i="2"/>
  <c r="B5" i="2"/>
  <c r="B9" i="2"/>
  <c r="B6" i="2"/>
  <c r="B10" i="2"/>
  <c r="B13" i="2"/>
  <c r="B7" i="2"/>
  <c r="B11" i="2"/>
</calcChain>
</file>

<file path=xl/sharedStrings.xml><?xml version="1.0" encoding="utf-8"?>
<sst xmlns="http://schemas.openxmlformats.org/spreadsheetml/2006/main" count="56" uniqueCount="24">
  <si>
    <t>L/A</t>
  </si>
  <si>
    <t>Resistencia</t>
  </si>
  <si>
    <t xml:space="preserve">Medición directa de la resistencia </t>
  </si>
  <si>
    <t>cromoniquel 0.35 mm</t>
  </si>
  <si>
    <t>A</t>
  </si>
  <si>
    <t>L</t>
  </si>
  <si>
    <t>incertidumbre</t>
  </si>
  <si>
    <t>incertidumbre r</t>
  </si>
  <si>
    <t xml:space="preserve">Medición indirecta de la resistencia </t>
  </si>
  <si>
    <t>V</t>
  </si>
  <si>
    <t>I</t>
  </si>
  <si>
    <t>resistencia1</t>
  </si>
  <si>
    <t>incertidumbre r1</t>
  </si>
  <si>
    <t>constantan 0.4 mm</t>
  </si>
  <si>
    <t>L1</t>
  </si>
  <si>
    <t>L/A1</t>
  </si>
  <si>
    <t>incertidumbre1</t>
  </si>
  <si>
    <t>Resistencia1</t>
  </si>
  <si>
    <t>V1</t>
  </si>
  <si>
    <t>I1</t>
  </si>
  <si>
    <t>resistencia2</t>
  </si>
  <si>
    <t>incertidumbre r2</t>
  </si>
  <si>
    <t>constantan 0.25 mm</t>
  </si>
  <si>
    <t>cromoniquel 0.4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</si>
</sst>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E207-855C-4934-B298-321E26F0EFCA}">
  <dimension ref="A1:J28"/>
  <sheetViews>
    <sheetView topLeftCell="A7" workbookViewId="0">
      <selection activeCell="K18" sqref="K18"/>
    </sheetView>
  </sheetViews>
  <sheetFormatPr baseColWidth="10" defaultRowHeight="15" x14ac:dyDescent="0.25"/>
  <cols>
    <col min="1" max="1" width="11.42578125" customWidth="1"/>
    <col min="3" max="3" width="13.85546875" customWidth="1"/>
    <col min="5" max="5" width="15.28515625" customWidth="1"/>
    <col min="10" max="10" width="16.42578125" customWidth="1"/>
  </cols>
  <sheetData>
    <row r="1" spans="1:10" x14ac:dyDescent="0.25">
      <c r="A1" t="s">
        <v>2</v>
      </c>
      <c r="G1" t="s">
        <v>8</v>
      </c>
    </row>
    <row r="2" spans="1:10" x14ac:dyDescent="0.25">
      <c r="A2" t="s">
        <v>3</v>
      </c>
      <c r="D2" t="s">
        <v>4</v>
      </c>
      <c r="E2">
        <f>PI()*(0.000175)^2</f>
        <v>9.6211275016187414E-8</v>
      </c>
      <c r="G2" t="s">
        <v>3</v>
      </c>
    </row>
    <row r="3" spans="1:10" x14ac:dyDescent="0.25">
      <c r="A3" t="s">
        <v>5</v>
      </c>
      <c r="B3" t="s">
        <v>0</v>
      </c>
      <c r="C3" t="s">
        <v>6</v>
      </c>
      <c r="D3" t="s">
        <v>1</v>
      </c>
      <c r="E3" t="s">
        <v>7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>
        <v>0.08</v>
      </c>
      <c r="B4">
        <f>A4/E2</f>
        <v>831503.37615357572</v>
      </c>
      <c r="C4">
        <f>0.0005/E2</f>
        <v>5196.8961009598479</v>
      </c>
      <c r="D4">
        <v>0.9</v>
      </c>
      <c r="E4">
        <f>2/100*D4</f>
        <v>1.8000000000000002E-2</v>
      </c>
      <c r="G4">
        <v>0.22</v>
      </c>
      <c r="H4">
        <v>0.22</v>
      </c>
      <c r="I4">
        <f>G4/H4</f>
        <v>1</v>
      </c>
      <c r="J4">
        <f>(0.2*(1/H4))+((0.0002)*(G4/H4^2))</f>
        <v>0.91</v>
      </c>
    </row>
    <row r="5" spans="1:10" x14ac:dyDescent="0.25">
      <c r="A5">
        <v>0.16</v>
      </c>
      <c r="B5">
        <f>A5/E2</f>
        <v>1663006.7523071514</v>
      </c>
      <c r="C5">
        <v>5196.8961010000003</v>
      </c>
      <c r="D5">
        <v>1.7</v>
      </c>
      <c r="E5">
        <f>2/100*D5</f>
        <v>3.4000000000000002E-2</v>
      </c>
      <c r="G5">
        <v>0.37</v>
      </c>
      <c r="H5">
        <v>0.22</v>
      </c>
      <c r="I5">
        <f>G5/H5</f>
        <v>1.6818181818181819</v>
      </c>
      <c r="J5">
        <f>(0.2*(1/H5))+((0.0002)*(G5/H5^2))</f>
        <v>0.91061983471074393</v>
      </c>
    </row>
    <row r="6" spans="1:10" x14ac:dyDescent="0.25">
      <c r="A6">
        <v>0.24</v>
      </c>
      <c r="B6">
        <f>A6/E2</f>
        <v>2494510.1284607267</v>
      </c>
      <c r="C6">
        <v>5196.8961010000003</v>
      </c>
      <c r="D6">
        <v>2.8</v>
      </c>
      <c r="E6">
        <f>2/100*D6</f>
        <v>5.5999999999999994E-2</v>
      </c>
      <c r="G6">
        <v>0.52</v>
      </c>
      <c r="H6">
        <v>0.21</v>
      </c>
      <c r="I6">
        <f>G6/H6</f>
        <v>2.4761904761904763</v>
      </c>
      <c r="J6">
        <f t="shared" ref="J6:J13" si="0">(0.2*(1/H6))+((0.0002)*(G6/H6^2))</f>
        <v>0.95473922902494335</v>
      </c>
    </row>
    <row r="7" spans="1:10" x14ac:dyDescent="0.25">
      <c r="A7">
        <v>0.32</v>
      </c>
      <c r="B7">
        <f>A7/E2</f>
        <v>3326013.5046143029</v>
      </c>
      <c r="C7">
        <v>5196.8961010000003</v>
      </c>
      <c r="D7">
        <v>3.7</v>
      </c>
      <c r="E7">
        <f>2/100*D7</f>
        <v>7.400000000000001E-2</v>
      </c>
      <c r="G7">
        <v>0.72</v>
      </c>
      <c r="H7">
        <v>0.21</v>
      </c>
      <c r="I7">
        <f>G7/H7</f>
        <v>3.4285714285714284</v>
      </c>
      <c r="J7">
        <f t="shared" si="0"/>
        <v>0.95564625850340146</v>
      </c>
    </row>
    <row r="8" spans="1:10" x14ac:dyDescent="0.25">
      <c r="A8">
        <v>0.4</v>
      </c>
      <c r="B8">
        <f>A8/E2</f>
        <v>4157516.8807678786</v>
      </c>
      <c r="C8">
        <v>5196.8961010000003</v>
      </c>
      <c r="D8">
        <v>4.5999999999999996</v>
      </c>
      <c r="E8">
        <f t="shared" ref="E8:E13" si="1">2/100*D8</f>
        <v>9.1999999999999998E-2</v>
      </c>
      <c r="G8">
        <v>0.89</v>
      </c>
      <c r="H8">
        <v>0.21</v>
      </c>
      <c r="I8">
        <f t="shared" ref="I8:I13" si="2">G8/H8</f>
        <v>4.2380952380952381</v>
      </c>
      <c r="J8">
        <f t="shared" si="0"/>
        <v>0.95641723356009078</v>
      </c>
    </row>
    <row r="9" spans="1:10" x14ac:dyDescent="0.25">
      <c r="A9">
        <v>0.48</v>
      </c>
      <c r="B9">
        <f>A9/E2</f>
        <v>4989020.2569214534</v>
      </c>
      <c r="C9">
        <v>5196.8961010000003</v>
      </c>
      <c r="D9">
        <v>5.7</v>
      </c>
      <c r="E9">
        <f t="shared" si="1"/>
        <v>0.114</v>
      </c>
      <c r="G9">
        <v>1.1200000000000001</v>
      </c>
      <c r="H9">
        <v>0.2</v>
      </c>
      <c r="I9">
        <f t="shared" si="2"/>
        <v>5.6000000000000005</v>
      </c>
      <c r="J9">
        <f t="shared" si="0"/>
        <v>1.0056</v>
      </c>
    </row>
    <row r="10" spans="1:10" x14ac:dyDescent="0.25">
      <c r="A10">
        <v>0.56000000000000005</v>
      </c>
      <c r="B10">
        <f>A10/E2</f>
        <v>5820523.6330750305</v>
      </c>
      <c r="C10">
        <v>5196.8961010000003</v>
      </c>
      <c r="D10">
        <v>6.8</v>
      </c>
      <c r="E10">
        <f t="shared" si="1"/>
        <v>0.13600000000000001</v>
      </c>
      <c r="G10">
        <v>1.27</v>
      </c>
      <c r="H10">
        <v>0.2</v>
      </c>
      <c r="I10">
        <f t="shared" si="2"/>
        <v>6.35</v>
      </c>
      <c r="J10">
        <f t="shared" si="0"/>
        <v>1.0063500000000001</v>
      </c>
    </row>
    <row r="11" spans="1:10" x14ac:dyDescent="0.25">
      <c r="A11">
        <v>0.64</v>
      </c>
      <c r="B11">
        <f>A11/E2</f>
        <v>6652027.0092286058</v>
      </c>
      <c r="C11">
        <v>5196.8961010000003</v>
      </c>
      <c r="D11">
        <v>7.7</v>
      </c>
      <c r="E11">
        <f t="shared" si="1"/>
        <v>0.154</v>
      </c>
      <c r="G11">
        <v>1.41</v>
      </c>
      <c r="H11">
        <v>0.2</v>
      </c>
      <c r="I11">
        <f t="shared" si="2"/>
        <v>7.0499999999999989</v>
      </c>
      <c r="J11">
        <f t="shared" si="0"/>
        <v>1.00705</v>
      </c>
    </row>
    <row r="12" spans="1:10" x14ac:dyDescent="0.25">
      <c r="A12">
        <v>0.72</v>
      </c>
      <c r="B12">
        <f>A12/E2</f>
        <v>7483530.385382181</v>
      </c>
      <c r="C12">
        <v>5196.8961010000003</v>
      </c>
      <c r="D12">
        <v>8.6</v>
      </c>
      <c r="E12">
        <f t="shared" si="1"/>
        <v>0.17199999999999999</v>
      </c>
      <c r="G12">
        <v>1.58</v>
      </c>
      <c r="H12">
        <v>0.19</v>
      </c>
      <c r="I12">
        <f t="shared" si="2"/>
        <v>8.3157894736842106</v>
      </c>
      <c r="J12">
        <f t="shared" si="0"/>
        <v>1.0613850415512467</v>
      </c>
    </row>
    <row r="13" spans="1:10" x14ac:dyDescent="0.25">
      <c r="A13">
        <v>0.8</v>
      </c>
      <c r="B13">
        <f>A13/E2</f>
        <v>8315033.7615357572</v>
      </c>
      <c r="C13">
        <v>5196.8961010000003</v>
      </c>
      <c r="D13">
        <v>9.1</v>
      </c>
      <c r="E13">
        <f t="shared" si="1"/>
        <v>0.182</v>
      </c>
      <c r="G13">
        <v>1.74</v>
      </c>
      <c r="H13">
        <v>0.19</v>
      </c>
      <c r="I13">
        <f t="shared" si="2"/>
        <v>9.1578947368421044</v>
      </c>
      <c r="J13">
        <f t="shared" si="0"/>
        <v>1.0622714681440444</v>
      </c>
    </row>
    <row r="16" spans="1:10" x14ac:dyDescent="0.25">
      <c r="A16" t="s">
        <v>2</v>
      </c>
      <c r="G16" t="s">
        <v>8</v>
      </c>
    </row>
    <row r="17" spans="1:10" x14ac:dyDescent="0.25">
      <c r="A17" t="s">
        <v>13</v>
      </c>
      <c r="D17" t="s">
        <v>4</v>
      </c>
      <c r="E17">
        <f>PI()*(0.0004/2)^2</f>
        <v>1.2566370614359172E-7</v>
      </c>
      <c r="G17" t="s">
        <v>13</v>
      </c>
    </row>
    <row r="18" spans="1:10" x14ac:dyDescent="0.25">
      <c r="A18" t="s">
        <v>14</v>
      </c>
      <c r="B18" t="s">
        <v>15</v>
      </c>
      <c r="C18" t="s">
        <v>16</v>
      </c>
      <c r="D18" t="s">
        <v>17</v>
      </c>
      <c r="E18" t="s">
        <v>12</v>
      </c>
      <c r="G18" t="s">
        <v>18</v>
      </c>
      <c r="H18" t="s">
        <v>19</v>
      </c>
      <c r="I18" t="s">
        <v>20</v>
      </c>
      <c r="J18" t="s">
        <v>21</v>
      </c>
    </row>
    <row r="19" spans="1:10" x14ac:dyDescent="0.25">
      <c r="A19">
        <v>0.08</v>
      </c>
      <c r="B19">
        <f>A19/E17</f>
        <v>636619.77236758138</v>
      </c>
      <c r="C19">
        <f>0.0005/E17</f>
        <v>3978.8735772973837</v>
      </c>
      <c r="D19">
        <v>0.3</v>
      </c>
      <c r="E19">
        <f>2/100*D19</f>
        <v>6.0000000000000001E-3</v>
      </c>
      <c r="G19">
        <v>7.0000000000000007E-2</v>
      </c>
      <c r="H19">
        <v>0.22</v>
      </c>
      <c r="I19">
        <f>G19/H19</f>
        <v>0.31818181818181823</v>
      </c>
      <c r="J19">
        <f>(0.2*(1/H19))+(0.0002*(G19/H19^2))</f>
        <v>0.90938016528925625</v>
      </c>
    </row>
    <row r="20" spans="1:10" x14ac:dyDescent="0.25">
      <c r="A20">
        <v>0.16</v>
      </c>
      <c r="B20">
        <f>A20/E17</f>
        <v>1273239.5447351628</v>
      </c>
      <c r="C20">
        <f>0.0005/E17</f>
        <v>3978.8735772973837</v>
      </c>
      <c r="D20">
        <v>0.6</v>
      </c>
      <c r="E20">
        <f>2/100*D20</f>
        <v>1.2E-2</v>
      </c>
      <c r="G20">
        <v>0.14000000000000001</v>
      </c>
      <c r="H20">
        <v>0.22</v>
      </c>
      <c r="I20">
        <f>G20/H20</f>
        <v>0.63636363636363646</v>
      </c>
      <c r="J20">
        <f>(0.2*(1/H20))+(0.0002*(G20/H20^2))</f>
        <v>0.90966942148760344</v>
      </c>
    </row>
    <row r="21" spans="1:10" x14ac:dyDescent="0.25">
      <c r="A21">
        <v>0.24</v>
      </c>
      <c r="B21">
        <f>A21/E17</f>
        <v>1909859.317102744</v>
      </c>
      <c r="C21">
        <v>3978.8735769999998</v>
      </c>
      <c r="D21">
        <v>1</v>
      </c>
      <c r="E21">
        <f t="shared" ref="E21:E28" si="3">2/100*D21</f>
        <v>0.02</v>
      </c>
      <c r="G21">
        <v>0.21</v>
      </c>
      <c r="H21">
        <v>0.22</v>
      </c>
      <c r="I21">
        <f>G21/H21</f>
        <v>0.95454545454545447</v>
      </c>
      <c r="J21">
        <f t="shared" ref="J21:J28" si="4">(0.2*(1/H21))+(0.0002*(G21/H21^2))</f>
        <v>0.90995867768595051</v>
      </c>
    </row>
    <row r="22" spans="1:10" x14ac:dyDescent="0.25">
      <c r="A22">
        <v>0.32</v>
      </c>
      <c r="B22">
        <f>A22/E17</f>
        <v>2546479.0894703255</v>
      </c>
      <c r="C22">
        <v>3978.8735769999998</v>
      </c>
      <c r="D22">
        <v>1.2</v>
      </c>
      <c r="E22">
        <f t="shared" si="3"/>
        <v>2.4E-2</v>
      </c>
      <c r="G22">
        <v>0.3</v>
      </c>
      <c r="H22">
        <v>0.22</v>
      </c>
      <c r="I22">
        <f t="shared" ref="I22:I28" si="5">G22/H22</f>
        <v>1.3636363636363635</v>
      </c>
      <c r="J22">
        <f t="shared" si="4"/>
        <v>0.91033057851239674</v>
      </c>
    </row>
    <row r="23" spans="1:10" x14ac:dyDescent="0.25">
      <c r="A23">
        <v>0.4</v>
      </c>
      <c r="B23">
        <f>A23/E17</f>
        <v>3183098.8618379072</v>
      </c>
      <c r="C23">
        <v>3978.8735769999998</v>
      </c>
      <c r="D23">
        <v>1.5</v>
      </c>
      <c r="E23">
        <f t="shared" si="3"/>
        <v>0.03</v>
      </c>
      <c r="G23">
        <v>0.35</v>
      </c>
      <c r="H23">
        <v>0.22</v>
      </c>
      <c r="I23">
        <f t="shared" si="5"/>
        <v>1.5909090909090908</v>
      </c>
      <c r="J23">
        <f t="shared" si="4"/>
        <v>0.91053719008264467</v>
      </c>
    </row>
    <row r="24" spans="1:10" x14ac:dyDescent="0.25">
      <c r="A24">
        <v>0.48</v>
      </c>
      <c r="B24">
        <f>A24/E17</f>
        <v>3819718.634205488</v>
      </c>
      <c r="C24">
        <v>3978.8735769999998</v>
      </c>
      <c r="D24">
        <v>1.8</v>
      </c>
      <c r="E24">
        <f t="shared" si="3"/>
        <v>3.6000000000000004E-2</v>
      </c>
      <c r="G24">
        <v>0.42</v>
      </c>
      <c r="H24">
        <v>0.22</v>
      </c>
      <c r="I24">
        <f t="shared" si="5"/>
        <v>1.9090909090909089</v>
      </c>
      <c r="J24">
        <f t="shared" si="4"/>
        <v>0.91082644628099185</v>
      </c>
    </row>
    <row r="25" spans="1:10" x14ac:dyDescent="0.25">
      <c r="A25">
        <v>0.56000000000000005</v>
      </c>
      <c r="B25">
        <f>A25/E17</f>
        <v>4456338.4065730702</v>
      </c>
      <c r="C25">
        <v>3978.8735769999998</v>
      </c>
      <c r="D25">
        <v>2.1</v>
      </c>
      <c r="E25">
        <f t="shared" si="3"/>
        <v>4.2000000000000003E-2</v>
      </c>
      <c r="G25">
        <v>0.48</v>
      </c>
      <c r="H25">
        <v>0.22</v>
      </c>
      <c r="I25">
        <f t="shared" si="5"/>
        <v>2.1818181818181817</v>
      </c>
      <c r="J25">
        <f t="shared" si="4"/>
        <v>0.9110743801652893</v>
      </c>
    </row>
    <row r="26" spans="1:10" x14ac:dyDescent="0.25">
      <c r="A26">
        <v>0.64</v>
      </c>
      <c r="B26">
        <f>A26/E17</f>
        <v>5092958.178940651</v>
      </c>
      <c r="C26">
        <v>3978.8735769999998</v>
      </c>
      <c r="D26">
        <v>2.4</v>
      </c>
      <c r="E26">
        <f t="shared" si="3"/>
        <v>4.8000000000000001E-2</v>
      </c>
      <c r="G26">
        <v>0.55000000000000004</v>
      </c>
      <c r="H26">
        <v>0.21</v>
      </c>
      <c r="I26">
        <f t="shared" si="5"/>
        <v>2.6190476190476195</v>
      </c>
      <c r="J26">
        <f t="shared" si="4"/>
        <v>0.95487528344671213</v>
      </c>
    </row>
    <row r="27" spans="1:10" x14ac:dyDescent="0.25">
      <c r="A27">
        <v>0.72</v>
      </c>
      <c r="B27">
        <f>A27/E17</f>
        <v>5729577.9513082318</v>
      </c>
      <c r="C27">
        <v>3978.8735769999998</v>
      </c>
      <c r="D27">
        <v>2.7</v>
      </c>
      <c r="E27">
        <f t="shared" si="3"/>
        <v>5.4000000000000006E-2</v>
      </c>
      <c r="G27">
        <v>0.6</v>
      </c>
      <c r="H27">
        <v>0.21</v>
      </c>
      <c r="I27">
        <f t="shared" si="5"/>
        <v>2.8571428571428572</v>
      </c>
      <c r="J27">
        <f t="shared" si="4"/>
        <v>0.95510204081632655</v>
      </c>
    </row>
    <row r="28" spans="1:10" x14ac:dyDescent="0.25">
      <c r="A28">
        <v>0.8</v>
      </c>
      <c r="B28">
        <f>A28/E17</f>
        <v>6366197.7236758145</v>
      </c>
      <c r="C28">
        <v>3978.8735769999998</v>
      </c>
      <c r="D28">
        <v>2.9</v>
      </c>
      <c r="E28">
        <f t="shared" si="3"/>
        <v>5.7999999999999996E-2</v>
      </c>
      <c r="G28">
        <v>0.66</v>
      </c>
      <c r="H28">
        <v>0.21</v>
      </c>
      <c r="I28">
        <f t="shared" si="5"/>
        <v>3.1428571428571432</v>
      </c>
      <c r="J28">
        <f t="shared" si="4"/>
        <v>0.955374149659864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EB71-659B-439D-96A5-ADD96D0AB3E8}">
  <dimension ref="A1:J28"/>
  <sheetViews>
    <sheetView tabSelected="1" workbookViewId="0">
      <selection activeCell="L14" sqref="L14"/>
    </sheetView>
  </sheetViews>
  <sheetFormatPr baseColWidth="10" defaultRowHeight="15" x14ac:dyDescent="0.25"/>
  <cols>
    <col min="5" max="5" width="12" bestFit="1" customWidth="1"/>
  </cols>
  <sheetData>
    <row r="1" spans="1:10" x14ac:dyDescent="0.25">
      <c r="A1" t="s">
        <v>2</v>
      </c>
      <c r="G1" t="s">
        <v>8</v>
      </c>
    </row>
    <row r="2" spans="1:10" x14ac:dyDescent="0.25">
      <c r="A2" t="s">
        <v>23</v>
      </c>
      <c r="D2" t="s">
        <v>4</v>
      </c>
      <c r="E2">
        <f>PI()*(0.0004/2)^2</f>
        <v>1.2566370614359172E-7</v>
      </c>
      <c r="G2" t="s">
        <v>23</v>
      </c>
    </row>
    <row r="3" spans="1:10" x14ac:dyDescent="0.25">
      <c r="A3" t="s">
        <v>5</v>
      </c>
      <c r="B3" t="s">
        <v>0</v>
      </c>
      <c r="C3" t="s">
        <v>6</v>
      </c>
      <c r="D3" t="s">
        <v>1</v>
      </c>
      <c r="E3" t="s">
        <v>7</v>
      </c>
      <c r="G3" t="s">
        <v>9</v>
      </c>
      <c r="H3" t="s">
        <v>10</v>
      </c>
      <c r="I3" t="s">
        <v>11</v>
      </c>
      <c r="J3" t="s">
        <v>12</v>
      </c>
    </row>
    <row r="4" spans="1:10" x14ac:dyDescent="0.25">
      <c r="A4">
        <v>0.08</v>
      </c>
      <c r="B4">
        <f>A4/E2</f>
        <v>636619.77236758138</v>
      </c>
      <c r="C4">
        <f>0.0005/E2</f>
        <v>3978.8735772973837</v>
      </c>
      <c r="D4">
        <v>0.8</v>
      </c>
      <c r="E4">
        <f>2/100*D4</f>
        <v>1.6E-2</v>
      </c>
      <c r="G4">
        <v>0.16</v>
      </c>
      <c r="H4">
        <v>0.22</v>
      </c>
      <c r="I4">
        <f>G4/H4</f>
        <v>0.72727272727272729</v>
      </c>
      <c r="J4">
        <f>(0.2*(1/H4))+((0.0002)*(G4/H4^2))</f>
        <v>0.90975206611570258</v>
      </c>
    </row>
    <row r="5" spans="1:10" x14ac:dyDescent="0.25">
      <c r="A5">
        <v>0.16</v>
      </c>
      <c r="B5">
        <f>A5/E2</f>
        <v>1273239.5447351628</v>
      </c>
      <c r="C5">
        <v>3978.8735799999999</v>
      </c>
      <c r="D5">
        <v>1.5</v>
      </c>
      <c r="E5">
        <f>2/100*D5</f>
        <v>0.03</v>
      </c>
      <c r="G5">
        <v>0.32</v>
      </c>
      <c r="H5">
        <v>0.22</v>
      </c>
      <c r="I5">
        <f>G5/H5</f>
        <v>1.4545454545454546</v>
      </c>
      <c r="J5">
        <f>(0.2*(1/H5))+((0.0002)*(G5/H5^2))</f>
        <v>0.910413223140496</v>
      </c>
    </row>
    <row r="6" spans="1:10" x14ac:dyDescent="0.25">
      <c r="A6">
        <v>0.24</v>
      </c>
      <c r="B6">
        <f>A6/E2</f>
        <v>1909859.317102744</v>
      </c>
      <c r="C6">
        <v>3978.8735799999999</v>
      </c>
      <c r="D6">
        <v>2.2999999999999998</v>
      </c>
      <c r="E6">
        <f>2/100*D6</f>
        <v>4.5999999999999999E-2</v>
      </c>
      <c r="G6">
        <v>0.48</v>
      </c>
      <c r="H6">
        <v>0.21</v>
      </c>
      <c r="I6">
        <f>G6/H6</f>
        <v>2.2857142857142856</v>
      </c>
      <c r="J6">
        <f t="shared" ref="J6:J13" si="0">(0.2*(1/H6))+((0.0002)*(G6/H6^2))</f>
        <v>0.95455782312925175</v>
      </c>
    </row>
    <row r="7" spans="1:10" x14ac:dyDescent="0.25">
      <c r="A7">
        <v>0.32</v>
      </c>
      <c r="B7">
        <f>A7/E2</f>
        <v>2546479.0894703255</v>
      </c>
      <c r="C7">
        <v>3978.8735799999999</v>
      </c>
      <c r="D7">
        <v>3.1</v>
      </c>
      <c r="E7">
        <f>2/100*D7</f>
        <v>6.2000000000000006E-2</v>
      </c>
      <c r="G7">
        <v>0.61</v>
      </c>
      <c r="H7">
        <v>0.21</v>
      </c>
      <c r="I7">
        <f>G7/H7</f>
        <v>2.9047619047619047</v>
      </c>
      <c r="J7">
        <f t="shared" si="0"/>
        <v>0.95514739229024948</v>
      </c>
    </row>
    <row r="8" spans="1:10" x14ac:dyDescent="0.25">
      <c r="A8">
        <v>0.4</v>
      </c>
      <c r="B8">
        <f>A8/E2</f>
        <v>3183098.8618379072</v>
      </c>
      <c r="C8">
        <v>3978.8735799999999</v>
      </c>
      <c r="D8">
        <v>3.7</v>
      </c>
      <c r="E8">
        <f t="shared" ref="E8:E13" si="1">2/100*D8</f>
        <v>7.400000000000001E-2</v>
      </c>
      <c r="G8">
        <v>0.74</v>
      </c>
      <c r="H8">
        <v>0.21</v>
      </c>
      <c r="I8">
        <f t="shared" ref="I8:I13" si="2">G8/H8</f>
        <v>3.5238095238095237</v>
      </c>
      <c r="J8">
        <f t="shared" si="0"/>
        <v>0.9557369614512472</v>
      </c>
    </row>
    <row r="9" spans="1:10" x14ac:dyDescent="0.25">
      <c r="A9">
        <v>0.48</v>
      </c>
      <c r="B9">
        <f>A9/E2</f>
        <v>3819718.634205488</v>
      </c>
      <c r="C9">
        <v>3978.8735799999999</v>
      </c>
      <c r="D9">
        <v>4.0999999999999996</v>
      </c>
      <c r="E9">
        <f t="shared" si="1"/>
        <v>8.199999999999999E-2</v>
      </c>
      <c r="G9">
        <v>0.85</v>
      </c>
      <c r="H9">
        <v>0.21</v>
      </c>
      <c r="I9">
        <f t="shared" si="2"/>
        <v>4.0476190476190474</v>
      </c>
      <c r="J9">
        <f t="shared" si="0"/>
        <v>0.95623582766439919</v>
      </c>
    </row>
    <row r="10" spans="1:10" x14ac:dyDescent="0.25">
      <c r="A10">
        <v>0.56000000000000005</v>
      </c>
      <c r="B10">
        <f>A10/E2</f>
        <v>4456338.4065730702</v>
      </c>
      <c r="C10">
        <v>3978.8735799999999</v>
      </c>
      <c r="D10">
        <v>4.7</v>
      </c>
      <c r="E10">
        <f t="shared" si="1"/>
        <v>9.4E-2</v>
      </c>
      <c r="G10">
        <v>0.98</v>
      </c>
      <c r="H10">
        <v>0.21</v>
      </c>
      <c r="I10">
        <f t="shared" si="2"/>
        <v>4.666666666666667</v>
      </c>
      <c r="J10">
        <f t="shared" si="0"/>
        <v>0.95682539682539691</v>
      </c>
    </row>
    <row r="11" spans="1:10" x14ac:dyDescent="0.25">
      <c r="A11">
        <v>0.64</v>
      </c>
      <c r="B11">
        <f>A11/E2</f>
        <v>5092958.178940651</v>
      </c>
      <c r="C11">
        <v>3978.8735799999999</v>
      </c>
      <c r="D11">
        <v>5.7</v>
      </c>
      <c r="E11">
        <f t="shared" si="1"/>
        <v>0.114</v>
      </c>
      <c r="G11">
        <v>1.1299999999999999</v>
      </c>
      <c r="H11">
        <v>0.2</v>
      </c>
      <c r="I11">
        <f t="shared" si="2"/>
        <v>5.6499999999999995</v>
      </c>
      <c r="J11">
        <f t="shared" si="0"/>
        <v>1.0056499999999999</v>
      </c>
    </row>
    <row r="12" spans="1:10" x14ac:dyDescent="0.25">
      <c r="A12">
        <v>0.72</v>
      </c>
      <c r="B12">
        <f>A12/E2</f>
        <v>5729577.9513082318</v>
      </c>
      <c r="C12">
        <v>3978.8735799999999</v>
      </c>
      <c r="D12">
        <v>6.4</v>
      </c>
      <c r="E12">
        <f t="shared" si="1"/>
        <v>0.128</v>
      </c>
      <c r="G12">
        <v>1.25</v>
      </c>
      <c r="H12">
        <v>0.2</v>
      </c>
      <c r="I12">
        <f t="shared" si="2"/>
        <v>6.25</v>
      </c>
      <c r="J12">
        <f t="shared" si="0"/>
        <v>1.0062500000000001</v>
      </c>
    </row>
    <row r="13" spans="1:10" x14ac:dyDescent="0.25">
      <c r="A13">
        <v>0.8</v>
      </c>
      <c r="B13">
        <f>A13/E2</f>
        <v>6366197.7236758145</v>
      </c>
      <c r="C13">
        <v>3978.8735799999999</v>
      </c>
      <c r="D13">
        <v>7.1</v>
      </c>
      <c r="E13">
        <f t="shared" si="1"/>
        <v>0.14199999999999999</v>
      </c>
      <c r="G13">
        <v>1.38</v>
      </c>
      <c r="H13">
        <v>0.2</v>
      </c>
      <c r="I13">
        <f t="shared" si="2"/>
        <v>6.8999999999999995</v>
      </c>
      <c r="J13">
        <f t="shared" si="0"/>
        <v>1.0068999999999999</v>
      </c>
    </row>
    <row r="16" spans="1:10" x14ac:dyDescent="0.25">
      <c r="A16" t="s">
        <v>2</v>
      </c>
      <c r="G16" t="s">
        <v>8</v>
      </c>
    </row>
    <row r="17" spans="1:10" x14ac:dyDescent="0.25">
      <c r="A17" t="s">
        <v>22</v>
      </c>
      <c r="D17" t="s">
        <v>4</v>
      </c>
      <c r="E17">
        <f>PI()*(0.00025/2)^2</f>
        <v>4.9087385212340514E-8</v>
      </c>
      <c r="G17" t="s">
        <v>22</v>
      </c>
    </row>
    <row r="18" spans="1:10" x14ac:dyDescent="0.25">
      <c r="A18" t="s">
        <v>14</v>
      </c>
      <c r="B18" t="s">
        <v>15</v>
      </c>
      <c r="C18" t="s">
        <v>16</v>
      </c>
      <c r="D18" t="s">
        <v>17</v>
      </c>
      <c r="E18" t="s">
        <v>12</v>
      </c>
      <c r="G18" t="s">
        <v>18</v>
      </c>
      <c r="H18" t="s">
        <v>19</v>
      </c>
      <c r="I18" t="s">
        <v>20</v>
      </c>
      <c r="J18" t="s">
        <v>21</v>
      </c>
    </row>
    <row r="19" spans="1:10" x14ac:dyDescent="0.25">
      <c r="A19">
        <v>0.08</v>
      </c>
      <c r="B19">
        <f>A19/E17</f>
        <v>1629746.6172610084</v>
      </c>
      <c r="C19">
        <f>0.0005/E17</f>
        <v>10185.916357881302</v>
      </c>
      <c r="D19">
        <v>0.8</v>
      </c>
      <c r="E19">
        <f>2/100*D19</f>
        <v>1.6E-2</v>
      </c>
      <c r="G19">
        <v>0.18</v>
      </c>
      <c r="H19">
        <v>0.22</v>
      </c>
      <c r="I19">
        <f>G19/H19</f>
        <v>0.81818181818181812</v>
      </c>
      <c r="J19">
        <f>(0.2*(1/H19))+(0.0002*(G19/H19^2))</f>
        <v>0.90983471074380173</v>
      </c>
    </row>
    <row r="20" spans="1:10" x14ac:dyDescent="0.25">
      <c r="A20">
        <v>0.16</v>
      </c>
      <c r="B20">
        <f>A20/E17</f>
        <v>3259493.2345220167</v>
      </c>
      <c r="C20">
        <f>0.0005/E17</f>
        <v>10185.916357881302</v>
      </c>
      <c r="D20">
        <v>1.7</v>
      </c>
      <c r="E20">
        <f>2/100*D20</f>
        <v>3.4000000000000002E-2</v>
      </c>
      <c r="G20">
        <v>0.35</v>
      </c>
      <c r="H20">
        <v>0.21</v>
      </c>
      <c r="I20">
        <f>G20/H20</f>
        <v>1.6666666666666665</v>
      </c>
      <c r="J20">
        <f>(0.2*(1/H20))+(0.0002*(G20/H20^2))</f>
        <v>0.95396825396825402</v>
      </c>
    </row>
    <row r="21" spans="1:10" x14ac:dyDescent="0.25">
      <c r="A21">
        <v>0.24</v>
      </c>
      <c r="B21">
        <f>A21/E17</f>
        <v>4889239.8517830251</v>
      </c>
      <c r="C21">
        <v>10185.9164</v>
      </c>
      <c r="D21">
        <v>2.5</v>
      </c>
      <c r="E21">
        <f t="shared" ref="E21:E28" si="3">2/100*D21</f>
        <v>0.05</v>
      </c>
      <c r="G21">
        <v>0.53</v>
      </c>
      <c r="H21">
        <v>0.21</v>
      </c>
      <c r="I21">
        <f>G21/H21</f>
        <v>2.5238095238095242</v>
      </c>
      <c r="J21">
        <f t="shared" ref="J21:J28" si="4">(0.2*(1/H21))+(0.0002*(G21/H21^2))</f>
        <v>0.95478458049886628</v>
      </c>
    </row>
    <row r="22" spans="1:10" x14ac:dyDescent="0.25">
      <c r="A22">
        <v>0.32</v>
      </c>
      <c r="B22">
        <f>A22/E17</f>
        <v>6518986.4690440334</v>
      </c>
      <c r="C22">
        <v>10185.9164</v>
      </c>
      <c r="D22">
        <v>3.2</v>
      </c>
      <c r="E22">
        <f t="shared" si="3"/>
        <v>6.4000000000000001E-2</v>
      </c>
      <c r="G22">
        <v>0.69</v>
      </c>
      <c r="H22">
        <v>0.21</v>
      </c>
      <c r="I22">
        <f t="shared" ref="I22:I28" si="5">G22/H22</f>
        <v>3.2857142857142856</v>
      </c>
      <c r="J22">
        <f t="shared" si="4"/>
        <v>0.95551020408163267</v>
      </c>
    </row>
    <row r="23" spans="1:10" x14ac:dyDescent="0.25">
      <c r="A23">
        <v>0.4</v>
      </c>
      <c r="B23">
        <f>A23/E17</f>
        <v>8148733.0863050427</v>
      </c>
      <c r="C23">
        <v>10185.9164</v>
      </c>
      <c r="D23">
        <v>3.8</v>
      </c>
      <c r="E23">
        <f t="shared" si="3"/>
        <v>7.5999999999999998E-2</v>
      </c>
      <c r="G23">
        <v>0.84</v>
      </c>
      <c r="H23">
        <v>0.21</v>
      </c>
      <c r="I23">
        <f t="shared" si="5"/>
        <v>4</v>
      </c>
      <c r="J23">
        <f t="shared" si="4"/>
        <v>0.95619047619047626</v>
      </c>
    </row>
    <row r="24" spans="1:10" x14ac:dyDescent="0.25">
      <c r="A24">
        <v>0.48</v>
      </c>
      <c r="B24">
        <f>A24/E17</f>
        <v>9778479.7035660502</v>
      </c>
      <c r="C24">
        <v>10185.9164</v>
      </c>
      <c r="D24">
        <v>5</v>
      </c>
      <c r="E24">
        <f t="shared" si="3"/>
        <v>0.1</v>
      </c>
      <c r="G24">
        <v>1.02</v>
      </c>
      <c r="H24">
        <v>0.2</v>
      </c>
      <c r="I24">
        <f t="shared" si="5"/>
        <v>5.0999999999999996</v>
      </c>
      <c r="J24">
        <f t="shared" si="4"/>
        <v>1.0051000000000001</v>
      </c>
    </row>
    <row r="25" spans="1:10" x14ac:dyDescent="0.25">
      <c r="A25">
        <v>0.56000000000000005</v>
      </c>
      <c r="B25">
        <f>A25/E17</f>
        <v>11408226.320827059</v>
      </c>
      <c r="C25">
        <v>10185.9164</v>
      </c>
      <c r="D25">
        <v>5.7</v>
      </c>
      <c r="E25">
        <f t="shared" si="3"/>
        <v>0.114</v>
      </c>
      <c r="G25">
        <v>1.17</v>
      </c>
      <c r="H25">
        <v>0.2</v>
      </c>
      <c r="I25">
        <f t="shared" si="5"/>
        <v>5.85</v>
      </c>
      <c r="J25">
        <f t="shared" si="4"/>
        <v>1.0058499999999999</v>
      </c>
    </row>
    <row r="26" spans="1:10" x14ac:dyDescent="0.25">
      <c r="A26">
        <v>0.64</v>
      </c>
      <c r="B26">
        <f>A26/E17</f>
        <v>13037972.938088067</v>
      </c>
      <c r="C26">
        <v>10185.9164</v>
      </c>
      <c r="D26">
        <v>6.5</v>
      </c>
      <c r="E26">
        <f t="shared" si="3"/>
        <v>0.13</v>
      </c>
      <c r="G26">
        <v>1.34</v>
      </c>
      <c r="H26">
        <v>0.2</v>
      </c>
      <c r="I26">
        <f t="shared" si="5"/>
        <v>6.7</v>
      </c>
      <c r="J26">
        <f t="shared" si="4"/>
        <v>1.0066999999999999</v>
      </c>
    </row>
    <row r="27" spans="1:10" x14ac:dyDescent="0.25">
      <c r="A27">
        <v>0.72</v>
      </c>
      <c r="B27">
        <f>A27/E17</f>
        <v>14667719.555349074</v>
      </c>
      <c r="C27">
        <v>10185.9164</v>
      </c>
      <c r="D27">
        <v>7.6</v>
      </c>
      <c r="E27">
        <f t="shared" si="3"/>
        <v>0.152</v>
      </c>
      <c r="G27">
        <v>1.46</v>
      </c>
      <c r="H27">
        <v>0.19</v>
      </c>
      <c r="I27">
        <f t="shared" si="5"/>
        <v>7.6842105263157894</v>
      </c>
      <c r="J27">
        <f t="shared" si="4"/>
        <v>1.0607202216066485</v>
      </c>
    </row>
    <row r="28" spans="1:10" x14ac:dyDescent="0.25">
      <c r="A28">
        <v>0.8</v>
      </c>
      <c r="B28">
        <f>A28/E17</f>
        <v>16297466.172610085</v>
      </c>
      <c r="C28">
        <v>10185.9164</v>
      </c>
      <c r="D28">
        <v>8.3000000000000007</v>
      </c>
      <c r="E28">
        <f t="shared" si="3"/>
        <v>0.16600000000000001</v>
      </c>
      <c r="G28">
        <v>1.59</v>
      </c>
      <c r="H28">
        <v>0.19</v>
      </c>
      <c r="I28">
        <f t="shared" si="5"/>
        <v>8.3684210526315788</v>
      </c>
      <c r="J28">
        <f t="shared" si="4"/>
        <v>1.0614404432132967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Sanchez Ariza</dc:creator>
  <cp:lastModifiedBy>Gabriela Sanchez Ariza</cp:lastModifiedBy>
  <dcterms:created xsi:type="dcterms:W3CDTF">2022-02-14T02:30:51Z</dcterms:created>
  <dcterms:modified xsi:type="dcterms:W3CDTF">2022-03-07T14:49:42Z</dcterms:modified>
</cp:coreProperties>
</file>