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bookViews>
    <workbookView xWindow="0" yWindow="0" windowWidth="20490" windowHeight="8340"/>
  </bookViews>
  <sheets>
    <sheet name="Diferencia de tiemp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0" i="1" l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I21" i="1" l="1"/>
  <c r="J21" i="1"/>
  <c r="K21" i="1"/>
  <c r="Y21" i="1" s="1"/>
  <c r="L21" i="1"/>
  <c r="M21" i="1"/>
  <c r="N21" i="1"/>
  <c r="P21" i="1"/>
  <c r="Q21" i="1"/>
  <c r="R21" i="1"/>
  <c r="S21" i="1"/>
  <c r="AA21" i="1" s="1"/>
  <c r="AQ21" i="1" s="1"/>
  <c r="T21" i="1"/>
  <c r="AB21" i="1" s="1"/>
  <c r="AR21" i="1" s="1"/>
  <c r="U21" i="1"/>
  <c r="X21" i="1"/>
  <c r="AO21" i="1" s="1"/>
  <c r="BL21" i="1"/>
  <c r="CP21" i="1"/>
  <c r="I22" i="1"/>
  <c r="BL22" i="1" s="1"/>
  <c r="J22" i="1"/>
  <c r="K22" i="1"/>
  <c r="L22" i="1"/>
  <c r="M22" i="1"/>
  <c r="N22" i="1"/>
  <c r="AC22" i="1" s="1"/>
  <c r="AS22" i="1" s="1"/>
  <c r="P22" i="1"/>
  <c r="Q22" i="1"/>
  <c r="R22" i="1"/>
  <c r="S22" i="1"/>
  <c r="T22" i="1"/>
  <c r="U22" i="1"/>
  <c r="Y22" i="1"/>
  <c r="AA22" i="1"/>
  <c r="AQ22" i="1" s="1"/>
  <c r="AG22" i="1" s="1"/>
  <c r="CP22" i="1"/>
  <c r="I23" i="1"/>
  <c r="J23" i="1"/>
  <c r="K23" i="1"/>
  <c r="L23" i="1"/>
  <c r="M23" i="1"/>
  <c r="N23" i="1"/>
  <c r="P23" i="1"/>
  <c r="W23" i="1" s="1"/>
  <c r="AN23" i="1" s="1"/>
  <c r="Q23" i="1"/>
  <c r="R23" i="1"/>
  <c r="S23" i="1"/>
  <c r="T23" i="1"/>
  <c r="AB23" i="1" s="1"/>
  <c r="AR23" i="1" s="1"/>
  <c r="AH23" i="1" s="1"/>
  <c r="U23" i="1"/>
  <c r="AE23" i="1"/>
  <c r="BL23" i="1"/>
  <c r="CC23" i="1"/>
  <c r="I24" i="1"/>
  <c r="BL24" i="1" s="1"/>
  <c r="J24" i="1"/>
  <c r="BY24" i="1" s="1"/>
  <c r="K24" i="1"/>
  <c r="L24" i="1"/>
  <c r="M24" i="1"/>
  <c r="N24" i="1"/>
  <c r="P24" i="1"/>
  <c r="CC24" i="1" s="1"/>
  <c r="Q24" i="1"/>
  <c r="R24" i="1"/>
  <c r="Y24" i="1" s="1"/>
  <c r="S24" i="1"/>
  <c r="AA24" i="1" s="1"/>
  <c r="AQ24" i="1" s="1"/>
  <c r="AG24" i="1" s="1"/>
  <c r="T24" i="1"/>
  <c r="U24" i="1"/>
  <c r="X24" i="1"/>
  <c r="AO24" i="1" s="1"/>
  <c r="AC24" i="1"/>
  <c r="AS24" i="1" s="1"/>
  <c r="AI24" i="1" s="1"/>
  <c r="CP24" i="1"/>
  <c r="I25" i="1"/>
  <c r="BL25" i="1" s="1"/>
  <c r="J25" i="1"/>
  <c r="K25" i="1"/>
  <c r="L25" i="1"/>
  <c r="M25" i="1"/>
  <c r="AB25" i="1" s="1"/>
  <c r="N25" i="1"/>
  <c r="P25" i="1"/>
  <c r="Q25" i="1"/>
  <c r="X25" i="1" s="1"/>
  <c r="AO25" i="1" s="1"/>
  <c r="R25" i="1"/>
  <c r="Y25" i="1" s="1"/>
  <c r="S25" i="1"/>
  <c r="T25" i="1"/>
  <c r="U25" i="1"/>
  <c r="W25" i="1"/>
  <c r="AC25" i="1"/>
  <c r="AS25" i="1" s="1"/>
  <c r="AY25" i="1" s="1"/>
  <c r="AR25" i="1"/>
  <c r="AH25" i="1" s="1"/>
  <c r="BY25" i="1"/>
  <c r="CC25" i="1"/>
  <c r="I26" i="1"/>
  <c r="BL26" i="1" s="1"/>
  <c r="J26" i="1"/>
  <c r="K26" i="1"/>
  <c r="L26" i="1"/>
  <c r="M26" i="1"/>
  <c r="N26" i="1"/>
  <c r="P26" i="1"/>
  <c r="Q26" i="1"/>
  <c r="R26" i="1"/>
  <c r="S26" i="1"/>
  <c r="T26" i="1"/>
  <c r="U26" i="1"/>
  <c r="X26" i="1"/>
  <c r="AO26" i="1" s="1"/>
  <c r="AA26" i="1"/>
  <c r="AQ26" i="1" s="1"/>
  <c r="I5" i="1"/>
  <c r="BL5" i="1" s="1"/>
  <c r="J5" i="1"/>
  <c r="K5" i="1"/>
  <c r="L5" i="1"/>
  <c r="AA5" i="1" s="1"/>
  <c r="AQ5" i="1" s="1"/>
  <c r="M5" i="1"/>
  <c r="AB5" i="1" s="1"/>
  <c r="AR5" i="1" s="1"/>
  <c r="N5" i="1"/>
  <c r="P5" i="1"/>
  <c r="Q5" i="1"/>
  <c r="R5" i="1"/>
  <c r="Y5" i="1" s="1"/>
  <c r="S5" i="1"/>
  <c r="T5" i="1"/>
  <c r="U5" i="1"/>
  <c r="CC5" i="1"/>
  <c r="DJ5" i="1"/>
  <c r="DJ6" i="1" s="1"/>
  <c r="DJ7" i="1" s="1"/>
  <c r="DJ8" i="1" s="1"/>
  <c r="I6" i="1"/>
  <c r="J6" i="1"/>
  <c r="BX6" i="1" s="1"/>
  <c r="K6" i="1"/>
  <c r="Y6" i="1" s="1"/>
  <c r="L6" i="1"/>
  <c r="M6" i="1"/>
  <c r="N6" i="1"/>
  <c r="AC6" i="1" s="1"/>
  <c r="AS6" i="1" s="1"/>
  <c r="P6" i="1"/>
  <c r="Q6" i="1"/>
  <c r="R6" i="1"/>
  <c r="S6" i="1"/>
  <c r="AA6" i="1" s="1"/>
  <c r="AQ6" i="1" s="1"/>
  <c r="T6" i="1"/>
  <c r="AB6" i="1" s="1"/>
  <c r="AR6" i="1" s="1"/>
  <c r="U6" i="1"/>
  <c r="BL6" i="1"/>
  <c r="CP6" i="1"/>
  <c r="I7" i="1"/>
  <c r="J7" i="1"/>
  <c r="K7" i="1"/>
  <c r="L7" i="1"/>
  <c r="M7" i="1"/>
  <c r="N7" i="1"/>
  <c r="P7" i="1"/>
  <c r="Q7" i="1"/>
  <c r="CP7" i="1" s="1"/>
  <c r="R7" i="1"/>
  <c r="S7" i="1"/>
  <c r="T7" i="1"/>
  <c r="U7" i="1"/>
  <c r="AC7" i="1" s="1"/>
  <c r="AS7" i="1" s="1"/>
  <c r="BL7" i="1"/>
  <c r="BY7" i="1"/>
  <c r="I8" i="1"/>
  <c r="BL8" i="1" s="1"/>
  <c r="J8" i="1"/>
  <c r="K8" i="1"/>
  <c r="L8" i="1"/>
  <c r="AA8" i="1" s="1"/>
  <c r="AQ8" i="1" s="1"/>
  <c r="AG8" i="1" s="1"/>
  <c r="M8" i="1"/>
  <c r="N8" i="1"/>
  <c r="P8" i="1"/>
  <c r="CC8" i="1" s="1"/>
  <c r="Q8" i="1"/>
  <c r="R8" i="1"/>
  <c r="S8" i="1"/>
  <c r="T8" i="1"/>
  <c r="U8" i="1"/>
  <c r="AC8" i="1" s="1"/>
  <c r="AS8" i="1" s="1"/>
  <c r="AY8" i="1" s="1"/>
  <c r="BY8" i="1"/>
  <c r="CP8" i="1"/>
  <c r="I9" i="1"/>
  <c r="BL9" i="1" s="1"/>
  <c r="J9" i="1"/>
  <c r="K9" i="1"/>
  <c r="L9" i="1"/>
  <c r="AA9" i="1" s="1"/>
  <c r="AQ9" i="1" s="1"/>
  <c r="M9" i="1"/>
  <c r="AB9" i="1" s="1"/>
  <c r="AR9" i="1" s="1"/>
  <c r="N9" i="1"/>
  <c r="P9" i="1"/>
  <c r="Q9" i="1"/>
  <c r="X9" i="1" s="1"/>
  <c r="AO9" i="1" s="1"/>
  <c r="R9" i="1"/>
  <c r="Y9" i="1" s="1"/>
  <c r="S9" i="1"/>
  <c r="T9" i="1"/>
  <c r="U9" i="1"/>
  <c r="AC9" i="1" s="1"/>
  <c r="AS9" i="1" s="1"/>
  <c r="AY9" i="1" s="1"/>
  <c r="W9" i="1"/>
  <c r="BY9" i="1"/>
  <c r="CC9" i="1"/>
  <c r="CP9" i="1"/>
  <c r="DJ9" i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I10" i="1"/>
  <c r="BL10" i="1" s="1"/>
  <c r="J10" i="1"/>
  <c r="K10" i="1"/>
  <c r="L10" i="1"/>
  <c r="M10" i="1"/>
  <c r="N10" i="1"/>
  <c r="P10" i="1"/>
  <c r="Q10" i="1"/>
  <c r="R10" i="1"/>
  <c r="S10" i="1"/>
  <c r="T10" i="1"/>
  <c r="AB10" i="1" s="1"/>
  <c r="AR10" i="1" s="1"/>
  <c r="U10" i="1"/>
  <c r="AA10" i="1"/>
  <c r="AQ10" i="1" s="1"/>
  <c r="CP10" i="1"/>
  <c r="I11" i="1"/>
  <c r="J11" i="1"/>
  <c r="K11" i="1"/>
  <c r="L11" i="1"/>
  <c r="M11" i="1"/>
  <c r="N11" i="1"/>
  <c r="P11" i="1"/>
  <c r="Q11" i="1"/>
  <c r="R11" i="1"/>
  <c r="S11" i="1"/>
  <c r="T11" i="1"/>
  <c r="AB11" i="1" s="1"/>
  <c r="AR11" i="1" s="1"/>
  <c r="U11" i="1"/>
  <c r="BL11" i="1"/>
  <c r="I12" i="1"/>
  <c r="BL12" i="1" s="1"/>
  <c r="J12" i="1"/>
  <c r="K12" i="1"/>
  <c r="Y12" i="1" s="1"/>
  <c r="L12" i="1"/>
  <c r="AA12" i="1" s="1"/>
  <c r="AQ12" i="1" s="1"/>
  <c r="M12" i="1"/>
  <c r="N12" i="1"/>
  <c r="P12" i="1"/>
  <c r="Q12" i="1"/>
  <c r="X12" i="1" s="1"/>
  <c r="AO12" i="1" s="1"/>
  <c r="R12" i="1"/>
  <c r="S12" i="1"/>
  <c r="T12" i="1"/>
  <c r="AB12" i="1" s="1"/>
  <c r="AR12" i="1" s="1"/>
  <c r="U12" i="1"/>
  <c r="AC12" i="1" s="1"/>
  <c r="AS12" i="1" s="1"/>
  <c r="BY12" i="1"/>
  <c r="CP12" i="1"/>
  <c r="I13" i="1"/>
  <c r="J13" i="1"/>
  <c r="BY13" i="1" s="1"/>
  <c r="K13" i="1"/>
  <c r="Y13" i="1" s="1"/>
  <c r="L13" i="1"/>
  <c r="M13" i="1"/>
  <c r="N13" i="1"/>
  <c r="P13" i="1"/>
  <c r="W13" i="1" s="1"/>
  <c r="Q13" i="1"/>
  <c r="R13" i="1"/>
  <c r="S13" i="1"/>
  <c r="AA13" i="1" s="1"/>
  <c r="T13" i="1"/>
  <c r="AB13" i="1" s="1"/>
  <c r="AR13" i="1" s="1"/>
  <c r="U13" i="1"/>
  <c r="AQ13" i="1"/>
  <c r="AW13" i="1" s="1"/>
  <c r="BL13" i="1"/>
  <c r="CC13" i="1"/>
  <c r="CP13" i="1"/>
  <c r="I14" i="1"/>
  <c r="J14" i="1"/>
  <c r="K14" i="1"/>
  <c r="L14" i="1"/>
  <c r="M14" i="1"/>
  <c r="N14" i="1"/>
  <c r="P14" i="1"/>
  <c r="Q14" i="1"/>
  <c r="R14" i="1"/>
  <c r="S14" i="1"/>
  <c r="T14" i="1"/>
  <c r="U14" i="1"/>
  <c r="BL14" i="1"/>
  <c r="BY14" i="1"/>
  <c r="I15" i="1"/>
  <c r="BL15" i="1" s="1"/>
  <c r="J15" i="1"/>
  <c r="K15" i="1"/>
  <c r="L15" i="1"/>
  <c r="AA15" i="1" s="1"/>
  <c r="AQ15" i="1" s="1"/>
  <c r="AG15" i="1" s="1"/>
  <c r="M15" i="1"/>
  <c r="N15" i="1"/>
  <c r="P15" i="1"/>
  <c r="Q15" i="1"/>
  <c r="CP15" i="1" s="1"/>
  <c r="R15" i="1"/>
  <c r="S15" i="1"/>
  <c r="T15" i="1"/>
  <c r="U15" i="1"/>
  <c r="AC15" i="1" s="1"/>
  <c r="AS15" i="1"/>
  <c r="BY15" i="1"/>
  <c r="I16" i="1"/>
  <c r="BL16" i="1" s="1"/>
  <c r="J16" i="1"/>
  <c r="K16" i="1"/>
  <c r="L16" i="1"/>
  <c r="M16" i="1"/>
  <c r="AB16" i="1" s="1"/>
  <c r="AR16" i="1" s="1"/>
  <c r="N16" i="1"/>
  <c r="P16" i="1"/>
  <c r="Q16" i="1"/>
  <c r="CP16" i="1" s="1"/>
  <c r="R16" i="1"/>
  <c r="Y16" i="1" s="1"/>
  <c r="S16" i="1"/>
  <c r="T16" i="1"/>
  <c r="U16" i="1"/>
  <c r="AC16" i="1" s="1"/>
  <c r="AS16" i="1" s="1"/>
  <c r="W16" i="1"/>
  <c r="AN16" i="1" s="1"/>
  <c r="AE16" i="1" s="1"/>
  <c r="CC16" i="1"/>
  <c r="I17" i="1"/>
  <c r="J17" i="1"/>
  <c r="BY17" i="1" s="1"/>
  <c r="K17" i="1"/>
  <c r="Y17" i="1" s="1"/>
  <c r="L17" i="1"/>
  <c r="M17" i="1"/>
  <c r="N17" i="1"/>
  <c r="AC17" i="1" s="1"/>
  <c r="AS17" i="1" s="1"/>
  <c r="P17" i="1"/>
  <c r="Q17" i="1"/>
  <c r="R17" i="1"/>
  <c r="S17" i="1"/>
  <c r="AA17" i="1" s="1"/>
  <c r="AQ17" i="1" s="1"/>
  <c r="AG17" i="1" s="1"/>
  <c r="T17" i="1"/>
  <c r="AB17" i="1" s="1"/>
  <c r="AR17" i="1" s="1"/>
  <c r="U17" i="1"/>
  <c r="BL17" i="1"/>
  <c r="CP17" i="1"/>
  <c r="I18" i="1"/>
  <c r="BL18" i="1" s="1"/>
  <c r="J18" i="1"/>
  <c r="BY18" i="1" s="1"/>
  <c r="K18" i="1"/>
  <c r="L18" i="1"/>
  <c r="M18" i="1"/>
  <c r="N18" i="1"/>
  <c r="P18" i="1"/>
  <c r="Q18" i="1"/>
  <c r="R18" i="1"/>
  <c r="Y18" i="1" s="1"/>
  <c r="S18" i="1"/>
  <c r="T18" i="1"/>
  <c r="U18" i="1"/>
  <c r="I19" i="1"/>
  <c r="BL19" i="1" s="1"/>
  <c r="J19" i="1"/>
  <c r="K19" i="1"/>
  <c r="L19" i="1"/>
  <c r="M19" i="1"/>
  <c r="N19" i="1"/>
  <c r="P19" i="1"/>
  <c r="W19" i="1" s="1"/>
  <c r="Q19" i="1"/>
  <c r="R19" i="1"/>
  <c r="S19" i="1"/>
  <c r="T19" i="1"/>
  <c r="AB19" i="1" s="1"/>
  <c r="AR19" i="1" s="1"/>
  <c r="U19" i="1"/>
  <c r="AC19" i="1" s="1"/>
  <c r="AS19" i="1" s="1"/>
  <c r="AI19" i="1" s="1"/>
  <c r="BY19" i="1"/>
  <c r="I20" i="1"/>
  <c r="W20" i="1" s="1"/>
  <c r="AN20" i="1" s="1"/>
  <c r="AE20" i="1" s="1"/>
  <c r="J20" i="1"/>
  <c r="K20" i="1"/>
  <c r="L20" i="1"/>
  <c r="M20" i="1"/>
  <c r="AB20" i="1" s="1"/>
  <c r="AR20" i="1" s="1"/>
  <c r="N20" i="1"/>
  <c r="AC20" i="1" s="1"/>
  <c r="AS20" i="1" s="1"/>
  <c r="AI20" i="1" s="1"/>
  <c r="P20" i="1"/>
  <c r="Q20" i="1"/>
  <c r="R20" i="1"/>
  <c r="S20" i="1"/>
  <c r="AA20" i="1" s="1"/>
  <c r="AQ20" i="1" s="1"/>
  <c r="AW20" i="1" s="1"/>
  <c r="T20" i="1"/>
  <c r="U20" i="1"/>
  <c r="X20" i="1"/>
  <c r="AO20" i="1" s="1"/>
  <c r="CC20" i="1"/>
  <c r="CP20" i="1"/>
  <c r="DI4" i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J4" i="1"/>
  <c r="DK4" i="1"/>
  <c r="DK5" i="1" s="1"/>
  <c r="DK6" i="1" s="1"/>
  <c r="DK7" i="1" s="1"/>
  <c r="DK8" i="1" s="1"/>
  <c r="DK9" i="1" s="1"/>
  <c r="DK10" i="1" s="1"/>
  <c r="DK11" i="1" s="1"/>
  <c r="DK12" i="1" s="1"/>
  <c r="DK13" i="1" s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L4" i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M4" i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N4" i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O4" i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P4" i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Q4" i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R4" i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S4" i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H4" i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CV4" i="1"/>
  <c r="CV5" i="1" s="1"/>
  <c r="CW4" i="1"/>
  <c r="CW5" i="1" s="1"/>
  <c r="CX4" i="1"/>
  <c r="CX5" i="1" s="1"/>
  <c r="CX6" i="1" s="1"/>
  <c r="CY4" i="1"/>
  <c r="CY5" i="1" s="1"/>
  <c r="CZ4" i="1"/>
  <c r="CZ5" i="1" s="1"/>
  <c r="CI5" i="1" s="1"/>
  <c r="DA4" i="1"/>
  <c r="DA5" i="1" s="1"/>
  <c r="DB4" i="1"/>
  <c r="DB5" i="1" s="1"/>
  <c r="DB6" i="1" s="1"/>
  <c r="DC4" i="1"/>
  <c r="DC5" i="1" s="1"/>
  <c r="CL5" i="1" s="1"/>
  <c r="DD4" i="1"/>
  <c r="DD5" i="1" s="1"/>
  <c r="DE4" i="1"/>
  <c r="DE5" i="1" s="1"/>
  <c r="DF4" i="1"/>
  <c r="DF5" i="1" s="1"/>
  <c r="DF6" i="1" s="1"/>
  <c r="DF7" i="1" s="1"/>
  <c r="CU4" i="1"/>
  <c r="Y7" i="1" l="1"/>
  <c r="AB7" i="1"/>
  <c r="AR7" i="1" s="1"/>
  <c r="W5" i="1"/>
  <c r="AN5" i="1" s="1"/>
  <c r="AE5" i="1" s="1"/>
  <c r="X5" i="1"/>
  <c r="AO5" i="1" s="1"/>
  <c r="BP6" i="1"/>
  <c r="DE6" i="1"/>
  <c r="BW5" i="1"/>
  <c r="CN5" i="1"/>
  <c r="DA6" i="1"/>
  <c r="BS5" i="1"/>
  <c r="CJ5" i="1"/>
  <c r="BO5" i="1"/>
  <c r="CW6" i="1"/>
  <c r="AI12" i="1"/>
  <c r="AY12" i="1"/>
  <c r="CU5" i="1"/>
  <c r="BM5" i="1" s="1"/>
  <c r="BX7" i="1"/>
  <c r="DF8" i="1"/>
  <c r="AY20" i="1"/>
  <c r="AA19" i="1"/>
  <c r="AQ19" i="1" s="1"/>
  <c r="AW19" i="1" s="1"/>
  <c r="AC18" i="1"/>
  <c r="AS18" i="1" s="1"/>
  <c r="X17" i="1"/>
  <c r="AO17" i="1" s="1"/>
  <c r="CC10" i="1"/>
  <c r="W10" i="1"/>
  <c r="BH9" i="1"/>
  <c r="CZ6" i="1"/>
  <c r="CZ7" i="1" s="1"/>
  <c r="CZ8" i="1" s="1"/>
  <c r="BY22" i="1"/>
  <c r="W21" i="1"/>
  <c r="AN21" i="1" s="1"/>
  <c r="AE21" i="1" s="1"/>
  <c r="CC21" i="1"/>
  <c r="BH21" i="1" s="1"/>
  <c r="BI21" i="1" s="1"/>
  <c r="AI15" i="1"/>
  <c r="AY15" i="1"/>
  <c r="CC26" i="1"/>
  <c r="W26" i="1"/>
  <c r="AN26" i="1" s="1"/>
  <c r="AE26" i="1" s="1"/>
  <c r="DB7" i="1"/>
  <c r="DB8" i="1" s="1"/>
  <c r="CK6" i="1"/>
  <c r="CX7" i="1"/>
  <c r="CG6" i="1"/>
  <c r="AB18" i="1"/>
  <c r="AR18" i="1" s="1"/>
  <c r="AH18" i="1" s="1"/>
  <c r="W18" i="1"/>
  <c r="X16" i="1"/>
  <c r="AO16" i="1" s="1"/>
  <c r="AA16" i="1"/>
  <c r="AQ16" i="1" s="1"/>
  <c r="AG16" i="1" s="1"/>
  <c r="X11" i="1"/>
  <c r="AO11" i="1" s="1"/>
  <c r="AI8" i="1"/>
  <c r="AN25" i="1"/>
  <c r="AE25" i="1" s="1"/>
  <c r="CM5" i="1"/>
  <c r="DD6" i="1"/>
  <c r="CE5" i="1"/>
  <c r="CV6" i="1"/>
  <c r="X15" i="1"/>
  <c r="AO15" i="1" s="1"/>
  <c r="W11" i="1"/>
  <c r="AN11" i="1" s="1"/>
  <c r="AE11" i="1" s="1"/>
  <c r="CC11" i="1"/>
  <c r="CO6" i="1"/>
  <c r="AB15" i="1"/>
  <c r="AR15" i="1" s="1"/>
  <c r="Y15" i="1"/>
  <c r="AA11" i="1"/>
  <c r="AQ11" i="1" s="1"/>
  <c r="BY10" i="1"/>
  <c r="Y10" i="1"/>
  <c r="CF5" i="1"/>
  <c r="Y26" i="1"/>
  <c r="AB26" i="1"/>
  <c r="AR26" i="1" s="1"/>
  <c r="AH26" i="1" s="1"/>
  <c r="CP25" i="1"/>
  <c r="BH25" i="1" s="1"/>
  <c r="BI25" i="1" s="1"/>
  <c r="AB24" i="1"/>
  <c r="AR24" i="1" s="1"/>
  <c r="AX24" i="1" s="1"/>
  <c r="Y23" i="1"/>
  <c r="X22" i="1"/>
  <c r="AO22" i="1" s="1"/>
  <c r="AC13" i="1"/>
  <c r="AS13" i="1" s="1"/>
  <c r="X13" i="1"/>
  <c r="AO13" i="1" s="1"/>
  <c r="Y11" i="1"/>
  <c r="AC10" i="1"/>
  <c r="AS10" i="1" s="1"/>
  <c r="X10" i="1"/>
  <c r="AO10" i="1" s="1"/>
  <c r="W8" i="1"/>
  <c r="Y8" i="1"/>
  <c r="AA7" i="1"/>
  <c r="AQ7" i="1" s="1"/>
  <c r="AG7" i="1" s="1"/>
  <c r="CP5" i="1"/>
  <c r="AC5" i="1"/>
  <c r="AS5" i="1" s="1"/>
  <c r="AC26" i="1"/>
  <c r="AS26" i="1" s="1"/>
  <c r="AA25" i="1"/>
  <c r="AQ25" i="1" s="1"/>
  <c r="AY24" i="1"/>
  <c r="AC23" i="1"/>
  <c r="AS23" i="1" s="1"/>
  <c r="AI23" i="1" s="1"/>
  <c r="AB22" i="1"/>
  <c r="AR22" i="1" s="1"/>
  <c r="AX22" i="1" s="1"/>
  <c r="AX26" i="1"/>
  <c r="AW21" i="1"/>
  <c r="AG21" i="1"/>
  <c r="AI26" i="1"/>
  <c r="AY26" i="1"/>
  <c r="AG25" i="1"/>
  <c r="AW25" i="1"/>
  <c r="AG26" i="1"/>
  <c r="AW26" i="1"/>
  <c r="AY23" i="1"/>
  <c r="AI25" i="1"/>
  <c r="AW24" i="1"/>
  <c r="W24" i="1"/>
  <c r="BY21" i="1"/>
  <c r="AX25" i="1"/>
  <c r="CP23" i="1"/>
  <c r="CP26" i="1"/>
  <c r="BY26" i="1"/>
  <c r="X23" i="1"/>
  <c r="AO23" i="1" s="1"/>
  <c r="AA23" i="1"/>
  <c r="AQ23" i="1" s="1"/>
  <c r="AH22" i="1"/>
  <c r="AH24" i="1"/>
  <c r="AX23" i="1"/>
  <c r="AW22" i="1"/>
  <c r="AI22" i="1"/>
  <c r="AY22" i="1"/>
  <c r="W22" i="1"/>
  <c r="CC22" i="1"/>
  <c r="AH21" i="1"/>
  <c r="AC21" i="1"/>
  <c r="AS21" i="1" s="1"/>
  <c r="AX21" i="1" s="1"/>
  <c r="BY23" i="1"/>
  <c r="BL20" i="1"/>
  <c r="Y20" i="1"/>
  <c r="AC14" i="1"/>
  <c r="AS14" i="1" s="1"/>
  <c r="AB14" i="1"/>
  <c r="AR14" i="1" s="1"/>
  <c r="AX14" i="1" s="1"/>
  <c r="AA14" i="1"/>
  <c r="AQ14" i="1" s="1"/>
  <c r="AG14" i="1" s="1"/>
  <c r="Y14" i="1"/>
  <c r="CP14" i="1"/>
  <c r="AY19" i="1"/>
  <c r="CC19" i="1"/>
  <c r="Y19" i="1"/>
  <c r="X19" i="1"/>
  <c r="AO19" i="1" s="1"/>
  <c r="AY18" i="1"/>
  <c r="AI18" i="1"/>
  <c r="AX17" i="1"/>
  <c r="AH17" i="1"/>
  <c r="AW17" i="1"/>
  <c r="AG19" i="1"/>
  <c r="AX18" i="1"/>
  <c r="AI16" i="1"/>
  <c r="AY16" i="1"/>
  <c r="AH14" i="1"/>
  <c r="W14" i="1"/>
  <c r="CC14" i="1"/>
  <c r="AG20" i="1"/>
  <c r="AN19" i="1"/>
  <c r="AE19" i="1" s="1"/>
  <c r="AA18" i="1"/>
  <c r="AQ18" i="1" s="1"/>
  <c r="AI17" i="1"/>
  <c r="AY17" i="1"/>
  <c r="W17" i="1"/>
  <c r="CC17" i="1"/>
  <c r="AH16" i="1"/>
  <c r="AX16" i="1"/>
  <c r="AH15" i="1"/>
  <c r="AW15" i="1"/>
  <c r="AX15" i="1"/>
  <c r="CC15" i="1"/>
  <c r="W15" i="1"/>
  <c r="AW14" i="1"/>
  <c r="AH9" i="1"/>
  <c r="AX9" i="1"/>
  <c r="AN18" i="1"/>
  <c r="AE18" i="1" s="1"/>
  <c r="AW5" i="1"/>
  <c r="AG5" i="1"/>
  <c r="AH20" i="1"/>
  <c r="AX20" i="1"/>
  <c r="AW16" i="1"/>
  <c r="BY16" i="1"/>
  <c r="BY20" i="1"/>
  <c r="BH20" i="1" s="1"/>
  <c r="BI20" i="1" s="1"/>
  <c r="AH19" i="1"/>
  <c r="AX19" i="1"/>
  <c r="X18" i="1"/>
  <c r="AO18" i="1" s="1"/>
  <c r="CP18" i="1"/>
  <c r="BH18" i="1" s="1"/>
  <c r="BI18" i="1" s="1"/>
  <c r="AY14" i="1"/>
  <c r="AI14" i="1"/>
  <c r="AW11" i="1"/>
  <c r="AG11" i="1"/>
  <c r="BY11" i="1"/>
  <c r="AH10" i="1"/>
  <c r="AX10" i="1"/>
  <c r="AG13" i="1"/>
  <c r="AX12" i="1"/>
  <c r="AH12" i="1"/>
  <c r="AG12" i="1"/>
  <c r="AW12" i="1"/>
  <c r="W12" i="1"/>
  <c r="CC12" i="1"/>
  <c r="CP19" i="1"/>
  <c r="CC18" i="1"/>
  <c r="BH16" i="1"/>
  <c r="BI16" i="1" s="1"/>
  <c r="X14" i="1"/>
  <c r="AO14" i="1" s="1"/>
  <c r="AH13" i="1"/>
  <c r="AX13" i="1"/>
  <c r="AN13" i="1"/>
  <c r="AE13" i="1" s="1"/>
  <c r="BH13" i="1"/>
  <c r="BI13" i="1" s="1"/>
  <c r="AI9" i="1"/>
  <c r="AX7" i="1"/>
  <c r="AH7" i="1"/>
  <c r="W7" i="1"/>
  <c r="CC7" i="1"/>
  <c r="AX6" i="1"/>
  <c r="AH6" i="1"/>
  <c r="AW7" i="1"/>
  <c r="AG10" i="1"/>
  <c r="AW10" i="1"/>
  <c r="DC6" i="1"/>
  <c r="AC11" i="1"/>
  <c r="AS11" i="1" s="1"/>
  <c r="AX11" i="1" s="1"/>
  <c r="AN10" i="1"/>
  <c r="AE10" i="1" s="1"/>
  <c r="AW9" i="1"/>
  <c r="AG9" i="1"/>
  <c r="BR8" i="1"/>
  <c r="CZ9" i="1"/>
  <c r="AY7" i="1"/>
  <c r="AI7" i="1"/>
  <c r="W6" i="1"/>
  <c r="CC6" i="1"/>
  <c r="CH5" i="1"/>
  <c r="CY6" i="1"/>
  <c r="CU6" i="1"/>
  <c r="AH5" i="1"/>
  <c r="AX5" i="1"/>
  <c r="AH11" i="1"/>
  <c r="AN9" i="1"/>
  <c r="AE9" i="1" s="1"/>
  <c r="BI9" i="1"/>
  <c r="AN8" i="1"/>
  <c r="AE8" i="1" s="1"/>
  <c r="BH8" i="1"/>
  <c r="BI8" i="1" s="1"/>
  <c r="AW6" i="1"/>
  <c r="AG6" i="1"/>
  <c r="AI6" i="1"/>
  <c r="AY6" i="1"/>
  <c r="X8" i="1"/>
  <c r="AO8" i="1" s="1"/>
  <c r="CK8" i="1"/>
  <c r="CO8" i="1"/>
  <c r="BR6" i="1"/>
  <c r="BV6" i="1"/>
  <c r="BO6" i="1"/>
  <c r="BW6" i="1"/>
  <c r="BT7" i="1"/>
  <c r="CK5" i="1"/>
  <c r="BT5" i="1"/>
  <c r="BQ5" i="1"/>
  <c r="BU5" i="1"/>
  <c r="BY5" i="1"/>
  <c r="BN5" i="1"/>
  <c r="BR5" i="1"/>
  <c r="BV5" i="1"/>
  <c r="BT8" i="1"/>
  <c r="AB8" i="1"/>
  <c r="AR8" i="1" s="1"/>
  <c r="CI7" i="1"/>
  <c r="CI6" i="1"/>
  <c r="BT6" i="1"/>
  <c r="X6" i="1"/>
  <c r="AO6" i="1" s="1"/>
  <c r="CP11" i="1"/>
  <c r="DB9" i="1"/>
  <c r="CK9" i="1" s="1"/>
  <c r="CI8" i="1"/>
  <c r="X7" i="1"/>
  <c r="AO7" i="1" s="1"/>
  <c r="CK7" i="1"/>
  <c r="CO7" i="1"/>
  <c r="BY6" i="1"/>
  <c r="BQ6" i="1"/>
  <c r="CO5" i="1"/>
  <c r="CG5" i="1"/>
  <c r="BX5" i="1"/>
  <c r="BP5" i="1"/>
  <c r="G3" i="1"/>
  <c r="G4" i="1" s="1"/>
  <c r="G5" i="1" s="1"/>
  <c r="G6" i="1" s="1"/>
  <c r="G7" i="1" s="1"/>
  <c r="G8" i="1" s="1"/>
  <c r="G9" i="1" s="1"/>
  <c r="G10" i="1" s="1"/>
  <c r="G11" i="1" s="1"/>
  <c r="G12" i="1" s="1"/>
  <c r="U4" i="1"/>
  <c r="T4" i="1"/>
  <c r="S4" i="1"/>
  <c r="P4" i="1"/>
  <c r="Q4" i="1"/>
  <c r="R4" i="1"/>
  <c r="N4" i="1"/>
  <c r="M4" i="1"/>
  <c r="L4" i="1"/>
  <c r="I4" i="1"/>
  <c r="BL4" i="1" s="1"/>
  <c r="J4" i="1"/>
  <c r="BM4" i="1" s="1"/>
  <c r="K4" i="1"/>
  <c r="BH5" i="1" l="1"/>
  <c r="BI5" i="1" s="1"/>
  <c r="AI13" i="1"/>
  <c r="AY13" i="1"/>
  <c r="CE6" i="1"/>
  <c r="CV7" i="1"/>
  <c r="BP7" i="1"/>
  <c r="CX8" i="1"/>
  <c r="CF6" i="1"/>
  <c r="CW7" i="1"/>
  <c r="CJ6" i="1"/>
  <c r="DA7" i="1"/>
  <c r="CM4" i="1"/>
  <c r="CI4" i="1"/>
  <c r="CD4" i="1"/>
  <c r="CJ4" i="1"/>
  <c r="CE4" i="1"/>
  <c r="CL4" i="1"/>
  <c r="CH4" i="1"/>
  <c r="CO4" i="1"/>
  <c r="CK4" i="1"/>
  <c r="CG4" i="1"/>
  <c r="CN4" i="1"/>
  <c r="CF4" i="1"/>
  <c r="CG7" i="1"/>
  <c r="CD5" i="1"/>
  <c r="CQ5" i="1" s="1"/>
  <c r="CR5" i="1" s="1"/>
  <c r="AI10" i="1"/>
  <c r="AY10" i="1"/>
  <c r="BH19" i="1"/>
  <c r="BI19" i="1" s="1"/>
  <c r="CM6" i="1"/>
  <c r="DD7" i="1"/>
  <c r="BR7" i="1"/>
  <c r="BX8" i="1"/>
  <c r="DF9" i="1"/>
  <c r="BV4" i="1"/>
  <c r="BR4" i="1"/>
  <c r="BW4" i="1"/>
  <c r="BN4" i="1"/>
  <c r="BU4" i="1"/>
  <c r="BQ4" i="1"/>
  <c r="BO4" i="1"/>
  <c r="BX4" i="1"/>
  <c r="BT4" i="1"/>
  <c r="BP4" i="1"/>
  <c r="BS4" i="1"/>
  <c r="BS6" i="1"/>
  <c r="BN6" i="1"/>
  <c r="BH10" i="1"/>
  <c r="BI10" i="1" s="1"/>
  <c r="AI5" i="1"/>
  <c r="AY5" i="1"/>
  <c r="CN6" i="1"/>
  <c r="DE7" i="1"/>
  <c r="AI21" i="1"/>
  <c r="AY21" i="1"/>
  <c r="BH22" i="1"/>
  <c r="BI22" i="1" s="1"/>
  <c r="AN22" i="1"/>
  <c r="AE22" i="1" s="1"/>
  <c r="BH23" i="1"/>
  <c r="BI23" i="1" s="1"/>
  <c r="BH24" i="1"/>
  <c r="BI24" i="1" s="1"/>
  <c r="AN24" i="1"/>
  <c r="AE24" i="1" s="1"/>
  <c r="BH26" i="1"/>
  <c r="BI26" i="1" s="1"/>
  <c r="AW23" i="1"/>
  <c r="AG23" i="1"/>
  <c r="BH17" i="1"/>
  <c r="BI17" i="1" s="1"/>
  <c r="AN17" i="1"/>
  <c r="AE17" i="1" s="1"/>
  <c r="G13" i="1"/>
  <c r="CY7" i="1"/>
  <c r="CH6" i="1"/>
  <c r="BH6" i="1"/>
  <c r="BI6" i="1" s="1"/>
  <c r="AN6" i="1"/>
  <c r="AE6" i="1" s="1"/>
  <c r="DC7" i="1"/>
  <c r="BU6" i="1"/>
  <c r="CL6" i="1"/>
  <c r="AI11" i="1"/>
  <c r="AY11" i="1"/>
  <c r="BH11" i="1"/>
  <c r="BI11" i="1" s="1"/>
  <c r="BZ5" i="1"/>
  <c r="CA5" i="1" s="1"/>
  <c r="BH7" i="1"/>
  <c r="BI7" i="1" s="1"/>
  <c r="AN7" i="1"/>
  <c r="AE7" i="1" s="1"/>
  <c r="BT9" i="1"/>
  <c r="DB10" i="1"/>
  <c r="AX8" i="1"/>
  <c r="AH8" i="1"/>
  <c r="AW8" i="1"/>
  <c r="CU7" i="1"/>
  <c r="BM6" i="1"/>
  <c r="CD6" i="1"/>
  <c r="CZ10" i="1"/>
  <c r="CI9" i="1"/>
  <c r="BR9" i="1"/>
  <c r="BH12" i="1"/>
  <c r="BI12" i="1" s="1"/>
  <c r="AN12" i="1"/>
  <c r="AE12" i="1" s="1"/>
  <c r="AN15" i="1"/>
  <c r="AE15" i="1" s="1"/>
  <c r="BH15" i="1"/>
  <c r="BI15" i="1" s="1"/>
  <c r="AG18" i="1"/>
  <c r="AW18" i="1"/>
  <c r="BH14" i="1"/>
  <c r="BI14" i="1" s="1"/>
  <c r="AN14" i="1"/>
  <c r="AE14" i="1" s="1"/>
  <c r="Y4" i="1"/>
  <c r="W4" i="1"/>
  <c r="X4" i="1"/>
  <c r="BY4" i="1"/>
  <c r="CC4" i="1"/>
  <c r="AC4" i="1"/>
  <c r="CP4" i="1"/>
  <c r="AA4" i="1"/>
  <c r="AB4" i="1"/>
  <c r="CQ6" i="1" l="1"/>
  <c r="CR6" i="1" s="1"/>
  <c r="Z5" i="1"/>
  <c r="AP5" i="1" s="1"/>
  <c r="AU5" i="1" s="1"/>
  <c r="BZ6" i="1"/>
  <c r="CA6" i="1" s="1"/>
  <c r="Z6" i="1" s="1"/>
  <c r="AP6" i="1" s="1"/>
  <c r="CV8" i="1"/>
  <c r="CE7" i="1"/>
  <c r="BN7" i="1"/>
  <c r="BS7" i="1"/>
  <c r="CJ7" i="1"/>
  <c r="DA8" i="1"/>
  <c r="BW7" i="1"/>
  <c r="DE8" i="1"/>
  <c r="CN7" i="1"/>
  <c r="DF10" i="1"/>
  <c r="BX9" i="1"/>
  <c r="CO9" i="1"/>
  <c r="CM7" i="1"/>
  <c r="DD8" i="1"/>
  <c r="BV7" i="1"/>
  <c r="BP8" i="1"/>
  <c r="CG8" i="1"/>
  <c r="CX9" i="1"/>
  <c r="CW8" i="1"/>
  <c r="BO7" i="1"/>
  <c r="CF7" i="1"/>
  <c r="AV5" i="1"/>
  <c r="AF5" i="1"/>
  <c r="AK5" i="1" s="1"/>
  <c r="AL5" i="1" s="1"/>
  <c r="G14" i="1"/>
  <c r="BT10" i="1"/>
  <c r="DB11" i="1"/>
  <c r="CK10" i="1"/>
  <c r="DC8" i="1"/>
  <c r="BU7" i="1"/>
  <c r="CL7" i="1"/>
  <c r="CY8" i="1"/>
  <c r="BQ7" i="1"/>
  <c r="CH7" i="1"/>
  <c r="CZ11" i="1"/>
  <c r="BR10" i="1"/>
  <c r="CI10" i="1"/>
  <c r="CU8" i="1"/>
  <c r="BM7" i="1"/>
  <c r="CD7" i="1"/>
  <c r="AS4" i="1"/>
  <c r="AR4" i="1"/>
  <c r="AH4" i="1" s="1"/>
  <c r="AQ4" i="1"/>
  <c r="AO4" i="1"/>
  <c r="AN4" i="1"/>
  <c r="AE4" i="1" s="1"/>
  <c r="BH4" i="1"/>
  <c r="BI4" i="1" s="1"/>
  <c r="BZ4" i="1"/>
  <c r="CA4" i="1" s="1"/>
  <c r="CQ7" i="1" l="1"/>
  <c r="CR7" i="1" s="1"/>
  <c r="AU6" i="1"/>
  <c r="AV6" i="1"/>
  <c r="AF6" i="1"/>
  <c r="AK6" i="1" s="1"/>
  <c r="AL6" i="1" s="1"/>
  <c r="BF6" i="1" s="1"/>
  <c r="CW9" i="1"/>
  <c r="CF8" i="1"/>
  <c r="BO8" i="1"/>
  <c r="BW8" i="1"/>
  <c r="DE9" i="1"/>
  <c r="CN8" i="1"/>
  <c r="AW4" i="1"/>
  <c r="AG4" i="1"/>
  <c r="CG9" i="1"/>
  <c r="BP9" i="1"/>
  <c r="CX10" i="1"/>
  <c r="BV8" i="1"/>
  <c r="DD9" i="1"/>
  <c r="CM8" i="1"/>
  <c r="BX10" i="1"/>
  <c r="DF11" i="1"/>
  <c r="CO10" i="1"/>
  <c r="DA9" i="1"/>
  <c r="BS8" i="1"/>
  <c r="CJ8" i="1"/>
  <c r="AY4" i="1"/>
  <c r="AI4" i="1"/>
  <c r="BF5" i="1"/>
  <c r="BE5" i="1" s="1"/>
  <c r="BD5" i="1" s="1"/>
  <c r="BC5" i="1" s="1"/>
  <c r="F5" i="1" s="1"/>
  <c r="BN8" i="1"/>
  <c r="CE8" i="1"/>
  <c r="CV9" i="1"/>
  <c r="BZ7" i="1"/>
  <c r="CA7" i="1" s="1"/>
  <c r="CI11" i="1"/>
  <c r="CZ12" i="1"/>
  <c r="BR11" i="1"/>
  <c r="G15" i="1"/>
  <c r="BM8" i="1"/>
  <c r="BZ8" i="1" s="1"/>
  <c r="CA8" i="1" s="1"/>
  <c r="CU9" i="1"/>
  <c r="CD8" i="1"/>
  <c r="CY9" i="1"/>
  <c r="BQ8" i="1"/>
  <c r="CH8" i="1"/>
  <c r="DC9" i="1"/>
  <c r="BU8" i="1"/>
  <c r="CL8" i="1"/>
  <c r="CK11" i="1"/>
  <c r="DB12" i="1"/>
  <c r="BT11" i="1"/>
  <c r="AX4" i="1"/>
  <c r="Z7" i="1" l="1"/>
  <c r="AP7" i="1" s="1"/>
  <c r="AU7" i="1" s="1"/>
  <c r="DF12" i="1"/>
  <c r="CO11" i="1"/>
  <c r="BX11" i="1"/>
  <c r="CG10" i="1"/>
  <c r="BP10" i="1"/>
  <c r="CX11" i="1"/>
  <c r="CQ8" i="1"/>
  <c r="CR8" i="1" s="1"/>
  <c r="Z8" i="1" s="1"/>
  <c r="AP8" i="1" s="1"/>
  <c r="CV10" i="1"/>
  <c r="BN9" i="1"/>
  <c r="CE9" i="1"/>
  <c r="DA10" i="1"/>
  <c r="BS9" i="1"/>
  <c r="CJ9" i="1"/>
  <c r="DD10" i="1"/>
  <c r="BV9" i="1"/>
  <c r="CM9" i="1"/>
  <c r="DE10" i="1"/>
  <c r="BW9" i="1"/>
  <c r="CN9" i="1"/>
  <c r="CF9" i="1"/>
  <c r="BO9" i="1"/>
  <c r="CW10" i="1"/>
  <c r="AF7" i="1"/>
  <c r="AK7" i="1" s="1"/>
  <c r="AL7" i="1" s="1"/>
  <c r="AV7" i="1"/>
  <c r="BT12" i="1"/>
  <c r="CK12" i="1"/>
  <c r="DB13" i="1"/>
  <c r="BE6" i="1"/>
  <c r="BD6" i="1" s="1"/>
  <c r="BC6" i="1" s="1"/>
  <c r="F6" i="1" s="1"/>
  <c r="CU10" i="1"/>
  <c r="BM9" i="1"/>
  <c r="CD9" i="1"/>
  <c r="BB5" i="1"/>
  <c r="BA5" i="1"/>
  <c r="CY10" i="1"/>
  <c r="BQ9" i="1"/>
  <c r="CH9" i="1"/>
  <c r="CI12" i="1"/>
  <c r="CZ13" i="1"/>
  <c r="BR12" i="1"/>
  <c r="DC10" i="1"/>
  <c r="BU9" i="1"/>
  <c r="CL9" i="1"/>
  <c r="G16" i="1"/>
  <c r="CQ4" i="1"/>
  <c r="CR4" i="1" s="1"/>
  <c r="Z4" i="1" s="1"/>
  <c r="AP4" i="1" s="1"/>
  <c r="AF8" i="1" l="1"/>
  <c r="AK8" i="1" s="1"/>
  <c r="AL8" i="1" s="1"/>
  <c r="AU8" i="1"/>
  <c r="AV8" i="1"/>
  <c r="AV4" i="1"/>
  <c r="AU4" i="1"/>
  <c r="BF7" i="1"/>
  <c r="BE7" i="1" s="1"/>
  <c r="BD7" i="1" s="1"/>
  <c r="BC7" i="1" s="1"/>
  <c r="F7" i="1" s="1"/>
  <c r="BS10" i="1"/>
  <c r="CJ10" i="1"/>
  <c r="DA11" i="1"/>
  <c r="BZ9" i="1"/>
  <c r="CA9" i="1" s="1"/>
  <c r="BO10" i="1"/>
  <c r="CF10" i="1"/>
  <c r="CW11" i="1"/>
  <c r="BP11" i="1"/>
  <c r="CG11" i="1"/>
  <c r="CX12" i="1"/>
  <c r="CE10" i="1"/>
  <c r="CV11" i="1"/>
  <c r="BN10" i="1"/>
  <c r="DD11" i="1"/>
  <c r="CM10" i="1"/>
  <c r="BV10" i="1"/>
  <c r="BW10" i="1"/>
  <c r="CN10" i="1"/>
  <c r="DE11" i="1"/>
  <c r="BX12" i="1"/>
  <c r="DF13" i="1"/>
  <c r="CO12" i="1"/>
  <c r="BU10" i="1"/>
  <c r="DC11" i="1"/>
  <c r="CL10" i="1"/>
  <c r="CZ14" i="1"/>
  <c r="CI13" i="1"/>
  <c r="BR13" i="1"/>
  <c r="BA6" i="1"/>
  <c r="BB6" i="1"/>
  <c r="BQ10" i="1"/>
  <c r="CY11" i="1"/>
  <c r="CH10" i="1"/>
  <c r="BM10" i="1"/>
  <c r="CU11" i="1"/>
  <c r="CD10" i="1"/>
  <c r="CQ10" i="1" s="1"/>
  <c r="CR10" i="1" s="1"/>
  <c r="BF8" i="1"/>
  <c r="G17" i="1"/>
  <c r="CQ9" i="1"/>
  <c r="CR9" i="1" s="1"/>
  <c r="Z9" i="1" s="1"/>
  <c r="AP9" i="1" s="1"/>
  <c r="AU9" i="1" s="1"/>
  <c r="DB14" i="1"/>
  <c r="BT13" i="1"/>
  <c r="CK13" i="1"/>
  <c r="AF4" i="1"/>
  <c r="AK4" i="1" s="1"/>
  <c r="AL4" i="1" s="1"/>
  <c r="CF11" i="1" l="1"/>
  <c r="BO11" i="1"/>
  <c r="CW12" i="1"/>
  <c r="DA12" i="1"/>
  <c r="CJ11" i="1"/>
  <c r="BS11" i="1"/>
  <c r="DD12" i="1"/>
  <c r="BV11" i="1"/>
  <c r="CM11" i="1"/>
  <c r="CG12" i="1"/>
  <c r="CX13" i="1"/>
  <c r="BP12" i="1"/>
  <c r="DF14" i="1"/>
  <c r="BX13" i="1"/>
  <c r="CO13" i="1"/>
  <c r="DE12" i="1"/>
  <c r="BW11" i="1"/>
  <c r="CN11" i="1"/>
  <c r="CE11" i="1"/>
  <c r="CV12" i="1"/>
  <c r="BN11" i="1"/>
  <c r="BF4" i="1"/>
  <c r="BE4" i="1" s="1"/>
  <c r="BD4" i="1" s="1"/>
  <c r="BC4" i="1" s="1"/>
  <c r="BE8" i="1"/>
  <c r="BD8" i="1" s="1"/>
  <c r="BC8" i="1" s="1"/>
  <c r="F8" i="1"/>
  <c r="G18" i="1"/>
  <c r="CZ15" i="1"/>
  <c r="BR14" i="1"/>
  <c r="CI14" i="1"/>
  <c r="CY12" i="1"/>
  <c r="CH11" i="1"/>
  <c r="BQ11" i="1"/>
  <c r="CK14" i="1"/>
  <c r="BT14" i="1"/>
  <c r="DB15" i="1"/>
  <c r="AF9" i="1"/>
  <c r="AK9" i="1" s="1"/>
  <c r="AL9" i="1" s="1"/>
  <c r="AV9" i="1"/>
  <c r="CU12" i="1"/>
  <c r="BM11" i="1"/>
  <c r="CD11" i="1"/>
  <c r="BZ10" i="1"/>
  <c r="CA10" i="1" s="1"/>
  <c r="Z10" i="1" s="1"/>
  <c r="AP10" i="1" s="1"/>
  <c r="BA7" i="1"/>
  <c r="BB7" i="1"/>
  <c r="DC12" i="1"/>
  <c r="CL11" i="1"/>
  <c r="BU11" i="1"/>
  <c r="F4" i="1" l="1"/>
  <c r="CE12" i="1"/>
  <c r="CV13" i="1"/>
  <c r="BN12" i="1"/>
  <c r="BW12" i="1"/>
  <c r="CN12" i="1"/>
  <c r="DE13" i="1"/>
  <c r="BS12" i="1"/>
  <c r="DA13" i="1"/>
  <c r="CJ12" i="1"/>
  <c r="BF9" i="1"/>
  <c r="BE9" i="1" s="1"/>
  <c r="BD9" i="1" s="1"/>
  <c r="BC9" i="1" s="1"/>
  <c r="F9" i="1" s="1"/>
  <c r="CG13" i="1"/>
  <c r="CX14" i="1"/>
  <c r="BP13" i="1"/>
  <c r="CM12" i="1"/>
  <c r="DD13" i="1"/>
  <c r="BV12" i="1"/>
  <c r="CW13" i="1"/>
  <c r="BO12" i="1"/>
  <c r="CF12" i="1"/>
  <c r="BZ11" i="1"/>
  <c r="CA11" i="1" s="1"/>
  <c r="CO14" i="1"/>
  <c r="BX14" i="1"/>
  <c r="DF15" i="1"/>
  <c r="AV10" i="1"/>
  <c r="AF10" i="1"/>
  <c r="AK10" i="1" s="1"/>
  <c r="AL10" i="1" s="1"/>
  <c r="BM12" i="1"/>
  <c r="CD12" i="1"/>
  <c r="CU13" i="1"/>
  <c r="BQ12" i="1"/>
  <c r="CH12" i="1"/>
  <c r="CY13" i="1"/>
  <c r="G19" i="1"/>
  <c r="BA8" i="1"/>
  <c r="BB8" i="1"/>
  <c r="BT15" i="1"/>
  <c r="CK15" i="1"/>
  <c r="DB16" i="1"/>
  <c r="BU12" i="1"/>
  <c r="CL12" i="1"/>
  <c r="DC13" i="1"/>
  <c r="CQ11" i="1"/>
  <c r="CR11" i="1" s="1"/>
  <c r="CZ16" i="1"/>
  <c r="BR15" i="1"/>
  <c r="CI15" i="1"/>
  <c r="BA4" i="1"/>
  <c r="BB4" i="1"/>
  <c r="CG14" i="1" l="1"/>
  <c r="CX15" i="1"/>
  <c r="BP14" i="1"/>
  <c r="BS13" i="1"/>
  <c r="CJ13" i="1"/>
  <c r="DA14" i="1"/>
  <c r="DF16" i="1"/>
  <c r="CO15" i="1"/>
  <c r="BX15" i="1"/>
  <c r="DD14" i="1"/>
  <c r="BV13" i="1"/>
  <c r="CM13" i="1"/>
  <c r="Z11" i="1"/>
  <c r="AP11" i="1" s="1"/>
  <c r="BW13" i="1"/>
  <c r="CN13" i="1"/>
  <c r="DE14" i="1"/>
  <c r="BN13" i="1"/>
  <c r="CE13" i="1"/>
  <c r="CV14" i="1"/>
  <c r="BO13" i="1"/>
  <c r="CW14" i="1"/>
  <c r="CF13" i="1"/>
  <c r="G20" i="1"/>
  <c r="G21" i="1" s="1"/>
  <c r="BU13" i="1"/>
  <c r="CL13" i="1"/>
  <c r="DC14" i="1"/>
  <c r="DB17" i="1"/>
  <c r="CK16" i="1"/>
  <c r="BT16" i="1"/>
  <c r="CU14" i="1"/>
  <c r="BM13" i="1"/>
  <c r="CD13" i="1"/>
  <c r="BB9" i="1"/>
  <c r="BA9" i="1"/>
  <c r="CY14" i="1"/>
  <c r="BQ13" i="1"/>
  <c r="CH13" i="1"/>
  <c r="CQ12" i="1"/>
  <c r="CR12" i="1" s="1"/>
  <c r="AF11" i="1"/>
  <c r="AK11" i="1" s="1"/>
  <c r="AL11" i="1" s="1"/>
  <c r="AV11" i="1"/>
  <c r="CI16" i="1"/>
  <c r="CZ17" i="1"/>
  <c r="BR16" i="1"/>
  <c r="BZ12" i="1"/>
  <c r="CA12" i="1" s="1"/>
  <c r="BF10" i="1"/>
  <c r="CE14" i="1" l="1"/>
  <c r="BN14" i="1"/>
  <c r="CV15" i="1"/>
  <c r="DF17" i="1"/>
  <c r="BX16" i="1"/>
  <c r="CO16" i="1"/>
  <c r="BW14" i="1"/>
  <c r="DE15" i="1"/>
  <c r="CN14" i="1"/>
  <c r="DD15" i="1"/>
  <c r="BV14" i="1"/>
  <c r="CM14" i="1"/>
  <c r="DA15" i="1"/>
  <c r="CJ14" i="1"/>
  <c r="BS14" i="1"/>
  <c r="CG15" i="1"/>
  <c r="CX16" i="1"/>
  <c r="BP15" i="1"/>
  <c r="G22" i="1"/>
  <c r="BO14" i="1"/>
  <c r="CF14" i="1"/>
  <c r="CW15" i="1"/>
  <c r="CU15" i="1"/>
  <c r="BM14" i="1"/>
  <c r="CD14" i="1"/>
  <c r="CL14" i="1"/>
  <c r="DC15" i="1"/>
  <c r="BU14" i="1"/>
  <c r="BF11" i="1"/>
  <c r="CY15" i="1"/>
  <c r="CH14" i="1"/>
  <c r="BQ14" i="1"/>
  <c r="BE10" i="1"/>
  <c r="BD10" i="1" s="1"/>
  <c r="BC10" i="1" s="1"/>
  <c r="F10" i="1"/>
  <c r="Z12" i="1"/>
  <c r="AP12" i="1" s="1"/>
  <c r="CQ13" i="1"/>
  <c r="CR13" i="1" s="1"/>
  <c r="CI17" i="1"/>
  <c r="CZ18" i="1"/>
  <c r="BR17" i="1"/>
  <c r="BZ13" i="1"/>
  <c r="CA13" i="1" s="1"/>
  <c r="DB18" i="1"/>
  <c r="BT17" i="1"/>
  <c r="CK17" i="1"/>
  <c r="CN15" i="1" l="1"/>
  <c r="BW15" i="1"/>
  <c r="DE16" i="1"/>
  <c r="CF15" i="1"/>
  <c r="BO15" i="1"/>
  <c r="CW16" i="1"/>
  <c r="G23" i="1"/>
  <c r="CE15" i="1"/>
  <c r="BN15" i="1"/>
  <c r="CV16" i="1"/>
  <c r="DF18" i="1"/>
  <c r="BX17" i="1"/>
  <c r="CO17" i="1"/>
  <c r="BV15" i="1"/>
  <c r="DD16" i="1"/>
  <c r="CM15" i="1"/>
  <c r="Z13" i="1"/>
  <c r="AP13" i="1" s="1"/>
  <c r="BP16" i="1"/>
  <c r="CG16" i="1"/>
  <c r="CX17" i="1"/>
  <c r="DA16" i="1"/>
  <c r="BS15" i="1"/>
  <c r="CJ15" i="1"/>
  <c r="BM15" i="1"/>
  <c r="CD15" i="1"/>
  <c r="CU16" i="1"/>
  <c r="AV12" i="1"/>
  <c r="AF12" i="1"/>
  <c r="AK12" i="1" s="1"/>
  <c r="AL12" i="1" s="1"/>
  <c r="AF13" i="1"/>
  <c r="AK13" i="1" s="1"/>
  <c r="AL13" i="1" s="1"/>
  <c r="AV13" i="1"/>
  <c r="BF13" i="1" s="1"/>
  <c r="BU15" i="1"/>
  <c r="CL15" i="1"/>
  <c r="DC16" i="1"/>
  <c r="BT18" i="1"/>
  <c r="DB19" i="1"/>
  <c r="CK18" i="1"/>
  <c r="CZ19" i="1"/>
  <c r="BR18" i="1"/>
  <c r="CI18" i="1"/>
  <c r="BQ15" i="1"/>
  <c r="CH15" i="1"/>
  <c r="CY16" i="1"/>
  <c r="CQ14" i="1"/>
  <c r="CR14" i="1" s="1"/>
  <c r="BA10" i="1"/>
  <c r="BB10" i="1"/>
  <c r="BE11" i="1"/>
  <c r="BD11" i="1" s="1"/>
  <c r="BC11" i="1" s="1"/>
  <c r="F11" i="1"/>
  <c r="BZ14" i="1"/>
  <c r="CA14" i="1" s="1"/>
  <c r="CE16" i="1" l="1"/>
  <c r="CV17" i="1"/>
  <c r="BN16" i="1"/>
  <c r="G24" i="1"/>
  <c r="DE17" i="1"/>
  <c r="CN16" i="1"/>
  <c r="BW16" i="1"/>
  <c r="CM16" i="1"/>
  <c r="DD17" i="1"/>
  <c r="BV16" i="1"/>
  <c r="CO18" i="1"/>
  <c r="DF19" i="1"/>
  <c r="BX18" i="1"/>
  <c r="DA17" i="1"/>
  <c r="CJ16" i="1"/>
  <c r="BS16" i="1"/>
  <c r="CW17" i="1"/>
  <c r="CF16" i="1"/>
  <c r="BO16" i="1"/>
  <c r="CX18" i="1"/>
  <c r="BP17" i="1"/>
  <c r="CG17" i="1"/>
  <c r="BE13" i="1"/>
  <c r="BD13" i="1" s="1"/>
  <c r="BC13" i="1" s="1"/>
  <c r="F13" i="1"/>
  <c r="CZ20" i="1"/>
  <c r="CZ21" i="1" s="1"/>
  <c r="BR19" i="1"/>
  <c r="CI19" i="1"/>
  <c r="Z14" i="1"/>
  <c r="AP14" i="1" s="1"/>
  <c r="BT19" i="1"/>
  <c r="DB20" i="1"/>
  <c r="DB21" i="1" s="1"/>
  <c r="CK19" i="1"/>
  <c r="CL16" i="1"/>
  <c r="DC17" i="1"/>
  <c r="BU16" i="1"/>
  <c r="CD16" i="1"/>
  <c r="CU17" i="1"/>
  <c r="BM16" i="1"/>
  <c r="BB11" i="1"/>
  <c r="BA11" i="1"/>
  <c r="BZ15" i="1"/>
  <c r="CA15" i="1" s="1"/>
  <c r="CH16" i="1"/>
  <c r="CY17" i="1"/>
  <c r="BQ16" i="1"/>
  <c r="BF12" i="1"/>
  <c r="CQ15" i="1"/>
  <c r="CR15" i="1" s="1"/>
  <c r="Z15" i="1" s="1"/>
  <c r="AP15" i="1" s="1"/>
  <c r="CJ17" i="1" l="1"/>
  <c r="DA18" i="1"/>
  <c r="BS17" i="1"/>
  <c r="G25" i="1"/>
  <c r="CI21" i="1"/>
  <c r="CZ22" i="1"/>
  <c r="BR21" i="1"/>
  <c r="CF17" i="1"/>
  <c r="CW18" i="1"/>
  <c r="BO17" i="1"/>
  <c r="CM17" i="1"/>
  <c r="DD18" i="1"/>
  <c r="BV17" i="1"/>
  <c r="BW17" i="1"/>
  <c r="CN17" i="1"/>
  <c r="DE18" i="1"/>
  <c r="BN17" i="1"/>
  <c r="CE17" i="1"/>
  <c r="CV18" i="1"/>
  <c r="CK21" i="1"/>
  <c r="BT21" i="1"/>
  <c r="DB22" i="1"/>
  <c r="BZ16" i="1"/>
  <c r="CA16" i="1" s="1"/>
  <c r="CG18" i="1"/>
  <c r="BP18" i="1"/>
  <c r="CX19" i="1"/>
  <c r="CO19" i="1"/>
  <c r="BX19" i="1"/>
  <c r="DF20" i="1"/>
  <c r="AV15" i="1"/>
  <c r="AF15" i="1"/>
  <c r="AK15" i="1" s="1"/>
  <c r="AL15" i="1" s="1"/>
  <c r="CU18" i="1"/>
  <c r="BM17" i="1"/>
  <c r="CD17" i="1"/>
  <c r="BE12" i="1"/>
  <c r="BD12" i="1" s="1"/>
  <c r="BC12" i="1" s="1"/>
  <c r="F12" i="1"/>
  <c r="CQ16" i="1"/>
  <c r="CR16" i="1" s="1"/>
  <c r="BT20" i="1"/>
  <c r="CK20" i="1"/>
  <c r="CI20" i="1"/>
  <c r="BR20" i="1"/>
  <c r="BB13" i="1"/>
  <c r="BA13" i="1"/>
  <c r="CY18" i="1"/>
  <c r="CH17" i="1"/>
  <c r="BQ17" i="1"/>
  <c r="AF14" i="1"/>
  <c r="AK14" i="1" s="1"/>
  <c r="AL14" i="1" s="1"/>
  <c r="AV14" i="1"/>
  <c r="DC18" i="1"/>
  <c r="BU17" i="1"/>
  <c r="CL17" i="1"/>
  <c r="Z16" i="1" l="1"/>
  <c r="AP16" i="1" s="1"/>
  <c r="BP19" i="1"/>
  <c r="CX20" i="1"/>
  <c r="CG19" i="1"/>
  <c r="DB23" i="1"/>
  <c r="CK22" i="1"/>
  <c r="BT22" i="1"/>
  <c r="BR22" i="1"/>
  <c r="CI22" i="1"/>
  <c r="CZ23" i="1"/>
  <c r="CE18" i="1"/>
  <c r="BN18" i="1"/>
  <c r="CV19" i="1"/>
  <c r="DF21" i="1"/>
  <c r="BX20" i="1"/>
  <c r="CO20" i="1"/>
  <c r="CF18" i="1"/>
  <c r="CW19" i="1"/>
  <c r="BO18" i="1"/>
  <c r="BS18" i="1"/>
  <c r="CJ18" i="1"/>
  <c r="DA19" i="1"/>
  <c r="G26" i="1"/>
  <c r="DE19" i="1"/>
  <c r="CN18" i="1"/>
  <c r="BW18" i="1"/>
  <c r="CM18" i="1"/>
  <c r="BV18" i="1"/>
  <c r="DD19" i="1"/>
  <c r="BZ17" i="1"/>
  <c r="CA17" i="1" s="1"/>
  <c r="BA12" i="1"/>
  <c r="BB12" i="1"/>
  <c r="CU19" i="1"/>
  <c r="BM18" i="1"/>
  <c r="CD18" i="1"/>
  <c r="DC19" i="1"/>
  <c r="BU18" i="1"/>
  <c r="CL18" i="1"/>
  <c r="BF14" i="1"/>
  <c r="CY19" i="1"/>
  <c r="BQ18" i="1"/>
  <c r="CH18" i="1"/>
  <c r="AF16" i="1"/>
  <c r="AK16" i="1" s="1"/>
  <c r="AL16" i="1" s="1"/>
  <c r="AV16" i="1"/>
  <c r="BF16" i="1" s="1"/>
  <c r="CQ17" i="1"/>
  <c r="CR17" i="1" s="1"/>
  <c r="BF15" i="1"/>
  <c r="BZ18" i="1" l="1"/>
  <c r="CA18" i="1" s="1"/>
  <c r="CX21" i="1"/>
  <c r="CG20" i="1"/>
  <c r="BP20" i="1"/>
  <c r="DA20" i="1"/>
  <c r="BS19" i="1"/>
  <c r="CJ19" i="1"/>
  <c r="CF19" i="1"/>
  <c r="BO19" i="1"/>
  <c r="CW20" i="1"/>
  <c r="BX21" i="1"/>
  <c r="DF22" i="1"/>
  <c r="CO21" i="1"/>
  <c r="BR23" i="1"/>
  <c r="CZ24" i="1"/>
  <c r="CI23" i="1"/>
  <c r="BV19" i="1"/>
  <c r="DD20" i="1"/>
  <c r="CM19" i="1"/>
  <c r="BW19" i="1"/>
  <c r="CN19" i="1"/>
  <c r="DE20" i="1"/>
  <c r="BN19" i="1"/>
  <c r="CV20" i="1"/>
  <c r="CE19" i="1"/>
  <c r="BT23" i="1"/>
  <c r="DB24" i="1"/>
  <c r="CK23" i="1"/>
  <c r="BQ19" i="1"/>
  <c r="CY20" i="1"/>
  <c r="CY21" i="1" s="1"/>
  <c r="CH19" i="1"/>
  <c r="BE14" i="1"/>
  <c r="BD14" i="1" s="1"/>
  <c r="BC14" i="1" s="1"/>
  <c r="F14" i="1"/>
  <c r="CQ18" i="1"/>
  <c r="CR18" i="1" s="1"/>
  <c r="Z18" i="1" s="1"/>
  <c r="AP18" i="1" s="1"/>
  <c r="BE16" i="1"/>
  <c r="BD16" i="1" s="1"/>
  <c r="BC16" i="1" s="1"/>
  <c r="F16" i="1"/>
  <c r="BU19" i="1"/>
  <c r="DC20" i="1"/>
  <c r="DC21" i="1" s="1"/>
  <c r="CL19" i="1"/>
  <c r="BE15" i="1"/>
  <c r="BD15" i="1" s="1"/>
  <c r="BC15" i="1" s="1"/>
  <c r="F15" i="1"/>
  <c r="Z17" i="1"/>
  <c r="AP17" i="1" s="1"/>
  <c r="BM19" i="1"/>
  <c r="CU20" i="1"/>
  <c r="CU21" i="1" s="1"/>
  <c r="CD19" i="1"/>
  <c r="CK24" i="1" l="1"/>
  <c r="DB25" i="1"/>
  <c r="BT24" i="1"/>
  <c r="BR24" i="1"/>
  <c r="CI24" i="1"/>
  <c r="CZ25" i="1"/>
  <c r="CL21" i="1"/>
  <c r="BU21" i="1"/>
  <c r="DC22" i="1"/>
  <c r="BQ21" i="1"/>
  <c r="CH21" i="1"/>
  <c r="CY22" i="1"/>
  <c r="DE21" i="1"/>
  <c r="BW20" i="1"/>
  <c r="CN20" i="1"/>
  <c r="DD21" i="1"/>
  <c r="CM20" i="1"/>
  <c r="BV20" i="1"/>
  <c r="CW21" i="1"/>
  <c r="BO20" i="1"/>
  <c r="CF20" i="1"/>
  <c r="CX22" i="1"/>
  <c r="CG21" i="1"/>
  <c r="BP21" i="1"/>
  <c r="DA21" i="1"/>
  <c r="CJ20" i="1"/>
  <c r="BS20" i="1"/>
  <c r="CD21" i="1"/>
  <c r="BM21" i="1"/>
  <c r="CU22" i="1"/>
  <c r="CV21" i="1"/>
  <c r="CE20" i="1"/>
  <c r="BN20" i="1"/>
  <c r="DF23" i="1"/>
  <c r="BX22" i="1"/>
  <c r="CO22" i="1"/>
  <c r="AF18" i="1"/>
  <c r="AK18" i="1" s="1"/>
  <c r="AL18" i="1" s="1"/>
  <c r="AV18" i="1"/>
  <c r="CD20" i="1"/>
  <c r="BM20" i="1"/>
  <c r="BB16" i="1"/>
  <c r="BA16" i="1"/>
  <c r="BZ19" i="1"/>
  <c r="CA19" i="1" s="1"/>
  <c r="CL20" i="1"/>
  <c r="BU20" i="1"/>
  <c r="AF17" i="1"/>
  <c r="AK17" i="1" s="1"/>
  <c r="AL17" i="1" s="1"/>
  <c r="AV17" i="1"/>
  <c r="BF17" i="1" s="1"/>
  <c r="CQ19" i="1"/>
  <c r="CR19" i="1" s="1"/>
  <c r="BA15" i="1"/>
  <c r="BB15" i="1"/>
  <c r="BB14" i="1"/>
  <c r="BA14" i="1"/>
  <c r="CH20" i="1"/>
  <c r="BQ20" i="1"/>
  <c r="DD22" i="1" l="1"/>
  <c r="CM21" i="1"/>
  <c r="BV21" i="1"/>
  <c r="CH22" i="1"/>
  <c r="BQ22" i="1"/>
  <c r="CY23" i="1"/>
  <c r="CE21" i="1"/>
  <c r="CQ21" i="1" s="1"/>
  <c r="CR21" i="1" s="1"/>
  <c r="CV22" i="1"/>
  <c r="BN21" i="1"/>
  <c r="CF21" i="1"/>
  <c r="CW22" i="1"/>
  <c r="BO21" i="1"/>
  <c r="BZ21" i="1" s="1"/>
  <c r="CA21" i="1" s="1"/>
  <c r="CO23" i="1"/>
  <c r="DF24" i="1"/>
  <c r="BX23" i="1"/>
  <c r="CD22" i="1"/>
  <c r="CU23" i="1"/>
  <c r="BM22" i="1"/>
  <c r="CX23" i="1"/>
  <c r="CG22" i="1"/>
  <c r="BP22" i="1"/>
  <c r="CI25" i="1"/>
  <c r="CZ26" i="1"/>
  <c r="BR25" i="1"/>
  <c r="DB26" i="1"/>
  <c r="CK25" i="1"/>
  <c r="BT25" i="1"/>
  <c r="CJ21" i="1"/>
  <c r="DA22" i="1"/>
  <c r="BS21" i="1"/>
  <c r="CN21" i="1"/>
  <c r="DE22" i="1"/>
  <c r="BW21" i="1"/>
  <c r="BU22" i="1"/>
  <c r="DC23" i="1"/>
  <c r="CL22" i="1"/>
  <c r="BZ20" i="1"/>
  <c r="CA20" i="1" s="1"/>
  <c r="CQ20" i="1"/>
  <c r="CR20" i="1" s="1"/>
  <c r="Z20" i="1" s="1"/>
  <c r="AP20" i="1" s="1"/>
  <c r="BE17" i="1"/>
  <c r="BD17" i="1" s="1"/>
  <c r="BC17" i="1" s="1"/>
  <c r="F17" i="1"/>
  <c r="Z19" i="1"/>
  <c r="AP19" i="1" s="1"/>
  <c r="BF18" i="1"/>
  <c r="Z21" i="1" l="1"/>
  <c r="AP21" i="1" s="1"/>
  <c r="BR26" i="1"/>
  <c r="CI26" i="1"/>
  <c r="CX24" i="1"/>
  <c r="CG23" i="1"/>
  <c r="BP23" i="1"/>
  <c r="CV23" i="1"/>
  <c r="CE22" i="1"/>
  <c r="CQ22" i="1" s="1"/>
  <c r="CR22" i="1" s="1"/>
  <c r="Z22" i="1" s="1"/>
  <c r="AP22" i="1" s="1"/>
  <c r="BN22" i="1"/>
  <c r="CJ22" i="1"/>
  <c r="BS22" i="1"/>
  <c r="DA23" i="1"/>
  <c r="DF25" i="1"/>
  <c r="CO24" i="1"/>
  <c r="BX24" i="1"/>
  <c r="CF22" i="1"/>
  <c r="CW23" i="1"/>
  <c r="BO22" i="1"/>
  <c r="BZ22" i="1" s="1"/>
  <c r="CA22" i="1" s="1"/>
  <c r="CN22" i="1"/>
  <c r="DE23" i="1"/>
  <c r="BW22" i="1"/>
  <c r="CK26" i="1"/>
  <c r="BT26" i="1"/>
  <c r="BM23" i="1"/>
  <c r="CU24" i="1"/>
  <c r="CD23" i="1"/>
  <c r="CY24" i="1"/>
  <c r="CH23" i="1"/>
  <c r="BQ23" i="1"/>
  <c r="CL23" i="1"/>
  <c r="BU23" i="1"/>
  <c r="DC24" i="1"/>
  <c r="CM22" i="1"/>
  <c r="DD23" i="1"/>
  <c r="BV22" i="1"/>
  <c r="BE18" i="1"/>
  <c r="BD18" i="1" s="1"/>
  <c r="BC18" i="1" s="1"/>
  <c r="F18" i="1"/>
  <c r="AV19" i="1"/>
  <c r="AF19" i="1"/>
  <c r="AK19" i="1" s="1"/>
  <c r="AL19" i="1" s="1"/>
  <c r="AF20" i="1"/>
  <c r="AK20" i="1" s="1"/>
  <c r="AL20" i="1" s="1"/>
  <c r="AV20" i="1"/>
  <c r="BA17" i="1"/>
  <c r="BB17" i="1"/>
  <c r="AF22" i="1" l="1"/>
  <c r="AK22" i="1" s="1"/>
  <c r="AL22" i="1" s="1"/>
  <c r="AV22" i="1"/>
  <c r="BF22" i="1" s="1"/>
  <c r="DD24" i="1"/>
  <c r="CM23" i="1"/>
  <c r="BV23" i="1"/>
  <c r="CH24" i="1"/>
  <c r="BQ24" i="1"/>
  <c r="CY25" i="1"/>
  <c r="DA24" i="1"/>
  <c r="CJ23" i="1"/>
  <c r="BS23" i="1"/>
  <c r="CX25" i="1"/>
  <c r="CG24" i="1"/>
  <c r="BP24" i="1"/>
  <c r="CE23" i="1"/>
  <c r="CQ23" i="1" s="1"/>
  <c r="CR23" i="1" s="1"/>
  <c r="CV24" i="1"/>
  <c r="BN23" i="1"/>
  <c r="CD24" i="1"/>
  <c r="BM24" i="1"/>
  <c r="CU25" i="1"/>
  <c r="CW24" i="1"/>
  <c r="BO23" i="1"/>
  <c r="CF23" i="1"/>
  <c r="DF26" i="1"/>
  <c r="CO25" i="1"/>
  <c r="BX25" i="1"/>
  <c r="CL24" i="1"/>
  <c r="DC25" i="1"/>
  <c r="BU24" i="1"/>
  <c r="BZ23" i="1"/>
  <c r="CA23" i="1" s="1"/>
  <c r="DE24" i="1"/>
  <c r="CN23" i="1"/>
  <c r="BW23" i="1"/>
  <c r="AV21" i="1"/>
  <c r="AF21" i="1"/>
  <c r="AK21" i="1" s="1"/>
  <c r="AL21" i="1" s="1"/>
  <c r="BF19" i="1"/>
  <c r="BF20" i="1"/>
  <c r="BA18" i="1"/>
  <c r="BB18" i="1"/>
  <c r="DE25" i="1" l="1"/>
  <c r="CN24" i="1"/>
  <c r="BW24" i="1"/>
  <c r="Z23" i="1"/>
  <c r="AP23" i="1" s="1"/>
  <c r="CW25" i="1"/>
  <c r="CF24" i="1"/>
  <c r="BO24" i="1"/>
  <c r="BE22" i="1"/>
  <c r="BD22" i="1" s="1"/>
  <c r="BC22" i="1" s="1"/>
  <c r="F22" i="1" s="1"/>
  <c r="CX26" i="1"/>
  <c r="BP25" i="1"/>
  <c r="CG25" i="1"/>
  <c r="CH25" i="1"/>
  <c r="BQ25" i="1"/>
  <c r="CY26" i="1"/>
  <c r="BF21" i="1"/>
  <c r="CM24" i="1"/>
  <c r="DD25" i="1"/>
  <c r="BV24" i="1"/>
  <c r="DC26" i="1"/>
  <c r="BU25" i="1"/>
  <c r="CL25" i="1"/>
  <c r="BX26" i="1"/>
  <c r="CO26" i="1"/>
  <c r="BM25" i="1"/>
  <c r="CD25" i="1"/>
  <c r="CU26" i="1"/>
  <c r="CV25" i="1"/>
  <c r="CE24" i="1"/>
  <c r="CQ24" i="1" s="1"/>
  <c r="CR24" i="1" s="1"/>
  <c r="BN24" i="1"/>
  <c r="BZ24" i="1" s="1"/>
  <c r="CA24" i="1" s="1"/>
  <c r="BS24" i="1"/>
  <c r="CJ24" i="1"/>
  <c r="DA25" i="1"/>
  <c r="BE20" i="1"/>
  <c r="BD20" i="1" s="1"/>
  <c r="BC20" i="1" s="1"/>
  <c r="F20" i="1"/>
  <c r="BE19" i="1"/>
  <c r="BD19" i="1" s="1"/>
  <c r="BC19" i="1" s="1"/>
  <c r="F19" i="1" s="1"/>
  <c r="Z24" i="1" l="1"/>
  <c r="AP24" i="1" s="1"/>
  <c r="CG26" i="1"/>
  <c r="BP26" i="1"/>
  <c r="BO25" i="1"/>
  <c r="CW26" i="1"/>
  <c r="CF25" i="1"/>
  <c r="CE25" i="1"/>
  <c r="CQ25" i="1" s="1"/>
  <c r="CR25" i="1" s="1"/>
  <c r="Z25" i="1" s="1"/>
  <c r="AP25" i="1" s="1"/>
  <c r="CV26" i="1"/>
  <c r="BN25" i="1"/>
  <c r="BZ25" i="1" s="1"/>
  <c r="CA25" i="1" s="1"/>
  <c r="BE21" i="1"/>
  <c r="BD21" i="1" s="1"/>
  <c r="BC21" i="1" s="1"/>
  <c r="F21" i="1"/>
  <c r="BA22" i="1"/>
  <c r="BB22" i="1"/>
  <c r="CM25" i="1"/>
  <c r="BV25" i="1"/>
  <c r="DD26" i="1"/>
  <c r="BS25" i="1"/>
  <c r="CJ25" i="1"/>
  <c r="DA26" i="1"/>
  <c r="BU26" i="1"/>
  <c r="CL26" i="1"/>
  <c r="BM26" i="1"/>
  <c r="CD26" i="1"/>
  <c r="CH26" i="1"/>
  <c r="BQ26" i="1"/>
  <c r="AF23" i="1"/>
  <c r="AK23" i="1" s="1"/>
  <c r="AL23" i="1" s="1"/>
  <c r="AV23" i="1"/>
  <c r="BW25" i="1"/>
  <c r="CN25" i="1"/>
  <c r="DE26" i="1"/>
  <c r="BA19" i="1"/>
  <c r="BB19" i="1"/>
  <c r="BB20" i="1"/>
  <c r="BA20" i="1"/>
  <c r="AV25" i="1" l="1"/>
  <c r="AF25" i="1"/>
  <c r="AK25" i="1" s="1"/>
  <c r="AL25" i="1" s="1"/>
  <c r="BB21" i="1"/>
  <c r="BA21" i="1"/>
  <c r="BV26" i="1"/>
  <c r="CM26" i="1"/>
  <c r="BN26" i="1"/>
  <c r="CE26" i="1"/>
  <c r="CQ26" i="1" s="1"/>
  <c r="CR26" i="1" s="1"/>
  <c r="CN26" i="1"/>
  <c r="BW26" i="1"/>
  <c r="CF26" i="1"/>
  <c r="BO26" i="1"/>
  <c r="BF23" i="1"/>
  <c r="BS26" i="1"/>
  <c r="BZ26" i="1" s="1"/>
  <c r="CA26" i="1" s="1"/>
  <c r="CJ26" i="1"/>
  <c r="AF24" i="1"/>
  <c r="AK24" i="1" s="1"/>
  <c r="AL24" i="1" s="1"/>
  <c r="AV24" i="1"/>
  <c r="BF24" i="1" s="1"/>
  <c r="Z26" i="1" l="1"/>
  <c r="AP26" i="1" s="1"/>
  <c r="BE24" i="1"/>
  <c r="BD24" i="1" s="1"/>
  <c r="BC24" i="1" s="1"/>
  <c r="F24" i="1"/>
  <c r="BE23" i="1"/>
  <c r="BD23" i="1" s="1"/>
  <c r="BC23" i="1" s="1"/>
  <c r="F23" i="1" s="1"/>
  <c r="BF25" i="1"/>
  <c r="BE25" i="1" l="1"/>
  <c r="BD25" i="1" s="1"/>
  <c r="BC25" i="1" s="1"/>
  <c r="F25" i="1"/>
  <c r="BA24" i="1"/>
  <c r="BB24" i="1"/>
  <c r="BB23" i="1"/>
  <c r="BA23" i="1"/>
  <c r="AF26" i="1"/>
  <c r="AK26" i="1" s="1"/>
  <c r="AL26" i="1" s="1"/>
  <c r="AV26" i="1"/>
  <c r="BF26" i="1" l="1"/>
  <c r="BB25" i="1"/>
  <c r="BA25" i="1"/>
  <c r="BE26" i="1" l="1"/>
  <c r="BD26" i="1" s="1"/>
  <c r="BC26" i="1" s="1"/>
  <c r="F26" i="1" s="1"/>
  <c r="BA26" i="1" l="1"/>
  <c r="BB26" i="1"/>
</calcChain>
</file>

<file path=xl/comments1.xml><?xml version="1.0" encoding="utf-8"?>
<comments xmlns="http://schemas.openxmlformats.org/spreadsheetml/2006/main">
  <authors>
    <author>Andrés Bernárdez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Andrés Bernárdez:</t>
        </r>
        <r>
          <rPr>
            <sz val="9"/>
            <color indexed="81"/>
            <rFont val="Tahoma"/>
            <charset val="1"/>
          </rPr>
          <t xml:space="preserve">
La fecha fin junto con la hora fin debe ser igual o mayor a fecha ini junto a hora ini
</t>
        </r>
      </text>
    </comment>
  </commentList>
</comments>
</file>

<file path=xl/sharedStrings.xml><?xml version="1.0" encoding="utf-8"?>
<sst xmlns="http://schemas.openxmlformats.org/spreadsheetml/2006/main" count="89" uniqueCount="71">
  <si>
    <t>Fecha ini</t>
  </si>
  <si>
    <t>Hora ini</t>
  </si>
  <si>
    <t>Fecha fin</t>
  </si>
  <si>
    <t>hora fin</t>
  </si>
  <si>
    <t>dia ini</t>
  </si>
  <si>
    <t>mes ini</t>
  </si>
  <si>
    <t>año ini</t>
  </si>
  <si>
    <t>hora ini</t>
  </si>
  <si>
    <t>minuto ini</t>
  </si>
  <si>
    <t>segundos ini</t>
  </si>
  <si>
    <t>Diferencia de años</t>
  </si>
  <si>
    <t>Diferencia de meses</t>
  </si>
  <si>
    <t>Diferencia de horas</t>
  </si>
  <si>
    <t>Diferencia de minutos</t>
  </si>
  <si>
    <t>Diferencia de segundos</t>
  </si>
  <si>
    <t>dia fin</t>
  </si>
  <si>
    <t>mes fin</t>
  </si>
  <si>
    <t>año fin</t>
  </si>
  <si>
    <t>minuto fin</t>
  </si>
  <si>
    <t>segundos fin</t>
  </si>
  <si>
    <t>NUMEROS FINALES</t>
  </si>
  <si>
    <t>DIFERENCIA AJUSTADA SIN NEGATIVOS</t>
  </si>
  <si>
    <t>Años Positivo?</t>
  </si>
  <si>
    <t>Meses  Positivo?</t>
  </si>
  <si>
    <t>Días  Positivo?</t>
  </si>
  <si>
    <t>Horas  Positivo?</t>
  </si>
  <si>
    <t>Minutos  Positivo?</t>
  </si>
  <si>
    <t>Segundos  Positivo?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</si>
  <si>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</si>
  <si>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</si>
  <si>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</si>
  <si>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</si>
  <si>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</si>
  <si>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</si>
  <si>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</si>
  <si>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</si>
  <si>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</si>
  <si>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</si>
  <si>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</si>
  <si>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</si>
  <si>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días del año pasaod ini</t>
  </si>
  <si>
    <t>año biciesto</t>
  </si>
  <si>
    <t>después febrero?</t>
  </si>
  <si>
    <t>días del año pasaod fin</t>
  </si>
  <si>
    <t>días pasados total</t>
  </si>
  <si>
    <t>días pasados hasta ultimo mes</t>
  </si>
  <si>
    <t>DíaTranscurridos</t>
  </si>
  <si>
    <t>Años transcurridos</t>
  </si>
  <si>
    <t>Horas  Transcurridas</t>
  </si>
  <si>
    <t>Minutos  transcurridos</t>
  </si>
  <si>
    <t>Segundos  transcurridos</t>
  </si>
  <si>
    <t>Tiempo transcurrido en…</t>
  </si>
  <si>
    <t>Días Totales</t>
  </si>
  <si>
    <t>Horas Totales</t>
  </si>
  <si>
    <t>Minutos Totales</t>
  </si>
  <si>
    <t>Segundos Totales</t>
  </si>
  <si>
    <t>Cantidad de 29 de febreros entre ambos años</t>
  </si>
  <si>
    <t>diferencia días - 29 febreros</t>
  </si>
  <si>
    <t>Diferencia días mensuales</t>
  </si>
  <si>
    <t>Diferencia de dias anuales</t>
  </si>
  <si>
    <t>Meses Totales</t>
  </si>
  <si>
    <t>Años Totales</t>
  </si>
  <si>
    <t>Opción seleccionada</t>
  </si>
  <si>
    <t>Validación de entrada</t>
  </si>
  <si>
    <t>Numero de mes</t>
  </si>
  <si>
    <t>Acumulación de días en el mes x:</t>
  </si>
  <si>
    <t>MOTOR INTERNO: NO MODIFIQUE ESTO!!!</t>
  </si>
  <si>
    <t>ENTRADA: COMPLETE AQUí</t>
  </si>
  <si>
    <t>SALIDA</t>
  </si>
  <si>
    <t>SELECCIONE OPCION</t>
  </si>
  <si>
    <t>Excel Creado Por Andrés Hugo Bernárdez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</si>
</sst>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/>
    <xf numFmtId="21" fontId="0" fillId="0" borderId="0" xfId="0" applyNumberFormat="1" applyFont="1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0" fillId="2" borderId="0" xfId="0" applyFill="1" applyBorder="1"/>
    <xf numFmtId="0" fontId="0" fillId="2" borderId="0" xfId="0" applyFont="1" applyFill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2" borderId="0" xfId="0" applyFont="1" applyFill="1" applyBorder="1"/>
    <xf numFmtId="0" fontId="0" fillId="2" borderId="7" xfId="0" applyFont="1" applyFill="1" applyBorder="1"/>
    <xf numFmtId="0" fontId="0" fillId="2" borderId="0" xfId="0" applyFill="1"/>
    <xf numFmtId="21" fontId="0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3" borderId="20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8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12" xfId="0" applyFill="1" applyBorder="1"/>
    <xf numFmtId="0" fontId="0" fillId="2" borderId="10" xfId="0" applyFill="1" applyBorder="1"/>
    <xf numFmtId="0" fontId="0" fillId="2" borderId="17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9" xfId="0" applyFill="1" applyBorder="1"/>
    <xf numFmtId="0" fontId="0" fillId="2" borderId="18" xfId="0" applyFont="1" applyFill="1" applyBorder="1"/>
    <xf numFmtId="0" fontId="0" fillId="4" borderId="20" xfId="0" applyFill="1" applyBorder="1"/>
    <xf numFmtId="14" fontId="0" fillId="4" borderId="20" xfId="0" applyNumberFormat="1" applyFont="1" applyFill="1" applyBorder="1"/>
    <xf numFmtId="21" fontId="0" fillId="4" borderId="20" xfId="0" applyNumberFormat="1" applyFont="1" applyFill="1" applyBorder="1"/>
    <xf numFmtId="21" fontId="0" fillId="4" borderId="11" xfId="0" applyNumberFormat="1" applyFont="1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4" fillId="2" borderId="0" xfId="0" applyFont="1" applyFill="1"/>
    <xf numFmtId="0" fontId="0" fillId="3" borderId="11" xfId="0" applyFill="1" applyBorder="1"/>
    <xf numFmtId="0" fontId="0" fillId="3" borderId="29" xfId="0" applyFill="1" applyBorder="1"/>
    <xf numFmtId="0" fontId="4" fillId="2" borderId="30" xfId="0" applyFont="1" applyFill="1" applyBorder="1"/>
    <xf numFmtId="0" fontId="1" fillId="5" borderId="12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2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781050</xdr:colOff>
      <xdr:row>6</xdr:row>
      <xdr:rowOff>57149</xdr:rowOff>
    </xdr:from>
    <xdr:to>
      <xdr:col>14</xdr:col>
      <xdr:colOff>238125</xdr:colOff>
      <xdr:row>23</xdr:row>
      <xdr:rowOff>76200</xdr:rowOff>
    </xdr:to>
    <xdr:grpSp>
      <xdr:nvGrpSpPr>
        <xdr:cNvPr id="4" name="Grupo 3"/>
        <xdr:cNvGrpSpPr/>
      </xdr:nvGrpSpPr>
      <xdr:grpSpPr>
        <a:xfrm>
          <a:off x="8124825" y="1219199"/>
          <a:ext cx="4086225" cy="3257551"/>
          <a:chOff x="7743825" y="1428749"/>
          <a:chExt cx="4086225" cy="2905125"/>
        </a:xfrm>
      </xdr:grpSpPr>
      <xdr:sp macro="" textlink="">
        <xdr:nvSpPr>
          <xdr:cNvPr id="2" name="CuadroTexto 1"/>
          <xdr:cNvSpPr txBox="1"/>
        </xdr:nvSpPr>
        <xdr:spPr>
          <a:xfrm>
            <a:off x="7743825" y="1428749"/>
            <a:ext cx="4086225" cy="2905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100"/>
              <a:t>NOTA:</a:t>
            </a:r>
          </a:p>
          <a:p>
            <a:endParaRPr lang="es-AR" sz="1100"/>
          </a:p>
          <a:p>
            <a:r>
              <a:rPr lang="es-AR" sz="1100"/>
              <a:t>Para</a:t>
            </a:r>
            <a:r>
              <a:rPr lang="es-AR" sz="1100" baseline="0"/>
              <a:t> agrandar la cantidad de filas simplemente seleccione filas completas y arrastre desde el cuadro de autocompletar</a:t>
            </a:r>
          </a:p>
          <a:p>
            <a:endParaRPr lang="es-AR" sz="1100" baseline="0"/>
          </a:p>
          <a:p>
            <a:endParaRPr lang="es-AR" sz="1100" baseline="0"/>
          </a:p>
          <a:p>
            <a:endParaRPr lang="es-AR" sz="1100" baseline="0"/>
          </a:p>
          <a:p>
            <a:endParaRPr lang="es-AR" sz="1100" baseline="0"/>
          </a:p>
          <a:p>
            <a:endParaRPr lang="es-AR" sz="1100" baseline="0"/>
          </a:p>
          <a:p>
            <a:endParaRPr lang="es-AR" sz="1100" baseline="0"/>
          </a:p>
          <a:p>
            <a:endParaRPr lang="es-AR" sz="1100" baseline="0"/>
          </a:p>
          <a:p>
            <a:endParaRPr lang="es-AR" sz="1100" baseline="0"/>
          </a:p>
          <a:p>
            <a:endParaRPr lang="es-AR" sz="1100" baseline="0"/>
          </a:p>
          <a:p>
            <a:endParaRPr lang="es-AR" sz="1100" baseline="0"/>
          </a:p>
          <a:p>
            <a:r>
              <a:rPr lang="es-AR" sz="1100" baseline="0"/>
              <a:t>Tenga en cuenta que entre más filas, más espacio requerirá el archivo. </a:t>
            </a:r>
          </a:p>
          <a:p>
            <a:endParaRPr lang="es-AR" sz="1100" baseline="0"/>
          </a:p>
          <a:p>
            <a:r>
              <a:rPr lang="es-AR" sz="1100" baseline="0"/>
              <a:t>EXCEL CREADO POR ANDRÉS HUGO BERNÁRDEZ</a:t>
            </a:r>
          </a:p>
          <a:p>
            <a:endParaRPr lang="es-AR" sz="1100"/>
          </a:p>
        </xdr:txBody>
      </xdr:sp>
      <xdr:pic>
        <xdr:nvPicPr>
          <xdr:cNvPr id="3" name="Imagen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43875" y="2371725"/>
            <a:ext cx="3181350" cy="111269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048576"/>
  <sheetViews>
    <sheetView tabSelected="1" topLeftCell="A3" zoomScaleNormal="100" workbookViewId="0">
      <selection activeCell="D7" sqref="D7"/>
    </sheetView>
  </sheetViews>
  <sheetFormatPr baseColWidth="10" defaultRowHeight="15" x14ac:dyDescent="0.25"/>
  <cols>
    <col min="1" max="1" width="14.140625" style="38" customWidth="1"/>
    <col min="2" max="2" width="11.42578125" style="38"/>
    <col min="3" max="3" width="13.7109375" style="38" customWidth="1"/>
    <col min="4" max="4" width="11.42578125" style="38"/>
    <col min="6" max="6" width="20.42578125" style="18" customWidth="1"/>
    <col min="7" max="7" width="21" style="2" customWidth="1"/>
    <col min="8" max="8" width="6.5703125" style="2" customWidth="1"/>
    <col min="9" max="9" width="12.28515625" style="14" customWidth="1"/>
    <col min="10" max="22" width="11.42578125" style="14"/>
    <col min="23" max="23" width="21" style="14" customWidth="1"/>
    <col min="24" max="24" width="21.85546875" style="14" customWidth="1"/>
    <col min="25" max="25" width="24.28515625" style="14" customWidth="1"/>
    <col min="26" max="26" width="26.7109375" style="14" customWidth="1"/>
    <col min="27" max="27" width="19.42578125" style="14" customWidth="1"/>
    <col min="28" max="28" width="21.140625" style="14" customWidth="1"/>
    <col min="29" max="30" width="22.85546875" style="14" customWidth="1"/>
    <col min="31" max="31" width="8.85546875" style="19" customWidth="1"/>
    <col min="32" max="36" width="8.85546875" style="14" customWidth="1"/>
    <col min="37" max="37" width="8.85546875" style="19" customWidth="1"/>
    <col min="38" max="38" width="18" style="20" customWidth="1"/>
    <col min="39" max="39" width="8.85546875" style="14" customWidth="1"/>
    <col min="40" max="43" width="14.7109375" style="14" customWidth="1"/>
    <col min="44" max="46" width="15" style="14" customWidth="1"/>
    <col min="47" max="47" width="17" style="21" customWidth="1"/>
    <col min="48" max="48" width="16.5703125" style="7" customWidth="1"/>
    <col min="49" max="49" width="20.140625" style="7" customWidth="1"/>
    <col min="50" max="50" width="21.28515625" style="7" customWidth="1"/>
    <col min="51" max="51" width="22.7109375" style="22" customWidth="1"/>
    <col min="52" max="52" width="11.42578125" style="14"/>
    <col min="53" max="57" width="14.85546875" style="14" customWidth="1"/>
    <col min="58" max="58" width="19.28515625" style="14" customWidth="1"/>
    <col min="59" max="59" width="29" style="14" customWidth="1"/>
    <col min="60" max="60" width="43" style="14" customWidth="1"/>
    <col min="61" max="62" width="24.85546875" style="14" customWidth="1"/>
    <col min="63" max="64" width="11.42578125" style="14"/>
    <col min="65" max="75" width="7" style="14" customWidth="1"/>
    <col min="76" max="76" width="8" style="14" customWidth="1"/>
    <col min="77" max="77" width="16.7109375" style="14" customWidth="1"/>
    <col min="78" max="78" width="33.85546875" style="14" customWidth="1"/>
    <col min="79" max="79" width="19.140625" style="14" customWidth="1"/>
    <col min="80" max="98" width="11.42578125" style="14"/>
    <col min="99" max="99" width="11.42578125" style="19"/>
    <col min="100" max="109" width="11.42578125" style="7"/>
    <col min="110" max="110" width="11.42578125" style="23"/>
    <col min="111" max="111" width="11.42578125" style="14"/>
    <col min="112" max="112" width="11.42578125" style="19"/>
    <col min="113" max="122" width="11.42578125" style="7"/>
    <col min="123" max="123" width="11.42578125" style="23"/>
  </cols>
  <sheetData>
    <row r="1" spans="1:125" ht="15.75" thickBot="1" x14ac:dyDescent="0.3">
      <c r="A1" s="50" t="s">
        <v>67</v>
      </c>
      <c r="B1" s="51"/>
      <c r="C1" s="51"/>
      <c r="D1" s="52"/>
      <c r="F1" s="56" t="s">
        <v>68</v>
      </c>
      <c r="G1" s="57"/>
      <c r="I1" s="45" t="s">
        <v>66</v>
      </c>
      <c r="J1" s="45"/>
      <c r="K1" s="45"/>
      <c r="L1" s="45"/>
      <c r="BM1" s="14" t="s">
        <v>40</v>
      </c>
      <c r="CD1" s="14" t="s">
        <v>43</v>
      </c>
    </row>
    <row r="2" spans="1:125" x14ac:dyDescent="0.25">
      <c r="A2" s="53"/>
      <c r="B2" s="54"/>
      <c r="C2" s="54"/>
      <c r="D2" s="55"/>
      <c r="F2" s="47" t="s">
        <v>69</v>
      </c>
      <c r="G2" s="2" t="s">
        <v>62</v>
      </c>
      <c r="AE2" s="19" t="s">
        <v>63</v>
      </c>
      <c r="AN2" s="14" t="s">
        <v>21</v>
      </c>
      <c r="AU2" s="24" t="s">
        <v>20</v>
      </c>
      <c r="AV2" s="25"/>
      <c r="AW2" s="25"/>
      <c r="AX2" s="25"/>
      <c r="AY2" s="26"/>
      <c r="BA2" s="27" t="s">
        <v>51</v>
      </c>
      <c r="BB2" s="25"/>
      <c r="BC2" s="25"/>
      <c r="BD2" s="25"/>
      <c r="BE2" s="25"/>
      <c r="BF2" s="28"/>
      <c r="CU2" s="19" t="s">
        <v>64</v>
      </c>
      <c r="DG2" s="7"/>
      <c r="DH2" s="19" t="s">
        <v>65</v>
      </c>
      <c r="DT2" s="1"/>
      <c r="DU2" s="1"/>
    </row>
    <row r="3" spans="1:125" s="5" customFormat="1" ht="15.75" thickBot="1" x14ac:dyDescent="0.3">
      <c r="A3" s="42" t="s">
        <v>0</v>
      </c>
      <c r="B3" s="43" t="s">
        <v>1</v>
      </c>
      <c r="C3" s="43" t="s">
        <v>2</v>
      </c>
      <c r="D3" s="44" t="s">
        <v>3</v>
      </c>
      <c r="F3" s="48" t="s">
        <v>52</v>
      </c>
      <c r="G3" s="49" t="str">
        <f>F3</f>
        <v>Días Totales</v>
      </c>
      <c r="H3" s="6"/>
      <c r="I3" s="29" t="s">
        <v>6</v>
      </c>
      <c r="J3" s="29" t="s">
        <v>5</v>
      </c>
      <c r="K3" s="29" t="s">
        <v>4</v>
      </c>
      <c r="L3" s="29" t="s">
        <v>7</v>
      </c>
      <c r="M3" s="29" t="s">
        <v>8</v>
      </c>
      <c r="N3" s="29" t="s">
        <v>9</v>
      </c>
      <c r="O3" s="29"/>
      <c r="P3" s="29" t="s">
        <v>17</v>
      </c>
      <c r="Q3" s="29" t="s">
        <v>16</v>
      </c>
      <c r="R3" s="29" t="s">
        <v>15</v>
      </c>
      <c r="S3" s="29" t="s">
        <v>3</v>
      </c>
      <c r="T3" s="29" t="s">
        <v>18</v>
      </c>
      <c r="U3" s="29" t="s">
        <v>19</v>
      </c>
      <c r="V3" s="29"/>
      <c r="W3" s="29" t="s">
        <v>10</v>
      </c>
      <c r="X3" s="29" t="s">
        <v>11</v>
      </c>
      <c r="Y3" s="29" t="s">
        <v>58</v>
      </c>
      <c r="Z3" s="29" t="s">
        <v>59</v>
      </c>
      <c r="AA3" s="29" t="s">
        <v>12</v>
      </c>
      <c r="AB3" s="29" t="s">
        <v>13</v>
      </c>
      <c r="AC3" s="29" t="s">
        <v>14</v>
      </c>
      <c r="AD3" s="29"/>
      <c r="AE3" s="30"/>
      <c r="AF3" s="29"/>
      <c r="AG3" s="29"/>
      <c r="AH3" s="29"/>
      <c r="AI3" s="29"/>
      <c r="AJ3" s="29"/>
      <c r="AK3" s="30"/>
      <c r="AL3" s="31"/>
      <c r="AM3" s="29"/>
      <c r="AN3" s="29" t="s">
        <v>22</v>
      </c>
      <c r="AO3" s="29" t="s">
        <v>23</v>
      </c>
      <c r="AP3" s="29" t="s">
        <v>24</v>
      </c>
      <c r="AQ3" s="29" t="s">
        <v>25</v>
      </c>
      <c r="AR3" s="29" t="s">
        <v>26</v>
      </c>
      <c r="AS3" s="29" t="s">
        <v>27</v>
      </c>
      <c r="AT3" s="29"/>
      <c r="AU3" s="32" t="s">
        <v>47</v>
      </c>
      <c r="AV3" s="29" t="s">
        <v>46</v>
      </c>
      <c r="AW3" s="29" t="s">
        <v>48</v>
      </c>
      <c r="AX3" s="29" t="s">
        <v>49</v>
      </c>
      <c r="AY3" s="33" t="s">
        <v>50</v>
      </c>
      <c r="AZ3" s="29"/>
      <c r="BA3" s="34" t="s">
        <v>61</v>
      </c>
      <c r="BB3" s="29" t="s">
        <v>60</v>
      </c>
      <c r="BC3" s="29" t="s">
        <v>52</v>
      </c>
      <c r="BD3" s="29" t="s">
        <v>53</v>
      </c>
      <c r="BE3" s="29" t="s">
        <v>54</v>
      </c>
      <c r="BF3" s="35" t="s">
        <v>55</v>
      </c>
      <c r="BG3" s="29"/>
      <c r="BH3" s="29" t="s">
        <v>56</v>
      </c>
      <c r="BI3" s="29" t="s">
        <v>57</v>
      </c>
      <c r="BJ3" s="29"/>
      <c r="BK3" s="29"/>
      <c r="BL3" s="29" t="s">
        <v>41</v>
      </c>
      <c r="BM3" s="29" t="s">
        <v>28</v>
      </c>
      <c r="BN3" s="29" t="s">
        <v>29</v>
      </c>
      <c r="BO3" s="29" t="s">
        <v>30</v>
      </c>
      <c r="BP3" s="29" t="s">
        <v>31</v>
      </c>
      <c r="BQ3" s="29" t="s">
        <v>32</v>
      </c>
      <c r="BR3" s="29" t="s">
        <v>33</v>
      </c>
      <c r="BS3" s="29" t="s">
        <v>34</v>
      </c>
      <c r="BT3" s="29" t="s">
        <v>35</v>
      </c>
      <c r="BU3" s="29" t="s">
        <v>36</v>
      </c>
      <c r="BV3" s="29" t="s">
        <v>37</v>
      </c>
      <c r="BW3" s="29" t="s">
        <v>38</v>
      </c>
      <c r="BX3" s="29" t="s">
        <v>39</v>
      </c>
      <c r="BY3" s="29" t="s">
        <v>42</v>
      </c>
      <c r="BZ3" s="29" t="s">
        <v>45</v>
      </c>
      <c r="CA3" s="29" t="s">
        <v>44</v>
      </c>
      <c r="CB3" s="29"/>
      <c r="CC3" s="29" t="s">
        <v>41</v>
      </c>
      <c r="CD3" s="29" t="s">
        <v>28</v>
      </c>
      <c r="CE3" s="29" t="s">
        <v>29</v>
      </c>
      <c r="CF3" s="29" t="s">
        <v>30</v>
      </c>
      <c r="CG3" s="29" t="s">
        <v>31</v>
      </c>
      <c r="CH3" s="29" t="s">
        <v>32</v>
      </c>
      <c r="CI3" s="29" t="s">
        <v>33</v>
      </c>
      <c r="CJ3" s="29" t="s">
        <v>34</v>
      </c>
      <c r="CK3" s="29" t="s">
        <v>35</v>
      </c>
      <c r="CL3" s="29" t="s">
        <v>36</v>
      </c>
      <c r="CM3" s="29" t="s">
        <v>37</v>
      </c>
      <c r="CN3" s="29" t="s">
        <v>38</v>
      </c>
      <c r="CO3" s="29" t="s">
        <v>39</v>
      </c>
      <c r="CP3" s="29" t="s">
        <v>42</v>
      </c>
      <c r="CQ3" s="29" t="s">
        <v>45</v>
      </c>
      <c r="CR3" s="29" t="s">
        <v>44</v>
      </c>
      <c r="CS3" s="29"/>
      <c r="CT3" s="29"/>
      <c r="CU3" s="30">
        <v>1</v>
      </c>
      <c r="CV3" s="29">
        <v>2</v>
      </c>
      <c r="CW3" s="29">
        <v>3</v>
      </c>
      <c r="CX3" s="29">
        <v>4</v>
      </c>
      <c r="CY3" s="29">
        <v>5</v>
      </c>
      <c r="CZ3" s="29">
        <v>6</v>
      </c>
      <c r="DA3" s="29">
        <v>7</v>
      </c>
      <c r="DB3" s="29">
        <v>8</v>
      </c>
      <c r="DC3" s="29">
        <v>9</v>
      </c>
      <c r="DD3" s="29">
        <v>10</v>
      </c>
      <c r="DE3" s="29">
        <v>11</v>
      </c>
      <c r="DF3" s="36">
        <v>12</v>
      </c>
      <c r="DG3" s="29"/>
      <c r="DH3" s="30">
        <v>0</v>
      </c>
      <c r="DI3" s="29">
        <v>31</v>
      </c>
      <c r="DJ3" s="29">
        <v>59</v>
      </c>
      <c r="DK3" s="29">
        <v>90</v>
      </c>
      <c r="DL3" s="29">
        <v>120</v>
      </c>
      <c r="DM3" s="29">
        <v>151</v>
      </c>
      <c r="DN3" s="29">
        <v>181</v>
      </c>
      <c r="DO3" s="29">
        <v>212</v>
      </c>
      <c r="DP3" s="29">
        <v>243</v>
      </c>
      <c r="DQ3" s="29">
        <v>273</v>
      </c>
      <c r="DR3" s="29">
        <v>304</v>
      </c>
      <c r="DS3" s="36">
        <v>334</v>
      </c>
    </row>
    <row r="4" spans="1:125" s="3" customFormat="1" x14ac:dyDescent="0.25">
      <c r="A4" s="39">
        <v>37125</v>
      </c>
      <c r="B4" s="41">
        <v>0</v>
      </c>
      <c r="C4" s="39">
        <v>40343</v>
      </c>
      <c r="D4" s="41">
        <v>0</v>
      </c>
      <c r="E4" s="4"/>
      <c r="F4" s="46">
        <f>IF(EXACT(G4,"Segundos Totales"),BF4,IF(EXACT(G4,"Minutos Totales"),BE4,IF(EXACT(G4,"Horas Totales"),BD4,IF(EXACT(G4,"Días Totales"),BC4,IF(EXACT(G4,"Meses Totales"),BB4,IF(EXACT(G4,"Años Totales"),BA4,"Opción No Válida"))))))</f>
        <v>3218</v>
      </c>
      <c r="G4" s="2" t="str">
        <f>G3</f>
        <v>Días Totales</v>
      </c>
      <c r="H4" s="2"/>
      <c r="I4" s="8">
        <f>YEAR(A4)</f>
        <v>2001</v>
      </c>
      <c r="J4" s="8">
        <f>MONTH(A4)</f>
        <v>8</v>
      </c>
      <c r="K4" s="8">
        <f>DAY(A4)</f>
        <v>22</v>
      </c>
      <c r="L4" s="8">
        <f>HOUR(B4)</f>
        <v>0</v>
      </c>
      <c r="M4" s="8">
        <f>MINUTE(B4)</f>
        <v>0</v>
      </c>
      <c r="N4" s="8">
        <f>SECOND(B4)</f>
        <v>0</v>
      </c>
      <c r="O4" s="8"/>
      <c r="P4" s="8">
        <f>YEAR(C4)</f>
        <v>2010</v>
      </c>
      <c r="Q4" s="8">
        <f>MONTH(C4)</f>
        <v>6</v>
      </c>
      <c r="R4" s="8">
        <f>DAY(C4)</f>
        <v>14</v>
      </c>
      <c r="S4" s="8">
        <f>HOUR(D4)</f>
        <v>0</v>
      </c>
      <c r="T4" s="8">
        <f>MINUTE(D4)</f>
        <v>0</v>
      </c>
      <c r="U4" s="8">
        <f>SECOND(D4)</f>
        <v>0</v>
      </c>
      <c r="V4" s="8"/>
      <c r="W4" s="8">
        <f>P4-I4</f>
        <v>9</v>
      </c>
      <c r="X4" s="8">
        <f t="shared" ref="X4" si="0">Q4-J4</f>
        <v>-2</v>
      </c>
      <c r="Y4" s="8">
        <f>R4-K4</f>
        <v>-8</v>
      </c>
      <c r="Z4" s="8">
        <f>CR4-CA4</f>
        <v>-69</v>
      </c>
      <c r="AA4" s="8">
        <f>S4-L4</f>
        <v>0</v>
      </c>
      <c r="AB4" s="8">
        <f>T4-M4</f>
        <v>0</v>
      </c>
      <c r="AC4" s="8">
        <f>U4-N4</f>
        <v>0</v>
      </c>
      <c r="AD4" s="8"/>
      <c r="AE4" s="9">
        <f>IF(AN4,10000,IF(EXACT(W4,0),0,-10000))</f>
        <v>10000</v>
      </c>
      <c r="AF4" s="9">
        <f>IF(AP4,1000,IF(EXACT(Z4,0),0,-1000))</f>
        <v>-1000</v>
      </c>
      <c r="AG4" s="9">
        <f>IF(AQ4,100,IF(EXACT(AA4,0),0,-100))</f>
        <v>100</v>
      </c>
      <c r="AH4" s="9">
        <f>IF(AR4,10,IF(EXACT(AB4,0),0,-10))</f>
        <v>10</v>
      </c>
      <c r="AI4" s="9">
        <f>IF(AS4,1,IF(EXACT(AC4,0),0,-1))</f>
        <v>1</v>
      </c>
      <c r="AJ4" s="9"/>
      <c r="AK4" s="9">
        <f>SUM(AE4:AI4)</f>
        <v>9111</v>
      </c>
      <c r="AL4" s="10">
        <f>IF(GESTEP(AK4,0),1,"INGRESO INVÁLIDO")</f>
        <v>1</v>
      </c>
      <c r="AM4" s="8"/>
      <c r="AN4" s="8">
        <f>GESTEP(W4,0)</f>
        <v>1</v>
      </c>
      <c r="AO4" s="8">
        <f>GESTEP(X4,0)</f>
        <v>0</v>
      </c>
      <c r="AP4" s="8">
        <f>GESTEP(Z4,0)</f>
        <v>0</v>
      </c>
      <c r="AQ4" s="8">
        <f>GESTEP(AA4,0)</f>
        <v>1</v>
      </c>
      <c r="AR4" s="8">
        <f>GESTEP(AB4,0)</f>
        <v>1</v>
      </c>
      <c r="AS4" s="8">
        <f>GESTEP(AC4,0)</f>
        <v>1</v>
      </c>
      <c r="AT4" s="8"/>
      <c r="AU4" s="11">
        <f>W4-IF(AP4,0,1)</f>
        <v>8</v>
      </c>
      <c r="AV4" s="12">
        <f>IF(AP4,Z4,365+Z4)-IF(AQ4,0,1)</f>
        <v>296</v>
      </c>
      <c r="AW4" s="12">
        <f>IF(AQ4,AA4,24+AA4)-IF(AR4,0,1)</f>
        <v>0</v>
      </c>
      <c r="AX4" s="12">
        <f>IF(AR4,AB4,60+AB4)-IF(AS4,0,1)</f>
        <v>0</v>
      </c>
      <c r="AY4" s="13">
        <f>IF(AS4,AC4,60+AC4)</f>
        <v>0</v>
      </c>
      <c r="AZ4" s="8"/>
      <c r="BA4" s="8">
        <f>BC4/365</f>
        <v>8.8164383561643831</v>
      </c>
      <c r="BB4" s="8">
        <f>BC4/(365/12)</f>
        <v>105.7972602739726</v>
      </c>
      <c r="BC4" s="8">
        <f>BD4/24</f>
        <v>3218</v>
      </c>
      <c r="BD4" s="8">
        <f>BE4/60</f>
        <v>77232</v>
      </c>
      <c r="BE4" s="8">
        <f>BF4/60</f>
        <v>4633920</v>
      </c>
      <c r="BF4" s="8">
        <f>(AY4+60*AX4+60*60*AW4+60*60*24*(AV4+BH4)+60*60*24*365*AU4)*AL4</f>
        <v>278035200</v>
      </c>
      <c r="BG4" s="8"/>
      <c r="BH4" s="14">
        <f>INT(W4/4)+BL4*BY4+CC4*CP4</f>
        <v>2</v>
      </c>
      <c r="BI4" s="14">
        <f>Y4-BH4</f>
        <v>-10</v>
      </c>
      <c r="BJ4" s="14"/>
      <c r="BK4" s="8"/>
      <c r="BL4" s="8">
        <f>IF(EXACT(MOD(I4,4),0),1,0)</f>
        <v>0</v>
      </c>
      <c r="BM4" s="8">
        <f t="shared" ref="BM4:BM26" si="1">IF(EXACT(J4,CU4),DH4,0)</f>
        <v>0</v>
      </c>
      <c r="BN4" s="8">
        <f t="shared" ref="BN4:BN26" si="2">IF(EXACT(J4,CV4),IF(NOT(BL4),DI4,DI4+1),0)</f>
        <v>0</v>
      </c>
      <c r="BO4" s="8">
        <f t="shared" ref="BO4:BO26" si="3">IF(EXACT(J4,CW4),DJ4,0)</f>
        <v>0</v>
      </c>
      <c r="BP4" s="8">
        <f t="shared" ref="BP4:BP26" si="4">IF(EXACT(J4,CX4),DK4,0)</f>
        <v>0</v>
      </c>
      <c r="BQ4" s="8">
        <f t="shared" ref="BQ4:BQ26" si="5">IF(EXACT(J4,CY4),DL4,0)</f>
        <v>0</v>
      </c>
      <c r="BR4" s="8">
        <f t="shared" ref="BR4:BR26" si="6">IF(EXACT(J4,CZ4),DM4,0)</f>
        <v>0</v>
      </c>
      <c r="BS4" s="8">
        <f t="shared" ref="BS4:BS26" si="7">IF(EXACT(J4,DA4),DN4,0)</f>
        <v>0</v>
      </c>
      <c r="BT4" s="8">
        <f t="shared" ref="BT4:BT26" si="8">IF(EXACT(J4,DB4),DO4,0)</f>
        <v>212</v>
      </c>
      <c r="BU4" s="8">
        <f t="shared" ref="BU4:BU26" si="9">IF(EXACT(J4,DC4),DP4,0)</f>
        <v>0</v>
      </c>
      <c r="BV4" s="8">
        <f t="shared" ref="BV4:BV26" si="10">IF(EXACT(J4,DD4),DQ4,0)</f>
        <v>0</v>
      </c>
      <c r="BW4" s="8">
        <f t="shared" ref="BW4:BW26" si="11">IF(EXACT(J4,DE4),DR4,0)</f>
        <v>0</v>
      </c>
      <c r="BX4" s="8">
        <f t="shared" ref="BX4:BX26" si="12">IF(EXACT(J4,DF4),DS4,0)</f>
        <v>0</v>
      </c>
      <c r="BY4" s="8">
        <f>GESTEP(J4,3)</f>
        <v>1</v>
      </c>
      <c r="BZ4" s="8">
        <f>SUM(BM4:BX4)+BY4*BL4</f>
        <v>212</v>
      </c>
      <c r="CA4" s="8">
        <f>BZ4+K4</f>
        <v>234</v>
      </c>
      <c r="CB4" s="8"/>
      <c r="CC4" s="8">
        <f>IF(EXACT(MOD(P4,4),0),1,0)</f>
        <v>0</v>
      </c>
      <c r="CD4" s="8">
        <f t="shared" ref="CD4:CD26" si="13">IF(EXACT(Q4,CU4),DH4,0)</f>
        <v>0</v>
      </c>
      <c r="CE4" s="8">
        <f t="shared" ref="CE4:CE26" si="14">IF(EXACT(Q4,CV4),IF(NOT(BL4),DI4,DI4+1),0)</f>
        <v>0</v>
      </c>
      <c r="CF4" s="8">
        <f t="shared" ref="CF4:CF26" si="15">IF(EXACT(Q4,CW4),DJ4,0)</f>
        <v>0</v>
      </c>
      <c r="CG4" s="8">
        <f t="shared" ref="CG4:CG26" si="16">IF(EXACT(Q4,CX4),DK4,0)</f>
        <v>0</v>
      </c>
      <c r="CH4" s="8">
        <f t="shared" ref="CH4:CH26" si="17">IF(EXACT(Q4,CY4),DL4,0)</f>
        <v>0</v>
      </c>
      <c r="CI4" s="8">
        <f t="shared" ref="CI4:CI26" si="18">IF(EXACT(Q4,CZ4),DM4,0)</f>
        <v>151</v>
      </c>
      <c r="CJ4" s="8">
        <f t="shared" ref="CJ4:CJ26" si="19">IF(EXACT(Q4,DA4),DN4,0)</f>
        <v>0</v>
      </c>
      <c r="CK4" s="8">
        <f t="shared" ref="CK4:CK26" si="20">IF(EXACT(Q4,DB4),DO4,0)</f>
        <v>0</v>
      </c>
      <c r="CL4" s="8">
        <f t="shared" ref="CL4:CL26" si="21">IF(EXACT(Q4,DC4),DP4,0)</f>
        <v>0</v>
      </c>
      <c r="CM4" s="8">
        <f t="shared" ref="CM4:CM26" si="22">IF(EXACT(Q4,DD4),DQ4,0)</f>
        <v>0</v>
      </c>
      <c r="CN4" s="8">
        <f t="shared" ref="CN4:CN26" si="23">IF(EXACT(Q4,DE4),DR4,0)</f>
        <v>0</v>
      </c>
      <c r="CO4" s="8">
        <f t="shared" ref="CO4:CO26" si="24">IF(EXACT(Q4,DF4),DS4,0)</f>
        <v>0</v>
      </c>
      <c r="CP4" s="8">
        <f>GESTEP(Q4,3)</f>
        <v>1</v>
      </c>
      <c r="CQ4" s="8">
        <f t="shared" ref="CQ4" si="25">SUM(CD4:CO4)+CP4*CC4</f>
        <v>151</v>
      </c>
      <c r="CR4" s="8">
        <f>CQ4+R4</f>
        <v>165</v>
      </c>
      <c r="CS4" s="8"/>
      <c r="CT4" s="8"/>
      <c r="CU4" s="9">
        <f>CU3</f>
        <v>1</v>
      </c>
      <c r="CV4" s="12">
        <f t="shared" ref="CV4:DF4" si="26">CV3</f>
        <v>2</v>
      </c>
      <c r="CW4" s="12">
        <f t="shared" si="26"/>
        <v>3</v>
      </c>
      <c r="CX4" s="12">
        <f t="shared" si="26"/>
        <v>4</v>
      </c>
      <c r="CY4" s="12">
        <f t="shared" si="26"/>
        <v>5</v>
      </c>
      <c r="CZ4" s="12">
        <f t="shared" si="26"/>
        <v>6</v>
      </c>
      <c r="DA4" s="12">
        <f t="shared" si="26"/>
        <v>7</v>
      </c>
      <c r="DB4" s="12">
        <f t="shared" si="26"/>
        <v>8</v>
      </c>
      <c r="DC4" s="12">
        <f t="shared" si="26"/>
        <v>9</v>
      </c>
      <c r="DD4" s="12">
        <f t="shared" si="26"/>
        <v>10</v>
      </c>
      <c r="DE4" s="12">
        <f t="shared" si="26"/>
        <v>11</v>
      </c>
      <c r="DF4" s="37">
        <f t="shared" si="26"/>
        <v>12</v>
      </c>
      <c r="DG4" s="8"/>
      <c r="DH4" s="9">
        <f>DH3</f>
        <v>0</v>
      </c>
      <c r="DI4" s="12">
        <f t="shared" ref="DI4:DS4" si="27">DI3</f>
        <v>31</v>
      </c>
      <c r="DJ4" s="12">
        <f t="shared" si="27"/>
        <v>59</v>
      </c>
      <c r="DK4" s="12">
        <f t="shared" si="27"/>
        <v>90</v>
      </c>
      <c r="DL4" s="12">
        <f t="shared" si="27"/>
        <v>120</v>
      </c>
      <c r="DM4" s="12">
        <f t="shared" si="27"/>
        <v>151</v>
      </c>
      <c r="DN4" s="12">
        <f t="shared" si="27"/>
        <v>181</v>
      </c>
      <c r="DO4" s="12">
        <f t="shared" si="27"/>
        <v>212</v>
      </c>
      <c r="DP4" s="12">
        <f t="shared" si="27"/>
        <v>243</v>
      </c>
      <c r="DQ4" s="12">
        <f t="shared" si="27"/>
        <v>273</v>
      </c>
      <c r="DR4" s="12">
        <f t="shared" si="27"/>
        <v>304</v>
      </c>
      <c r="DS4" s="37">
        <f t="shared" si="27"/>
        <v>334</v>
      </c>
    </row>
    <row r="5" spans="1:125" s="3" customFormat="1" x14ac:dyDescent="0.25">
      <c r="A5" s="39">
        <v>37126</v>
      </c>
      <c r="B5" s="41">
        <v>4.1666666666666699E-2</v>
      </c>
      <c r="C5" s="39">
        <v>40344</v>
      </c>
      <c r="D5" s="40">
        <v>0.16114583333333299</v>
      </c>
      <c r="E5" s="4"/>
      <c r="F5" s="18">
        <f t="shared" ref="F5:F20" si="28">IF(EXACT(G5,"Segundos Totales"),BF5,IF(EXACT(G5,"Minutos Totales"),BE5,IF(EXACT(G5,"Horas Totales"),BD5,IF(EXACT(G5,"Días Totales"),BC5,IF(EXACT(G5,"Meses Totales"),BB5,IF(EXACT(G5,"Años Totales"),BA5,"Opción No Válida"))))))</f>
        <v>3218.1194791666662</v>
      </c>
      <c r="G5" s="2" t="str">
        <f t="shared" ref="G5:G20" si="29">G4</f>
        <v>Días Totales</v>
      </c>
      <c r="H5" s="2"/>
      <c r="I5" s="8">
        <f t="shared" ref="I5:I20" si="30">YEAR(A5)</f>
        <v>2001</v>
      </c>
      <c r="J5" s="8">
        <f t="shared" ref="J5:J20" si="31">MONTH(A5)</f>
        <v>8</v>
      </c>
      <c r="K5" s="8">
        <f t="shared" ref="K5:K20" si="32">DAY(A5)</f>
        <v>23</v>
      </c>
      <c r="L5" s="8">
        <f t="shared" ref="L5:L20" si="33">HOUR(B5)</f>
        <v>1</v>
      </c>
      <c r="M5" s="8">
        <f t="shared" ref="M5:M20" si="34">MINUTE(B5)</f>
        <v>0</v>
      </c>
      <c r="N5" s="8">
        <f t="shared" ref="N5:N20" si="35">SECOND(B5)</f>
        <v>0</v>
      </c>
      <c r="O5" s="8"/>
      <c r="P5" s="8">
        <f t="shared" ref="P5:P20" si="36">YEAR(C5)</f>
        <v>2010</v>
      </c>
      <c r="Q5" s="8">
        <f t="shared" ref="Q5:Q20" si="37">MONTH(C5)</f>
        <v>6</v>
      </c>
      <c r="R5" s="8">
        <f t="shared" ref="R5:R20" si="38">DAY(C5)</f>
        <v>15</v>
      </c>
      <c r="S5" s="8">
        <f t="shared" ref="S5:S20" si="39">HOUR(D5)</f>
        <v>3</v>
      </c>
      <c r="T5" s="8">
        <f t="shared" ref="T5:T20" si="40">MINUTE(D5)</f>
        <v>52</v>
      </c>
      <c r="U5" s="8">
        <f t="shared" ref="U5:U20" si="41">SECOND(D5)</f>
        <v>3</v>
      </c>
      <c r="V5" s="8"/>
      <c r="W5" s="8">
        <f t="shared" ref="W5:W20" si="42">P5-I5</f>
        <v>9</v>
      </c>
      <c r="X5" s="8">
        <f t="shared" ref="X5:X20" si="43">Q5-J5</f>
        <v>-2</v>
      </c>
      <c r="Y5" s="8">
        <f t="shared" ref="Y5:Y20" si="44">R5-K5</f>
        <v>-8</v>
      </c>
      <c r="Z5" s="8">
        <f t="shared" ref="Z5:Z20" si="45">CR5-CA5</f>
        <v>-69</v>
      </c>
      <c r="AA5" s="8">
        <f t="shared" ref="AA5:AA20" si="46">S5-L5</f>
        <v>2</v>
      </c>
      <c r="AB5" s="8">
        <f t="shared" ref="AB5:AB20" si="47">T5-M5</f>
        <v>52</v>
      </c>
      <c r="AC5" s="8">
        <f t="shared" ref="AC5:AC20" si="48">U5-N5</f>
        <v>3</v>
      </c>
      <c r="AD5" s="8"/>
      <c r="AE5" s="9">
        <f t="shared" ref="AE5:AE20" si="49">IF(AN5,10000,IF(EXACT(W5,0),0,-10000))</f>
        <v>10000</v>
      </c>
      <c r="AF5" s="9">
        <f t="shared" ref="AF5:AF20" si="50">IF(AP5,1000,IF(EXACT(Z5,0),0,-1000))</f>
        <v>-1000</v>
      </c>
      <c r="AG5" s="9">
        <f t="shared" ref="AG5:AG20" si="51">IF(AQ5,100,IF(EXACT(AA5,0),0,-100))</f>
        <v>100</v>
      </c>
      <c r="AH5" s="9">
        <f t="shared" ref="AH5:AH20" si="52">IF(AR5,10,IF(EXACT(AB5,0),0,-10))</f>
        <v>10</v>
      </c>
      <c r="AI5" s="9">
        <f t="shared" ref="AI5:AI20" si="53">IF(AS5,1,IF(EXACT(AC5,0),0,-1))</f>
        <v>1</v>
      </c>
      <c r="AJ5" s="9"/>
      <c r="AK5" s="9">
        <f t="shared" ref="AK5:AK20" si="54">SUM(AE5:AI5)</f>
        <v>9111</v>
      </c>
      <c r="AL5" s="10">
        <f t="shared" ref="AL5:AL26" si="55">IF(GESTEP(AK5,0),1,"INGRESO INVÁLIDO")</f>
        <v>1</v>
      </c>
      <c r="AM5" s="8"/>
      <c r="AN5" s="8">
        <f t="shared" ref="AN5:AN20" si="56">GESTEP(W5,0)</f>
        <v>1</v>
      </c>
      <c r="AO5" s="8">
        <f t="shared" ref="AO5:AO20" si="57">GESTEP(X5,0)</f>
        <v>0</v>
      </c>
      <c r="AP5" s="8">
        <f t="shared" ref="AP5:AP20" si="58">GESTEP(Z5,0)</f>
        <v>0</v>
      </c>
      <c r="AQ5" s="8">
        <f t="shared" ref="AQ5:AQ20" si="59">GESTEP(AA5,0)</f>
        <v>1</v>
      </c>
      <c r="AR5" s="8">
        <f t="shared" ref="AR5:AR20" si="60">GESTEP(AB5,0)</f>
        <v>1</v>
      </c>
      <c r="AS5" s="8">
        <f t="shared" ref="AS5:AS20" si="61">GESTEP(AC5,0)</f>
        <v>1</v>
      </c>
      <c r="AT5" s="8"/>
      <c r="AU5" s="11">
        <f t="shared" ref="AU5:AU26" si="62">W5-IF(AP5,0,1)</f>
        <v>8</v>
      </c>
      <c r="AV5" s="12">
        <f t="shared" ref="AV5:AV20" si="63">IF(AP5,Z5,365+Z5)-IF(AQ5,0,1)</f>
        <v>296</v>
      </c>
      <c r="AW5" s="12">
        <f t="shared" ref="AW5:AW20" si="64">IF(AQ5,AA5,24+AA5)-IF(AR5,0,1)</f>
        <v>2</v>
      </c>
      <c r="AX5" s="12">
        <f t="shared" ref="AX5:AX20" si="65">IF(AR5,AB5,60+AB5)-IF(AS5,0,1)</f>
        <v>52</v>
      </c>
      <c r="AY5" s="13">
        <f t="shared" ref="AY5:AY20" si="66">IF(AS5,AC5,60+AC5)</f>
        <v>3</v>
      </c>
      <c r="AZ5" s="8"/>
      <c r="BA5" s="8">
        <f t="shared" ref="BA5:BA20" si="67">BC5/365</f>
        <v>8.81676569634703</v>
      </c>
      <c r="BB5" s="8">
        <f t="shared" ref="BB5:BB26" si="68">BC5/(365/12)</f>
        <v>105.80118835616436</v>
      </c>
      <c r="BC5" s="8">
        <f t="shared" ref="BC5:BC26" si="69">BD5/24</f>
        <v>3218.1194791666662</v>
      </c>
      <c r="BD5" s="8">
        <f t="shared" ref="BD5:BE5" si="70">BE5/60</f>
        <v>77234.867499999993</v>
      </c>
      <c r="BE5" s="8">
        <f t="shared" si="70"/>
        <v>4634092.05</v>
      </c>
      <c r="BF5" s="8">
        <f t="shared" ref="BF5:BF20" si="71">(AY5+60*AX5+60*60*AW5+60*60*24*(AV5+BH5)+60*60*24*365*AU5)*AL5</f>
        <v>278045523</v>
      </c>
      <c r="BG5" s="8"/>
      <c r="BH5" s="14">
        <f t="shared" ref="BH5:BH20" si="72">INT(W5/4)+BL5*BY5+CC5*CP5</f>
        <v>2</v>
      </c>
      <c r="BI5" s="14">
        <f t="shared" ref="BI5:BI20" si="73">Y5-BH5</f>
        <v>-10</v>
      </c>
      <c r="BJ5" s="14"/>
      <c r="BK5" s="8"/>
      <c r="BL5" s="8">
        <f t="shared" ref="BL5:BL20" si="74">IF(EXACT(MOD(I5,4),0),1,0)</f>
        <v>0</v>
      </c>
      <c r="BM5" s="8">
        <f t="shared" si="1"/>
        <v>0</v>
      </c>
      <c r="BN5" s="8">
        <f t="shared" si="2"/>
        <v>0</v>
      </c>
      <c r="BO5" s="8">
        <f t="shared" si="3"/>
        <v>0</v>
      </c>
      <c r="BP5" s="8">
        <f t="shared" si="4"/>
        <v>0</v>
      </c>
      <c r="BQ5" s="8">
        <f t="shared" si="5"/>
        <v>0</v>
      </c>
      <c r="BR5" s="8">
        <f t="shared" si="6"/>
        <v>0</v>
      </c>
      <c r="BS5" s="8">
        <f t="shared" si="7"/>
        <v>0</v>
      </c>
      <c r="BT5" s="8">
        <f t="shared" si="8"/>
        <v>212</v>
      </c>
      <c r="BU5" s="8">
        <f t="shared" si="9"/>
        <v>0</v>
      </c>
      <c r="BV5" s="8">
        <f t="shared" si="10"/>
        <v>0</v>
      </c>
      <c r="BW5" s="8">
        <f t="shared" si="11"/>
        <v>0</v>
      </c>
      <c r="BX5" s="8">
        <f t="shared" si="12"/>
        <v>0</v>
      </c>
      <c r="BY5" s="8">
        <f t="shared" ref="BY5:BY20" si="75">GESTEP(J5,3)</f>
        <v>1</v>
      </c>
      <c r="BZ5" s="8">
        <f t="shared" ref="BZ5:BZ20" si="76">SUM(BM5:BX5)+BY5*BL5</f>
        <v>212</v>
      </c>
      <c r="CA5" s="8">
        <f t="shared" ref="CA5:CA20" si="77">BZ5+K5</f>
        <v>235</v>
      </c>
      <c r="CB5" s="8"/>
      <c r="CC5" s="8">
        <f t="shared" ref="CC5:CC20" si="78">IF(EXACT(MOD(P5,4),0),1,0)</f>
        <v>0</v>
      </c>
      <c r="CD5" s="8">
        <f t="shared" si="13"/>
        <v>0</v>
      </c>
      <c r="CE5" s="8">
        <f t="shared" si="14"/>
        <v>0</v>
      </c>
      <c r="CF5" s="8">
        <f t="shared" si="15"/>
        <v>0</v>
      </c>
      <c r="CG5" s="8">
        <f t="shared" si="16"/>
        <v>0</v>
      </c>
      <c r="CH5" s="8">
        <f t="shared" si="17"/>
        <v>0</v>
      </c>
      <c r="CI5" s="8">
        <f t="shared" si="18"/>
        <v>151</v>
      </c>
      <c r="CJ5" s="8">
        <f t="shared" si="19"/>
        <v>0</v>
      </c>
      <c r="CK5" s="8">
        <f t="shared" si="20"/>
        <v>0</v>
      </c>
      <c r="CL5" s="8">
        <f t="shared" si="21"/>
        <v>0</v>
      </c>
      <c r="CM5" s="8">
        <f t="shared" si="22"/>
        <v>0</v>
      </c>
      <c r="CN5" s="8">
        <f t="shared" si="23"/>
        <v>0</v>
      </c>
      <c r="CO5" s="8">
        <f t="shared" si="24"/>
        <v>0</v>
      </c>
      <c r="CP5" s="8">
        <f t="shared" ref="CP5:CP20" si="79">GESTEP(Q5,3)</f>
        <v>1</v>
      </c>
      <c r="CQ5" s="8">
        <f t="shared" ref="CQ5:CQ20" si="80">SUM(CD5:CO5)+CP5*CC5</f>
        <v>151</v>
      </c>
      <c r="CR5" s="8">
        <f t="shared" ref="CR5:CR20" si="81">CQ5+R5</f>
        <v>166</v>
      </c>
      <c r="CS5" s="8"/>
      <c r="CT5" s="8"/>
      <c r="CU5" s="9">
        <f t="shared" ref="CU5:CU20" si="82">CU4</f>
        <v>1</v>
      </c>
      <c r="CV5" s="12">
        <f t="shared" ref="CV5:CV20" si="83">CV4</f>
        <v>2</v>
      </c>
      <c r="CW5" s="12">
        <f t="shared" ref="CW5:CW20" si="84">CW4</f>
        <v>3</v>
      </c>
      <c r="CX5" s="12">
        <f t="shared" ref="CX5:CX20" si="85">CX4</f>
        <v>4</v>
      </c>
      <c r="CY5" s="12">
        <f t="shared" ref="CY5:CY20" si="86">CY4</f>
        <v>5</v>
      </c>
      <c r="CZ5" s="12">
        <f t="shared" ref="CZ5:CZ20" si="87">CZ4</f>
        <v>6</v>
      </c>
      <c r="DA5" s="12">
        <f t="shared" ref="DA5:DA20" si="88">DA4</f>
        <v>7</v>
      </c>
      <c r="DB5" s="12">
        <f t="shared" ref="DB5:DB20" si="89">DB4</f>
        <v>8</v>
      </c>
      <c r="DC5" s="12">
        <f t="shared" ref="DC5:DC20" si="90">DC4</f>
        <v>9</v>
      </c>
      <c r="DD5" s="12">
        <f t="shared" ref="DD5:DD20" si="91">DD4</f>
        <v>10</v>
      </c>
      <c r="DE5" s="12">
        <f t="shared" ref="DE5:DE20" si="92">DE4</f>
        <v>11</v>
      </c>
      <c r="DF5" s="37">
        <f t="shared" ref="DF5:DF20" si="93">DF4</f>
        <v>12</v>
      </c>
      <c r="DG5" s="8"/>
      <c r="DH5" s="9">
        <f t="shared" ref="DH5:DH20" si="94">DH4</f>
        <v>0</v>
      </c>
      <c r="DI5" s="12">
        <f t="shared" ref="DI5:DI20" si="95">DI4</f>
        <v>31</v>
      </c>
      <c r="DJ5" s="12">
        <f t="shared" ref="DJ5:DJ20" si="96">DJ4</f>
        <v>59</v>
      </c>
      <c r="DK5" s="12">
        <f t="shared" ref="DK5:DK20" si="97">DK4</f>
        <v>90</v>
      </c>
      <c r="DL5" s="12">
        <f t="shared" ref="DL5:DL20" si="98">DL4</f>
        <v>120</v>
      </c>
      <c r="DM5" s="12">
        <f t="shared" ref="DM5:DM20" si="99">DM4</f>
        <v>151</v>
      </c>
      <c r="DN5" s="12">
        <f t="shared" ref="DN5:DN20" si="100">DN4</f>
        <v>181</v>
      </c>
      <c r="DO5" s="12">
        <f t="shared" ref="DO5:DO20" si="101">DO4</f>
        <v>212</v>
      </c>
      <c r="DP5" s="12">
        <f t="shared" ref="DP5:DP20" si="102">DP4</f>
        <v>243</v>
      </c>
      <c r="DQ5" s="12">
        <f t="shared" ref="DQ5:DQ20" si="103">DQ4</f>
        <v>273</v>
      </c>
      <c r="DR5" s="12">
        <f t="shared" ref="DR5:DR20" si="104">DR4</f>
        <v>304</v>
      </c>
      <c r="DS5" s="37">
        <f t="shared" ref="DS5:DS20" si="105">DS4</f>
        <v>334</v>
      </c>
    </row>
    <row r="6" spans="1:125" s="3" customFormat="1" x14ac:dyDescent="0.25">
      <c r="A6" s="39">
        <v>37127</v>
      </c>
      <c r="B6" s="41">
        <v>8.3333333333333301E-2</v>
      </c>
      <c r="C6" s="39">
        <v>40345</v>
      </c>
      <c r="D6" s="40">
        <v>0.20281250000000001</v>
      </c>
      <c r="E6" s="4"/>
      <c r="F6" s="18">
        <f t="shared" si="28"/>
        <v>3218.1194791666662</v>
      </c>
      <c r="G6" s="2" t="str">
        <f t="shared" si="29"/>
        <v>Días Totales</v>
      </c>
      <c r="H6" s="2"/>
      <c r="I6" s="8">
        <f t="shared" si="30"/>
        <v>2001</v>
      </c>
      <c r="J6" s="8">
        <f t="shared" si="31"/>
        <v>8</v>
      </c>
      <c r="K6" s="8">
        <f t="shared" si="32"/>
        <v>24</v>
      </c>
      <c r="L6" s="8">
        <f t="shared" si="33"/>
        <v>2</v>
      </c>
      <c r="M6" s="8">
        <f t="shared" si="34"/>
        <v>0</v>
      </c>
      <c r="N6" s="8">
        <f t="shared" si="35"/>
        <v>0</v>
      </c>
      <c r="O6" s="8"/>
      <c r="P6" s="8">
        <f t="shared" si="36"/>
        <v>2010</v>
      </c>
      <c r="Q6" s="8">
        <f t="shared" si="37"/>
        <v>6</v>
      </c>
      <c r="R6" s="8">
        <f t="shared" si="38"/>
        <v>16</v>
      </c>
      <c r="S6" s="8">
        <f t="shared" si="39"/>
        <v>4</v>
      </c>
      <c r="T6" s="8">
        <f t="shared" si="40"/>
        <v>52</v>
      </c>
      <c r="U6" s="8">
        <f t="shared" si="41"/>
        <v>3</v>
      </c>
      <c r="V6" s="8"/>
      <c r="W6" s="8">
        <f t="shared" si="42"/>
        <v>9</v>
      </c>
      <c r="X6" s="8">
        <f t="shared" si="43"/>
        <v>-2</v>
      </c>
      <c r="Y6" s="8">
        <f t="shared" si="44"/>
        <v>-8</v>
      </c>
      <c r="Z6" s="8">
        <f t="shared" si="45"/>
        <v>-69</v>
      </c>
      <c r="AA6" s="8">
        <f t="shared" si="46"/>
        <v>2</v>
      </c>
      <c r="AB6" s="8">
        <f t="shared" si="47"/>
        <v>52</v>
      </c>
      <c r="AC6" s="8">
        <f t="shared" si="48"/>
        <v>3</v>
      </c>
      <c r="AD6" s="8"/>
      <c r="AE6" s="9">
        <f t="shared" si="49"/>
        <v>10000</v>
      </c>
      <c r="AF6" s="9">
        <f t="shared" si="50"/>
        <v>-1000</v>
      </c>
      <c r="AG6" s="9">
        <f t="shared" si="51"/>
        <v>100</v>
      </c>
      <c r="AH6" s="9">
        <f t="shared" si="52"/>
        <v>10</v>
      </c>
      <c r="AI6" s="9">
        <f t="shared" si="53"/>
        <v>1</v>
      </c>
      <c r="AJ6" s="9"/>
      <c r="AK6" s="9">
        <f t="shared" si="54"/>
        <v>9111</v>
      </c>
      <c r="AL6" s="10">
        <f t="shared" si="55"/>
        <v>1</v>
      </c>
      <c r="AM6" s="8"/>
      <c r="AN6" s="8">
        <f t="shared" si="56"/>
        <v>1</v>
      </c>
      <c r="AO6" s="8">
        <f t="shared" si="57"/>
        <v>0</v>
      </c>
      <c r="AP6" s="8">
        <f t="shared" si="58"/>
        <v>0</v>
      </c>
      <c r="AQ6" s="8">
        <f t="shared" si="59"/>
        <v>1</v>
      </c>
      <c r="AR6" s="8">
        <f t="shared" si="60"/>
        <v>1</v>
      </c>
      <c r="AS6" s="8">
        <f t="shared" si="61"/>
        <v>1</v>
      </c>
      <c r="AT6" s="8"/>
      <c r="AU6" s="11">
        <f t="shared" si="62"/>
        <v>8</v>
      </c>
      <c r="AV6" s="12">
        <f t="shared" si="63"/>
        <v>296</v>
      </c>
      <c r="AW6" s="12">
        <f t="shared" si="64"/>
        <v>2</v>
      </c>
      <c r="AX6" s="12">
        <f t="shared" si="65"/>
        <v>52</v>
      </c>
      <c r="AY6" s="13">
        <f t="shared" si="66"/>
        <v>3</v>
      </c>
      <c r="AZ6" s="8"/>
      <c r="BA6" s="8">
        <f t="shared" si="67"/>
        <v>8.81676569634703</v>
      </c>
      <c r="BB6" s="8">
        <f t="shared" si="68"/>
        <v>105.80118835616436</v>
      </c>
      <c r="BC6" s="8">
        <f t="shared" si="69"/>
        <v>3218.1194791666662</v>
      </c>
      <c r="BD6" s="8">
        <f t="shared" ref="BD6:BE6" si="106">BE6/60</f>
        <v>77234.867499999993</v>
      </c>
      <c r="BE6" s="8">
        <f t="shared" si="106"/>
        <v>4634092.05</v>
      </c>
      <c r="BF6" s="8">
        <f t="shared" si="71"/>
        <v>278045523</v>
      </c>
      <c r="BG6" s="8"/>
      <c r="BH6" s="14">
        <f t="shared" si="72"/>
        <v>2</v>
      </c>
      <c r="BI6" s="14">
        <f t="shared" si="73"/>
        <v>-10</v>
      </c>
      <c r="BJ6" s="14"/>
      <c r="BK6" s="8"/>
      <c r="BL6" s="8">
        <f t="shared" si="74"/>
        <v>0</v>
      </c>
      <c r="BM6" s="8">
        <f t="shared" si="1"/>
        <v>0</v>
      </c>
      <c r="BN6" s="8">
        <f t="shared" si="2"/>
        <v>0</v>
      </c>
      <c r="BO6" s="8">
        <f t="shared" si="3"/>
        <v>0</v>
      </c>
      <c r="BP6" s="8">
        <f t="shared" si="4"/>
        <v>0</v>
      </c>
      <c r="BQ6" s="8">
        <f t="shared" si="5"/>
        <v>0</v>
      </c>
      <c r="BR6" s="8">
        <f t="shared" si="6"/>
        <v>0</v>
      </c>
      <c r="BS6" s="8">
        <f t="shared" si="7"/>
        <v>0</v>
      </c>
      <c r="BT6" s="8">
        <f t="shared" si="8"/>
        <v>212</v>
      </c>
      <c r="BU6" s="8">
        <f t="shared" si="9"/>
        <v>0</v>
      </c>
      <c r="BV6" s="8">
        <f t="shared" si="10"/>
        <v>0</v>
      </c>
      <c r="BW6" s="8">
        <f t="shared" si="11"/>
        <v>0</v>
      </c>
      <c r="BX6" s="8">
        <f t="shared" si="12"/>
        <v>0</v>
      </c>
      <c r="BY6" s="8">
        <f t="shared" si="75"/>
        <v>1</v>
      </c>
      <c r="BZ6" s="8">
        <f t="shared" si="76"/>
        <v>212</v>
      </c>
      <c r="CA6" s="8">
        <f t="shared" si="77"/>
        <v>236</v>
      </c>
      <c r="CB6" s="8"/>
      <c r="CC6" s="8">
        <f t="shared" si="78"/>
        <v>0</v>
      </c>
      <c r="CD6" s="8">
        <f t="shared" si="13"/>
        <v>0</v>
      </c>
      <c r="CE6" s="8">
        <f t="shared" si="14"/>
        <v>0</v>
      </c>
      <c r="CF6" s="8">
        <f t="shared" si="15"/>
        <v>0</v>
      </c>
      <c r="CG6" s="8">
        <f t="shared" si="16"/>
        <v>0</v>
      </c>
      <c r="CH6" s="8">
        <f t="shared" si="17"/>
        <v>0</v>
      </c>
      <c r="CI6" s="8">
        <f t="shared" si="18"/>
        <v>151</v>
      </c>
      <c r="CJ6" s="8">
        <f t="shared" si="19"/>
        <v>0</v>
      </c>
      <c r="CK6" s="8">
        <f t="shared" si="20"/>
        <v>0</v>
      </c>
      <c r="CL6" s="8">
        <f t="shared" si="21"/>
        <v>0</v>
      </c>
      <c r="CM6" s="8">
        <f t="shared" si="22"/>
        <v>0</v>
      </c>
      <c r="CN6" s="8">
        <f t="shared" si="23"/>
        <v>0</v>
      </c>
      <c r="CO6" s="8">
        <f t="shared" si="24"/>
        <v>0</v>
      </c>
      <c r="CP6" s="8">
        <f t="shared" si="79"/>
        <v>1</v>
      </c>
      <c r="CQ6" s="8">
        <f t="shared" si="80"/>
        <v>151</v>
      </c>
      <c r="CR6" s="8">
        <f t="shared" si="81"/>
        <v>167</v>
      </c>
      <c r="CS6" s="8"/>
      <c r="CT6" s="8"/>
      <c r="CU6" s="9">
        <f t="shared" si="82"/>
        <v>1</v>
      </c>
      <c r="CV6" s="12">
        <f t="shared" si="83"/>
        <v>2</v>
      </c>
      <c r="CW6" s="12">
        <f t="shared" si="84"/>
        <v>3</v>
      </c>
      <c r="CX6" s="12">
        <f t="shared" si="85"/>
        <v>4</v>
      </c>
      <c r="CY6" s="12">
        <f t="shared" si="86"/>
        <v>5</v>
      </c>
      <c r="CZ6" s="12">
        <f t="shared" si="87"/>
        <v>6</v>
      </c>
      <c r="DA6" s="12">
        <f t="shared" si="88"/>
        <v>7</v>
      </c>
      <c r="DB6" s="12">
        <f t="shared" si="89"/>
        <v>8</v>
      </c>
      <c r="DC6" s="12">
        <f t="shared" si="90"/>
        <v>9</v>
      </c>
      <c r="DD6" s="12">
        <f t="shared" si="91"/>
        <v>10</v>
      </c>
      <c r="DE6" s="12">
        <f t="shared" si="92"/>
        <v>11</v>
      </c>
      <c r="DF6" s="37">
        <f t="shared" si="93"/>
        <v>12</v>
      </c>
      <c r="DG6" s="8"/>
      <c r="DH6" s="9">
        <f t="shared" si="94"/>
        <v>0</v>
      </c>
      <c r="DI6" s="12">
        <f t="shared" si="95"/>
        <v>31</v>
      </c>
      <c r="DJ6" s="12">
        <f t="shared" si="96"/>
        <v>59</v>
      </c>
      <c r="DK6" s="12">
        <f t="shared" si="97"/>
        <v>90</v>
      </c>
      <c r="DL6" s="12">
        <f t="shared" si="98"/>
        <v>120</v>
      </c>
      <c r="DM6" s="12">
        <f t="shared" si="99"/>
        <v>151</v>
      </c>
      <c r="DN6" s="12">
        <f t="shared" si="100"/>
        <v>181</v>
      </c>
      <c r="DO6" s="12">
        <f t="shared" si="101"/>
        <v>212</v>
      </c>
      <c r="DP6" s="12">
        <f t="shared" si="102"/>
        <v>243</v>
      </c>
      <c r="DQ6" s="12">
        <f t="shared" si="103"/>
        <v>273</v>
      </c>
      <c r="DR6" s="12">
        <f t="shared" si="104"/>
        <v>304</v>
      </c>
      <c r="DS6" s="37">
        <f t="shared" si="105"/>
        <v>334</v>
      </c>
    </row>
    <row r="7" spans="1:125" s="3" customFormat="1" x14ac:dyDescent="0.25">
      <c r="A7" s="39">
        <v>37128</v>
      </c>
      <c r="B7" s="41">
        <v>0.125</v>
      </c>
      <c r="C7" s="39">
        <v>40346</v>
      </c>
      <c r="D7" s="40">
        <v>0.244479166666667</v>
      </c>
      <c r="E7" s="4"/>
      <c r="F7" s="18">
        <f t="shared" si="28"/>
        <v>3218.1194791666662</v>
      </c>
      <c r="G7" s="2" t="str">
        <f t="shared" si="29"/>
        <v>Días Totales</v>
      </c>
      <c r="H7" s="2"/>
      <c r="I7" s="8">
        <f t="shared" si="30"/>
        <v>2001</v>
      </c>
      <c r="J7" s="8">
        <f t="shared" si="31"/>
        <v>8</v>
      </c>
      <c r="K7" s="8">
        <f t="shared" si="32"/>
        <v>25</v>
      </c>
      <c r="L7" s="8">
        <f t="shared" si="33"/>
        <v>3</v>
      </c>
      <c r="M7" s="8">
        <f t="shared" si="34"/>
        <v>0</v>
      </c>
      <c r="N7" s="8">
        <f t="shared" si="35"/>
        <v>0</v>
      </c>
      <c r="O7" s="8"/>
      <c r="P7" s="8">
        <f t="shared" si="36"/>
        <v>2010</v>
      </c>
      <c r="Q7" s="8">
        <f t="shared" si="37"/>
        <v>6</v>
      </c>
      <c r="R7" s="8">
        <f t="shared" si="38"/>
        <v>17</v>
      </c>
      <c r="S7" s="8">
        <f t="shared" si="39"/>
        <v>5</v>
      </c>
      <c r="T7" s="8">
        <f t="shared" si="40"/>
        <v>52</v>
      </c>
      <c r="U7" s="8">
        <f t="shared" si="41"/>
        <v>3</v>
      </c>
      <c r="V7" s="8"/>
      <c r="W7" s="8">
        <f t="shared" si="42"/>
        <v>9</v>
      </c>
      <c r="X7" s="8">
        <f t="shared" si="43"/>
        <v>-2</v>
      </c>
      <c r="Y7" s="8">
        <f t="shared" si="44"/>
        <v>-8</v>
      </c>
      <c r="Z7" s="8">
        <f t="shared" si="45"/>
        <v>-69</v>
      </c>
      <c r="AA7" s="8">
        <f t="shared" si="46"/>
        <v>2</v>
      </c>
      <c r="AB7" s="8">
        <f t="shared" si="47"/>
        <v>52</v>
      </c>
      <c r="AC7" s="8">
        <f t="shared" si="48"/>
        <v>3</v>
      </c>
      <c r="AD7" s="8"/>
      <c r="AE7" s="9">
        <f t="shared" si="49"/>
        <v>10000</v>
      </c>
      <c r="AF7" s="9">
        <f t="shared" si="50"/>
        <v>-1000</v>
      </c>
      <c r="AG7" s="9">
        <f t="shared" si="51"/>
        <v>100</v>
      </c>
      <c r="AH7" s="9">
        <f t="shared" si="52"/>
        <v>10</v>
      </c>
      <c r="AI7" s="9">
        <f t="shared" si="53"/>
        <v>1</v>
      </c>
      <c r="AJ7" s="9"/>
      <c r="AK7" s="9">
        <f t="shared" si="54"/>
        <v>9111</v>
      </c>
      <c r="AL7" s="10">
        <f t="shared" si="55"/>
        <v>1</v>
      </c>
      <c r="AM7" s="8"/>
      <c r="AN7" s="8">
        <f t="shared" si="56"/>
        <v>1</v>
      </c>
      <c r="AO7" s="8">
        <f t="shared" si="57"/>
        <v>0</v>
      </c>
      <c r="AP7" s="8">
        <f t="shared" si="58"/>
        <v>0</v>
      </c>
      <c r="AQ7" s="8">
        <f t="shared" si="59"/>
        <v>1</v>
      </c>
      <c r="AR7" s="8">
        <f t="shared" si="60"/>
        <v>1</v>
      </c>
      <c r="AS7" s="8">
        <f t="shared" si="61"/>
        <v>1</v>
      </c>
      <c r="AT7" s="8"/>
      <c r="AU7" s="11">
        <f t="shared" si="62"/>
        <v>8</v>
      </c>
      <c r="AV7" s="12">
        <f t="shared" si="63"/>
        <v>296</v>
      </c>
      <c r="AW7" s="12">
        <f t="shared" si="64"/>
        <v>2</v>
      </c>
      <c r="AX7" s="12">
        <f t="shared" si="65"/>
        <v>52</v>
      </c>
      <c r="AY7" s="13">
        <f t="shared" si="66"/>
        <v>3</v>
      </c>
      <c r="AZ7" s="8"/>
      <c r="BA7" s="8">
        <f t="shared" si="67"/>
        <v>8.81676569634703</v>
      </c>
      <c r="BB7" s="8">
        <f t="shared" si="68"/>
        <v>105.80118835616436</v>
      </c>
      <c r="BC7" s="8">
        <f t="shared" si="69"/>
        <v>3218.1194791666662</v>
      </c>
      <c r="BD7" s="8">
        <f t="shared" ref="BD7:BE7" si="107">BE7/60</f>
        <v>77234.867499999993</v>
      </c>
      <c r="BE7" s="8">
        <f t="shared" si="107"/>
        <v>4634092.05</v>
      </c>
      <c r="BF7" s="8">
        <f t="shared" si="71"/>
        <v>278045523</v>
      </c>
      <c r="BG7" s="8"/>
      <c r="BH7" s="14">
        <f t="shared" si="72"/>
        <v>2</v>
      </c>
      <c r="BI7" s="14">
        <f t="shared" si="73"/>
        <v>-10</v>
      </c>
      <c r="BJ7" s="14"/>
      <c r="BK7" s="8"/>
      <c r="BL7" s="8">
        <f t="shared" si="74"/>
        <v>0</v>
      </c>
      <c r="BM7" s="8">
        <f t="shared" si="1"/>
        <v>0</v>
      </c>
      <c r="BN7" s="8">
        <f t="shared" si="2"/>
        <v>0</v>
      </c>
      <c r="BO7" s="8">
        <f t="shared" si="3"/>
        <v>0</v>
      </c>
      <c r="BP7" s="8">
        <f t="shared" si="4"/>
        <v>0</v>
      </c>
      <c r="BQ7" s="8">
        <f t="shared" si="5"/>
        <v>0</v>
      </c>
      <c r="BR7" s="8">
        <f t="shared" si="6"/>
        <v>0</v>
      </c>
      <c r="BS7" s="8">
        <f t="shared" si="7"/>
        <v>0</v>
      </c>
      <c r="BT7" s="8">
        <f t="shared" si="8"/>
        <v>212</v>
      </c>
      <c r="BU7" s="8">
        <f t="shared" si="9"/>
        <v>0</v>
      </c>
      <c r="BV7" s="8">
        <f t="shared" si="10"/>
        <v>0</v>
      </c>
      <c r="BW7" s="8">
        <f t="shared" si="11"/>
        <v>0</v>
      </c>
      <c r="BX7" s="8">
        <f t="shared" si="12"/>
        <v>0</v>
      </c>
      <c r="BY7" s="8">
        <f t="shared" si="75"/>
        <v>1</v>
      </c>
      <c r="BZ7" s="8">
        <f t="shared" si="76"/>
        <v>212</v>
      </c>
      <c r="CA7" s="8">
        <f t="shared" si="77"/>
        <v>237</v>
      </c>
      <c r="CB7" s="8"/>
      <c r="CC7" s="8">
        <f t="shared" si="78"/>
        <v>0</v>
      </c>
      <c r="CD7" s="8">
        <f t="shared" si="13"/>
        <v>0</v>
      </c>
      <c r="CE7" s="8">
        <f t="shared" si="14"/>
        <v>0</v>
      </c>
      <c r="CF7" s="8">
        <f t="shared" si="15"/>
        <v>0</v>
      </c>
      <c r="CG7" s="8">
        <f t="shared" si="16"/>
        <v>0</v>
      </c>
      <c r="CH7" s="8">
        <f t="shared" si="17"/>
        <v>0</v>
      </c>
      <c r="CI7" s="8">
        <f t="shared" si="18"/>
        <v>151</v>
      </c>
      <c r="CJ7" s="8">
        <f t="shared" si="19"/>
        <v>0</v>
      </c>
      <c r="CK7" s="8">
        <f t="shared" si="20"/>
        <v>0</v>
      </c>
      <c r="CL7" s="8">
        <f t="shared" si="21"/>
        <v>0</v>
      </c>
      <c r="CM7" s="8">
        <f t="shared" si="22"/>
        <v>0</v>
      </c>
      <c r="CN7" s="8">
        <f t="shared" si="23"/>
        <v>0</v>
      </c>
      <c r="CO7" s="8">
        <f t="shared" si="24"/>
        <v>0</v>
      </c>
      <c r="CP7" s="8">
        <f t="shared" si="79"/>
        <v>1</v>
      </c>
      <c r="CQ7" s="8">
        <f t="shared" si="80"/>
        <v>151</v>
      </c>
      <c r="CR7" s="8">
        <f t="shared" si="81"/>
        <v>168</v>
      </c>
      <c r="CS7" s="8"/>
      <c r="CT7" s="8"/>
      <c r="CU7" s="9">
        <f t="shared" si="82"/>
        <v>1</v>
      </c>
      <c r="CV7" s="12">
        <f t="shared" si="83"/>
        <v>2</v>
      </c>
      <c r="CW7" s="12">
        <f t="shared" si="84"/>
        <v>3</v>
      </c>
      <c r="CX7" s="12">
        <f t="shared" si="85"/>
        <v>4</v>
      </c>
      <c r="CY7" s="12">
        <f t="shared" si="86"/>
        <v>5</v>
      </c>
      <c r="CZ7" s="12">
        <f t="shared" si="87"/>
        <v>6</v>
      </c>
      <c r="DA7" s="12">
        <f t="shared" si="88"/>
        <v>7</v>
      </c>
      <c r="DB7" s="12">
        <f t="shared" si="89"/>
        <v>8</v>
      </c>
      <c r="DC7" s="12">
        <f t="shared" si="90"/>
        <v>9</v>
      </c>
      <c r="DD7" s="12">
        <f t="shared" si="91"/>
        <v>10</v>
      </c>
      <c r="DE7" s="12">
        <f t="shared" si="92"/>
        <v>11</v>
      </c>
      <c r="DF7" s="37">
        <f t="shared" si="93"/>
        <v>12</v>
      </c>
      <c r="DG7" s="8"/>
      <c r="DH7" s="9">
        <f t="shared" si="94"/>
        <v>0</v>
      </c>
      <c r="DI7" s="12">
        <f t="shared" si="95"/>
        <v>31</v>
      </c>
      <c r="DJ7" s="12">
        <f t="shared" si="96"/>
        <v>59</v>
      </c>
      <c r="DK7" s="12">
        <f t="shared" si="97"/>
        <v>90</v>
      </c>
      <c r="DL7" s="12">
        <f t="shared" si="98"/>
        <v>120</v>
      </c>
      <c r="DM7" s="12">
        <f t="shared" si="99"/>
        <v>151</v>
      </c>
      <c r="DN7" s="12">
        <f t="shared" si="100"/>
        <v>181</v>
      </c>
      <c r="DO7" s="12">
        <f t="shared" si="101"/>
        <v>212</v>
      </c>
      <c r="DP7" s="12">
        <f t="shared" si="102"/>
        <v>243</v>
      </c>
      <c r="DQ7" s="12">
        <f t="shared" si="103"/>
        <v>273</v>
      </c>
      <c r="DR7" s="12">
        <f t="shared" si="104"/>
        <v>304</v>
      </c>
      <c r="DS7" s="37">
        <f t="shared" si="105"/>
        <v>334</v>
      </c>
    </row>
    <row r="8" spans="1:125" s="3" customFormat="1" x14ac:dyDescent="0.25">
      <c r="A8" s="39">
        <v>37129</v>
      </c>
      <c r="B8" s="40">
        <v>0.716863425925926</v>
      </c>
      <c r="C8" s="39">
        <v>40347</v>
      </c>
      <c r="D8" s="40">
        <v>0.28614583333333299</v>
      </c>
      <c r="E8" s="4"/>
      <c r="F8" s="18">
        <f t="shared" si="28"/>
        <v>3217.5692824074072</v>
      </c>
      <c r="G8" s="2" t="str">
        <f t="shared" si="29"/>
        <v>Días Totales</v>
      </c>
      <c r="H8" s="2"/>
      <c r="I8" s="8">
        <f t="shared" si="30"/>
        <v>2001</v>
      </c>
      <c r="J8" s="8">
        <f t="shared" si="31"/>
        <v>8</v>
      </c>
      <c r="K8" s="8">
        <f t="shared" si="32"/>
        <v>26</v>
      </c>
      <c r="L8" s="8">
        <f t="shared" si="33"/>
        <v>17</v>
      </c>
      <c r="M8" s="8">
        <f t="shared" si="34"/>
        <v>12</v>
      </c>
      <c r="N8" s="8">
        <f t="shared" si="35"/>
        <v>17</v>
      </c>
      <c r="O8" s="8"/>
      <c r="P8" s="8">
        <f t="shared" si="36"/>
        <v>2010</v>
      </c>
      <c r="Q8" s="8">
        <f t="shared" si="37"/>
        <v>6</v>
      </c>
      <c r="R8" s="8">
        <f t="shared" si="38"/>
        <v>18</v>
      </c>
      <c r="S8" s="8">
        <f t="shared" si="39"/>
        <v>6</v>
      </c>
      <c r="T8" s="8">
        <f t="shared" si="40"/>
        <v>52</v>
      </c>
      <c r="U8" s="8">
        <f t="shared" si="41"/>
        <v>3</v>
      </c>
      <c r="V8" s="8"/>
      <c r="W8" s="8">
        <f t="shared" si="42"/>
        <v>9</v>
      </c>
      <c r="X8" s="8">
        <f t="shared" si="43"/>
        <v>-2</v>
      </c>
      <c r="Y8" s="8">
        <f t="shared" si="44"/>
        <v>-8</v>
      </c>
      <c r="Z8" s="8">
        <f t="shared" si="45"/>
        <v>-69</v>
      </c>
      <c r="AA8" s="8">
        <f t="shared" si="46"/>
        <v>-11</v>
      </c>
      <c r="AB8" s="8">
        <f t="shared" si="47"/>
        <v>40</v>
      </c>
      <c r="AC8" s="8">
        <f t="shared" si="48"/>
        <v>-14</v>
      </c>
      <c r="AD8" s="8"/>
      <c r="AE8" s="9">
        <f t="shared" si="49"/>
        <v>10000</v>
      </c>
      <c r="AF8" s="9">
        <f t="shared" si="50"/>
        <v>-1000</v>
      </c>
      <c r="AG8" s="9">
        <f t="shared" si="51"/>
        <v>-100</v>
      </c>
      <c r="AH8" s="9">
        <f t="shared" si="52"/>
        <v>10</v>
      </c>
      <c r="AI8" s="9">
        <f t="shared" si="53"/>
        <v>-1</v>
      </c>
      <c r="AJ8" s="9"/>
      <c r="AK8" s="9">
        <f t="shared" si="54"/>
        <v>8909</v>
      </c>
      <c r="AL8" s="10">
        <f t="shared" si="55"/>
        <v>1</v>
      </c>
      <c r="AM8" s="8"/>
      <c r="AN8" s="8">
        <f t="shared" si="56"/>
        <v>1</v>
      </c>
      <c r="AO8" s="8">
        <f t="shared" si="57"/>
        <v>0</v>
      </c>
      <c r="AP8" s="8">
        <f t="shared" si="58"/>
        <v>0</v>
      </c>
      <c r="AQ8" s="8">
        <f t="shared" si="59"/>
        <v>0</v>
      </c>
      <c r="AR8" s="8">
        <f t="shared" si="60"/>
        <v>1</v>
      </c>
      <c r="AS8" s="8">
        <f t="shared" si="61"/>
        <v>0</v>
      </c>
      <c r="AT8" s="8"/>
      <c r="AU8" s="11">
        <f t="shared" si="62"/>
        <v>8</v>
      </c>
      <c r="AV8" s="12">
        <f t="shared" si="63"/>
        <v>295</v>
      </c>
      <c r="AW8" s="12">
        <f t="shared" si="64"/>
        <v>13</v>
      </c>
      <c r="AX8" s="12">
        <f t="shared" si="65"/>
        <v>39</v>
      </c>
      <c r="AY8" s="13">
        <f t="shared" si="66"/>
        <v>46</v>
      </c>
      <c r="AZ8" s="8"/>
      <c r="BA8" s="8">
        <f t="shared" si="67"/>
        <v>8.8152583079654985</v>
      </c>
      <c r="BB8" s="8">
        <f t="shared" si="68"/>
        <v>105.78309969558599</v>
      </c>
      <c r="BC8" s="8">
        <f t="shared" si="69"/>
        <v>3217.5692824074072</v>
      </c>
      <c r="BD8" s="8">
        <f t="shared" ref="BD8:BE8" si="108">BE8/60</f>
        <v>77221.662777777776</v>
      </c>
      <c r="BE8" s="8">
        <f t="shared" si="108"/>
        <v>4633299.7666666666</v>
      </c>
      <c r="BF8" s="8">
        <f t="shared" si="71"/>
        <v>277997986</v>
      </c>
      <c r="BG8" s="8"/>
      <c r="BH8" s="14">
        <f t="shared" si="72"/>
        <v>2</v>
      </c>
      <c r="BI8" s="14">
        <f t="shared" si="73"/>
        <v>-10</v>
      </c>
      <c r="BJ8" s="14"/>
      <c r="BK8" s="8"/>
      <c r="BL8" s="8">
        <f t="shared" si="74"/>
        <v>0</v>
      </c>
      <c r="BM8" s="8">
        <f t="shared" si="1"/>
        <v>0</v>
      </c>
      <c r="BN8" s="8">
        <f t="shared" si="2"/>
        <v>0</v>
      </c>
      <c r="BO8" s="8">
        <f t="shared" si="3"/>
        <v>0</v>
      </c>
      <c r="BP8" s="8">
        <f t="shared" si="4"/>
        <v>0</v>
      </c>
      <c r="BQ8" s="8">
        <f t="shared" si="5"/>
        <v>0</v>
      </c>
      <c r="BR8" s="8">
        <f t="shared" si="6"/>
        <v>0</v>
      </c>
      <c r="BS8" s="8">
        <f t="shared" si="7"/>
        <v>0</v>
      </c>
      <c r="BT8" s="8">
        <f t="shared" si="8"/>
        <v>212</v>
      </c>
      <c r="BU8" s="8">
        <f t="shared" si="9"/>
        <v>0</v>
      </c>
      <c r="BV8" s="8">
        <f t="shared" si="10"/>
        <v>0</v>
      </c>
      <c r="BW8" s="8">
        <f t="shared" si="11"/>
        <v>0</v>
      </c>
      <c r="BX8" s="8">
        <f t="shared" si="12"/>
        <v>0</v>
      </c>
      <c r="BY8" s="8">
        <f t="shared" si="75"/>
        <v>1</v>
      </c>
      <c r="BZ8" s="8">
        <f t="shared" si="76"/>
        <v>212</v>
      </c>
      <c r="CA8" s="8">
        <f t="shared" si="77"/>
        <v>238</v>
      </c>
      <c r="CB8" s="8"/>
      <c r="CC8" s="8">
        <f t="shared" si="78"/>
        <v>0</v>
      </c>
      <c r="CD8" s="8">
        <f t="shared" si="13"/>
        <v>0</v>
      </c>
      <c r="CE8" s="8">
        <f t="shared" si="14"/>
        <v>0</v>
      </c>
      <c r="CF8" s="8">
        <f t="shared" si="15"/>
        <v>0</v>
      </c>
      <c r="CG8" s="8">
        <f t="shared" si="16"/>
        <v>0</v>
      </c>
      <c r="CH8" s="8">
        <f t="shared" si="17"/>
        <v>0</v>
      </c>
      <c r="CI8" s="8">
        <f t="shared" si="18"/>
        <v>151</v>
      </c>
      <c r="CJ8" s="8">
        <f t="shared" si="19"/>
        <v>0</v>
      </c>
      <c r="CK8" s="8">
        <f t="shared" si="20"/>
        <v>0</v>
      </c>
      <c r="CL8" s="8">
        <f t="shared" si="21"/>
        <v>0</v>
      </c>
      <c r="CM8" s="8">
        <f t="shared" si="22"/>
        <v>0</v>
      </c>
      <c r="CN8" s="8">
        <f t="shared" si="23"/>
        <v>0</v>
      </c>
      <c r="CO8" s="8">
        <f t="shared" si="24"/>
        <v>0</v>
      </c>
      <c r="CP8" s="8">
        <f t="shared" si="79"/>
        <v>1</v>
      </c>
      <c r="CQ8" s="8">
        <f t="shared" si="80"/>
        <v>151</v>
      </c>
      <c r="CR8" s="8">
        <f t="shared" si="81"/>
        <v>169</v>
      </c>
      <c r="CS8" s="8"/>
      <c r="CT8" s="8"/>
      <c r="CU8" s="9">
        <f t="shared" si="82"/>
        <v>1</v>
      </c>
      <c r="CV8" s="12">
        <f t="shared" si="83"/>
        <v>2</v>
      </c>
      <c r="CW8" s="12">
        <f t="shared" si="84"/>
        <v>3</v>
      </c>
      <c r="CX8" s="12">
        <f t="shared" si="85"/>
        <v>4</v>
      </c>
      <c r="CY8" s="12">
        <f t="shared" si="86"/>
        <v>5</v>
      </c>
      <c r="CZ8" s="12">
        <f t="shared" si="87"/>
        <v>6</v>
      </c>
      <c r="DA8" s="12">
        <f t="shared" si="88"/>
        <v>7</v>
      </c>
      <c r="DB8" s="12">
        <f t="shared" si="89"/>
        <v>8</v>
      </c>
      <c r="DC8" s="12">
        <f t="shared" si="90"/>
        <v>9</v>
      </c>
      <c r="DD8" s="12">
        <f t="shared" si="91"/>
        <v>10</v>
      </c>
      <c r="DE8" s="12">
        <f t="shared" si="92"/>
        <v>11</v>
      </c>
      <c r="DF8" s="37">
        <f t="shared" si="93"/>
        <v>12</v>
      </c>
      <c r="DG8" s="8"/>
      <c r="DH8" s="9">
        <f t="shared" si="94"/>
        <v>0</v>
      </c>
      <c r="DI8" s="12">
        <f t="shared" si="95"/>
        <v>31</v>
      </c>
      <c r="DJ8" s="12">
        <f t="shared" si="96"/>
        <v>59</v>
      </c>
      <c r="DK8" s="12">
        <f t="shared" si="97"/>
        <v>90</v>
      </c>
      <c r="DL8" s="12">
        <f t="shared" si="98"/>
        <v>120</v>
      </c>
      <c r="DM8" s="12">
        <f t="shared" si="99"/>
        <v>151</v>
      </c>
      <c r="DN8" s="12">
        <f t="shared" si="100"/>
        <v>181</v>
      </c>
      <c r="DO8" s="12">
        <f t="shared" si="101"/>
        <v>212</v>
      </c>
      <c r="DP8" s="12">
        <f t="shared" si="102"/>
        <v>243</v>
      </c>
      <c r="DQ8" s="12">
        <f t="shared" si="103"/>
        <v>273</v>
      </c>
      <c r="DR8" s="12">
        <f t="shared" si="104"/>
        <v>304</v>
      </c>
      <c r="DS8" s="37">
        <f t="shared" si="105"/>
        <v>334</v>
      </c>
    </row>
    <row r="9" spans="1:125" s="3" customFormat="1" x14ac:dyDescent="0.25">
      <c r="A9" s="39">
        <v>37130</v>
      </c>
      <c r="B9" s="40">
        <v>0.75853009259259296</v>
      </c>
      <c r="C9" s="39">
        <v>40348</v>
      </c>
      <c r="D9" s="40">
        <v>0.32781250000000001</v>
      </c>
      <c r="E9" s="4"/>
      <c r="F9" s="18">
        <f t="shared" si="28"/>
        <v>3217.5692824074072</v>
      </c>
      <c r="G9" s="2" t="str">
        <f t="shared" si="29"/>
        <v>Días Totales</v>
      </c>
      <c r="H9" s="2"/>
      <c r="I9" s="8">
        <f t="shared" si="30"/>
        <v>2001</v>
      </c>
      <c r="J9" s="8">
        <f t="shared" si="31"/>
        <v>8</v>
      </c>
      <c r="K9" s="8">
        <f t="shared" si="32"/>
        <v>27</v>
      </c>
      <c r="L9" s="8">
        <f t="shared" si="33"/>
        <v>18</v>
      </c>
      <c r="M9" s="8">
        <f t="shared" si="34"/>
        <v>12</v>
      </c>
      <c r="N9" s="8">
        <f t="shared" si="35"/>
        <v>17</v>
      </c>
      <c r="O9" s="8"/>
      <c r="P9" s="8">
        <f t="shared" si="36"/>
        <v>2010</v>
      </c>
      <c r="Q9" s="8">
        <f t="shared" si="37"/>
        <v>6</v>
      </c>
      <c r="R9" s="8">
        <f t="shared" si="38"/>
        <v>19</v>
      </c>
      <c r="S9" s="8">
        <f t="shared" si="39"/>
        <v>7</v>
      </c>
      <c r="T9" s="8">
        <f t="shared" si="40"/>
        <v>52</v>
      </c>
      <c r="U9" s="8">
        <f t="shared" si="41"/>
        <v>3</v>
      </c>
      <c r="V9" s="8"/>
      <c r="W9" s="8">
        <f t="shared" si="42"/>
        <v>9</v>
      </c>
      <c r="X9" s="8">
        <f t="shared" si="43"/>
        <v>-2</v>
      </c>
      <c r="Y9" s="8">
        <f t="shared" si="44"/>
        <v>-8</v>
      </c>
      <c r="Z9" s="8">
        <f t="shared" si="45"/>
        <v>-69</v>
      </c>
      <c r="AA9" s="8">
        <f t="shared" si="46"/>
        <v>-11</v>
      </c>
      <c r="AB9" s="8">
        <f t="shared" si="47"/>
        <v>40</v>
      </c>
      <c r="AC9" s="8">
        <f t="shared" si="48"/>
        <v>-14</v>
      </c>
      <c r="AD9" s="8"/>
      <c r="AE9" s="9">
        <f t="shared" si="49"/>
        <v>10000</v>
      </c>
      <c r="AF9" s="9">
        <f t="shared" si="50"/>
        <v>-1000</v>
      </c>
      <c r="AG9" s="9">
        <f t="shared" si="51"/>
        <v>-100</v>
      </c>
      <c r="AH9" s="9">
        <f t="shared" si="52"/>
        <v>10</v>
      </c>
      <c r="AI9" s="9">
        <f t="shared" si="53"/>
        <v>-1</v>
      </c>
      <c r="AJ9" s="9"/>
      <c r="AK9" s="9">
        <f t="shared" si="54"/>
        <v>8909</v>
      </c>
      <c r="AL9" s="10">
        <f t="shared" si="55"/>
        <v>1</v>
      </c>
      <c r="AM9" s="8"/>
      <c r="AN9" s="8">
        <f t="shared" si="56"/>
        <v>1</v>
      </c>
      <c r="AO9" s="8">
        <f t="shared" si="57"/>
        <v>0</v>
      </c>
      <c r="AP9" s="8">
        <f t="shared" si="58"/>
        <v>0</v>
      </c>
      <c r="AQ9" s="8">
        <f t="shared" si="59"/>
        <v>0</v>
      </c>
      <c r="AR9" s="8">
        <f t="shared" si="60"/>
        <v>1</v>
      </c>
      <c r="AS9" s="8">
        <f t="shared" si="61"/>
        <v>0</v>
      </c>
      <c r="AT9" s="8"/>
      <c r="AU9" s="11">
        <f t="shared" si="62"/>
        <v>8</v>
      </c>
      <c r="AV9" s="12">
        <f t="shared" si="63"/>
        <v>295</v>
      </c>
      <c r="AW9" s="12">
        <f t="shared" si="64"/>
        <v>13</v>
      </c>
      <c r="AX9" s="12">
        <f t="shared" si="65"/>
        <v>39</v>
      </c>
      <c r="AY9" s="13">
        <f t="shared" si="66"/>
        <v>46</v>
      </c>
      <c r="AZ9" s="8"/>
      <c r="BA9" s="8">
        <f t="shared" si="67"/>
        <v>8.8152583079654985</v>
      </c>
      <c r="BB9" s="8">
        <f t="shared" si="68"/>
        <v>105.78309969558599</v>
      </c>
      <c r="BC9" s="8">
        <f t="shared" si="69"/>
        <v>3217.5692824074072</v>
      </c>
      <c r="BD9" s="8">
        <f t="shared" ref="BD9:BE9" si="109">BE9/60</f>
        <v>77221.662777777776</v>
      </c>
      <c r="BE9" s="8">
        <f t="shared" si="109"/>
        <v>4633299.7666666666</v>
      </c>
      <c r="BF9" s="8">
        <f t="shared" si="71"/>
        <v>277997986</v>
      </c>
      <c r="BG9" s="8"/>
      <c r="BH9" s="14">
        <f t="shared" si="72"/>
        <v>2</v>
      </c>
      <c r="BI9" s="14">
        <f t="shared" si="73"/>
        <v>-10</v>
      </c>
      <c r="BJ9" s="14"/>
      <c r="BK9" s="8"/>
      <c r="BL9" s="8">
        <f t="shared" si="74"/>
        <v>0</v>
      </c>
      <c r="BM9" s="8">
        <f t="shared" si="1"/>
        <v>0</v>
      </c>
      <c r="BN9" s="8">
        <f t="shared" si="2"/>
        <v>0</v>
      </c>
      <c r="BO9" s="8">
        <f t="shared" si="3"/>
        <v>0</v>
      </c>
      <c r="BP9" s="8">
        <f t="shared" si="4"/>
        <v>0</v>
      </c>
      <c r="BQ9" s="8">
        <f t="shared" si="5"/>
        <v>0</v>
      </c>
      <c r="BR9" s="8">
        <f t="shared" si="6"/>
        <v>0</v>
      </c>
      <c r="BS9" s="8">
        <f t="shared" si="7"/>
        <v>0</v>
      </c>
      <c r="BT9" s="8">
        <f t="shared" si="8"/>
        <v>212</v>
      </c>
      <c r="BU9" s="8">
        <f t="shared" si="9"/>
        <v>0</v>
      </c>
      <c r="BV9" s="8">
        <f t="shared" si="10"/>
        <v>0</v>
      </c>
      <c r="BW9" s="8">
        <f t="shared" si="11"/>
        <v>0</v>
      </c>
      <c r="BX9" s="8">
        <f t="shared" si="12"/>
        <v>0</v>
      </c>
      <c r="BY9" s="8">
        <f t="shared" si="75"/>
        <v>1</v>
      </c>
      <c r="BZ9" s="8">
        <f t="shared" si="76"/>
        <v>212</v>
      </c>
      <c r="CA9" s="8">
        <f t="shared" si="77"/>
        <v>239</v>
      </c>
      <c r="CB9" s="8"/>
      <c r="CC9" s="8">
        <f t="shared" si="78"/>
        <v>0</v>
      </c>
      <c r="CD9" s="8">
        <f t="shared" si="13"/>
        <v>0</v>
      </c>
      <c r="CE9" s="8">
        <f t="shared" si="14"/>
        <v>0</v>
      </c>
      <c r="CF9" s="8">
        <f t="shared" si="15"/>
        <v>0</v>
      </c>
      <c r="CG9" s="8">
        <f t="shared" si="16"/>
        <v>0</v>
      </c>
      <c r="CH9" s="8">
        <f t="shared" si="17"/>
        <v>0</v>
      </c>
      <c r="CI9" s="8">
        <f t="shared" si="18"/>
        <v>151</v>
      </c>
      <c r="CJ9" s="8">
        <f t="shared" si="19"/>
        <v>0</v>
      </c>
      <c r="CK9" s="8">
        <f t="shared" si="20"/>
        <v>0</v>
      </c>
      <c r="CL9" s="8">
        <f t="shared" si="21"/>
        <v>0</v>
      </c>
      <c r="CM9" s="8">
        <f t="shared" si="22"/>
        <v>0</v>
      </c>
      <c r="CN9" s="8">
        <f t="shared" si="23"/>
        <v>0</v>
      </c>
      <c r="CO9" s="8">
        <f t="shared" si="24"/>
        <v>0</v>
      </c>
      <c r="CP9" s="8">
        <f t="shared" si="79"/>
        <v>1</v>
      </c>
      <c r="CQ9" s="8">
        <f t="shared" si="80"/>
        <v>151</v>
      </c>
      <c r="CR9" s="8">
        <f t="shared" si="81"/>
        <v>170</v>
      </c>
      <c r="CS9" s="8"/>
      <c r="CT9" s="8"/>
      <c r="CU9" s="9">
        <f t="shared" si="82"/>
        <v>1</v>
      </c>
      <c r="CV9" s="12">
        <f t="shared" si="83"/>
        <v>2</v>
      </c>
      <c r="CW9" s="12">
        <f t="shared" si="84"/>
        <v>3</v>
      </c>
      <c r="CX9" s="12">
        <f t="shared" si="85"/>
        <v>4</v>
      </c>
      <c r="CY9" s="12">
        <f t="shared" si="86"/>
        <v>5</v>
      </c>
      <c r="CZ9" s="12">
        <f t="shared" si="87"/>
        <v>6</v>
      </c>
      <c r="DA9" s="12">
        <f t="shared" si="88"/>
        <v>7</v>
      </c>
      <c r="DB9" s="12">
        <f t="shared" si="89"/>
        <v>8</v>
      </c>
      <c r="DC9" s="12">
        <f t="shared" si="90"/>
        <v>9</v>
      </c>
      <c r="DD9" s="12">
        <f t="shared" si="91"/>
        <v>10</v>
      </c>
      <c r="DE9" s="12">
        <f t="shared" si="92"/>
        <v>11</v>
      </c>
      <c r="DF9" s="37">
        <f t="shared" si="93"/>
        <v>12</v>
      </c>
      <c r="DG9" s="8"/>
      <c r="DH9" s="9">
        <f t="shared" si="94"/>
        <v>0</v>
      </c>
      <c r="DI9" s="12">
        <f t="shared" si="95"/>
        <v>31</v>
      </c>
      <c r="DJ9" s="12">
        <f t="shared" si="96"/>
        <v>59</v>
      </c>
      <c r="DK9" s="12">
        <f t="shared" si="97"/>
        <v>90</v>
      </c>
      <c r="DL9" s="12">
        <f t="shared" si="98"/>
        <v>120</v>
      </c>
      <c r="DM9" s="12">
        <f t="shared" si="99"/>
        <v>151</v>
      </c>
      <c r="DN9" s="12">
        <f t="shared" si="100"/>
        <v>181</v>
      </c>
      <c r="DO9" s="12">
        <f t="shared" si="101"/>
        <v>212</v>
      </c>
      <c r="DP9" s="12">
        <f t="shared" si="102"/>
        <v>243</v>
      </c>
      <c r="DQ9" s="12">
        <f t="shared" si="103"/>
        <v>273</v>
      </c>
      <c r="DR9" s="12">
        <f t="shared" si="104"/>
        <v>304</v>
      </c>
      <c r="DS9" s="37">
        <f t="shared" si="105"/>
        <v>334</v>
      </c>
    </row>
    <row r="10" spans="1:125" s="3" customFormat="1" x14ac:dyDescent="0.25">
      <c r="A10" s="39">
        <v>37131</v>
      </c>
      <c r="B10" s="40">
        <v>0.80019675925925904</v>
      </c>
      <c r="C10" s="39">
        <v>40349</v>
      </c>
      <c r="D10" s="40">
        <v>0.36947916666666702</v>
      </c>
      <c r="E10" s="4"/>
      <c r="F10" s="18">
        <f t="shared" si="28"/>
        <v>3217.5692824074072</v>
      </c>
      <c r="G10" s="2" t="str">
        <f t="shared" si="29"/>
        <v>Días Totales</v>
      </c>
      <c r="H10" s="2"/>
      <c r="I10" s="8">
        <f t="shared" si="30"/>
        <v>2001</v>
      </c>
      <c r="J10" s="8">
        <f t="shared" si="31"/>
        <v>8</v>
      </c>
      <c r="K10" s="8">
        <f t="shared" si="32"/>
        <v>28</v>
      </c>
      <c r="L10" s="8">
        <f t="shared" si="33"/>
        <v>19</v>
      </c>
      <c r="M10" s="8">
        <f t="shared" si="34"/>
        <v>12</v>
      </c>
      <c r="N10" s="8">
        <f t="shared" si="35"/>
        <v>17</v>
      </c>
      <c r="O10" s="8"/>
      <c r="P10" s="8">
        <f t="shared" si="36"/>
        <v>2010</v>
      </c>
      <c r="Q10" s="8">
        <f t="shared" si="37"/>
        <v>6</v>
      </c>
      <c r="R10" s="8">
        <f t="shared" si="38"/>
        <v>20</v>
      </c>
      <c r="S10" s="8">
        <f t="shared" si="39"/>
        <v>8</v>
      </c>
      <c r="T10" s="8">
        <f t="shared" si="40"/>
        <v>52</v>
      </c>
      <c r="U10" s="8">
        <f t="shared" si="41"/>
        <v>3</v>
      </c>
      <c r="V10" s="8"/>
      <c r="W10" s="8">
        <f t="shared" si="42"/>
        <v>9</v>
      </c>
      <c r="X10" s="8">
        <f t="shared" si="43"/>
        <v>-2</v>
      </c>
      <c r="Y10" s="8">
        <f t="shared" si="44"/>
        <v>-8</v>
      </c>
      <c r="Z10" s="8">
        <f t="shared" si="45"/>
        <v>-69</v>
      </c>
      <c r="AA10" s="8">
        <f t="shared" si="46"/>
        <v>-11</v>
      </c>
      <c r="AB10" s="8">
        <f t="shared" si="47"/>
        <v>40</v>
      </c>
      <c r="AC10" s="8">
        <f t="shared" si="48"/>
        <v>-14</v>
      </c>
      <c r="AD10" s="8"/>
      <c r="AE10" s="9">
        <f t="shared" si="49"/>
        <v>10000</v>
      </c>
      <c r="AF10" s="9">
        <f t="shared" si="50"/>
        <v>-1000</v>
      </c>
      <c r="AG10" s="9">
        <f t="shared" si="51"/>
        <v>-100</v>
      </c>
      <c r="AH10" s="9">
        <f t="shared" si="52"/>
        <v>10</v>
      </c>
      <c r="AI10" s="9">
        <f t="shared" si="53"/>
        <v>-1</v>
      </c>
      <c r="AJ10" s="9"/>
      <c r="AK10" s="9">
        <f t="shared" si="54"/>
        <v>8909</v>
      </c>
      <c r="AL10" s="10">
        <f t="shared" si="55"/>
        <v>1</v>
      </c>
      <c r="AM10" s="8"/>
      <c r="AN10" s="8">
        <f t="shared" si="56"/>
        <v>1</v>
      </c>
      <c r="AO10" s="8">
        <f t="shared" si="57"/>
        <v>0</v>
      </c>
      <c r="AP10" s="8">
        <f t="shared" si="58"/>
        <v>0</v>
      </c>
      <c r="AQ10" s="8">
        <f t="shared" si="59"/>
        <v>0</v>
      </c>
      <c r="AR10" s="8">
        <f t="shared" si="60"/>
        <v>1</v>
      </c>
      <c r="AS10" s="8">
        <f t="shared" si="61"/>
        <v>0</v>
      </c>
      <c r="AT10" s="8"/>
      <c r="AU10" s="11">
        <f t="shared" si="62"/>
        <v>8</v>
      </c>
      <c r="AV10" s="12">
        <f t="shared" si="63"/>
        <v>295</v>
      </c>
      <c r="AW10" s="12">
        <f t="shared" si="64"/>
        <v>13</v>
      </c>
      <c r="AX10" s="12">
        <f t="shared" si="65"/>
        <v>39</v>
      </c>
      <c r="AY10" s="13">
        <f t="shared" si="66"/>
        <v>46</v>
      </c>
      <c r="AZ10" s="8"/>
      <c r="BA10" s="8">
        <f t="shared" si="67"/>
        <v>8.8152583079654985</v>
      </c>
      <c r="BB10" s="8">
        <f t="shared" si="68"/>
        <v>105.78309969558599</v>
      </c>
      <c r="BC10" s="8">
        <f t="shared" si="69"/>
        <v>3217.5692824074072</v>
      </c>
      <c r="BD10" s="8">
        <f t="shared" ref="BD10:BE10" si="110">BE10/60</f>
        <v>77221.662777777776</v>
      </c>
      <c r="BE10" s="8">
        <f t="shared" si="110"/>
        <v>4633299.7666666666</v>
      </c>
      <c r="BF10" s="8">
        <f t="shared" si="71"/>
        <v>277997986</v>
      </c>
      <c r="BG10" s="8"/>
      <c r="BH10" s="14">
        <f t="shared" si="72"/>
        <v>2</v>
      </c>
      <c r="BI10" s="14">
        <f t="shared" si="73"/>
        <v>-10</v>
      </c>
      <c r="BJ10" s="14"/>
      <c r="BK10" s="8"/>
      <c r="BL10" s="8">
        <f t="shared" si="74"/>
        <v>0</v>
      </c>
      <c r="BM10" s="8">
        <f t="shared" si="1"/>
        <v>0</v>
      </c>
      <c r="BN10" s="8">
        <f t="shared" si="2"/>
        <v>0</v>
      </c>
      <c r="BO10" s="8">
        <f t="shared" si="3"/>
        <v>0</v>
      </c>
      <c r="BP10" s="8">
        <f t="shared" si="4"/>
        <v>0</v>
      </c>
      <c r="BQ10" s="8">
        <f t="shared" si="5"/>
        <v>0</v>
      </c>
      <c r="BR10" s="8">
        <f t="shared" si="6"/>
        <v>0</v>
      </c>
      <c r="BS10" s="8">
        <f t="shared" si="7"/>
        <v>0</v>
      </c>
      <c r="BT10" s="8">
        <f t="shared" si="8"/>
        <v>212</v>
      </c>
      <c r="BU10" s="8">
        <f t="shared" si="9"/>
        <v>0</v>
      </c>
      <c r="BV10" s="8">
        <f t="shared" si="10"/>
        <v>0</v>
      </c>
      <c r="BW10" s="8">
        <f t="shared" si="11"/>
        <v>0</v>
      </c>
      <c r="BX10" s="8">
        <f t="shared" si="12"/>
        <v>0</v>
      </c>
      <c r="BY10" s="8">
        <f t="shared" si="75"/>
        <v>1</v>
      </c>
      <c r="BZ10" s="8">
        <f t="shared" si="76"/>
        <v>212</v>
      </c>
      <c r="CA10" s="8">
        <f t="shared" si="77"/>
        <v>240</v>
      </c>
      <c r="CB10" s="8"/>
      <c r="CC10" s="8">
        <f t="shared" si="78"/>
        <v>0</v>
      </c>
      <c r="CD10" s="8">
        <f t="shared" si="13"/>
        <v>0</v>
      </c>
      <c r="CE10" s="8">
        <f t="shared" si="14"/>
        <v>0</v>
      </c>
      <c r="CF10" s="8">
        <f t="shared" si="15"/>
        <v>0</v>
      </c>
      <c r="CG10" s="8">
        <f t="shared" si="16"/>
        <v>0</v>
      </c>
      <c r="CH10" s="8">
        <f t="shared" si="17"/>
        <v>0</v>
      </c>
      <c r="CI10" s="8">
        <f t="shared" si="18"/>
        <v>151</v>
      </c>
      <c r="CJ10" s="8">
        <f t="shared" si="19"/>
        <v>0</v>
      </c>
      <c r="CK10" s="8">
        <f t="shared" si="20"/>
        <v>0</v>
      </c>
      <c r="CL10" s="8">
        <f t="shared" si="21"/>
        <v>0</v>
      </c>
      <c r="CM10" s="8">
        <f t="shared" si="22"/>
        <v>0</v>
      </c>
      <c r="CN10" s="8">
        <f t="shared" si="23"/>
        <v>0</v>
      </c>
      <c r="CO10" s="8">
        <f t="shared" si="24"/>
        <v>0</v>
      </c>
      <c r="CP10" s="8">
        <f t="shared" si="79"/>
        <v>1</v>
      </c>
      <c r="CQ10" s="8">
        <f t="shared" si="80"/>
        <v>151</v>
      </c>
      <c r="CR10" s="8">
        <f t="shared" si="81"/>
        <v>171</v>
      </c>
      <c r="CS10" s="8"/>
      <c r="CT10" s="8"/>
      <c r="CU10" s="9">
        <f t="shared" si="82"/>
        <v>1</v>
      </c>
      <c r="CV10" s="12">
        <f t="shared" si="83"/>
        <v>2</v>
      </c>
      <c r="CW10" s="12">
        <f t="shared" si="84"/>
        <v>3</v>
      </c>
      <c r="CX10" s="12">
        <f t="shared" si="85"/>
        <v>4</v>
      </c>
      <c r="CY10" s="12">
        <f t="shared" si="86"/>
        <v>5</v>
      </c>
      <c r="CZ10" s="12">
        <f t="shared" si="87"/>
        <v>6</v>
      </c>
      <c r="DA10" s="12">
        <f t="shared" si="88"/>
        <v>7</v>
      </c>
      <c r="DB10" s="12">
        <f t="shared" si="89"/>
        <v>8</v>
      </c>
      <c r="DC10" s="12">
        <f t="shared" si="90"/>
        <v>9</v>
      </c>
      <c r="DD10" s="12">
        <f t="shared" si="91"/>
        <v>10</v>
      </c>
      <c r="DE10" s="12">
        <f t="shared" si="92"/>
        <v>11</v>
      </c>
      <c r="DF10" s="37">
        <f t="shared" si="93"/>
        <v>12</v>
      </c>
      <c r="DG10" s="8"/>
      <c r="DH10" s="9">
        <f t="shared" si="94"/>
        <v>0</v>
      </c>
      <c r="DI10" s="12">
        <f t="shared" si="95"/>
        <v>31</v>
      </c>
      <c r="DJ10" s="12">
        <f t="shared" si="96"/>
        <v>59</v>
      </c>
      <c r="DK10" s="12">
        <f t="shared" si="97"/>
        <v>90</v>
      </c>
      <c r="DL10" s="12">
        <f t="shared" si="98"/>
        <v>120</v>
      </c>
      <c r="DM10" s="12">
        <f t="shared" si="99"/>
        <v>151</v>
      </c>
      <c r="DN10" s="12">
        <f t="shared" si="100"/>
        <v>181</v>
      </c>
      <c r="DO10" s="12">
        <f t="shared" si="101"/>
        <v>212</v>
      </c>
      <c r="DP10" s="12">
        <f t="shared" si="102"/>
        <v>243</v>
      </c>
      <c r="DQ10" s="12">
        <f t="shared" si="103"/>
        <v>273</v>
      </c>
      <c r="DR10" s="12">
        <f t="shared" si="104"/>
        <v>304</v>
      </c>
      <c r="DS10" s="37">
        <f t="shared" si="105"/>
        <v>334</v>
      </c>
    </row>
    <row r="11" spans="1:125" s="3" customFormat="1" x14ac:dyDescent="0.25">
      <c r="A11" s="39">
        <v>37132</v>
      </c>
      <c r="B11" s="40">
        <v>0.841863425925926</v>
      </c>
      <c r="C11" s="39">
        <v>40350</v>
      </c>
      <c r="D11" s="40">
        <v>0.41114583333333299</v>
      </c>
      <c r="E11" s="4"/>
      <c r="F11" s="18">
        <f t="shared" si="28"/>
        <v>3217.5692824074072</v>
      </c>
      <c r="G11" s="2" t="str">
        <f t="shared" si="29"/>
        <v>Días Totales</v>
      </c>
      <c r="H11" s="2"/>
      <c r="I11" s="8">
        <f t="shared" si="30"/>
        <v>2001</v>
      </c>
      <c r="J11" s="8">
        <f t="shared" si="31"/>
        <v>8</v>
      </c>
      <c r="K11" s="8">
        <f t="shared" si="32"/>
        <v>29</v>
      </c>
      <c r="L11" s="8">
        <f t="shared" si="33"/>
        <v>20</v>
      </c>
      <c r="M11" s="8">
        <f t="shared" si="34"/>
        <v>12</v>
      </c>
      <c r="N11" s="8">
        <f t="shared" si="35"/>
        <v>17</v>
      </c>
      <c r="O11" s="8"/>
      <c r="P11" s="8">
        <f t="shared" si="36"/>
        <v>2010</v>
      </c>
      <c r="Q11" s="8">
        <f t="shared" si="37"/>
        <v>6</v>
      </c>
      <c r="R11" s="8">
        <f t="shared" si="38"/>
        <v>21</v>
      </c>
      <c r="S11" s="8">
        <f t="shared" si="39"/>
        <v>9</v>
      </c>
      <c r="T11" s="8">
        <f t="shared" si="40"/>
        <v>52</v>
      </c>
      <c r="U11" s="8">
        <f t="shared" si="41"/>
        <v>3</v>
      </c>
      <c r="V11" s="8"/>
      <c r="W11" s="8">
        <f t="shared" si="42"/>
        <v>9</v>
      </c>
      <c r="X11" s="8">
        <f t="shared" si="43"/>
        <v>-2</v>
      </c>
      <c r="Y11" s="8">
        <f t="shared" si="44"/>
        <v>-8</v>
      </c>
      <c r="Z11" s="8">
        <f t="shared" si="45"/>
        <v>-69</v>
      </c>
      <c r="AA11" s="8">
        <f t="shared" si="46"/>
        <v>-11</v>
      </c>
      <c r="AB11" s="8">
        <f t="shared" si="47"/>
        <v>40</v>
      </c>
      <c r="AC11" s="8">
        <f t="shared" si="48"/>
        <v>-14</v>
      </c>
      <c r="AD11" s="8"/>
      <c r="AE11" s="9">
        <f t="shared" si="49"/>
        <v>10000</v>
      </c>
      <c r="AF11" s="9">
        <f t="shared" si="50"/>
        <v>-1000</v>
      </c>
      <c r="AG11" s="9">
        <f t="shared" si="51"/>
        <v>-100</v>
      </c>
      <c r="AH11" s="9">
        <f t="shared" si="52"/>
        <v>10</v>
      </c>
      <c r="AI11" s="9">
        <f t="shared" si="53"/>
        <v>-1</v>
      </c>
      <c r="AJ11" s="9"/>
      <c r="AK11" s="9">
        <f t="shared" si="54"/>
        <v>8909</v>
      </c>
      <c r="AL11" s="10">
        <f t="shared" si="55"/>
        <v>1</v>
      </c>
      <c r="AM11" s="8"/>
      <c r="AN11" s="8">
        <f t="shared" si="56"/>
        <v>1</v>
      </c>
      <c r="AO11" s="8">
        <f t="shared" si="57"/>
        <v>0</v>
      </c>
      <c r="AP11" s="8">
        <f t="shared" si="58"/>
        <v>0</v>
      </c>
      <c r="AQ11" s="8">
        <f t="shared" si="59"/>
        <v>0</v>
      </c>
      <c r="AR11" s="8">
        <f t="shared" si="60"/>
        <v>1</v>
      </c>
      <c r="AS11" s="8">
        <f t="shared" si="61"/>
        <v>0</v>
      </c>
      <c r="AT11" s="8"/>
      <c r="AU11" s="11">
        <f t="shared" si="62"/>
        <v>8</v>
      </c>
      <c r="AV11" s="12">
        <f t="shared" si="63"/>
        <v>295</v>
      </c>
      <c r="AW11" s="12">
        <f t="shared" si="64"/>
        <v>13</v>
      </c>
      <c r="AX11" s="12">
        <f t="shared" si="65"/>
        <v>39</v>
      </c>
      <c r="AY11" s="13">
        <f t="shared" si="66"/>
        <v>46</v>
      </c>
      <c r="AZ11" s="8"/>
      <c r="BA11" s="8">
        <f t="shared" si="67"/>
        <v>8.8152583079654985</v>
      </c>
      <c r="BB11" s="8">
        <f t="shared" si="68"/>
        <v>105.78309969558599</v>
      </c>
      <c r="BC11" s="8">
        <f t="shared" si="69"/>
        <v>3217.5692824074072</v>
      </c>
      <c r="BD11" s="8">
        <f t="shared" ref="BD11:BE11" si="111">BE11/60</f>
        <v>77221.662777777776</v>
      </c>
      <c r="BE11" s="8">
        <f t="shared" si="111"/>
        <v>4633299.7666666666</v>
      </c>
      <c r="BF11" s="8">
        <f t="shared" si="71"/>
        <v>277997986</v>
      </c>
      <c r="BG11" s="8"/>
      <c r="BH11" s="14">
        <f t="shared" si="72"/>
        <v>2</v>
      </c>
      <c r="BI11" s="14">
        <f t="shared" si="73"/>
        <v>-10</v>
      </c>
      <c r="BJ11" s="14"/>
      <c r="BK11" s="8"/>
      <c r="BL11" s="8">
        <f t="shared" si="74"/>
        <v>0</v>
      </c>
      <c r="BM11" s="8">
        <f t="shared" si="1"/>
        <v>0</v>
      </c>
      <c r="BN11" s="8">
        <f t="shared" si="2"/>
        <v>0</v>
      </c>
      <c r="BO11" s="8">
        <f t="shared" si="3"/>
        <v>0</v>
      </c>
      <c r="BP11" s="8">
        <f t="shared" si="4"/>
        <v>0</v>
      </c>
      <c r="BQ11" s="8">
        <f t="shared" si="5"/>
        <v>0</v>
      </c>
      <c r="BR11" s="8">
        <f t="shared" si="6"/>
        <v>0</v>
      </c>
      <c r="BS11" s="8">
        <f t="shared" si="7"/>
        <v>0</v>
      </c>
      <c r="BT11" s="8">
        <f t="shared" si="8"/>
        <v>212</v>
      </c>
      <c r="BU11" s="8">
        <f t="shared" si="9"/>
        <v>0</v>
      </c>
      <c r="BV11" s="8">
        <f t="shared" si="10"/>
        <v>0</v>
      </c>
      <c r="BW11" s="8">
        <f t="shared" si="11"/>
        <v>0</v>
      </c>
      <c r="BX11" s="8">
        <f t="shared" si="12"/>
        <v>0</v>
      </c>
      <c r="BY11" s="8">
        <f t="shared" si="75"/>
        <v>1</v>
      </c>
      <c r="BZ11" s="8">
        <f t="shared" si="76"/>
        <v>212</v>
      </c>
      <c r="CA11" s="8">
        <f t="shared" si="77"/>
        <v>241</v>
      </c>
      <c r="CB11" s="8"/>
      <c r="CC11" s="8">
        <f t="shared" si="78"/>
        <v>0</v>
      </c>
      <c r="CD11" s="8">
        <f t="shared" si="13"/>
        <v>0</v>
      </c>
      <c r="CE11" s="8">
        <f t="shared" si="14"/>
        <v>0</v>
      </c>
      <c r="CF11" s="8">
        <f t="shared" si="15"/>
        <v>0</v>
      </c>
      <c r="CG11" s="8">
        <f t="shared" si="16"/>
        <v>0</v>
      </c>
      <c r="CH11" s="8">
        <f t="shared" si="17"/>
        <v>0</v>
      </c>
      <c r="CI11" s="8">
        <f t="shared" si="18"/>
        <v>151</v>
      </c>
      <c r="CJ11" s="8">
        <f t="shared" si="19"/>
        <v>0</v>
      </c>
      <c r="CK11" s="8">
        <f t="shared" si="20"/>
        <v>0</v>
      </c>
      <c r="CL11" s="8">
        <f t="shared" si="21"/>
        <v>0</v>
      </c>
      <c r="CM11" s="8">
        <f t="shared" si="22"/>
        <v>0</v>
      </c>
      <c r="CN11" s="8">
        <f t="shared" si="23"/>
        <v>0</v>
      </c>
      <c r="CO11" s="8">
        <f t="shared" si="24"/>
        <v>0</v>
      </c>
      <c r="CP11" s="8">
        <f t="shared" si="79"/>
        <v>1</v>
      </c>
      <c r="CQ11" s="8">
        <f t="shared" si="80"/>
        <v>151</v>
      </c>
      <c r="CR11" s="8">
        <f t="shared" si="81"/>
        <v>172</v>
      </c>
      <c r="CS11" s="8"/>
      <c r="CT11" s="8"/>
      <c r="CU11" s="9">
        <f t="shared" si="82"/>
        <v>1</v>
      </c>
      <c r="CV11" s="12">
        <f t="shared" si="83"/>
        <v>2</v>
      </c>
      <c r="CW11" s="12">
        <f t="shared" si="84"/>
        <v>3</v>
      </c>
      <c r="CX11" s="12">
        <f t="shared" si="85"/>
        <v>4</v>
      </c>
      <c r="CY11" s="12">
        <f t="shared" si="86"/>
        <v>5</v>
      </c>
      <c r="CZ11" s="12">
        <f t="shared" si="87"/>
        <v>6</v>
      </c>
      <c r="DA11" s="12">
        <f t="shared" si="88"/>
        <v>7</v>
      </c>
      <c r="DB11" s="12">
        <f t="shared" si="89"/>
        <v>8</v>
      </c>
      <c r="DC11" s="12">
        <f t="shared" si="90"/>
        <v>9</v>
      </c>
      <c r="DD11" s="12">
        <f t="shared" si="91"/>
        <v>10</v>
      </c>
      <c r="DE11" s="12">
        <f t="shared" si="92"/>
        <v>11</v>
      </c>
      <c r="DF11" s="37">
        <f t="shared" si="93"/>
        <v>12</v>
      </c>
      <c r="DG11" s="8"/>
      <c r="DH11" s="9">
        <f t="shared" si="94"/>
        <v>0</v>
      </c>
      <c r="DI11" s="12">
        <f t="shared" si="95"/>
        <v>31</v>
      </c>
      <c r="DJ11" s="12">
        <f t="shared" si="96"/>
        <v>59</v>
      </c>
      <c r="DK11" s="12">
        <f t="shared" si="97"/>
        <v>90</v>
      </c>
      <c r="DL11" s="12">
        <f t="shared" si="98"/>
        <v>120</v>
      </c>
      <c r="DM11" s="12">
        <f t="shared" si="99"/>
        <v>151</v>
      </c>
      <c r="DN11" s="12">
        <f t="shared" si="100"/>
        <v>181</v>
      </c>
      <c r="DO11" s="12">
        <f t="shared" si="101"/>
        <v>212</v>
      </c>
      <c r="DP11" s="12">
        <f t="shared" si="102"/>
        <v>243</v>
      </c>
      <c r="DQ11" s="12">
        <f t="shared" si="103"/>
        <v>273</v>
      </c>
      <c r="DR11" s="12">
        <f t="shared" si="104"/>
        <v>304</v>
      </c>
      <c r="DS11" s="37">
        <f t="shared" si="105"/>
        <v>334</v>
      </c>
    </row>
    <row r="12" spans="1:125" s="3" customFormat="1" x14ac:dyDescent="0.25">
      <c r="A12" s="39">
        <v>37133</v>
      </c>
      <c r="B12" s="40">
        <v>0.88353009259259296</v>
      </c>
      <c r="C12" s="39">
        <v>40351</v>
      </c>
      <c r="D12" s="40">
        <v>0.45281250000000001</v>
      </c>
      <c r="E12" s="4"/>
      <c r="F12" s="18">
        <f t="shared" si="28"/>
        <v>3217.5692824074072</v>
      </c>
      <c r="G12" s="2" t="str">
        <f t="shared" si="29"/>
        <v>Días Totales</v>
      </c>
      <c r="H12" s="2"/>
      <c r="I12" s="8">
        <f t="shared" si="30"/>
        <v>2001</v>
      </c>
      <c r="J12" s="8">
        <f t="shared" si="31"/>
        <v>8</v>
      </c>
      <c r="K12" s="8">
        <f t="shared" si="32"/>
        <v>30</v>
      </c>
      <c r="L12" s="8">
        <f t="shared" si="33"/>
        <v>21</v>
      </c>
      <c r="M12" s="8">
        <f t="shared" si="34"/>
        <v>12</v>
      </c>
      <c r="N12" s="8">
        <f t="shared" si="35"/>
        <v>17</v>
      </c>
      <c r="O12" s="8"/>
      <c r="P12" s="8">
        <f t="shared" si="36"/>
        <v>2010</v>
      </c>
      <c r="Q12" s="8">
        <f t="shared" si="37"/>
        <v>6</v>
      </c>
      <c r="R12" s="8">
        <f t="shared" si="38"/>
        <v>22</v>
      </c>
      <c r="S12" s="8">
        <f t="shared" si="39"/>
        <v>10</v>
      </c>
      <c r="T12" s="8">
        <f t="shared" si="40"/>
        <v>52</v>
      </c>
      <c r="U12" s="8">
        <f t="shared" si="41"/>
        <v>3</v>
      </c>
      <c r="V12" s="8"/>
      <c r="W12" s="8">
        <f t="shared" si="42"/>
        <v>9</v>
      </c>
      <c r="X12" s="8">
        <f t="shared" si="43"/>
        <v>-2</v>
      </c>
      <c r="Y12" s="8">
        <f t="shared" si="44"/>
        <v>-8</v>
      </c>
      <c r="Z12" s="8">
        <f t="shared" si="45"/>
        <v>-69</v>
      </c>
      <c r="AA12" s="8">
        <f t="shared" si="46"/>
        <v>-11</v>
      </c>
      <c r="AB12" s="8">
        <f t="shared" si="47"/>
        <v>40</v>
      </c>
      <c r="AC12" s="8">
        <f t="shared" si="48"/>
        <v>-14</v>
      </c>
      <c r="AD12" s="8"/>
      <c r="AE12" s="9">
        <f t="shared" si="49"/>
        <v>10000</v>
      </c>
      <c r="AF12" s="9">
        <f t="shared" si="50"/>
        <v>-1000</v>
      </c>
      <c r="AG12" s="9">
        <f t="shared" si="51"/>
        <v>-100</v>
      </c>
      <c r="AH12" s="9">
        <f t="shared" si="52"/>
        <v>10</v>
      </c>
      <c r="AI12" s="9">
        <f t="shared" si="53"/>
        <v>-1</v>
      </c>
      <c r="AJ12" s="9"/>
      <c r="AK12" s="9">
        <f t="shared" si="54"/>
        <v>8909</v>
      </c>
      <c r="AL12" s="10">
        <f t="shared" si="55"/>
        <v>1</v>
      </c>
      <c r="AM12" s="8"/>
      <c r="AN12" s="8">
        <f t="shared" si="56"/>
        <v>1</v>
      </c>
      <c r="AO12" s="8">
        <f t="shared" si="57"/>
        <v>0</v>
      </c>
      <c r="AP12" s="8">
        <f t="shared" si="58"/>
        <v>0</v>
      </c>
      <c r="AQ12" s="8">
        <f t="shared" si="59"/>
        <v>0</v>
      </c>
      <c r="AR12" s="8">
        <f t="shared" si="60"/>
        <v>1</v>
      </c>
      <c r="AS12" s="8">
        <f t="shared" si="61"/>
        <v>0</v>
      </c>
      <c r="AT12" s="8"/>
      <c r="AU12" s="11">
        <f t="shared" si="62"/>
        <v>8</v>
      </c>
      <c r="AV12" s="12">
        <f t="shared" si="63"/>
        <v>295</v>
      </c>
      <c r="AW12" s="12">
        <f t="shared" si="64"/>
        <v>13</v>
      </c>
      <c r="AX12" s="12">
        <f t="shared" si="65"/>
        <v>39</v>
      </c>
      <c r="AY12" s="13">
        <f t="shared" si="66"/>
        <v>46</v>
      </c>
      <c r="AZ12" s="8"/>
      <c r="BA12" s="8">
        <f t="shared" si="67"/>
        <v>8.8152583079654985</v>
      </c>
      <c r="BB12" s="8">
        <f t="shared" si="68"/>
        <v>105.78309969558599</v>
      </c>
      <c r="BC12" s="8">
        <f t="shared" si="69"/>
        <v>3217.5692824074072</v>
      </c>
      <c r="BD12" s="8">
        <f t="shared" ref="BD12:BE12" si="112">BE12/60</f>
        <v>77221.662777777776</v>
      </c>
      <c r="BE12" s="8">
        <f t="shared" si="112"/>
        <v>4633299.7666666666</v>
      </c>
      <c r="BF12" s="8">
        <f t="shared" si="71"/>
        <v>277997986</v>
      </c>
      <c r="BG12" s="8"/>
      <c r="BH12" s="14">
        <f t="shared" si="72"/>
        <v>2</v>
      </c>
      <c r="BI12" s="14">
        <f t="shared" si="73"/>
        <v>-10</v>
      </c>
      <c r="BJ12" s="14"/>
      <c r="BK12" s="8"/>
      <c r="BL12" s="8">
        <f t="shared" si="74"/>
        <v>0</v>
      </c>
      <c r="BM12" s="8">
        <f t="shared" si="1"/>
        <v>0</v>
      </c>
      <c r="BN12" s="8">
        <f t="shared" si="2"/>
        <v>0</v>
      </c>
      <c r="BO12" s="8">
        <f t="shared" si="3"/>
        <v>0</v>
      </c>
      <c r="BP12" s="8">
        <f t="shared" si="4"/>
        <v>0</v>
      </c>
      <c r="BQ12" s="8">
        <f t="shared" si="5"/>
        <v>0</v>
      </c>
      <c r="BR12" s="8">
        <f t="shared" si="6"/>
        <v>0</v>
      </c>
      <c r="BS12" s="8">
        <f t="shared" si="7"/>
        <v>0</v>
      </c>
      <c r="BT12" s="8">
        <f t="shared" si="8"/>
        <v>212</v>
      </c>
      <c r="BU12" s="8">
        <f t="shared" si="9"/>
        <v>0</v>
      </c>
      <c r="BV12" s="8">
        <f t="shared" si="10"/>
        <v>0</v>
      </c>
      <c r="BW12" s="8">
        <f t="shared" si="11"/>
        <v>0</v>
      </c>
      <c r="BX12" s="8">
        <f t="shared" si="12"/>
        <v>0</v>
      </c>
      <c r="BY12" s="8">
        <f t="shared" si="75"/>
        <v>1</v>
      </c>
      <c r="BZ12" s="8">
        <f t="shared" si="76"/>
        <v>212</v>
      </c>
      <c r="CA12" s="8">
        <f t="shared" si="77"/>
        <v>242</v>
      </c>
      <c r="CB12" s="8"/>
      <c r="CC12" s="8">
        <f t="shared" si="78"/>
        <v>0</v>
      </c>
      <c r="CD12" s="8">
        <f t="shared" si="13"/>
        <v>0</v>
      </c>
      <c r="CE12" s="8">
        <f t="shared" si="14"/>
        <v>0</v>
      </c>
      <c r="CF12" s="8">
        <f t="shared" si="15"/>
        <v>0</v>
      </c>
      <c r="CG12" s="8">
        <f t="shared" si="16"/>
        <v>0</v>
      </c>
      <c r="CH12" s="8">
        <f t="shared" si="17"/>
        <v>0</v>
      </c>
      <c r="CI12" s="8">
        <f t="shared" si="18"/>
        <v>151</v>
      </c>
      <c r="CJ12" s="8">
        <f t="shared" si="19"/>
        <v>0</v>
      </c>
      <c r="CK12" s="8">
        <f t="shared" si="20"/>
        <v>0</v>
      </c>
      <c r="CL12" s="8">
        <f t="shared" si="21"/>
        <v>0</v>
      </c>
      <c r="CM12" s="8">
        <f t="shared" si="22"/>
        <v>0</v>
      </c>
      <c r="CN12" s="8">
        <f t="shared" si="23"/>
        <v>0</v>
      </c>
      <c r="CO12" s="8">
        <f t="shared" si="24"/>
        <v>0</v>
      </c>
      <c r="CP12" s="8">
        <f t="shared" si="79"/>
        <v>1</v>
      </c>
      <c r="CQ12" s="8">
        <f t="shared" si="80"/>
        <v>151</v>
      </c>
      <c r="CR12" s="8">
        <f t="shared" si="81"/>
        <v>173</v>
      </c>
      <c r="CS12" s="8"/>
      <c r="CT12" s="8"/>
      <c r="CU12" s="9">
        <f t="shared" si="82"/>
        <v>1</v>
      </c>
      <c r="CV12" s="12">
        <f t="shared" si="83"/>
        <v>2</v>
      </c>
      <c r="CW12" s="12">
        <f t="shared" si="84"/>
        <v>3</v>
      </c>
      <c r="CX12" s="12">
        <f t="shared" si="85"/>
        <v>4</v>
      </c>
      <c r="CY12" s="12">
        <f t="shared" si="86"/>
        <v>5</v>
      </c>
      <c r="CZ12" s="12">
        <f t="shared" si="87"/>
        <v>6</v>
      </c>
      <c r="DA12" s="12">
        <f t="shared" si="88"/>
        <v>7</v>
      </c>
      <c r="DB12" s="12">
        <f t="shared" si="89"/>
        <v>8</v>
      </c>
      <c r="DC12" s="12">
        <f t="shared" si="90"/>
        <v>9</v>
      </c>
      <c r="DD12" s="12">
        <f t="shared" si="91"/>
        <v>10</v>
      </c>
      <c r="DE12" s="12">
        <f t="shared" si="92"/>
        <v>11</v>
      </c>
      <c r="DF12" s="37">
        <f t="shared" si="93"/>
        <v>12</v>
      </c>
      <c r="DG12" s="8"/>
      <c r="DH12" s="9">
        <f t="shared" si="94"/>
        <v>0</v>
      </c>
      <c r="DI12" s="12">
        <f t="shared" si="95"/>
        <v>31</v>
      </c>
      <c r="DJ12" s="12">
        <f t="shared" si="96"/>
        <v>59</v>
      </c>
      <c r="DK12" s="12">
        <f t="shared" si="97"/>
        <v>90</v>
      </c>
      <c r="DL12" s="12">
        <f t="shared" si="98"/>
        <v>120</v>
      </c>
      <c r="DM12" s="12">
        <f t="shared" si="99"/>
        <v>151</v>
      </c>
      <c r="DN12" s="12">
        <f t="shared" si="100"/>
        <v>181</v>
      </c>
      <c r="DO12" s="12">
        <f t="shared" si="101"/>
        <v>212</v>
      </c>
      <c r="DP12" s="12">
        <f t="shared" si="102"/>
        <v>243</v>
      </c>
      <c r="DQ12" s="12">
        <f t="shared" si="103"/>
        <v>273</v>
      </c>
      <c r="DR12" s="12">
        <f t="shared" si="104"/>
        <v>304</v>
      </c>
      <c r="DS12" s="37">
        <f t="shared" si="105"/>
        <v>334</v>
      </c>
    </row>
    <row r="13" spans="1:125" s="3" customFormat="1" x14ac:dyDescent="0.25">
      <c r="A13" s="39">
        <v>37134</v>
      </c>
      <c r="B13" s="40">
        <v>0.92519675925925904</v>
      </c>
      <c r="C13" s="39">
        <v>40352</v>
      </c>
      <c r="D13" s="40">
        <v>0.49447916666666702</v>
      </c>
      <c r="E13" s="4"/>
      <c r="F13" s="18">
        <f t="shared" si="28"/>
        <v>3217.5692824074072</v>
      </c>
      <c r="G13" s="2" t="str">
        <f t="shared" si="29"/>
        <v>Días Totales</v>
      </c>
      <c r="H13" s="2"/>
      <c r="I13" s="8">
        <f t="shared" si="30"/>
        <v>2001</v>
      </c>
      <c r="J13" s="8">
        <f t="shared" si="31"/>
        <v>8</v>
      </c>
      <c r="K13" s="8">
        <f t="shared" si="32"/>
        <v>31</v>
      </c>
      <c r="L13" s="8">
        <f t="shared" si="33"/>
        <v>22</v>
      </c>
      <c r="M13" s="8">
        <f t="shared" si="34"/>
        <v>12</v>
      </c>
      <c r="N13" s="8">
        <f t="shared" si="35"/>
        <v>17</v>
      </c>
      <c r="O13" s="8"/>
      <c r="P13" s="8">
        <f t="shared" si="36"/>
        <v>2010</v>
      </c>
      <c r="Q13" s="8">
        <f t="shared" si="37"/>
        <v>6</v>
      </c>
      <c r="R13" s="8">
        <f t="shared" si="38"/>
        <v>23</v>
      </c>
      <c r="S13" s="8">
        <f t="shared" si="39"/>
        <v>11</v>
      </c>
      <c r="T13" s="8">
        <f t="shared" si="40"/>
        <v>52</v>
      </c>
      <c r="U13" s="8">
        <f t="shared" si="41"/>
        <v>3</v>
      </c>
      <c r="V13" s="8"/>
      <c r="W13" s="8">
        <f t="shared" si="42"/>
        <v>9</v>
      </c>
      <c r="X13" s="8">
        <f t="shared" si="43"/>
        <v>-2</v>
      </c>
      <c r="Y13" s="8">
        <f t="shared" si="44"/>
        <v>-8</v>
      </c>
      <c r="Z13" s="8">
        <f t="shared" si="45"/>
        <v>-69</v>
      </c>
      <c r="AA13" s="8">
        <f t="shared" si="46"/>
        <v>-11</v>
      </c>
      <c r="AB13" s="8">
        <f t="shared" si="47"/>
        <v>40</v>
      </c>
      <c r="AC13" s="8">
        <f t="shared" si="48"/>
        <v>-14</v>
      </c>
      <c r="AD13" s="8"/>
      <c r="AE13" s="9">
        <f t="shared" si="49"/>
        <v>10000</v>
      </c>
      <c r="AF13" s="9">
        <f t="shared" si="50"/>
        <v>-1000</v>
      </c>
      <c r="AG13" s="9">
        <f t="shared" si="51"/>
        <v>-100</v>
      </c>
      <c r="AH13" s="9">
        <f t="shared" si="52"/>
        <v>10</v>
      </c>
      <c r="AI13" s="9">
        <f t="shared" si="53"/>
        <v>-1</v>
      </c>
      <c r="AJ13" s="9"/>
      <c r="AK13" s="9">
        <f t="shared" si="54"/>
        <v>8909</v>
      </c>
      <c r="AL13" s="10">
        <f t="shared" si="55"/>
        <v>1</v>
      </c>
      <c r="AM13" s="8"/>
      <c r="AN13" s="8">
        <f t="shared" si="56"/>
        <v>1</v>
      </c>
      <c r="AO13" s="8">
        <f t="shared" si="57"/>
        <v>0</v>
      </c>
      <c r="AP13" s="8">
        <f t="shared" si="58"/>
        <v>0</v>
      </c>
      <c r="AQ13" s="8">
        <f t="shared" si="59"/>
        <v>0</v>
      </c>
      <c r="AR13" s="8">
        <f t="shared" si="60"/>
        <v>1</v>
      </c>
      <c r="AS13" s="8">
        <f t="shared" si="61"/>
        <v>0</v>
      </c>
      <c r="AT13" s="8"/>
      <c r="AU13" s="11">
        <f t="shared" si="62"/>
        <v>8</v>
      </c>
      <c r="AV13" s="12">
        <f t="shared" si="63"/>
        <v>295</v>
      </c>
      <c r="AW13" s="12">
        <f t="shared" si="64"/>
        <v>13</v>
      </c>
      <c r="AX13" s="12">
        <f t="shared" si="65"/>
        <v>39</v>
      </c>
      <c r="AY13" s="13">
        <f t="shared" si="66"/>
        <v>46</v>
      </c>
      <c r="AZ13" s="8"/>
      <c r="BA13" s="8">
        <f t="shared" si="67"/>
        <v>8.8152583079654985</v>
      </c>
      <c r="BB13" s="8">
        <f t="shared" si="68"/>
        <v>105.78309969558599</v>
      </c>
      <c r="BC13" s="8">
        <f t="shared" si="69"/>
        <v>3217.5692824074072</v>
      </c>
      <c r="BD13" s="8">
        <f t="shared" ref="BD13:BE13" si="113">BE13/60</f>
        <v>77221.662777777776</v>
      </c>
      <c r="BE13" s="8">
        <f t="shared" si="113"/>
        <v>4633299.7666666666</v>
      </c>
      <c r="BF13" s="8">
        <f t="shared" si="71"/>
        <v>277997986</v>
      </c>
      <c r="BG13" s="8"/>
      <c r="BH13" s="14">
        <f t="shared" si="72"/>
        <v>2</v>
      </c>
      <c r="BI13" s="14">
        <f t="shared" si="73"/>
        <v>-10</v>
      </c>
      <c r="BJ13" s="14"/>
      <c r="BK13" s="8"/>
      <c r="BL13" s="8">
        <f t="shared" si="74"/>
        <v>0</v>
      </c>
      <c r="BM13" s="8">
        <f t="shared" si="1"/>
        <v>0</v>
      </c>
      <c r="BN13" s="8">
        <f t="shared" si="2"/>
        <v>0</v>
      </c>
      <c r="BO13" s="8">
        <f t="shared" si="3"/>
        <v>0</v>
      </c>
      <c r="BP13" s="8">
        <f t="shared" si="4"/>
        <v>0</v>
      </c>
      <c r="BQ13" s="8">
        <f t="shared" si="5"/>
        <v>0</v>
      </c>
      <c r="BR13" s="8">
        <f t="shared" si="6"/>
        <v>0</v>
      </c>
      <c r="BS13" s="8">
        <f t="shared" si="7"/>
        <v>0</v>
      </c>
      <c r="BT13" s="8">
        <f t="shared" si="8"/>
        <v>212</v>
      </c>
      <c r="BU13" s="8">
        <f t="shared" si="9"/>
        <v>0</v>
      </c>
      <c r="BV13" s="8">
        <f t="shared" si="10"/>
        <v>0</v>
      </c>
      <c r="BW13" s="8">
        <f t="shared" si="11"/>
        <v>0</v>
      </c>
      <c r="BX13" s="8">
        <f t="shared" si="12"/>
        <v>0</v>
      </c>
      <c r="BY13" s="8">
        <f t="shared" si="75"/>
        <v>1</v>
      </c>
      <c r="BZ13" s="8">
        <f t="shared" si="76"/>
        <v>212</v>
      </c>
      <c r="CA13" s="8">
        <f t="shared" si="77"/>
        <v>243</v>
      </c>
      <c r="CB13" s="8"/>
      <c r="CC13" s="8">
        <f t="shared" si="78"/>
        <v>0</v>
      </c>
      <c r="CD13" s="8">
        <f t="shared" si="13"/>
        <v>0</v>
      </c>
      <c r="CE13" s="8">
        <f t="shared" si="14"/>
        <v>0</v>
      </c>
      <c r="CF13" s="8">
        <f t="shared" si="15"/>
        <v>0</v>
      </c>
      <c r="CG13" s="8">
        <f t="shared" si="16"/>
        <v>0</v>
      </c>
      <c r="CH13" s="8">
        <f t="shared" si="17"/>
        <v>0</v>
      </c>
      <c r="CI13" s="8">
        <f t="shared" si="18"/>
        <v>151</v>
      </c>
      <c r="CJ13" s="8">
        <f t="shared" si="19"/>
        <v>0</v>
      </c>
      <c r="CK13" s="8">
        <f t="shared" si="20"/>
        <v>0</v>
      </c>
      <c r="CL13" s="8">
        <f t="shared" si="21"/>
        <v>0</v>
      </c>
      <c r="CM13" s="8">
        <f t="shared" si="22"/>
        <v>0</v>
      </c>
      <c r="CN13" s="8">
        <f t="shared" si="23"/>
        <v>0</v>
      </c>
      <c r="CO13" s="8">
        <f t="shared" si="24"/>
        <v>0</v>
      </c>
      <c r="CP13" s="8">
        <f t="shared" si="79"/>
        <v>1</v>
      </c>
      <c r="CQ13" s="8">
        <f t="shared" si="80"/>
        <v>151</v>
      </c>
      <c r="CR13" s="8">
        <f t="shared" si="81"/>
        <v>174</v>
      </c>
      <c r="CS13" s="8"/>
      <c r="CT13" s="8"/>
      <c r="CU13" s="9">
        <f t="shared" si="82"/>
        <v>1</v>
      </c>
      <c r="CV13" s="12">
        <f t="shared" si="83"/>
        <v>2</v>
      </c>
      <c r="CW13" s="12">
        <f t="shared" si="84"/>
        <v>3</v>
      </c>
      <c r="CX13" s="12">
        <f t="shared" si="85"/>
        <v>4</v>
      </c>
      <c r="CY13" s="12">
        <f t="shared" si="86"/>
        <v>5</v>
      </c>
      <c r="CZ13" s="12">
        <f t="shared" si="87"/>
        <v>6</v>
      </c>
      <c r="DA13" s="12">
        <f t="shared" si="88"/>
        <v>7</v>
      </c>
      <c r="DB13" s="12">
        <f t="shared" si="89"/>
        <v>8</v>
      </c>
      <c r="DC13" s="12">
        <f t="shared" si="90"/>
        <v>9</v>
      </c>
      <c r="DD13" s="12">
        <f t="shared" si="91"/>
        <v>10</v>
      </c>
      <c r="DE13" s="12">
        <f t="shared" si="92"/>
        <v>11</v>
      </c>
      <c r="DF13" s="37">
        <f t="shared" si="93"/>
        <v>12</v>
      </c>
      <c r="DG13" s="8"/>
      <c r="DH13" s="9">
        <f t="shared" si="94"/>
        <v>0</v>
      </c>
      <c r="DI13" s="12">
        <f t="shared" si="95"/>
        <v>31</v>
      </c>
      <c r="DJ13" s="12">
        <f t="shared" si="96"/>
        <v>59</v>
      </c>
      <c r="DK13" s="12">
        <f t="shared" si="97"/>
        <v>90</v>
      </c>
      <c r="DL13" s="12">
        <f t="shared" si="98"/>
        <v>120</v>
      </c>
      <c r="DM13" s="12">
        <f t="shared" si="99"/>
        <v>151</v>
      </c>
      <c r="DN13" s="12">
        <f t="shared" si="100"/>
        <v>181</v>
      </c>
      <c r="DO13" s="12">
        <f t="shared" si="101"/>
        <v>212</v>
      </c>
      <c r="DP13" s="12">
        <f t="shared" si="102"/>
        <v>243</v>
      </c>
      <c r="DQ13" s="12">
        <f t="shared" si="103"/>
        <v>273</v>
      </c>
      <c r="DR13" s="12">
        <f t="shared" si="104"/>
        <v>304</v>
      </c>
      <c r="DS13" s="37">
        <f t="shared" si="105"/>
        <v>334</v>
      </c>
    </row>
    <row r="14" spans="1:125" s="17" customFormat="1" x14ac:dyDescent="0.25">
      <c r="A14" s="39">
        <v>44389</v>
      </c>
      <c r="B14" s="40">
        <v>0.43888888888888888</v>
      </c>
      <c r="C14" s="39">
        <v>44736</v>
      </c>
      <c r="D14" s="40">
        <v>0.92499999999999993</v>
      </c>
      <c r="E14" s="15"/>
      <c r="F14" s="18">
        <f t="shared" si="28"/>
        <v>347.48611111111109</v>
      </c>
      <c r="G14" s="16" t="str">
        <f t="shared" si="29"/>
        <v>Días Totales</v>
      </c>
      <c r="H14" s="16"/>
      <c r="I14" s="8">
        <f t="shared" si="30"/>
        <v>2021</v>
      </c>
      <c r="J14" s="8">
        <f t="shared" si="31"/>
        <v>7</v>
      </c>
      <c r="K14" s="8">
        <f t="shared" si="32"/>
        <v>12</v>
      </c>
      <c r="L14" s="8">
        <f t="shared" si="33"/>
        <v>10</v>
      </c>
      <c r="M14" s="8">
        <f t="shared" si="34"/>
        <v>32</v>
      </c>
      <c r="N14" s="8">
        <f t="shared" si="35"/>
        <v>0</v>
      </c>
      <c r="O14" s="8"/>
      <c r="P14" s="8">
        <f t="shared" si="36"/>
        <v>2022</v>
      </c>
      <c r="Q14" s="8">
        <f t="shared" si="37"/>
        <v>6</v>
      </c>
      <c r="R14" s="8">
        <f t="shared" si="38"/>
        <v>24</v>
      </c>
      <c r="S14" s="8">
        <f t="shared" si="39"/>
        <v>22</v>
      </c>
      <c r="T14" s="8">
        <f t="shared" si="40"/>
        <v>12</v>
      </c>
      <c r="U14" s="8">
        <f t="shared" si="41"/>
        <v>0</v>
      </c>
      <c r="V14" s="8"/>
      <c r="W14" s="8">
        <f t="shared" si="42"/>
        <v>1</v>
      </c>
      <c r="X14" s="8">
        <f t="shared" si="43"/>
        <v>-1</v>
      </c>
      <c r="Y14" s="8">
        <f t="shared" si="44"/>
        <v>12</v>
      </c>
      <c r="Z14" s="8">
        <f t="shared" si="45"/>
        <v>-18</v>
      </c>
      <c r="AA14" s="8">
        <f t="shared" si="46"/>
        <v>12</v>
      </c>
      <c r="AB14" s="8">
        <f t="shared" si="47"/>
        <v>-20</v>
      </c>
      <c r="AC14" s="8">
        <f t="shared" si="48"/>
        <v>0</v>
      </c>
      <c r="AD14" s="8"/>
      <c r="AE14" s="9">
        <f t="shared" si="49"/>
        <v>10000</v>
      </c>
      <c r="AF14" s="9">
        <f t="shared" si="50"/>
        <v>-1000</v>
      </c>
      <c r="AG14" s="9">
        <f t="shared" si="51"/>
        <v>100</v>
      </c>
      <c r="AH14" s="9">
        <f t="shared" si="52"/>
        <v>-10</v>
      </c>
      <c r="AI14" s="9">
        <f t="shared" si="53"/>
        <v>1</v>
      </c>
      <c r="AJ14" s="9"/>
      <c r="AK14" s="9">
        <f t="shared" si="54"/>
        <v>9091</v>
      </c>
      <c r="AL14" s="10">
        <f t="shared" si="55"/>
        <v>1</v>
      </c>
      <c r="AM14" s="8"/>
      <c r="AN14" s="8">
        <f t="shared" si="56"/>
        <v>1</v>
      </c>
      <c r="AO14" s="8">
        <f t="shared" si="57"/>
        <v>0</v>
      </c>
      <c r="AP14" s="8">
        <f t="shared" si="58"/>
        <v>0</v>
      </c>
      <c r="AQ14" s="8">
        <f t="shared" si="59"/>
        <v>1</v>
      </c>
      <c r="AR14" s="8">
        <f t="shared" si="60"/>
        <v>0</v>
      </c>
      <c r="AS14" s="8">
        <f t="shared" si="61"/>
        <v>1</v>
      </c>
      <c r="AT14" s="8"/>
      <c r="AU14" s="11">
        <f t="shared" si="62"/>
        <v>0</v>
      </c>
      <c r="AV14" s="12">
        <f t="shared" si="63"/>
        <v>347</v>
      </c>
      <c r="AW14" s="12">
        <f t="shared" si="64"/>
        <v>11</v>
      </c>
      <c r="AX14" s="12">
        <f t="shared" si="65"/>
        <v>40</v>
      </c>
      <c r="AY14" s="13">
        <f t="shared" si="66"/>
        <v>0</v>
      </c>
      <c r="AZ14" s="8"/>
      <c r="BA14" s="8">
        <f t="shared" si="67"/>
        <v>0.95201674277016735</v>
      </c>
      <c r="BB14" s="8">
        <f t="shared" si="68"/>
        <v>11.424200913242007</v>
      </c>
      <c r="BC14" s="8">
        <f t="shared" si="69"/>
        <v>347.48611111111109</v>
      </c>
      <c r="BD14" s="8">
        <f t="shared" ref="BD14:BE14" si="114">BE14/60</f>
        <v>8339.6666666666661</v>
      </c>
      <c r="BE14" s="8">
        <f t="shared" si="114"/>
        <v>500380</v>
      </c>
      <c r="BF14" s="8">
        <f t="shared" si="71"/>
        <v>30022800</v>
      </c>
      <c r="BG14" s="8"/>
      <c r="BH14" s="14">
        <f t="shared" si="72"/>
        <v>0</v>
      </c>
      <c r="BI14" s="14">
        <f t="shared" si="73"/>
        <v>12</v>
      </c>
      <c r="BJ14" s="14"/>
      <c r="BK14" s="8"/>
      <c r="BL14" s="8">
        <f t="shared" si="74"/>
        <v>0</v>
      </c>
      <c r="BM14" s="8">
        <f t="shared" si="1"/>
        <v>0</v>
      </c>
      <c r="BN14" s="8">
        <f t="shared" si="2"/>
        <v>0</v>
      </c>
      <c r="BO14" s="8">
        <f t="shared" si="3"/>
        <v>0</v>
      </c>
      <c r="BP14" s="8">
        <f t="shared" si="4"/>
        <v>0</v>
      </c>
      <c r="BQ14" s="8">
        <f t="shared" si="5"/>
        <v>0</v>
      </c>
      <c r="BR14" s="8">
        <f t="shared" si="6"/>
        <v>0</v>
      </c>
      <c r="BS14" s="8">
        <f t="shared" si="7"/>
        <v>181</v>
      </c>
      <c r="BT14" s="8">
        <f t="shared" si="8"/>
        <v>0</v>
      </c>
      <c r="BU14" s="8">
        <f t="shared" si="9"/>
        <v>0</v>
      </c>
      <c r="BV14" s="8">
        <f t="shared" si="10"/>
        <v>0</v>
      </c>
      <c r="BW14" s="8">
        <f t="shared" si="11"/>
        <v>0</v>
      </c>
      <c r="BX14" s="8">
        <f t="shared" si="12"/>
        <v>0</v>
      </c>
      <c r="BY14" s="8">
        <f t="shared" si="75"/>
        <v>1</v>
      </c>
      <c r="BZ14" s="8">
        <f t="shared" si="76"/>
        <v>181</v>
      </c>
      <c r="CA14" s="8">
        <f t="shared" si="77"/>
        <v>193</v>
      </c>
      <c r="CB14" s="8"/>
      <c r="CC14" s="8">
        <f t="shared" si="78"/>
        <v>0</v>
      </c>
      <c r="CD14" s="8">
        <f t="shared" si="13"/>
        <v>0</v>
      </c>
      <c r="CE14" s="8">
        <f t="shared" si="14"/>
        <v>0</v>
      </c>
      <c r="CF14" s="8">
        <f t="shared" si="15"/>
        <v>0</v>
      </c>
      <c r="CG14" s="8">
        <f t="shared" si="16"/>
        <v>0</v>
      </c>
      <c r="CH14" s="8">
        <f t="shared" si="17"/>
        <v>0</v>
      </c>
      <c r="CI14" s="8">
        <f t="shared" si="18"/>
        <v>151</v>
      </c>
      <c r="CJ14" s="8">
        <f t="shared" si="19"/>
        <v>0</v>
      </c>
      <c r="CK14" s="8">
        <f t="shared" si="20"/>
        <v>0</v>
      </c>
      <c r="CL14" s="8">
        <f t="shared" si="21"/>
        <v>0</v>
      </c>
      <c r="CM14" s="8">
        <f t="shared" si="22"/>
        <v>0</v>
      </c>
      <c r="CN14" s="8">
        <f t="shared" si="23"/>
        <v>0</v>
      </c>
      <c r="CO14" s="8">
        <f t="shared" si="24"/>
        <v>0</v>
      </c>
      <c r="CP14" s="8">
        <f t="shared" si="79"/>
        <v>1</v>
      </c>
      <c r="CQ14" s="8">
        <f t="shared" si="80"/>
        <v>151</v>
      </c>
      <c r="CR14" s="8">
        <f t="shared" si="81"/>
        <v>175</v>
      </c>
      <c r="CS14" s="8"/>
      <c r="CT14" s="8"/>
      <c r="CU14" s="9">
        <f t="shared" si="82"/>
        <v>1</v>
      </c>
      <c r="CV14" s="12">
        <f t="shared" si="83"/>
        <v>2</v>
      </c>
      <c r="CW14" s="12">
        <f t="shared" si="84"/>
        <v>3</v>
      </c>
      <c r="CX14" s="12">
        <f t="shared" si="85"/>
        <v>4</v>
      </c>
      <c r="CY14" s="12">
        <f t="shared" si="86"/>
        <v>5</v>
      </c>
      <c r="CZ14" s="12">
        <f t="shared" si="87"/>
        <v>6</v>
      </c>
      <c r="DA14" s="12">
        <f t="shared" si="88"/>
        <v>7</v>
      </c>
      <c r="DB14" s="12">
        <f t="shared" si="89"/>
        <v>8</v>
      </c>
      <c r="DC14" s="12">
        <f t="shared" si="90"/>
        <v>9</v>
      </c>
      <c r="DD14" s="12">
        <f t="shared" si="91"/>
        <v>10</v>
      </c>
      <c r="DE14" s="12">
        <f t="shared" si="92"/>
        <v>11</v>
      </c>
      <c r="DF14" s="37">
        <f t="shared" si="93"/>
        <v>12</v>
      </c>
      <c r="DG14" s="8"/>
      <c r="DH14" s="9">
        <f t="shared" si="94"/>
        <v>0</v>
      </c>
      <c r="DI14" s="12">
        <f t="shared" si="95"/>
        <v>31</v>
      </c>
      <c r="DJ14" s="12">
        <f t="shared" si="96"/>
        <v>59</v>
      </c>
      <c r="DK14" s="12">
        <f t="shared" si="97"/>
        <v>90</v>
      </c>
      <c r="DL14" s="12">
        <f t="shared" si="98"/>
        <v>120</v>
      </c>
      <c r="DM14" s="12">
        <f t="shared" si="99"/>
        <v>151</v>
      </c>
      <c r="DN14" s="12">
        <f t="shared" si="100"/>
        <v>181</v>
      </c>
      <c r="DO14" s="12">
        <f t="shared" si="101"/>
        <v>212</v>
      </c>
      <c r="DP14" s="12">
        <f t="shared" si="102"/>
        <v>243</v>
      </c>
      <c r="DQ14" s="12">
        <f t="shared" si="103"/>
        <v>273</v>
      </c>
      <c r="DR14" s="12">
        <f t="shared" si="104"/>
        <v>304</v>
      </c>
      <c r="DS14" s="37">
        <f t="shared" si="105"/>
        <v>334</v>
      </c>
    </row>
    <row r="15" spans="1:125" s="3" customFormat="1" x14ac:dyDescent="0.25">
      <c r="A15" s="39">
        <v>37136</v>
      </c>
      <c r="B15" s="40">
        <v>1.00853009259259</v>
      </c>
      <c r="C15" s="39">
        <v>40354</v>
      </c>
      <c r="D15" s="40">
        <v>0.57781249999999995</v>
      </c>
      <c r="E15" s="4"/>
      <c r="F15" s="18">
        <f t="shared" si="28"/>
        <v>3218.5692824074072</v>
      </c>
      <c r="G15" s="2" t="str">
        <f t="shared" si="29"/>
        <v>Días Totales</v>
      </c>
      <c r="H15" s="2"/>
      <c r="I15" s="8">
        <f t="shared" si="30"/>
        <v>2001</v>
      </c>
      <c r="J15" s="8">
        <f t="shared" si="31"/>
        <v>9</v>
      </c>
      <c r="K15" s="8">
        <f t="shared" si="32"/>
        <v>2</v>
      </c>
      <c r="L15" s="8">
        <f t="shared" si="33"/>
        <v>0</v>
      </c>
      <c r="M15" s="8">
        <f t="shared" si="34"/>
        <v>12</v>
      </c>
      <c r="N15" s="8">
        <f t="shared" si="35"/>
        <v>17</v>
      </c>
      <c r="O15" s="8"/>
      <c r="P15" s="8">
        <f t="shared" si="36"/>
        <v>2010</v>
      </c>
      <c r="Q15" s="8">
        <f t="shared" si="37"/>
        <v>6</v>
      </c>
      <c r="R15" s="8">
        <f t="shared" si="38"/>
        <v>25</v>
      </c>
      <c r="S15" s="8">
        <f t="shared" si="39"/>
        <v>13</v>
      </c>
      <c r="T15" s="8">
        <f t="shared" si="40"/>
        <v>52</v>
      </c>
      <c r="U15" s="8">
        <f t="shared" si="41"/>
        <v>3</v>
      </c>
      <c r="V15" s="8"/>
      <c r="W15" s="8">
        <f t="shared" si="42"/>
        <v>9</v>
      </c>
      <c r="X15" s="8">
        <f t="shared" si="43"/>
        <v>-3</v>
      </c>
      <c r="Y15" s="8">
        <f t="shared" si="44"/>
        <v>23</v>
      </c>
      <c r="Z15" s="8">
        <f t="shared" si="45"/>
        <v>-69</v>
      </c>
      <c r="AA15" s="8">
        <f t="shared" si="46"/>
        <v>13</v>
      </c>
      <c r="AB15" s="8">
        <f t="shared" si="47"/>
        <v>40</v>
      </c>
      <c r="AC15" s="8">
        <f t="shared" si="48"/>
        <v>-14</v>
      </c>
      <c r="AD15" s="8"/>
      <c r="AE15" s="9">
        <f t="shared" si="49"/>
        <v>10000</v>
      </c>
      <c r="AF15" s="9">
        <f t="shared" si="50"/>
        <v>-1000</v>
      </c>
      <c r="AG15" s="9">
        <f t="shared" si="51"/>
        <v>100</v>
      </c>
      <c r="AH15" s="9">
        <f t="shared" si="52"/>
        <v>10</v>
      </c>
      <c r="AI15" s="9">
        <f t="shared" si="53"/>
        <v>-1</v>
      </c>
      <c r="AJ15" s="9"/>
      <c r="AK15" s="9">
        <f t="shared" si="54"/>
        <v>9109</v>
      </c>
      <c r="AL15" s="10">
        <f t="shared" si="55"/>
        <v>1</v>
      </c>
      <c r="AM15" s="8"/>
      <c r="AN15" s="8">
        <f t="shared" si="56"/>
        <v>1</v>
      </c>
      <c r="AO15" s="8">
        <f t="shared" si="57"/>
        <v>0</v>
      </c>
      <c r="AP15" s="8">
        <f t="shared" si="58"/>
        <v>0</v>
      </c>
      <c r="AQ15" s="8">
        <f t="shared" si="59"/>
        <v>1</v>
      </c>
      <c r="AR15" s="8">
        <f t="shared" si="60"/>
        <v>1</v>
      </c>
      <c r="AS15" s="8">
        <f t="shared" si="61"/>
        <v>0</v>
      </c>
      <c r="AT15" s="8"/>
      <c r="AU15" s="11">
        <f t="shared" si="62"/>
        <v>8</v>
      </c>
      <c r="AV15" s="12">
        <f t="shared" si="63"/>
        <v>296</v>
      </c>
      <c r="AW15" s="12">
        <f t="shared" si="64"/>
        <v>13</v>
      </c>
      <c r="AX15" s="12">
        <f t="shared" si="65"/>
        <v>39</v>
      </c>
      <c r="AY15" s="13">
        <f t="shared" si="66"/>
        <v>46</v>
      </c>
      <c r="AZ15" s="8"/>
      <c r="BA15" s="8">
        <f t="shared" si="67"/>
        <v>8.8179980339928967</v>
      </c>
      <c r="BB15" s="8">
        <f t="shared" si="68"/>
        <v>105.81597640791475</v>
      </c>
      <c r="BC15" s="8">
        <f t="shared" si="69"/>
        <v>3218.5692824074072</v>
      </c>
      <c r="BD15" s="8">
        <f t="shared" ref="BD15:BE15" si="115">BE15/60</f>
        <v>77245.662777777776</v>
      </c>
      <c r="BE15" s="8">
        <f t="shared" si="115"/>
        <v>4634739.7666666666</v>
      </c>
      <c r="BF15" s="8">
        <f t="shared" si="71"/>
        <v>278084386</v>
      </c>
      <c r="BG15" s="8"/>
      <c r="BH15" s="14">
        <f t="shared" si="72"/>
        <v>2</v>
      </c>
      <c r="BI15" s="14">
        <f t="shared" si="73"/>
        <v>21</v>
      </c>
      <c r="BJ15" s="14"/>
      <c r="BK15" s="8"/>
      <c r="BL15" s="8">
        <f t="shared" si="74"/>
        <v>0</v>
      </c>
      <c r="BM15" s="8">
        <f t="shared" si="1"/>
        <v>0</v>
      </c>
      <c r="BN15" s="8">
        <f t="shared" si="2"/>
        <v>0</v>
      </c>
      <c r="BO15" s="8">
        <f t="shared" si="3"/>
        <v>0</v>
      </c>
      <c r="BP15" s="8">
        <f t="shared" si="4"/>
        <v>0</v>
      </c>
      <c r="BQ15" s="8">
        <f t="shared" si="5"/>
        <v>0</v>
      </c>
      <c r="BR15" s="8">
        <f t="shared" si="6"/>
        <v>0</v>
      </c>
      <c r="BS15" s="8">
        <f t="shared" si="7"/>
        <v>0</v>
      </c>
      <c r="BT15" s="8">
        <f t="shared" si="8"/>
        <v>0</v>
      </c>
      <c r="BU15" s="8">
        <f t="shared" si="9"/>
        <v>243</v>
      </c>
      <c r="BV15" s="8">
        <f t="shared" si="10"/>
        <v>0</v>
      </c>
      <c r="BW15" s="8">
        <f t="shared" si="11"/>
        <v>0</v>
      </c>
      <c r="BX15" s="8">
        <f t="shared" si="12"/>
        <v>0</v>
      </c>
      <c r="BY15" s="8">
        <f t="shared" si="75"/>
        <v>1</v>
      </c>
      <c r="BZ15" s="8">
        <f t="shared" si="76"/>
        <v>243</v>
      </c>
      <c r="CA15" s="8">
        <f t="shared" si="77"/>
        <v>245</v>
      </c>
      <c r="CB15" s="8"/>
      <c r="CC15" s="8">
        <f t="shared" si="78"/>
        <v>0</v>
      </c>
      <c r="CD15" s="8">
        <f t="shared" si="13"/>
        <v>0</v>
      </c>
      <c r="CE15" s="8">
        <f t="shared" si="14"/>
        <v>0</v>
      </c>
      <c r="CF15" s="8">
        <f t="shared" si="15"/>
        <v>0</v>
      </c>
      <c r="CG15" s="8">
        <f t="shared" si="16"/>
        <v>0</v>
      </c>
      <c r="CH15" s="8">
        <f t="shared" si="17"/>
        <v>0</v>
      </c>
      <c r="CI15" s="8">
        <f t="shared" si="18"/>
        <v>151</v>
      </c>
      <c r="CJ15" s="8">
        <f t="shared" si="19"/>
        <v>0</v>
      </c>
      <c r="CK15" s="8">
        <f t="shared" si="20"/>
        <v>0</v>
      </c>
      <c r="CL15" s="8">
        <f t="shared" si="21"/>
        <v>0</v>
      </c>
      <c r="CM15" s="8">
        <f t="shared" si="22"/>
        <v>0</v>
      </c>
      <c r="CN15" s="8">
        <f t="shared" si="23"/>
        <v>0</v>
      </c>
      <c r="CO15" s="8">
        <f t="shared" si="24"/>
        <v>0</v>
      </c>
      <c r="CP15" s="8">
        <f t="shared" si="79"/>
        <v>1</v>
      </c>
      <c r="CQ15" s="8">
        <f t="shared" si="80"/>
        <v>151</v>
      </c>
      <c r="CR15" s="8">
        <f t="shared" si="81"/>
        <v>176</v>
      </c>
      <c r="CS15" s="8"/>
      <c r="CT15" s="8"/>
      <c r="CU15" s="9">
        <f t="shared" si="82"/>
        <v>1</v>
      </c>
      <c r="CV15" s="12">
        <f t="shared" si="83"/>
        <v>2</v>
      </c>
      <c r="CW15" s="12">
        <f t="shared" si="84"/>
        <v>3</v>
      </c>
      <c r="CX15" s="12">
        <f t="shared" si="85"/>
        <v>4</v>
      </c>
      <c r="CY15" s="12">
        <f t="shared" si="86"/>
        <v>5</v>
      </c>
      <c r="CZ15" s="12">
        <f t="shared" si="87"/>
        <v>6</v>
      </c>
      <c r="DA15" s="12">
        <f t="shared" si="88"/>
        <v>7</v>
      </c>
      <c r="DB15" s="12">
        <f t="shared" si="89"/>
        <v>8</v>
      </c>
      <c r="DC15" s="12">
        <f t="shared" si="90"/>
        <v>9</v>
      </c>
      <c r="DD15" s="12">
        <f t="shared" si="91"/>
        <v>10</v>
      </c>
      <c r="DE15" s="12">
        <f t="shared" si="92"/>
        <v>11</v>
      </c>
      <c r="DF15" s="37">
        <f t="shared" si="93"/>
        <v>12</v>
      </c>
      <c r="DG15" s="8"/>
      <c r="DH15" s="9">
        <f t="shared" si="94"/>
        <v>0</v>
      </c>
      <c r="DI15" s="12">
        <f t="shared" si="95"/>
        <v>31</v>
      </c>
      <c r="DJ15" s="12">
        <f t="shared" si="96"/>
        <v>59</v>
      </c>
      <c r="DK15" s="12">
        <f t="shared" si="97"/>
        <v>90</v>
      </c>
      <c r="DL15" s="12">
        <f t="shared" si="98"/>
        <v>120</v>
      </c>
      <c r="DM15" s="12">
        <f t="shared" si="99"/>
        <v>151</v>
      </c>
      <c r="DN15" s="12">
        <f t="shared" si="100"/>
        <v>181</v>
      </c>
      <c r="DO15" s="12">
        <f t="shared" si="101"/>
        <v>212</v>
      </c>
      <c r="DP15" s="12">
        <f t="shared" si="102"/>
        <v>243</v>
      </c>
      <c r="DQ15" s="12">
        <f t="shared" si="103"/>
        <v>273</v>
      </c>
      <c r="DR15" s="12">
        <f t="shared" si="104"/>
        <v>304</v>
      </c>
      <c r="DS15" s="37">
        <f t="shared" si="105"/>
        <v>334</v>
      </c>
    </row>
    <row r="16" spans="1:125" s="3" customFormat="1" x14ac:dyDescent="0.25">
      <c r="A16" s="39">
        <v>37137</v>
      </c>
      <c r="B16" s="40">
        <v>1.05019675925926</v>
      </c>
      <c r="C16" s="39">
        <v>40355</v>
      </c>
      <c r="D16" s="40">
        <v>0.61947916666666702</v>
      </c>
      <c r="E16" s="4"/>
      <c r="F16" s="18">
        <f t="shared" si="28"/>
        <v>3218.5692824074072</v>
      </c>
      <c r="G16" s="2" t="str">
        <f t="shared" si="29"/>
        <v>Días Totales</v>
      </c>
      <c r="H16" s="2"/>
      <c r="I16" s="8">
        <f t="shared" si="30"/>
        <v>2001</v>
      </c>
      <c r="J16" s="8">
        <f t="shared" si="31"/>
        <v>9</v>
      </c>
      <c r="K16" s="8">
        <f t="shared" si="32"/>
        <v>3</v>
      </c>
      <c r="L16" s="8">
        <f t="shared" si="33"/>
        <v>1</v>
      </c>
      <c r="M16" s="8">
        <f t="shared" si="34"/>
        <v>12</v>
      </c>
      <c r="N16" s="8">
        <f t="shared" si="35"/>
        <v>17</v>
      </c>
      <c r="O16" s="8"/>
      <c r="P16" s="8">
        <f t="shared" si="36"/>
        <v>2010</v>
      </c>
      <c r="Q16" s="8">
        <f t="shared" si="37"/>
        <v>6</v>
      </c>
      <c r="R16" s="8">
        <f t="shared" si="38"/>
        <v>26</v>
      </c>
      <c r="S16" s="8">
        <f t="shared" si="39"/>
        <v>14</v>
      </c>
      <c r="T16" s="8">
        <f t="shared" si="40"/>
        <v>52</v>
      </c>
      <c r="U16" s="8">
        <f t="shared" si="41"/>
        <v>3</v>
      </c>
      <c r="V16" s="8"/>
      <c r="W16" s="8">
        <f t="shared" si="42"/>
        <v>9</v>
      </c>
      <c r="X16" s="8">
        <f t="shared" si="43"/>
        <v>-3</v>
      </c>
      <c r="Y16" s="8">
        <f t="shared" si="44"/>
        <v>23</v>
      </c>
      <c r="Z16" s="8">
        <f t="shared" si="45"/>
        <v>-69</v>
      </c>
      <c r="AA16" s="8">
        <f t="shared" si="46"/>
        <v>13</v>
      </c>
      <c r="AB16" s="8">
        <f t="shared" si="47"/>
        <v>40</v>
      </c>
      <c r="AC16" s="8">
        <f t="shared" si="48"/>
        <v>-14</v>
      </c>
      <c r="AD16" s="8"/>
      <c r="AE16" s="9">
        <f t="shared" si="49"/>
        <v>10000</v>
      </c>
      <c r="AF16" s="9">
        <f t="shared" si="50"/>
        <v>-1000</v>
      </c>
      <c r="AG16" s="9">
        <f t="shared" si="51"/>
        <v>100</v>
      </c>
      <c r="AH16" s="9">
        <f t="shared" si="52"/>
        <v>10</v>
      </c>
      <c r="AI16" s="9">
        <f t="shared" si="53"/>
        <v>-1</v>
      </c>
      <c r="AJ16" s="9"/>
      <c r="AK16" s="9">
        <f t="shared" si="54"/>
        <v>9109</v>
      </c>
      <c r="AL16" s="10">
        <f t="shared" si="55"/>
        <v>1</v>
      </c>
      <c r="AM16" s="8"/>
      <c r="AN16" s="8">
        <f t="shared" si="56"/>
        <v>1</v>
      </c>
      <c r="AO16" s="8">
        <f t="shared" si="57"/>
        <v>0</v>
      </c>
      <c r="AP16" s="8">
        <f t="shared" si="58"/>
        <v>0</v>
      </c>
      <c r="AQ16" s="8">
        <f t="shared" si="59"/>
        <v>1</v>
      </c>
      <c r="AR16" s="8">
        <f t="shared" si="60"/>
        <v>1</v>
      </c>
      <c r="AS16" s="8">
        <f t="shared" si="61"/>
        <v>0</v>
      </c>
      <c r="AT16" s="8"/>
      <c r="AU16" s="11">
        <f t="shared" si="62"/>
        <v>8</v>
      </c>
      <c r="AV16" s="12">
        <f t="shared" si="63"/>
        <v>296</v>
      </c>
      <c r="AW16" s="12">
        <f t="shared" si="64"/>
        <v>13</v>
      </c>
      <c r="AX16" s="12">
        <f t="shared" si="65"/>
        <v>39</v>
      </c>
      <c r="AY16" s="13">
        <f t="shared" si="66"/>
        <v>46</v>
      </c>
      <c r="AZ16" s="8"/>
      <c r="BA16" s="8">
        <f t="shared" si="67"/>
        <v>8.8179980339928967</v>
      </c>
      <c r="BB16" s="8">
        <f t="shared" si="68"/>
        <v>105.81597640791475</v>
      </c>
      <c r="BC16" s="8">
        <f t="shared" si="69"/>
        <v>3218.5692824074072</v>
      </c>
      <c r="BD16" s="8">
        <f t="shared" ref="BD16:BE16" si="116">BE16/60</f>
        <v>77245.662777777776</v>
      </c>
      <c r="BE16" s="8">
        <f t="shared" si="116"/>
        <v>4634739.7666666666</v>
      </c>
      <c r="BF16" s="8">
        <f t="shared" si="71"/>
        <v>278084386</v>
      </c>
      <c r="BG16" s="8"/>
      <c r="BH16" s="14">
        <f t="shared" si="72"/>
        <v>2</v>
      </c>
      <c r="BI16" s="14">
        <f t="shared" si="73"/>
        <v>21</v>
      </c>
      <c r="BJ16" s="14"/>
      <c r="BK16" s="8"/>
      <c r="BL16" s="8">
        <f t="shared" si="74"/>
        <v>0</v>
      </c>
      <c r="BM16" s="8">
        <f t="shared" si="1"/>
        <v>0</v>
      </c>
      <c r="BN16" s="8">
        <f t="shared" si="2"/>
        <v>0</v>
      </c>
      <c r="BO16" s="8">
        <f t="shared" si="3"/>
        <v>0</v>
      </c>
      <c r="BP16" s="8">
        <f t="shared" si="4"/>
        <v>0</v>
      </c>
      <c r="BQ16" s="8">
        <f t="shared" si="5"/>
        <v>0</v>
      </c>
      <c r="BR16" s="8">
        <f t="shared" si="6"/>
        <v>0</v>
      </c>
      <c r="BS16" s="8">
        <f t="shared" si="7"/>
        <v>0</v>
      </c>
      <c r="BT16" s="8">
        <f t="shared" si="8"/>
        <v>0</v>
      </c>
      <c r="BU16" s="8">
        <f t="shared" si="9"/>
        <v>243</v>
      </c>
      <c r="BV16" s="8">
        <f t="shared" si="10"/>
        <v>0</v>
      </c>
      <c r="BW16" s="8">
        <f t="shared" si="11"/>
        <v>0</v>
      </c>
      <c r="BX16" s="8">
        <f t="shared" si="12"/>
        <v>0</v>
      </c>
      <c r="BY16" s="8">
        <f t="shared" si="75"/>
        <v>1</v>
      </c>
      <c r="BZ16" s="8">
        <f t="shared" si="76"/>
        <v>243</v>
      </c>
      <c r="CA16" s="8">
        <f t="shared" si="77"/>
        <v>246</v>
      </c>
      <c r="CB16" s="8"/>
      <c r="CC16" s="8">
        <f t="shared" si="78"/>
        <v>0</v>
      </c>
      <c r="CD16" s="8">
        <f t="shared" si="13"/>
        <v>0</v>
      </c>
      <c r="CE16" s="8">
        <f t="shared" si="14"/>
        <v>0</v>
      </c>
      <c r="CF16" s="8">
        <f t="shared" si="15"/>
        <v>0</v>
      </c>
      <c r="CG16" s="8">
        <f t="shared" si="16"/>
        <v>0</v>
      </c>
      <c r="CH16" s="8">
        <f t="shared" si="17"/>
        <v>0</v>
      </c>
      <c r="CI16" s="8">
        <f t="shared" si="18"/>
        <v>151</v>
      </c>
      <c r="CJ16" s="8">
        <f t="shared" si="19"/>
        <v>0</v>
      </c>
      <c r="CK16" s="8">
        <f t="shared" si="20"/>
        <v>0</v>
      </c>
      <c r="CL16" s="8">
        <f t="shared" si="21"/>
        <v>0</v>
      </c>
      <c r="CM16" s="8">
        <f t="shared" si="22"/>
        <v>0</v>
      </c>
      <c r="CN16" s="8">
        <f t="shared" si="23"/>
        <v>0</v>
      </c>
      <c r="CO16" s="8">
        <f t="shared" si="24"/>
        <v>0</v>
      </c>
      <c r="CP16" s="8">
        <f t="shared" si="79"/>
        <v>1</v>
      </c>
      <c r="CQ16" s="8">
        <f t="shared" si="80"/>
        <v>151</v>
      </c>
      <c r="CR16" s="8">
        <f t="shared" si="81"/>
        <v>177</v>
      </c>
      <c r="CS16" s="8"/>
      <c r="CT16" s="8"/>
      <c r="CU16" s="9">
        <f t="shared" si="82"/>
        <v>1</v>
      </c>
      <c r="CV16" s="12">
        <f t="shared" si="83"/>
        <v>2</v>
      </c>
      <c r="CW16" s="12">
        <f t="shared" si="84"/>
        <v>3</v>
      </c>
      <c r="CX16" s="12">
        <f t="shared" si="85"/>
        <v>4</v>
      </c>
      <c r="CY16" s="12">
        <f t="shared" si="86"/>
        <v>5</v>
      </c>
      <c r="CZ16" s="12">
        <f t="shared" si="87"/>
        <v>6</v>
      </c>
      <c r="DA16" s="12">
        <f t="shared" si="88"/>
        <v>7</v>
      </c>
      <c r="DB16" s="12">
        <f t="shared" si="89"/>
        <v>8</v>
      </c>
      <c r="DC16" s="12">
        <f t="shared" si="90"/>
        <v>9</v>
      </c>
      <c r="DD16" s="12">
        <f t="shared" si="91"/>
        <v>10</v>
      </c>
      <c r="DE16" s="12">
        <f t="shared" si="92"/>
        <v>11</v>
      </c>
      <c r="DF16" s="37">
        <f t="shared" si="93"/>
        <v>12</v>
      </c>
      <c r="DG16" s="8"/>
      <c r="DH16" s="9">
        <f t="shared" si="94"/>
        <v>0</v>
      </c>
      <c r="DI16" s="12">
        <f t="shared" si="95"/>
        <v>31</v>
      </c>
      <c r="DJ16" s="12">
        <f t="shared" si="96"/>
        <v>59</v>
      </c>
      <c r="DK16" s="12">
        <f t="shared" si="97"/>
        <v>90</v>
      </c>
      <c r="DL16" s="12">
        <f t="shared" si="98"/>
        <v>120</v>
      </c>
      <c r="DM16" s="12">
        <f t="shared" si="99"/>
        <v>151</v>
      </c>
      <c r="DN16" s="12">
        <f t="shared" si="100"/>
        <v>181</v>
      </c>
      <c r="DO16" s="12">
        <f t="shared" si="101"/>
        <v>212</v>
      </c>
      <c r="DP16" s="12">
        <f t="shared" si="102"/>
        <v>243</v>
      </c>
      <c r="DQ16" s="12">
        <f t="shared" si="103"/>
        <v>273</v>
      </c>
      <c r="DR16" s="12">
        <f t="shared" si="104"/>
        <v>304</v>
      </c>
      <c r="DS16" s="37">
        <f t="shared" si="105"/>
        <v>334</v>
      </c>
    </row>
    <row r="17" spans="1:123" s="3" customFormat="1" x14ac:dyDescent="0.25">
      <c r="A17" s="39">
        <v>37138</v>
      </c>
      <c r="B17" s="40">
        <v>1.0918634259259301</v>
      </c>
      <c r="C17" s="39">
        <v>40356</v>
      </c>
      <c r="D17" s="40">
        <v>0.66114583333333299</v>
      </c>
      <c r="E17" s="4"/>
      <c r="F17" s="18">
        <f t="shared" si="28"/>
        <v>3218.5692824074072</v>
      </c>
      <c r="G17" s="2" t="str">
        <f t="shared" si="29"/>
        <v>Días Totales</v>
      </c>
      <c r="H17" s="2"/>
      <c r="I17" s="8">
        <f t="shared" si="30"/>
        <v>2001</v>
      </c>
      <c r="J17" s="8">
        <f t="shared" si="31"/>
        <v>9</v>
      </c>
      <c r="K17" s="8">
        <f t="shared" si="32"/>
        <v>4</v>
      </c>
      <c r="L17" s="8">
        <f t="shared" si="33"/>
        <v>2</v>
      </c>
      <c r="M17" s="8">
        <f t="shared" si="34"/>
        <v>12</v>
      </c>
      <c r="N17" s="8">
        <f t="shared" si="35"/>
        <v>17</v>
      </c>
      <c r="O17" s="8"/>
      <c r="P17" s="8">
        <f t="shared" si="36"/>
        <v>2010</v>
      </c>
      <c r="Q17" s="8">
        <f t="shared" si="37"/>
        <v>6</v>
      </c>
      <c r="R17" s="8">
        <f t="shared" si="38"/>
        <v>27</v>
      </c>
      <c r="S17" s="8">
        <f t="shared" si="39"/>
        <v>15</v>
      </c>
      <c r="T17" s="8">
        <f t="shared" si="40"/>
        <v>52</v>
      </c>
      <c r="U17" s="8">
        <f t="shared" si="41"/>
        <v>3</v>
      </c>
      <c r="V17" s="8"/>
      <c r="W17" s="8">
        <f t="shared" si="42"/>
        <v>9</v>
      </c>
      <c r="X17" s="8">
        <f t="shared" si="43"/>
        <v>-3</v>
      </c>
      <c r="Y17" s="8">
        <f t="shared" si="44"/>
        <v>23</v>
      </c>
      <c r="Z17" s="8">
        <f t="shared" si="45"/>
        <v>-69</v>
      </c>
      <c r="AA17" s="8">
        <f t="shared" si="46"/>
        <v>13</v>
      </c>
      <c r="AB17" s="8">
        <f t="shared" si="47"/>
        <v>40</v>
      </c>
      <c r="AC17" s="8">
        <f t="shared" si="48"/>
        <v>-14</v>
      </c>
      <c r="AD17" s="8"/>
      <c r="AE17" s="9">
        <f t="shared" si="49"/>
        <v>10000</v>
      </c>
      <c r="AF17" s="9">
        <f t="shared" si="50"/>
        <v>-1000</v>
      </c>
      <c r="AG17" s="9">
        <f t="shared" si="51"/>
        <v>100</v>
      </c>
      <c r="AH17" s="9">
        <f t="shared" si="52"/>
        <v>10</v>
      </c>
      <c r="AI17" s="9">
        <f t="shared" si="53"/>
        <v>-1</v>
      </c>
      <c r="AJ17" s="9"/>
      <c r="AK17" s="9">
        <f t="shared" si="54"/>
        <v>9109</v>
      </c>
      <c r="AL17" s="10">
        <f t="shared" si="55"/>
        <v>1</v>
      </c>
      <c r="AM17" s="8"/>
      <c r="AN17" s="8">
        <f t="shared" si="56"/>
        <v>1</v>
      </c>
      <c r="AO17" s="8">
        <f t="shared" si="57"/>
        <v>0</v>
      </c>
      <c r="AP17" s="8">
        <f t="shared" si="58"/>
        <v>0</v>
      </c>
      <c r="AQ17" s="8">
        <f t="shared" si="59"/>
        <v>1</v>
      </c>
      <c r="AR17" s="8">
        <f t="shared" si="60"/>
        <v>1</v>
      </c>
      <c r="AS17" s="8">
        <f t="shared" si="61"/>
        <v>0</v>
      </c>
      <c r="AT17" s="8"/>
      <c r="AU17" s="11">
        <f t="shared" si="62"/>
        <v>8</v>
      </c>
      <c r="AV17" s="12">
        <f t="shared" si="63"/>
        <v>296</v>
      </c>
      <c r="AW17" s="12">
        <f t="shared" si="64"/>
        <v>13</v>
      </c>
      <c r="AX17" s="12">
        <f t="shared" si="65"/>
        <v>39</v>
      </c>
      <c r="AY17" s="13">
        <f t="shared" si="66"/>
        <v>46</v>
      </c>
      <c r="AZ17" s="8"/>
      <c r="BA17" s="8">
        <f t="shared" si="67"/>
        <v>8.8179980339928967</v>
      </c>
      <c r="BB17" s="8">
        <f t="shared" si="68"/>
        <v>105.81597640791475</v>
      </c>
      <c r="BC17" s="8">
        <f t="shared" si="69"/>
        <v>3218.5692824074072</v>
      </c>
      <c r="BD17" s="8">
        <f t="shared" ref="BD17:BE17" si="117">BE17/60</f>
        <v>77245.662777777776</v>
      </c>
      <c r="BE17" s="8">
        <f t="shared" si="117"/>
        <v>4634739.7666666666</v>
      </c>
      <c r="BF17" s="8">
        <f t="shared" si="71"/>
        <v>278084386</v>
      </c>
      <c r="BG17" s="8"/>
      <c r="BH17" s="14">
        <f t="shared" si="72"/>
        <v>2</v>
      </c>
      <c r="BI17" s="14">
        <f t="shared" si="73"/>
        <v>21</v>
      </c>
      <c r="BJ17" s="14"/>
      <c r="BK17" s="8"/>
      <c r="BL17" s="8">
        <f t="shared" si="74"/>
        <v>0</v>
      </c>
      <c r="BM17" s="8">
        <f t="shared" si="1"/>
        <v>0</v>
      </c>
      <c r="BN17" s="8">
        <f t="shared" si="2"/>
        <v>0</v>
      </c>
      <c r="BO17" s="8">
        <f t="shared" si="3"/>
        <v>0</v>
      </c>
      <c r="BP17" s="8">
        <f t="shared" si="4"/>
        <v>0</v>
      </c>
      <c r="BQ17" s="8">
        <f t="shared" si="5"/>
        <v>0</v>
      </c>
      <c r="BR17" s="8">
        <f t="shared" si="6"/>
        <v>0</v>
      </c>
      <c r="BS17" s="8">
        <f t="shared" si="7"/>
        <v>0</v>
      </c>
      <c r="BT17" s="8">
        <f t="shared" si="8"/>
        <v>0</v>
      </c>
      <c r="BU17" s="8">
        <f t="shared" si="9"/>
        <v>243</v>
      </c>
      <c r="BV17" s="8">
        <f t="shared" si="10"/>
        <v>0</v>
      </c>
      <c r="BW17" s="8">
        <f t="shared" si="11"/>
        <v>0</v>
      </c>
      <c r="BX17" s="8">
        <f t="shared" si="12"/>
        <v>0</v>
      </c>
      <c r="BY17" s="8">
        <f t="shared" si="75"/>
        <v>1</v>
      </c>
      <c r="BZ17" s="8">
        <f t="shared" si="76"/>
        <v>243</v>
      </c>
      <c r="CA17" s="8">
        <f t="shared" si="77"/>
        <v>247</v>
      </c>
      <c r="CB17" s="8"/>
      <c r="CC17" s="8">
        <f t="shared" si="78"/>
        <v>0</v>
      </c>
      <c r="CD17" s="8">
        <f t="shared" si="13"/>
        <v>0</v>
      </c>
      <c r="CE17" s="8">
        <f t="shared" si="14"/>
        <v>0</v>
      </c>
      <c r="CF17" s="8">
        <f t="shared" si="15"/>
        <v>0</v>
      </c>
      <c r="CG17" s="8">
        <f t="shared" si="16"/>
        <v>0</v>
      </c>
      <c r="CH17" s="8">
        <f t="shared" si="17"/>
        <v>0</v>
      </c>
      <c r="CI17" s="8">
        <f t="shared" si="18"/>
        <v>151</v>
      </c>
      <c r="CJ17" s="8">
        <f t="shared" si="19"/>
        <v>0</v>
      </c>
      <c r="CK17" s="8">
        <f t="shared" si="20"/>
        <v>0</v>
      </c>
      <c r="CL17" s="8">
        <f t="shared" si="21"/>
        <v>0</v>
      </c>
      <c r="CM17" s="8">
        <f t="shared" si="22"/>
        <v>0</v>
      </c>
      <c r="CN17" s="8">
        <f t="shared" si="23"/>
        <v>0</v>
      </c>
      <c r="CO17" s="8">
        <f t="shared" si="24"/>
        <v>0</v>
      </c>
      <c r="CP17" s="8">
        <f t="shared" si="79"/>
        <v>1</v>
      </c>
      <c r="CQ17" s="8">
        <f t="shared" si="80"/>
        <v>151</v>
      </c>
      <c r="CR17" s="8">
        <f t="shared" si="81"/>
        <v>178</v>
      </c>
      <c r="CS17" s="8"/>
      <c r="CT17" s="8"/>
      <c r="CU17" s="9">
        <f t="shared" si="82"/>
        <v>1</v>
      </c>
      <c r="CV17" s="12">
        <f t="shared" si="83"/>
        <v>2</v>
      </c>
      <c r="CW17" s="12">
        <f t="shared" si="84"/>
        <v>3</v>
      </c>
      <c r="CX17" s="12">
        <f t="shared" si="85"/>
        <v>4</v>
      </c>
      <c r="CY17" s="12">
        <f t="shared" si="86"/>
        <v>5</v>
      </c>
      <c r="CZ17" s="12">
        <f t="shared" si="87"/>
        <v>6</v>
      </c>
      <c r="DA17" s="12">
        <f t="shared" si="88"/>
        <v>7</v>
      </c>
      <c r="DB17" s="12">
        <f t="shared" si="89"/>
        <v>8</v>
      </c>
      <c r="DC17" s="12">
        <f t="shared" si="90"/>
        <v>9</v>
      </c>
      <c r="DD17" s="12">
        <f t="shared" si="91"/>
        <v>10</v>
      </c>
      <c r="DE17" s="12">
        <f t="shared" si="92"/>
        <v>11</v>
      </c>
      <c r="DF17" s="37">
        <f t="shared" si="93"/>
        <v>12</v>
      </c>
      <c r="DG17" s="8"/>
      <c r="DH17" s="9">
        <f t="shared" si="94"/>
        <v>0</v>
      </c>
      <c r="DI17" s="12">
        <f t="shared" si="95"/>
        <v>31</v>
      </c>
      <c r="DJ17" s="12">
        <f t="shared" si="96"/>
        <v>59</v>
      </c>
      <c r="DK17" s="12">
        <f t="shared" si="97"/>
        <v>90</v>
      </c>
      <c r="DL17" s="12">
        <f t="shared" si="98"/>
        <v>120</v>
      </c>
      <c r="DM17" s="12">
        <f t="shared" si="99"/>
        <v>151</v>
      </c>
      <c r="DN17" s="12">
        <f t="shared" si="100"/>
        <v>181</v>
      </c>
      <c r="DO17" s="12">
        <f t="shared" si="101"/>
        <v>212</v>
      </c>
      <c r="DP17" s="12">
        <f t="shared" si="102"/>
        <v>243</v>
      </c>
      <c r="DQ17" s="12">
        <f t="shared" si="103"/>
        <v>273</v>
      </c>
      <c r="DR17" s="12">
        <f t="shared" si="104"/>
        <v>304</v>
      </c>
      <c r="DS17" s="37">
        <f t="shared" si="105"/>
        <v>334</v>
      </c>
    </row>
    <row r="18" spans="1:123" s="3" customFormat="1" x14ac:dyDescent="0.25">
      <c r="A18" s="39">
        <v>37139</v>
      </c>
      <c r="B18" s="40">
        <v>1.13353009259259</v>
      </c>
      <c r="C18" s="39">
        <v>40357</v>
      </c>
      <c r="D18" s="40">
        <v>0.70281249999999995</v>
      </c>
      <c r="E18" s="4"/>
      <c r="F18" s="18">
        <f t="shared" si="28"/>
        <v>3218.5692824074072</v>
      </c>
      <c r="G18" s="2" t="str">
        <f t="shared" si="29"/>
        <v>Días Totales</v>
      </c>
      <c r="H18" s="2"/>
      <c r="I18" s="8">
        <f t="shared" si="30"/>
        <v>2001</v>
      </c>
      <c r="J18" s="8">
        <f t="shared" si="31"/>
        <v>9</v>
      </c>
      <c r="K18" s="8">
        <f t="shared" si="32"/>
        <v>5</v>
      </c>
      <c r="L18" s="8">
        <f t="shared" si="33"/>
        <v>3</v>
      </c>
      <c r="M18" s="8">
        <f t="shared" si="34"/>
        <v>12</v>
      </c>
      <c r="N18" s="8">
        <f t="shared" si="35"/>
        <v>17</v>
      </c>
      <c r="O18" s="8"/>
      <c r="P18" s="8">
        <f t="shared" si="36"/>
        <v>2010</v>
      </c>
      <c r="Q18" s="8">
        <f t="shared" si="37"/>
        <v>6</v>
      </c>
      <c r="R18" s="8">
        <f t="shared" si="38"/>
        <v>28</v>
      </c>
      <c r="S18" s="8">
        <f t="shared" si="39"/>
        <v>16</v>
      </c>
      <c r="T18" s="8">
        <f t="shared" si="40"/>
        <v>52</v>
      </c>
      <c r="U18" s="8">
        <f t="shared" si="41"/>
        <v>3</v>
      </c>
      <c r="V18" s="8"/>
      <c r="W18" s="8">
        <f t="shared" si="42"/>
        <v>9</v>
      </c>
      <c r="X18" s="8">
        <f t="shared" si="43"/>
        <v>-3</v>
      </c>
      <c r="Y18" s="8">
        <f t="shared" si="44"/>
        <v>23</v>
      </c>
      <c r="Z18" s="8">
        <f t="shared" si="45"/>
        <v>-69</v>
      </c>
      <c r="AA18" s="8">
        <f t="shared" si="46"/>
        <v>13</v>
      </c>
      <c r="AB18" s="8">
        <f t="shared" si="47"/>
        <v>40</v>
      </c>
      <c r="AC18" s="8">
        <f t="shared" si="48"/>
        <v>-14</v>
      </c>
      <c r="AD18" s="8"/>
      <c r="AE18" s="9">
        <f t="shared" si="49"/>
        <v>10000</v>
      </c>
      <c r="AF18" s="9">
        <f t="shared" si="50"/>
        <v>-1000</v>
      </c>
      <c r="AG18" s="9">
        <f t="shared" si="51"/>
        <v>100</v>
      </c>
      <c r="AH18" s="9">
        <f t="shared" si="52"/>
        <v>10</v>
      </c>
      <c r="AI18" s="9">
        <f t="shared" si="53"/>
        <v>-1</v>
      </c>
      <c r="AJ18" s="9"/>
      <c r="AK18" s="9">
        <f t="shared" si="54"/>
        <v>9109</v>
      </c>
      <c r="AL18" s="10">
        <f t="shared" si="55"/>
        <v>1</v>
      </c>
      <c r="AM18" s="8"/>
      <c r="AN18" s="8">
        <f t="shared" si="56"/>
        <v>1</v>
      </c>
      <c r="AO18" s="8">
        <f t="shared" si="57"/>
        <v>0</v>
      </c>
      <c r="AP18" s="8">
        <f t="shared" si="58"/>
        <v>0</v>
      </c>
      <c r="AQ18" s="8">
        <f t="shared" si="59"/>
        <v>1</v>
      </c>
      <c r="AR18" s="8">
        <f t="shared" si="60"/>
        <v>1</v>
      </c>
      <c r="AS18" s="8">
        <f t="shared" si="61"/>
        <v>0</v>
      </c>
      <c r="AT18" s="8"/>
      <c r="AU18" s="11">
        <f t="shared" si="62"/>
        <v>8</v>
      </c>
      <c r="AV18" s="12">
        <f t="shared" si="63"/>
        <v>296</v>
      </c>
      <c r="AW18" s="12">
        <f t="shared" si="64"/>
        <v>13</v>
      </c>
      <c r="AX18" s="12">
        <f t="shared" si="65"/>
        <v>39</v>
      </c>
      <c r="AY18" s="13">
        <f t="shared" si="66"/>
        <v>46</v>
      </c>
      <c r="AZ18" s="8"/>
      <c r="BA18" s="8">
        <f t="shared" si="67"/>
        <v>8.8179980339928967</v>
      </c>
      <c r="BB18" s="8">
        <f t="shared" si="68"/>
        <v>105.81597640791475</v>
      </c>
      <c r="BC18" s="8">
        <f t="shared" si="69"/>
        <v>3218.5692824074072</v>
      </c>
      <c r="BD18" s="8">
        <f t="shared" ref="BD18:BE18" si="118">BE18/60</f>
        <v>77245.662777777776</v>
      </c>
      <c r="BE18" s="8">
        <f t="shared" si="118"/>
        <v>4634739.7666666666</v>
      </c>
      <c r="BF18" s="8">
        <f t="shared" si="71"/>
        <v>278084386</v>
      </c>
      <c r="BG18" s="8"/>
      <c r="BH18" s="14">
        <f t="shared" si="72"/>
        <v>2</v>
      </c>
      <c r="BI18" s="14">
        <f t="shared" si="73"/>
        <v>21</v>
      </c>
      <c r="BJ18" s="14"/>
      <c r="BK18" s="8"/>
      <c r="BL18" s="8">
        <f t="shared" si="74"/>
        <v>0</v>
      </c>
      <c r="BM18" s="8">
        <f t="shared" si="1"/>
        <v>0</v>
      </c>
      <c r="BN18" s="8">
        <f t="shared" si="2"/>
        <v>0</v>
      </c>
      <c r="BO18" s="8">
        <f t="shared" si="3"/>
        <v>0</v>
      </c>
      <c r="BP18" s="8">
        <f t="shared" si="4"/>
        <v>0</v>
      </c>
      <c r="BQ18" s="8">
        <f t="shared" si="5"/>
        <v>0</v>
      </c>
      <c r="BR18" s="8">
        <f t="shared" si="6"/>
        <v>0</v>
      </c>
      <c r="BS18" s="8">
        <f t="shared" si="7"/>
        <v>0</v>
      </c>
      <c r="BT18" s="8">
        <f t="shared" si="8"/>
        <v>0</v>
      </c>
      <c r="BU18" s="8">
        <f t="shared" si="9"/>
        <v>243</v>
      </c>
      <c r="BV18" s="8">
        <f t="shared" si="10"/>
        <v>0</v>
      </c>
      <c r="BW18" s="8">
        <f t="shared" si="11"/>
        <v>0</v>
      </c>
      <c r="BX18" s="8">
        <f t="shared" si="12"/>
        <v>0</v>
      </c>
      <c r="BY18" s="8">
        <f t="shared" si="75"/>
        <v>1</v>
      </c>
      <c r="BZ18" s="8">
        <f t="shared" si="76"/>
        <v>243</v>
      </c>
      <c r="CA18" s="8">
        <f t="shared" si="77"/>
        <v>248</v>
      </c>
      <c r="CB18" s="8"/>
      <c r="CC18" s="8">
        <f t="shared" si="78"/>
        <v>0</v>
      </c>
      <c r="CD18" s="8">
        <f t="shared" si="13"/>
        <v>0</v>
      </c>
      <c r="CE18" s="8">
        <f t="shared" si="14"/>
        <v>0</v>
      </c>
      <c r="CF18" s="8">
        <f t="shared" si="15"/>
        <v>0</v>
      </c>
      <c r="CG18" s="8">
        <f t="shared" si="16"/>
        <v>0</v>
      </c>
      <c r="CH18" s="8">
        <f t="shared" si="17"/>
        <v>0</v>
      </c>
      <c r="CI18" s="8">
        <f t="shared" si="18"/>
        <v>151</v>
      </c>
      <c r="CJ18" s="8">
        <f t="shared" si="19"/>
        <v>0</v>
      </c>
      <c r="CK18" s="8">
        <f t="shared" si="20"/>
        <v>0</v>
      </c>
      <c r="CL18" s="8">
        <f t="shared" si="21"/>
        <v>0</v>
      </c>
      <c r="CM18" s="8">
        <f t="shared" si="22"/>
        <v>0</v>
      </c>
      <c r="CN18" s="8">
        <f t="shared" si="23"/>
        <v>0</v>
      </c>
      <c r="CO18" s="8">
        <f t="shared" si="24"/>
        <v>0</v>
      </c>
      <c r="CP18" s="8">
        <f t="shared" si="79"/>
        <v>1</v>
      </c>
      <c r="CQ18" s="8">
        <f t="shared" si="80"/>
        <v>151</v>
      </c>
      <c r="CR18" s="8">
        <f t="shared" si="81"/>
        <v>179</v>
      </c>
      <c r="CS18" s="8"/>
      <c r="CT18" s="8"/>
      <c r="CU18" s="9">
        <f t="shared" si="82"/>
        <v>1</v>
      </c>
      <c r="CV18" s="12">
        <f t="shared" si="83"/>
        <v>2</v>
      </c>
      <c r="CW18" s="12">
        <f t="shared" si="84"/>
        <v>3</v>
      </c>
      <c r="CX18" s="12">
        <f t="shared" si="85"/>
        <v>4</v>
      </c>
      <c r="CY18" s="12">
        <f t="shared" si="86"/>
        <v>5</v>
      </c>
      <c r="CZ18" s="12">
        <f t="shared" si="87"/>
        <v>6</v>
      </c>
      <c r="DA18" s="12">
        <f t="shared" si="88"/>
        <v>7</v>
      </c>
      <c r="DB18" s="12">
        <f t="shared" si="89"/>
        <v>8</v>
      </c>
      <c r="DC18" s="12">
        <f t="shared" si="90"/>
        <v>9</v>
      </c>
      <c r="DD18" s="12">
        <f t="shared" si="91"/>
        <v>10</v>
      </c>
      <c r="DE18" s="12">
        <f t="shared" si="92"/>
        <v>11</v>
      </c>
      <c r="DF18" s="37">
        <f t="shared" si="93"/>
        <v>12</v>
      </c>
      <c r="DG18" s="8"/>
      <c r="DH18" s="9">
        <f t="shared" si="94"/>
        <v>0</v>
      </c>
      <c r="DI18" s="12">
        <f t="shared" si="95"/>
        <v>31</v>
      </c>
      <c r="DJ18" s="12">
        <f t="shared" si="96"/>
        <v>59</v>
      </c>
      <c r="DK18" s="12">
        <f t="shared" si="97"/>
        <v>90</v>
      </c>
      <c r="DL18" s="12">
        <f t="shared" si="98"/>
        <v>120</v>
      </c>
      <c r="DM18" s="12">
        <f t="shared" si="99"/>
        <v>151</v>
      </c>
      <c r="DN18" s="12">
        <f t="shared" si="100"/>
        <v>181</v>
      </c>
      <c r="DO18" s="12">
        <f t="shared" si="101"/>
        <v>212</v>
      </c>
      <c r="DP18" s="12">
        <f t="shared" si="102"/>
        <v>243</v>
      </c>
      <c r="DQ18" s="12">
        <f t="shared" si="103"/>
        <v>273</v>
      </c>
      <c r="DR18" s="12">
        <f t="shared" si="104"/>
        <v>304</v>
      </c>
      <c r="DS18" s="37">
        <f t="shared" si="105"/>
        <v>334</v>
      </c>
    </row>
    <row r="19" spans="1:123" s="17" customFormat="1" x14ac:dyDescent="0.25">
      <c r="A19" s="39">
        <v>38467</v>
      </c>
      <c r="B19" s="40">
        <v>0.3923611111111111</v>
      </c>
      <c r="C19" s="39">
        <v>44266</v>
      </c>
      <c r="D19" s="40">
        <v>0.35487268518518517</v>
      </c>
      <c r="E19" s="15"/>
      <c r="F19" s="18">
        <f t="shared" si="28"/>
        <v>5798.9625115740746</v>
      </c>
      <c r="G19" s="16" t="str">
        <f t="shared" si="29"/>
        <v>Días Totales</v>
      </c>
      <c r="H19" s="16"/>
      <c r="I19" s="8">
        <f t="shared" si="30"/>
        <v>2005</v>
      </c>
      <c r="J19" s="8">
        <f t="shared" si="31"/>
        <v>4</v>
      </c>
      <c r="K19" s="8">
        <f t="shared" si="32"/>
        <v>25</v>
      </c>
      <c r="L19" s="8">
        <f t="shared" si="33"/>
        <v>9</v>
      </c>
      <c r="M19" s="8">
        <f t="shared" si="34"/>
        <v>25</v>
      </c>
      <c r="N19" s="8">
        <f t="shared" si="35"/>
        <v>0</v>
      </c>
      <c r="O19" s="8"/>
      <c r="P19" s="8">
        <f t="shared" si="36"/>
        <v>2021</v>
      </c>
      <c r="Q19" s="8">
        <f t="shared" si="37"/>
        <v>3</v>
      </c>
      <c r="R19" s="8">
        <f t="shared" si="38"/>
        <v>11</v>
      </c>
      <c r="S19" s="8">
        <f t="shared" si="39"/>
        <v>8</v>
      </c>
      <c r="T19" s="8">
        <f t="shared" si="40"/>
        <v>31</v>
      </c>
      <c r="U19" s="8">
        <f t="shared" si="41"/>
        <v>1</v>
      </c>
      <c r="V19" s="8"/>
      <c r="W19" s="8">
        <f t="shared" si="42"/>
        <v>16</v>
      </c>
      <c r="X19" s="8">
        <f t="shared" si="43"/>
        <v>-1</v>
      </c>
      <c r="Y19" s="8">
        <f t="shared" si="44"/>
        <v>-14</v>
      </c>
      <c r="Z19" s="8">
        <f t="shared" si="45"/>
        <v>-45</v>
      </c>
      <c r="AA19" s="8">
        <f t="shared" si="46"/>
        <v>-1</v>
      </c>
      <c r="AB19" s="8">
        <f t="shared" si="47"/>
        <v>6</v>
      </c>
      <c r="AC19" s="8">
        <f t="shared" si="48"/>
        <v>1</v>
      </c>
      <c r="AD19" s="8"/>
      <c r="AE19" s="9">
        <f t="shared" si="49"/>
        <v>10000</v>
      </c>
      <c r="AF19" s="9">
        <f t="shared" si="50"/>
        <v>-1000</v>
      </c>
      <c r="AG19" s="9">
        <f t="shared" si="51"/>
        <v>-100</v>
      </c>
      <c r="AH19" s="9">
        <f t="shared" si="52"/>
        <v>10</v>
      </c>
      <c r="AI19" s="9">
        <f t="shared" si="53"/>
        <v>1</v>
      </c>
      <c r="AJ19" s="9"/>
      <c r="AK19" s="9">
        <f t="shared" si="54"/>
        <v>8911</v>
      </c>
      <c r="AL19" s="10">
        <f t="shared" si="55"/>
        <v>1</v>
      </c>
      <c r="AM19" s="8"/>
      <c r="AN19" s="8">
        <f t="shared" si="56"/>
        <v>1</v>
      </c>
      <c r="AO19" s="8">
        <f t="shared" si="57"/>
        <v>0</v>
      </c>
      <c r="AP19" s="8">
        <f t="shared" si="58"/>
        <v>0</v>
      </c>
      <c r="AQ19" s="8">
        <f t="shared" si="59"/>
        <v>0</v>
      </c>
      <c r="AR19" s="8">
        <f t="shared" si="60"/>
        <v>1</v>
      </c>
      <c r="AS19" s="8">
        <f t="shared" si="61"/>
        <v>1</v>
      </c>
      <c r="AT19" s="8"/>
      <c r="AU19" s="11">
        <f t="shared" si="62"/>
        <v>15</v>
      </c>
      <c r="AV19" s="12">
        <f t="shared" si="63"/>
        <v>319</v>
      </c>
      <c r="AW19" s="12">
        <f t="shared" si="64"/>
        <v>23</v>
      </c>
      <c r="AX19" s="12">
        <f t="shared" si="65"/>
        <v>6</v>
      </c>
      <c r="AY19" s="13">
        <f t="shared" si="66"/>
        <v>1</v>
      </c>
      <c r="AZ19" s="8"/>
      <c r="BA19" s="8">
        <f t="shared" si="67"/>
        <v>15.887568524860479</v>
      </c>
      <c r="BB19" s="8">
        <f t="shared" si="68"/>
        <v>190.65082229832572</v>
      </c>
      <c r="BC19" s="8">
        <f t="shared" si="69"/>
        <v>5798.9625115740746</v>
      </c>
      <c r="BD19" s="8">
        <f t="shared" ref="BD19:BE19" si="119">BE19/60</f>
        <v>139175.10027777779</v>
      </c>
      <c r="BE19" s="8">
        <f t="shared" si="119"/>
        <v>8350506.0166666666</v>
      </c>
      <c r="BF19" s="8">
        <f t="shared" si="71"/>
        <v>501030361</v>
      </c>
      <c r="BG19" s="8"/>
      <c r="BH19" s="14">
        <f t="shared" si="72"/>
        <v>4</v>
      </c>
      <c r="BI19" s="14">
        <f t="shared" si="73"/>
        <v>-18</v>
      </c>
      <c r="BJ19" s="14"/>
      <c r="BK19" s="8"/>
      <c r="BL19" s="8">
        <f t="shared" si="74"/>
        <v>0</v>
      </c>
      <c r="BM19" s="8">
        <f t="shared" si="1"/>
        <v>0</v>
      </c>
      <c r="BN19" s="8">
        <f t="shared" si="2"/>
        <v>0</v>
      </c>
      <c r="BO19" s="8">
        <f t="shared" si="3"/>
        <v>0</v>
      </c>
      <c r="BP19" s="8">
        <f t="shared" si="4"/>
        <v>90</v>
      </c>
      <c r="BQ19" s="8">
        <f t="shared" si="5"/>
        <v>0</v>
      </c>
      <c r="BR19" s="8">
        <f t="shared" si="6"/>
        <v>0</v>
      </c>
      <c r="BS19" s="8">
        <f t="shared" si="7"/>
        <v>0</v>
      </c>
      <c r="BT19" s="8">
        <f t="shared" si="8"/>
        <v>0</v>
      </c>
      <c r="BU19" s="8">
        <f t="shared" si="9"/>
        <v>0</v>
      </c>
      <c r="BV19" s="8">
        <f t="shared" si="10"/>
        <v>0</v>
      </c>
      <c r="BW19" s="8">
        <f t="shared" si="11"/>
        <v>0</v>
      </c>
      <c r="BX19" s="8">
        <f t="shared" si="12"/>
        <v>0</v>
      </c>
      <c r="BY19" s="8">
        <f t="shared" si="75"/>
        <v>1</v>
      </c>
      <c r="BZ19" s="8">
        <f t="shared" si="76"/>
        <v>90</v>
      </c>
      <c r="CA19" s="8">
        <f t="shared" si="77"/>
        <v>115</v>
      </c>
      <c r="CB19" s="8"/>
      <c r="CC19" s="8">
        <f t="shared" si="78"/>
        <v>0</v>
      </c>
      <c r="CD19" s="8">
        <f t="shared" si="13"/>
        <v>0</v>
      </c>
      <c r="CE19" s="8">
        <f t="shared" si="14"/>
        <v>0</v>
      </c>
      <c r="CF19" s="8">
        <f t="shared" si="15"/>
        <v>59</v>
      </c>
      <c r="CG19" s="8">
        <f t="shared" si="16"/>
        <v>0</v>
      </c>
      <c r="CH19" s="8">
        <f t="shared" si="17"/>
        <v>0</v>
      </c>
      <c r="CI19" s="8">
        <f t="shared" si="18"/>
        <v>0</v>
      </c>
      <c r="CJ19" s="8">
        <f t="shared" si="19"/>
        <v>0</v>
      </c>
      <c r="CK19" s="8">
        <f t="shared" si="20"/>
        <v>0</v>
      </c>
      <c r="CL19" s="8">
        <f t="shared" si="21"/>
        <v>0</v>
      </c>
      <c r="CM19" s="8">
        <f t="shared" si="22"/>
        <v>0</v>
      </c>
      <c r="CN19" s="8">
        <f t="shared" si="23"/>
        <v>0</v>
      </c>
      <c r="CO19" s="8">
        <f t="shared" si="24"/>
        <v>0</v>
      </c>
      <c r="CP19" s="8">
        <f t="shared" si="79"/>
        <v>1</v>
      </c>
      <c r="CQ19" s="8">
        <f t="shared" si="80"/>
        <v>59</v>
      </c>
      <c r="CR19" s="8">
        <f t="shared" si="81"/>
        <v>70</v>
      </c>
      <c r="CS19" s="8"/>
      <c r="CT19" s="8"/>
      <c r="CU19" s="9">
        <f t="shared" si="82"/>
        <v>1</v>
      </c>
      <c r="CV19" s="12">
        <f t="shared" si="83"/>
        <v>2</v>
      </c>
      <c r="CW19" s="12">
        <f t="shared" si="84"/>
        <v>3</v>
      </c>
      <c r="CX19" s="12">
        <f t="shared" si="85"/>
        <v>4</v>
      </c>
      <c r="CY19" s="12">
        <f t="shared" si="86"/>
        <v>5</v>
      </c>
      <c r="CZ19" s="12">
        <f t="shared" si="87"/>
        <v>6</v>
      </c>
      <c r="DA19" s="12">
        <f t="shared" si="88"/>
        <v>7</v>
      </c>
      <c r="DB19" s="12">
        <f t="shared" si="89"/>
        <v>8</v>
      </c>
      <c r="DC19" s="12">
        <f t="shared" si="90"/>
        <v>9</v>
      </c>
      <c r="DD19" s="12">
        <f t="shared" si="91"/>
        <v>10</v>
      </c>
      <c r="DE19" s="12">
        <f t="shared" si="92"/>
        <v>11</v>
      </c>
      <c r="DF19" s="37">
        <f t="shared" si="93"/>
        <v>12</v>
      </c>
      <c r="DG19" s="8"/>
      <c r="DH19" s="9">
        <f t="shared" si="94"/>
        <v>0</v>
      </c>
      <c r="DI19" s="12">
        <f t="shared" si="95"/>
        <v>31</v>
      </c>
      <c r="DJ19" s="12">
        <f t="shared" si="96"/>
        <v>59</v>
      </c>
      <c r="DK19" s="12">
        <f t="shared" si="97"/>
        <v>90</v>
      </c>
      <c r="DL19" s="12">
        <f t="shared" si="98"/>
        <v>120</v>
      </c>
      <c r="DM19" s="12">
        <f t="shared" si="99"/>
        <v>151</v>
      </c>
      <c r="DN19" s="12">
        <f t="shared" si="100"/>
        <v>181</v>
      </c>
      <c r="DO19" s="12">
        <f t="shared" si="101"/>
        <v>212</v>
      </c>
      <c r="DP19" s="12">
        <f t="shared" si="102"/>
        <v>243</v>
      </c>
      <c r="DQ19" s="12">
        <f t="shared" si="103"/>
        <v>273</v>
      </c>
      <c r="DR19" s="12">
        <f t="shared" si="104"/>
        <v>304</v>
      </c>
      <c r="DS19" s="37">
        <f t="shared" si="105"/>
        <v>334</v>
      </c>
    </row>
    <row r="20" spans="1:123" s="3" customFormat="1" x14ac:dyDescent="0.25">
      <c r="A20" s="39">
        <v>39728</v>
      </c>
      <c r="B20" s="40">
        <v>1.2168634259259301</v>
      </c>
      <c r="C20" s="39">
        <v>40359</v>
      </c>
      <c r="D20" s="40">
        <v>0.78614583333333299</v>
      </c>
      <c r="E20" s="4"/>
      <c r="F20" s="18">
        <f t="shared" si="28"/>
        <v>631.56928240740751</v>
      </c>
      <c r="G20" s="2" t="str">
        <f t="shared" si="29"/>
        <v>Días Totales</v>
      </c>
      <c r="H20" s="2"/>
      <c r="I20" s="8">
        <f t="shared" si="30"/>
        <v>2008</v>
      </c>
      <c r="J20" s="8">
        <f t="shared" si="31"/>
        <v>10</v>
      </c>
      <c r="K20" s="8">
        <f t="shared" si="32"/>
        <v>7</v>
      </c>
      <c r="L20" s="8">
        <f t="shared" si="33"/>
        <v>5</v>
      </c>
      <c r="M20" s="8">
        <f t="shared" si="34"/>
        <v>12</v>
      </c>
      <c r="N20" s="8">
        <f t="shared" si="35"/>
        <v>17</v>
      </c>
      <c r="O20" s="8"/>
      <c r="P20" s="8">
        <f t="shared" si="36"/>
        <v>2010</v>
      </c>
      <c r="Q20" s="8">
        <f t="shared" si="37"/>
        <v>6</v>
      </c>
      <c r="R20" s="8">
        <f t="shared" si="38"/>
        <v>30</v>
      </c>
      <c r="S20" s="8">
        <f t="shared" si="39"/>
        <v>18</v>
      </c>
      <c r="T20" s="8">
        <f t="shared" si="40"/>
        <v>52</v>
      </c>
      <c r="U20" s="8">
        <f t="shared" si="41"/>
        <v>3</v>
      </c>
      <c r="V20" s="8"/>
      <c r="W20" s="8">
        <f t="shared" si="42"/>
        <v>2</v>
      </c>
      <c r="X20" s="8">
        <f t="shared" si="43"/>
        <v>-4</v>
      </c>
      <c r="Y20" s="8">
        <f t="shared" si="44"/>
        <v>23</v>
      </c>
      <c r="Z20" s="8">
        <f t="shared" si="45"/>
        <v>-100</v>
      </c>
      <c r="AA20" s="8">
        <f t="shared" si="46"/>
        <v>13</v>
      </c>
      <c r="AB20" s="8">
        <f t="shared" si="47"/>
        <v>40</v>
      </c>
      <c r="AC20" s="8">
        <f t="shared" si="48"/>
        <v>-14</v>
      </c>
      <c r="AD20" s="8"/>
      <c r="AE20" s="9">
        <f t="shared" si="49"/>
        <v>10000</v>
      </c>
      <c r="AF20" s="9">
        <f t="shared" si="50"/>
        <v>-1000</v>
      </c>
      <c r="AG20" s="9">
        <f t="shared" si="51"/>
        <v>100</v>
      </c>
      <c r="AH20" s="9">
        <f t="shared" si="52"/>
        <v>10</v>
      </c>
      <c r="AI20" s="9">
        <f t="shared" si="53"/>
        <v>-1</v>
      </c>
      <c r="AJ20" s="9"/>
      <c r="AK20" s="9">
        <f t="shared" si="54"/>
        <v>9109</v>
      </c>
      <c r="AL20" s="10">
        <f t="shared" si="55"/>
        <v>1</v>
      </c>
      <c r="AM20" s="8"/>
      <c r="AN20" s="8">
        <f t="shared" si="56"/>
        <v>1</v>
      </c>
      <c r="AO20" s="8">
        <f t="shared" si="57"/>
        <v>0</v>
      </c>
      <c r="AP20" s="8">
        <f t="shared" si="58"/>
        <v>0</v>
      </c>
      <c r="AQ20" s="8">
        <f t="shared" si="59"/>
        <v>1</v>
      </c>
      <c r="AR20" s="8">
        <f t="shared" si="60"/>
        <v>1</v>
      </c>
      <c r="AS20" s="8">
        <f t="shared" si="61"/>
        <v>0</v>
      </c>
      <c r="AT20" s="8"/>
      <c r="AU20" s="11">
        <f t="shared" si="62"/>
        <v>1</v>
      </c>
      <c r="AV20" s="12">
        <f t="shared" si="63"/>
        <v>265</v>
      </c>
      <c r="AW20" s="12">
        <f t="shared" si="64"/>
        <v>13</v>
      </c>
      <c r="AX20" s="12">
        <f t="shared" si="65"/>
        <v>39</v>
      </c>
      <c r="AY20" s="13">
        <f t="shared" si="66"/>
        <v>46</v>
      </c>
      <c r="AZ20" s="8"/>
      <c r="BA20" s="8">
        <f t="shared" si="67"/>
        <v>1.730326801116185</v>
      </c>
      <c r="BB20" s="8">
        <f t="shared" si="68"/>
        <v>20.763921613394217</v>
      </c>
      <c r="BC20" s="8">
        <f t="shared" si="69"/>
        <v>631.56928240740751</v>
      </c>
      <c r="BD20" s="8">
        <f t="shared" ref="BD20:BE20" si="120">BE20/60</f>
        <v>15157.662777777779</v>
      </c>
      <c r="BE20" s="8">
        <f t="shared" si="120"/>
        <v>909459.76666666672</v>
      </c>
      <c r="BF20" s="8">
        <f t="shared" si="71"/>
        <v>54567586</v>
      </c>
      <c r="BG20" s="8"/>
      <c r="BH20" s="14">
        <f t="shared" si="72"/>
        <v>1</v>
      </c>
      <c r="BI20" s="14">
        <f t="shared" si="73"/>
        <v>22</v>
      </c>
      <c r="BJ20" s="14"/>
      <c r="BK20" s="8"/>
      <c r="BL20" s="8">
        <f t="shared" si="74"/>
        <v>1</v>
      </c>
      <c r="BM20" s="8">
        <f t="shared" si="1"/>
        <v>0</v>
      </c>
      <c r="BN20" s="8">
        <f t="shared" si="2"/>
        <v>0</v>
      </c>
      <c r="BO20" s="8">
        <f t="shared" si="3"/>
        <v>0</v>
      </c>
      <c r="BP20" s="8">
        <f t="shared" si="4"/>
        <v>0</v>
      </c>
      <c r="BQ20" s="8">
        <f t="shared" si="5"/>
        <v>0</v>
      </c>
      <c r="BR20" s="8">
        <f t="shared" si="6"/>
        <v>0</v>
      </c>
      <c r="BS20" s="8">
        <f t="shared" si="7"/>
        <v>0</v>
      </c>
      <c r="BT20" s="8">
        <f t="shared" si="8"/>
        <v>0</v>
      </c>
      <c r="BU20" s="8">
        <f t="shared" si="9"/>
        <v>0</v>
      </c>
      <c r="BV20" s="8">
        <f t="shared" si="10"/>
        <v>273</v>
      </c>
      <c r="BW20" s="8">
        <f t="shared" si="11"/>
        <v>0</v>
      </c>
      <c r="BX20" s="8">
        <f t="shared" si="12"/>
        <v>0</v>
      </c>
      <c r="BY20" s="8">
        <f t="shared" si="75"/>
        <v>1</v>
      </c>
      <c r="BZ20" s="8">
        <f t="shared" si="76"/>
        <v>274</v>
      </c>
      <c r="CA20" s="8">
        <f t="shared" si="77"/>
        <v>281</v>
      </c>
      <c r="CB20" s="8"/>
      <c r="CC20" s="8">
        <f t="shared" si="78"/>
        <v>0</v>
      </c>
      <c r="CD20" s="8">
        <f t="shared" si="13"/>
        <v>0</v>
      </c>
      <c r="CE20" s="8">
        <f t="shared" si="14"/>
        <v>0</v>
      </c>
      <c r="CF20" s="8">
        <f t="shared" si="15"/>
        <v>0</v>
      </c>
      <c r="CG20" s="8">
        <f t="shared" si="16"/>
        <v>0</v>
      </c>
      <c r="CH20" s="8">
        <f t="shared" si="17"/>
        <v>0</v>
      </c>
      <c r="CI20" s="8">
        <f t="shared" si="18"/>
        <v>151</v>
      </c>
      <c r="CJ20" s="8">
        <f t="shared" si="19"/>
        <v>0</v>
      </c>
      <c r="CK20" s="8">
        <f t="shared" si="20"/>
        <v>0</v>
      </c>
      <c r="CL20" s="8">
        <f t="shared" si="21"/>
        <v>0</v>
      </c>
      <c r="CM20" s="8">
        <f t="shared" si="22"/>
        <v>0</v>
      </c>
      <c r="CN20" s="8">
        <f t="shared" si="23"/>
        <v>0</v>
      </c>
      <c r="CO20" s="8">
        <f t="shared" si="24"/>
        <v>0</v>
      </c>
      <c r="CP20" s="8">
        <f t="shared" si="79"/>
        <v>1</v>
      </c>
      <c r="CQ20" s="8">
        <f t="shared" si="80"/>
        <v>151</v>
      </c>
      <c r="CR20" s="8">
        <f t="shared" si="81"/>
        <v>181</v>
      </c>
      <c r="CS20" s="8"/>
      <c r="CT20" s="8"/>
      <c r="CU20" s="9">
        <f t="shared" si="82"/>
        <v>1</v>
      </c>
      <c r="CV20" s="12">
        <f t="shared" si="83"/>
        <v>2</v>
      </c>
      <c r="CW20" s="12">
        <f t="shared" si="84"/>
        <v>3</v>
      </c>
      <c r="CX20" s="12">
        <f t="shared" si="85"/>
        <v>4</v>
      </c>
      <c r="CY20" s="12">
        <f t="shared" si="86"/>
        <v>5</v>
      </c>
      <c r="CZ20" s="12">
        <f t="shared" si="87"/>
        <v>6</v>
      </c>
      <c r="DA20" s="12">
        <f t="shared" si="88"/>
        <v>7</v>
      </c>
      <c r="DB20" s="12">
        <f t="shared" si="89"/>
        <v>8</v>
      </c>
      <c r="DC20" s="12">
        <f t="shared" si="90"/>
        <v>9</v>
      </c>
      <c r="DD20" s="12">
        <f t="shared" si="91"/>
        <v>10</v>
      </c>
      <c r="DE20" s="12">
        <f t="shared" si="92"/>
        <v>11</v>
      </c>
      <c r="DF20" s="37">
        <f t="shared" si="93"/>
        <v>12</v>
      </c>
      <c r="DG20" s="8"/>
      <c r="DH20" s="9">
        <f t="shared" si="94"/>
        <v>0</v>
      </c>
      <c r="DI20" s="12">
        <f t="shared" si="95"/>
        <v>31</v>
      </c>
      <c r="DJ20" s="12">
        <f t="shared" si="96"/>
        <v>59</v>
      </c>
      <c r="DK20" s="12">
        <f t="shared" si="97"/>
        <v>90</v>
      </c>
      <c r="DL20" s="12">
        <f t="shared" si="98"/>
        <v>120</v>
      </c>
      <c r="DM20" s="12">
        <f t="shared" si="99"/>
        <v>151</v>
      </c>
      <c r="DN20" s="12">
        <f t="shared" si="100"/>
        <v>181</v>
      </c>
      <c r="DO20" s="12">
        <f t="shared" si="101"/>
        <v>212</v>
      </c>
      <c r="DP20" s="12">
        <f t="shared" si="102"/>
        <v>243</v>
      </c>
      <c r="DQ20" s="12">
        <f t="shared" si="103"/>
        <v>273</v>
      </c>
      <c r="DR20" s="12">
        <f t="shared" si="104"/>
        <v>304</v>
      </c>
      <c r="DS20" s="37">
        <f t="shared" si="105"/>
        <v>334</v>
      </c>
    </row>
    <row r="21" spans="1:123" s="3" customFormat="1" x14ac:dyDescent="0.25">
      <c r="A21" s="39">
        <v>39729</v>
      </c>
      <c r="B21" s="40">
        <v>1.2585300925926</v>
      </c>
      <c r="C21" s="39">
        <v>40360</v>
      </c>
      <c r="D21" s="40">
        <v>0.82781249999999995</v>
      </c>
      <c r="E21" s="4"/>
      <c r="F21" s="18">
        <f t="shared" ref="F21:F26" si="121">IF(EXACT(G21,"Segundos Totales"),BF21,IF(EXACT(G21,"Minutos Totales"),BE21,IF(EXACT(G21,"Horas Totales"),BD21,IF(EXACT(G21,"Días Totales"),BC21,IF(EXACT(G21,"Meses Totales"),BB21,IF(EXACT(G21,"Años Totales"),BA21,"Opción No Válida"))))))</f>
        <v>631.56928240740751</v>
      </c>
      <c r="G21" s="2" t="str">
        <f t="shared" ref="G21:G26" si="122">G20</f>
        <v>Días Totales</v>
      </c>
      <c r="H21" s="2"/>
      <c r="I21" s="8">
        <f t="shared" ref="I21:I26" si="123">YEAR(A21)</f>
        <v>2008</v>
      </c>
      <c r="J21" s="8">
        <f t="shared" ref="J21:J26" si="124">MONTH(A21)</f>
        <v>10</v>
      </c>
      <c r="K21" s="8">
        <f t="shared" ref="K21:K26" si="125">DAY(A21)</f>
        <v>8</v>
      </c>
      <c r="L21" s="8">
        <f t="shared" ref="L21:L26" si="126">HOUR(B21)</f>
        <v>6</v>
      </c>
      <c r="M21" s="8">
        <f t="shared" ref="M21:M26" si="127">MINUTE(B21)</f>
        <v>12</v>
      </c>
      <c r="N21" s="8">
        <f t="shared" ref="N21:N26" si="128">SECOND(B21)</f>
        <v>17</v>
      </c>
      <c r="O21" s="8"/>
      <c r="P21" s="8">
        <f t="shared" ref="P21:P26" si="129">YEAR(C21)</f>
        <v>2010</v>
      </c>
      <c r="Q21" s="8">
        <f t="shared" ref="Q21:Q26" si="130">MONTH(C21)</f>
        <v>7</v>
      </c>
      <c r="R21" s="8">
        <f t="shared" ref="R21:R26" si="131">DAY(C21)</f>
        <v>1</v>
      </c>
      <c r="S21" s="8">
        <f t="shared" ref="S21:S26" si="132">HOUR(D21)</f>
        <v>19</v>
      </c>
      <c r="T21" s="8">
        <f t="shared" ref="T21:T26" si="133">MINUTE(D21)</f>
        <v>52</v>
      </c>
      <c r="U21" s="8">
        <f t="shared" ref="U21:U26" si="134">SECOND(D21)</f>
        <v>3</v>
      </c>
      <c r="V21" s="8"/>
      <c r="W21" s="8">
        <f t="shared" ref="W21:W26" si="135">P21-I21</f>
        <v>2</v>
      </c>
      <c r="X21" s="8">
        <f t="shared" ref="X21:X26" si="136">Q21-J21</f>
        <v>-3</v>
      </c>
      <c r="Y21" s="8">
        <f t="shared" ref="Y21:Y26" si="137">R21-K21</f>
        <v>-7</v>
      </c>
      <c r="Z21" s="8">
        <f t="shared" ref="Z21:Z26" si="138">CR21-CA21</f>
        <v>-100</v>
      </c>
      <c r="AA21" s="8">
        <f t="shared" ref="AA21:AA26" si="139">S21-L21</f>
        <v>13</v>
      </c>
      <c r="AB21" s="8">
        <f t="shared" ref="AB21:AB26" si="140">T21-M21</f>
        <v>40</v>
      </c>
      <c r="AC21" s="8">
        <f t="shared" ref="AC21:AC26" si="141">U21-N21</f>
        <v>-14</v>
      </c>
      <c r="AD21" s="8"/>
      <c r="AE21" s="9">
        <f t="shared" ref="AE21:AE26" si="142">IF(AN21,10000,IF(EXACT(W21,0),0,-10000))</f>
        <v>10000</v>
      </c>
      <c r="AF21" s="9">
        <f t="shared" ref="AF21:AF26" si="143">IF(AP21,1000,IF(EXACT(Z21,0),0,-1000))</f>
        <v>-1000</v>
      </c>
      <c r="AG21" s="9">
        <f t="shared" ref="AG21:AG26" si="144">IF(AQ21,100,IF(EXACT(AA21,0),0,-100))</f>
        <v>100</v>
      </c>
      <c r="AH21" s="9">
        <f t="shared" ref="AH21:AH26" si="145">IF(AR21,10,IF(EXACT(AB21,0),0,-10))</f>
        <v>10</v>
      </c>
      <c r="AI21" s="9">
        <f t="shared" ref="AI21:AI26" si="146">IF(AS21,1,IF(EXACT(AC21,0),0,-1))</f>
        <v>-1</v>
      </c>
      <c r="AJ21" s="9"/>
      <c r="AK21" s="9">
        <f t="shared" ref="AK21:AK26" si="147">SUM(AE21:AI21)</f>
        <v>9109</v>
      </c>
      <c r="AL21" s="10">
        <f t="shared" si="55"/>
        <v>1</v>
      </c>
      <c r="AM21" s="8"/>
      <c r="AN21" s="8">
        <f t="shared" ref="AN21:AN26" si="148">GESTEP(W21,0)</f>
        <v>1</v>
      </c>
      <c r="AO21" s="8">
        <f t="shared" ref="AO21:AO26" si="149">GESTEP(X21,0)</f>
        <v>0</v>
      </c>
      <c r="AP21" s="8">
        <f t="shared" ref="AP21:AP26" si="150">GESTEP(Z21,0)</f>
        <v>0</v>
      </c>
      <c r="AQ21" s="8">
        <f t="shared" ref="AQ21:AQ26" si="151">GESTEP(AA21,0)</f>
        <v>1</v>
      </c>
      <c r="AR21" s="8">
        <f t="shared" ref="AR21:AR26" si="152">GESTEP(AB21,0)</f>
        <v>1</v>
      </c>
      <c r="AS21" s="8">
        <f t="shared" ref="AS21:AS26" si="153">GESTEP(AC21,0)</f>
        <v>0</v>
      </c>
      <c r="AT21" s="8"/>
      <c r="AU21" s="11">
        <f t="shared" si="62"/>
        <v>1</v>
      </c>
      <c r="AV21" s="12">
        <f t="shared" ref="AV21:AV26" si="154">IF(AP21,Z21,365+Z21)-IF(AQ21,0,1)</f>
        <v>265</v>
      </c>
      <c r="AW21" s="12">
        <f t="shared" ref="AW21:AW26" si="155">IF(AQ21,AA21,24+AA21)-IF(AR21,0,1)</f>
        <v>13</v>
      </c>
      <c r="AX21" s="12">
        <f t="shared" ref="AX21:AX26" si="156">IF(AR21,AB21,60+AB21)-IF(AS21,0,1)</f>
        <v>39</v>
      </c>
      <c r="AY21" s="13">
        <f t="shared" ref="AY21:AY26" si="157">IF(AS21,AC21,60+AC21)</f>
        <v>46</v>
      </c>
      <c r="AZ21" s="8"/>
      <c r="BA21" s="8">
        <f t="shared" ref="BA21:BA26" si="158">BC21/365</f>
        <v>1.730326801116185</v>
      </c>
      <c r="BB21" s="8">
        <f t="shared" si="68"/>
        <v>20.763921613394217</v>
      </c>
      <c r="BC21" s="8">
        <f t="shared" si="69"/>
        <v>631.56928240740751</v>
      </c>
      <c r="BD21" s="8">
        <f t="shared" ref="BD21:BE21" si="159">BE21/60</f>
        <v>15157.662777777779</v>
      </c>
      <c r="BE21" s="8">
        <f t="shared" si="159"/>
        <v>909459.76666666672</v>
      </c>
      <c r="BF21" s="8">
        <f t="shared" ref="BF21:BF26" si="160">(AY21+60*AX21+60*60*AW21+60*60*24*(AV21+BH21)+60*60*24*365*AU21)*AL21</f>
        <v>54567586</v>
      </c>
      <c r="BG21" s="8"/>
      <c r="BH21" s="14">
        <f t="shared" ref="BH21:BH26" si="161">INT(W21/4)+BL21*BY21+CC21*CP21</f>
        <v>1</v>
      </c>
      <c r="BI21" s="14">
        <f t="shared" ref="BI21:BI26" si="162">Y21-BH21</f>
        <v>-8</v>
      </c>
      <c r="BJ21" s="14"/>
      <c r="BK21" s="8"/>
      <c r="BL21" s="8">
        <f t="shared" ref="BL21:BL26" si="163">IF(EXACT(MOD(I21,4),0),1,0)</f>
        <v>1</v>
      </c>
      <c r="BM21" s="8">
        <f t="shared" si="1"/>
        <v>0</v>
      </c>
      <c r="BN21" s="8">
        <f t="shared" si="2"/>
        <v>0</v>
      </c>
      <c r="BO21" s="8">
        <f t="shared" si="3"/>
        <v>0</v>
      </c>
      <c r="BP21" s="8">
        <f t="shared" si="4"/>
        <v>0</v>
      </c>
      <c r="BQ21" s="8">
        <f t="shared" si="5"/>
        <v>0</v>
      </c>
      <c r="BR21" s="8">
        <f t="shared" si="6"/>
        <v>0</v>
      </c>
      <c r="BS21" s="8">
        <f t="shared" si="7"/>
        <v>0</v>
      </c>
      <c r="BT21" s="8">
        <f t="shared" si="8"/>
        <v>0</v>
      </c>
      <c r="BU21" s="8">
        <f t="shared" si="9"/>
        <v>0</v>
      </c>
      <c r="BV21" s="8">
        <f t="shared" si="10"/>
        <v>273</v>
      </c>
      <c r="BW21" s="8">
        <f t="shared" si="11"/>
        <v>0</v>
      </c>
      <c r="BX21" s="8">
        <f t="shared" si="12"/>
        <v>0</v>
      </c>
      <c r="BY21" s="8">
        <f t="shared" ref="BY21:BY26" si="164">GESTEP(J21,3)</f>
        <v>1</v>
      </c>
      <c r="BZ21" s="8">
        <f t="shared" ref="BZ21:BZ26" si="165">SUM(BM21:BX21)+BY21*BL21</f>
        <v>274</v>
      </c>
      <c r="CA21" s="8">
        <f t="shared" ref="CA21:CA26" si="166">BZ21+K21</f>
        <v>282</v>
      </c>
      <c r="CB21" s="8"/>
      <c r="CC21" s="8">
        <f t="shared" ref="CC21:CC26" si="167">IF(EXACT(MOD(P21,4),0),1,0)</f>
        <v>0</v>
      </c>
      <c r="CD21" s="8">
        <f t="shared" si="13"/>
        <v>0</v>
      </c>
      <c r="CE21" s="8">
        <f t="shared" si="14"/>
        <v>0</v>
      </c>
      <c r="CF21" s="8">
        <f t="shared" si="15"/>
        <v>0</v>
      </c>
      <c r="CG21" s="8">
        <f t="shared" si="16"/>
        <v>0</v>
      </c>
      <c r="CH21" s="8">
        <f t="shared" si="17"/>
        <v>0</v>
      </c>
      <c r="CI21" s="8">
        <f t="shared" si="18"/>
        <v>0</v>
      </c>
      <c r="CJ21" s="8">
        <f t="shared" si="19"/>
        <v>181</v>
      </c>
      <c r="CK21" s="8">
        <f t="shared" si="20"/>
        <v>0</v>
      </c>
      <c r="CL21" s="8">
        <f t="shared" si="21"/>
        <v>0</v>
      </c>
      <c r="CM21" s="8">
        <f t="shared" si="22"/>
        <v>0</v>
      </c>
      <c r="CN21" s="8">
        <f t="shared" si="23"/>
        <v>0</v>
      </c>
      <c r="CO21" s="8">
        <f t="shared" si="24"/>
        <v>0</v>
      </c>
      <c r="CP21" s="8">
        <f t="shared" ref="CP21:CP26" si="168">GESTEP(Q21,3)</f>
        <v>1</v>
      </c>
      <c r="CQ21" s="8">
        <f t="shared" ref="CQ21:CQ26" si="169">SUM(CD21:CO21)+CP21*CC21</f>
        <v>181</v>
      </c>
      <c r="CR21" s="8">
        <f t="shared" ref="CR21:CR26" si="170">CQ21+R21</f>
        <v>182</v>
      </c>
      <c r="CS21" s="8"/>
      <c r="CT21" s="8"/>
      <c r="CU21" s="9">
        <f t="shared" ref="CU21:CU26" si="171">CU20</f>
        <v>1</v>
      </c>
      <c r="CV21" s="12">
        <f t="shared" ref="CV21:CV26" si="172">CV20</f>
        <v>2</v>
      </c>
      <c r="CW21" s="12">
        <f t="shared" ref="CW21:CW26" si="173">CW20</f>
        <v>3</v>
      </c>
      <c r="CX21" s="12">
        <f t="shared" ref="CX21:CX26" si="174">CX20</f>
        <v>4</v>
      </c>
      <c r="CY21" s="12">
        <f t="shared" ref="CY21:CY26" si="175">CY20</f>
        <v>5</v>
      </c>
      <c r="CZ21" s="12">
        <f t="shared" ref="CZ21:CZ26" si="176">CZ20</f>
        <v>6</v>
      </c>
      <c r="DA21" s="12">
        <f t="shared" ref="DA21:DA26" si="177">DA20</f>
        <v>7</v>
      </c>
      <c r="DB21" s="12">
        <f t="shared" ref="DB21:DB26" si="178">DB20</f>
        <v>8</v>
      </c>
      <c r="DC21" s="12">
        <f t="shared" ref="DC21:DC26" si="179">DC20</f>
        <v>9</v>
      </c>
      <c r="DD21" s="12">
        <f t="shared" ref="DD21:DD26" si="180">DD20</f>
        <v>10</v>
      </c>
      <c r="DE21" s="12">
        <f t="shared" ref="DE21:DE26" si="181">DE20</f>
        <v>11</v>
      </c>
      <c r="DF21" s="37">
        <f t="shared" ref="DF21:DF26" si="182">DF20</f>
        <v>12</v>
      </c>
      <c r="DG21" s="8"/>
      <c r="DH21" s="9">
        <f t="shared" ref="DH21:DH26" si="183">DH20</f>
        <v>0</v>
      </c>
      <c r="DI21" s="12">
        <f t="shared" ref="DI21:DI26" si="184">DI20</f>
        <v>31</v>
      </c>
      <c r="DJ21" s="12">
        <f t="shared" ref="DJ21:DJ26" si="185">DJ20</f>
        <v>59</v>
      </c>
      <c r="DK21" s="12">
        <f t="shared" ref="DK21:DK26" si="186">DK20</f>
        <v>90</v>
      </c>
      <c r="DL21" s="12">
        <f t="shared" ref="DL21:DL26" si="187">DL20</f>
        <v>120</v>
      </c>
      <c r="DM21" s="12">
        <f t="shared" ref="DM21:DM26" si="188">DM20</f>
        <v>151</v>
      </c>
      <c r="DN21" s="12">
        <f t="shared" ref="DN21:DN26" si="189">DN20</f>
        <v>181</v>
      </c>
      <c r="DO21" s="12">
        <f t="shared" ref="DO21:DO26" si="190">DO20</f>
        <v>212</v>
      </c>
      <c r="DP21" s="12">
        <f t="shared" ref="DP21:DP26" si="191">DP20</f>
        <v>243</v>
      </c>
      <c r="DQ21" s="12">
        <f t="shared" ref="DQ21:DQ26" si="192">DQ20</f>
        <v>273</v>
      </c>
      <c r="DR21" s="12">
        <f t="shared" ref="DR21:DR26" si="193">DR20</f>
        <v>304</v>
      </c>
      <c r="DS21" s="37">
        <f t="shared" ref="DS21:DS26" si="194">DS20</f>
        <v>334</v>
      </c>
    </row>
    <row r="22" spans="1:123" s="3" customFormat="1" x14ac:dyDescent="0.25">
      <c r="A22" s="39">
        <v>39730</v>
      </c>
      <c r="B22" s="40">
        <v>1.30019675925926</v>
      </c>
      <c r="C22" s="39">
        <v>40361</v>
      </c>
      <c r="D22" s="40">
        <v>0.86947916666666603</v>
      </c>
      <c r="E22" s="4"/>
      <c r="F22" s="18">
        <f t="shared" si="121"/>
        <v>631.56928240740751</v>
      </c>
      <c r="G22" s="2" t="str">
        <f t="shared" si="122"/>
        <v>Días Totales</v>
      </c>
      <c r="H22" s="2"/>
      <c r="I22" s="8">
        <f t="shared" si="123"/>
        <v>2008</v>
      </c>
      <c r="J22" s="8">
        <f t="shared" si="124"/>
        <v>10</v>
      </c>
      <c r="K22" s="8">
        <f t="shared" si="125"/>
        <v>9</v>
      </c>
      <c r="L22" s="8">
        <f t="shared" si="126"/>
        <v>7</v>
      </c>
      <c r="M22" s="8">
        <f t="shared" si="127"/>
        <v>12</v>
      </c>
      <c r="N22" s="8">
        <f t="shared" si="128"/>
        <v>17</v>
      </c>
      <c r="O22" s="8"/>
      <c r="P22" s="8">
        <f t="shared" si="129"/>
        <v>2010</v>
      </c>
      <c r="Q22" s="8">
        <f t="shared" si="130"/>
        <v>7</v>
      </c>
      <c r="R22" s="8">
        <f t="shared" si="131"/>
        <v>2</v>
      </c>
      <c r="S22" s="8">
        <f t="shared" si="132"/>
        <v>20</v>
      </c>
      <c r="T22" s="8">
        <f t="shared" si="133"/>
        <v>52</v>
      </c>
      <c r="U22" s="8">
        <f t="shared" si="134"/>
        <v>3</v>
      </c>
      <c r="V22" s="8"/>
      <c r="W22" s="8">
        <f t="shared" si="135"/>
        <v>2</v>
      </c>
      <c r="X22" s="8">
        <f t="shared" si="136"/>
        <v>-3</v>
      </c>
      <c r="Y22" s="8">
        <f t="shared" si="137"/>
        <v>-7</v>
      </c>
      <c r="Z22" s="8">
        <f t="shared" si="138"/>
        <v>-100</v>
      </c>
      <c r="AA22" s="8">
        <f t="shared" si="139"/>
        <v>13</v>
      </c>
      <c r="AB22" s="8">
        <f t="shared" si="140"/>
        <v>40</v>
      </c>
      <c r="AC22" s="8">
        <f t="shared" si="141"/>
        <v>-14</v>
      </c>
      <c r="AD22" s="8"/>
      <c r="AE22" s="9">
        <f t="shared" si="142"/>
        <v>10000</v>
      </c>
      <c r="AF22" s="9">
        <f t="shared" si="143"/>
        <v>-1000</v>
      </c>
      <c r="AG22" s="9">
        <f t="shared" si="144"/>
        <v>100</v>
      </c>
      <c r="AH22" s="9">
        <f t="shared" si="145"/>
        <v>10</v>
      </c>
      <c r="AI22" s="9">
        <f t="shared" si="146"/>
        <v>-1</v>
      </c>
      <c r="AJ22" s="9"/>
      <c r="AK22" s="9">
        <f t="shared" si="147"/>
        <v>9109</v>
      </c>
      <c r="AL22" s="10">
        <f t="shared" si="55"/>
        <v>1</v>
      </c>
      <c r="AM22" s="8"/>
      <c r="AN22" s="8">
        <f t="shared" si="148"/>
        <v>1</v>
      </c>
      <c r="AO22" s="8">
        <f t="shared" si="149"/>
        <v>0</v>
      </c>
      <c r="AP22" s="8">
        <f t="shared" si="150"/>
        <v>0</v>
      </c>
      <c r="AQ22" s="8">
        <f t="shared" si="151"/>
        <v>1</v>
      </c>
      <c r="AR22" s="8">
        <f t="shared" si="152"/>
        <v>1</v>
      </c>
      <c r="AS22" s="8">
        <f t="shared" si="153"/>
        <v>0</v>
      </c>
      <c r="AT22" s="8"/>
      <c r="AU22" s="11">
        <f t="shared" si="62"/>
        <v>1</v>
      </c>
      <c r="AV22" s="12">
        <f t="shared" si="154"/>
        <v>265</v>
      </c>
      <c r="AW22" s="12">
        <f t="shared" si="155"/>
        <v>13</v>
      </c>
      <c r="AX22" s="12">
        <f t="shared" si="156"/>
        <v>39</v>
      </c>
      <c r="AY22" s="13">
        <f t="shared" si="157"/>
        <v>46</v>
      </c>
      <c r="AZ22" s="8"/>
      <c r="BA22" s="8">
        <f t="shared" si="158"/>
        <v>1.730326801116185</v>
      </c>
      <c r="BB22" s="8">
        <f t="shared" si="68"/>
        <v>20.763921613394217</v>
      </c>
      <c r="BC22" s="8">
        <f t="shared" si="69"/>
        <v>631.56928240740751</v>
      </c>
      <c r="BD22" s="8">
        <f t="shared" ref="BD22:BE22" si="195">BE22/60</f>
        <v>15157.662777777779</v>
      </c>
      <c r="BE22" s="8">
        <f t="shared" si="195"/>
        <v>909459.76666666672</v>
      </c>
      <c r="BF22" s="8">
        <f t="shared" si="160"/>
        <v>54567586</v>
      </c>
      <c r="BG22" s="8"/>
      <c r="BH22" s="14">
        <f t="shared" si="161"/>
        <v>1</v>
      </c>
      <c r="BI22" s="14">
        <f t="shared" si="162"/>
        <v>-8</v>
      </c>
      <c r="BJ22" s="14"/>
      <c r="BK22" s="8"/>
      <c r="BL22" s="8">
        <f t="shared" si="163"/>
        <v>1</v>
      </c>
      <c r="BM22" s="8">
        <f t="shared" si="1"/>
        <v>0</v>
      </c>
      <c r="BN22" s="8">
        <f t="shared" si="2"/>
        <v>0</v>
      </c>
      <c r="BO22" s="8">
        <f t="shared" si="3"/>
        <v>0</v>
      </c>
      <c r="BP22" s="8">
        <f t="shared" si="4"/>
        <v>0</v>
      </c>
      <c r="BQ22" s="8">
        <f t="shared" si="5"/>
        <v>0</v>
      </c>
      <c r="BR22" s="8">
        <f t="shared" si="6"/>
        <v>0</v>
      </c>
      <c r="BS22" s="8">
        <f t="shared" si="7"/>
        <v>0</v>
      </c>
      <c r="BT22" s="8">
        <f t="shared" si="8"/>
        <v>0</v>
      </c>
      <c r="BU22" s="8">
        <f t="shared" si="9"/>
        <v>0</v>
      </c>
      <c r="BV22" s="8">
        <f t="shared" si="10"/>
        <v>273</v>
      </c>
      <c r="BW22" s="8">
        <f t="shared" si="11"/>
        <v>0</v>
      </c>
      <c r="BX22" s="8">
        <f t="shared" si="12"/>
        <v>0</v>
      </c>
      <c r="BY22" s="8">
        <f t="shared" si="164"/>
        <v>1</v>
      </c>
      <c r="BZ22" s="8">
        <f t="shared" si="165"/>
        <v>274</v>
      </c>
      <c r="CA22" s="8">
        <f t="shared" si="166"/>
        <v>283</v>
      </c>
      <c r="CB22" s="8"/>
      <c r="CC22" s="8">
        <f t="shared" si="167"/>
        <v>0</v>
      </c>
      <c r="CD22" s="8">
        <f t="shared" si="13"/>
        <v>0</v>
      </c>
      <c r="CE22" s="8">
        <f t="shared" si="14"/>
        <v>0</v>
      </c>
      <c r="CF22" s="8">
        <f t="shared" si="15"/>
        <v>0</v>
      </c>
      <c r="CG22" s="8">
        <f t="shared" si="16"/>
        <v>0</v>
      </c>
      <c r="CH22" s="8">
        <f t="shared" si="17"/>
        <v>0</v>
      </c>
      <c r="CI22" s="8">
        <f t="shared" si="18"/>
        <v>0</v>
      </c>
      <c r="CJ22" s="8">
        <f t="shared" si="19"/>
        <v>181</v>
      </c>
      <c r="CK22" s="8">
        <f t="shared" si="20"/>
        <v>0</v>
      </c>
      <c r="CL22" s="8">
        <f t="shared" si="21"/>
        <v>0</v>
      </c>
      <c r="CM22" s="8">
        <f t="shared" si="22"/>
        <v>0</v>
      </c>
      <c r="CN22" s="8">
        <f t="shared" si="23"/>
        <v>0</v>
      </c>
      <c r="CO22" s="8">
        <f t="shared" si="24"/>
        <v>0</v>
      </c>
      <c r="CP22" s="8">
        <f t="shared" si="168"/>
        <v>1</v>
      </c>
      <c r="CQ22" s="8">
        <f t="shared" si="169"/>
        <v>181</v>
      </c>
      <c r="CR22" s="8">
        <f t="shared" si="170"/>
        <v>183</v>
      </c>
      <c r="CS22" s="8"/>
      <c r="CT22" s="8"/>
      <c r="CU22" s="9">
        <f t="shared" si="171"/>
        <v>1</v>
      </c>
      <c r="CV22" s="12">
        <f t="shared" si="172"/>
        <v>2</v>
      </c>
      <c r="CW22" s="12">
        <f t="shared" si="173"/>
        <v>3</v>
      </c>
      <c r="CX22" s="12">
        <f t="shared" si="174"/>
        <v>4</v>
      </c>
      <c r="CY22" s="12">
        <f t="shared" si="175"/>
        <v>5</v>
      </c>
      <c r="CZ22" s="12">
        <f t="shared" si="176"/>
        <v>6</v>
      </c>
      <c r="DA22" s="12">
        <f t="shared" si="177"/>
        <v>7</v>
      </c>
      <c r="DB22" s="12">
        <f t="shared" si="178"/>
        <v>8</v>
      </c>
      <c r="DC22" s="12">
        <f t="shared" si="179"/>
        <v>9</v>
      </c>
      <c r="DD22" s="12">
        <f t="shared" si="180"/>
        <v>10</v>
      </c>
      <c r="DE22" s="12">
        <f t="shared" si="181"/>
        <v>11</v>
      </c>
      <c r="DF22" s="37">
        <f t="shared" si="182"/>
        <v>12</v>
      </c>
      <c r="DG22" s="8"/>
      <c r="DH22" s="9">
        <f t="shared" si="183"/>
        <v>0</v>
      </c>
      <c r="DI22" s="12">
        <f t="shared" si="184"/>
        <v>31</v>
      </c>
      <c r="DJ22" s="12">
        <f t="shared" si="185"/>
        <v>59</v>
      </c>
      <c r="DK22" s="12">
        <f t="shared" si="186"/>
        <v>90</v>
      </c>
      <c r="DL22" s="12">
        <f t="shared" si="187"/>
        <v>120</v>
      </c>
      <c r="DM22" s="12">
        <f t="shared" si="188"/>
        <v>151</v>
      </c>
      <c r="DN22" s="12">
        <f t="shared" si="189"/>
        <v>181</v>
      </c>
      <c r="DO22" s="12">
        <f t="shared" si="190"/>
        <v>212</v>
      </c>
      <c r="DP22" s="12">
        <f t="shared" si="191"/>
        <v>243</v>
      </c>
      <c r="DQ22" s="12">
        <f t="shared" si="192"/>
        <v>273</v>
      </c>
      <c r="DR22" s="12">
        <f t="shared" si="193"/>
        <v>304</v>
      </c>
      <c r="DS22" s="37">
        <f t="shared" si="194"/>
        <v>334</v>
      </c>
    </row>
    <row r="23" spans="1:123" s="3" customFormat="1" x14ac:dyDescent="0.25">
      <c r="A23" s="39">
        <v>39731</v>
      </c>
      <c r="B23" s="40">
        <v>1.3418634259259301</v>
      </c>
      <c r="C23" s="39">
        <v>40362</v>
      </c>
      <c r="D23" s="40">
        <v>0.91114583333333299</v>
      </c>
      <c r="E23" s="4"/>
      <c r="F23" s="18">
        <f t="shared" si="121"/>
        <v>631.56928240740751</v>
      </c>
      <c r="G23" s="2" t="str">
        <f t="shared" si="122"/>
        <v>Días Totales</v>
      </c>
      <c r="H23" s="2"/>
      <c r="I23" s="8">
        <f t="shared" si="123"/>
        <v>2008</v>
      </c>
      <c r="J23" s="8">
        <f t="shared" si="124"/>
        <v>10</v>
      </c>
      <c r="K23" s="8">
        <f t="shared" si="125"/>
        <v>10</v>
      </c>
      <c r="L23" s="8">
        <f t="shared" si="126"/>
        <v>8</v>
      </c>
      <c r="M23" s="8">
        <f t="shared" si="127"/>
        <v>12</v>
      </c>
      <c r="N23" s="8">
        <f t="shared" si="128"/>
        <v>17</v>
      </c>
      <c r="O23" s="8"/>
      <c r="P23" s="8">
        <f t="shared" si="129"/>
        <v>2010</v>
      </c>
      <c r="Q23" s="8">
        <f t="shared" si="130"/>
        <v>7</v>
      </c>
      <c r="R23" s="8">
        <f t="shared" si="131"/>
        <v>3</v>
      </c>
      <c r="S23" s="8">
        <f t="shared" si="132"/>
        <v>21</v>
      </c>
      <c r="T23" s="8">
        <f t="shared" si="133"/>
        <v>52</v>
      </c>
      <c r="U23" s="8">
        <f t="shared" si="134"/>
        <v>3</v>
      </c>
      <c r="V23" s="8"/>
      <c r="W23" s="8">
        <f t="shared" si="135"/>
        <v>2</v>
      </c>
      <c r="X23" s="8">
        <f t="shared" si="136"/>
        <v>-3</v>
      </c>
      <c r="Y23" s="8">
        <f t="shared" si="137"/>
        <v>-7</v>
      </c>
      <c r="Z23" s="8">
        <f t="shared" si="138"/>
        <v>-100</v>
      </c>
      <c r="AA23" s="8">
        <f t="shared" si="139"/>
        <v>13</v>
      </c>
      <c r="AB23" s="8">
        <f t="shared" si="140"/>
        <v>40</v>
      </c>
      <c r="AC23" s="8">
        <f t="shared" si="141"/>
        <v>-14</v>
      </c>
      <c r="AD23" s="8"/>
      <c r="AE23" s="9">
        <f t="shared" si="142"/>
        <v>10000</v>
      </c>
      <c r="AF23" s="9">
        <f t="shared" si="143"/>
        <v>-1000</v>
      </c>
      <c r="AG23" s="9">
        <f t="shared" si="144"/>
        <v>100</v>
      </c>
      <c r="AH23" s="9">
        <f t="shared" si="145"/>
        <v>10</v>
      </c>
      <c r="AI23" s="9">
        <f t="shared" si="146"/>
        <v>-1</v>
      </c>
      <c r="AJ23" s="9"/>
      <c r="AK23" s="9">
        <f t="shared" si="147"/>
        <v>9109</v>
      </c>
      <c r="AL23" s="10">
        <f t="shared" si="55"/>
        <v>1</v>
      </c>
      <c r="AM23" s="8"/>
      <c r="AN23" s="8">
        <f t="shared" si="148"/>
        <v>1</v>
      </c>
      <c r="AO23" s="8">
        <f t="shared" si="149"/>
        <v>0</v>
      </c>
      <c r="AP23" s="8">
        <f t="shared" si="150"/>
        <v>0</v>
      </c>
      <c r="AQ23" s="8">
        <f t="shared" si="151"/>
        <v>1</v>
      </c>
      <c r="AR23" s="8">
        <f t="shared" si="152"/>
        <v>1</v>
      </c>
      <c r="AS23" s="8">
        <f t="shared" si="153"/>
        <v>0</v>
      </c>
      <c r="AT23" s="8"/>
      <c r="AU23" s="11">
        <f t="shared" si="62"/>
        <v>1</v>
      </c>
      <c r="AV23" s="12">
        <f t="shared" si="154"/>
        <v>265</v>
      </c>
      <c r="AW23" s="12">
        <f t="shared" si="155"/>
        <v>13</v>
      </c>
      <c r="AX23" s="12">
        <f t="shared" si="156"/>
        <v>39</v>
      </c>
      <c r="AY23" s="13">
        <f t="shared" si="157"/>
        <v>46</v>
      </c>
      <c r="AZ23" s="8"/>
      <c r="BA23" s="8">
        <f t="shared" si="158"/>
        <v>1.730326801116185</v>
      </c>
      <c r="BB23" s="8">
        <f t="shared" si="68"/>
        <v>20.763921613394217</v>
      </c>
      <c r="BC23" s="8">
        <f t="shared" si="69"/>
        <v>631.56928240740751</v>
      </c>
      <c r="BD23" s="8">
        <f t="shared" ref="BD23:BE23" si="196">BE23/60</f>
        <v>15157.662777777779</v>
      </c>
      <c r="BE23" s="8">
        <f t="shared" si="196"/>
        <v>909459.76666666672</v>
      </c>
      <c r="BF23" s="8">
        <f t="shared" si="160"/>
        <v>54567586</v>
      </c>
      <c r="BG23" s="8"/>
      <c r="BH23" s="14">
        <f t="shared" si="161"/>
        <v>1</v>
      </c>
      <c r="BI23" s="14">
        <f t="shared" si="162"/>
        <v>-8</v>
      </c>
      <c r="BJ23" s="14"/>
      <c r="BK23" s="8"/>
      <c r="BL23" s="8">
        <f t="shared" si="163"/>
        <v>1</v>
      </c>
      <c r="BM23" s="8">
        <f t="shared" si="1"/>
        <v>0</v>
      </c>
      <c r="BN23" s="8">
        <f t="shared" si="2"/>
        <v>0</v>
      </c>
      <c r="BO23" s="8">
        <f t="shared" si="3"/>
        <v>0</v>
      </c>
      <c r="BP23" s="8">
        <f t="shared" si="4"/>
        <v>0</v>
      </c>
      <c r="BQ23" s="8">
        <f t="shared" si="5"/>
        <v>0</v>
      </c>
      <c r="BR23" s="8">
        <f t="shared" si="6"/>
        <v>0</v>
      </c>
      <c r="BS23" s="8">
        <f t="shared" si="7"/>
        <v>0</v>
      </c>
      <c r="BT23" s="8">
        <f t="shared" si="8"/>
        <v>0</v>
      </c>
      <c r="BU23" s="8">
        <f t="shared" si="9"/>
        <v>0</v>
      </c>
      <c r="BV23" s="8">
        <f t="shared" si="10"/>
        <v>273</v>
      </c>
      <c r="BW23" s="8">
        <f t="shared" si="11"/>
        <v>0</v>
      </c>
      <c r="BX23" s="8">
        <f t="shared" si="12"/>
        <v>0</v>
      </c>
      <c r="BY23" s="8">
        <f t="shared" si="164"/>
        <v>1</v>
      </c>
      <c r="BZ23" s="8">
        <f t="shared" si="165"/>
        <v>274</v>
      </c>
      <c r="CA23" s="8">
        <f t="shared" si="166"/>
        <v>284</v>
      </c>
      <c r="CB23" s="8"/>
      <c r="CC23" s="8">
        <f t="shared" si="167"/>
        <v>0</v>
      </c>
      <c r="CD23" s="8">
        <f t="shared" si="13"/>
        <v>0</v>
      </c>
      <c r="CE23" s="8">
        <f t="shared" si="14"/>
        <v>0</v>
      </c>
      <c r="CF23" s="8">
        <f t="shared" si="15"/>
        <v>0</v>
      </c>
      <c r="CG23" s="8">
        <f t="shared" si="16"/>
        <v>0</v>
      </c>
      <c r="CH23" s="8">
        <f t="shared" si="17"/>
        <v>0</v>
      </c>
      <c r="CI23" s="8">
        <f t="shared" si="18"/>
        <v>0</v>
      </c>
      <c r="CJ23" s="8">
        <f t="shared" si="19"/>
        <v>181</v>
      </c>
      <c r="CK23" s="8">
        <f t="shared" si="20"/>
        <v>0</v>
      </c>
      <c r="CL23" s="8">
        <f t="shared" si="21"/>
        <v>0</v>
      </c>
      <c r="CM23" s="8">
        <f t="shared" si="22"/>
        <v>0</v>
      </c>
      <c r="CN23" s="8">
        <f t="shared" si="23"/>
        <v>0</v>
      </c>
      <c r="CO23" s="8">
        <f t="shared" si="24"/>
        <v>0</v>
      </c>
      <c r="CP23" s="8">
        <f t="shared" si="168"/>
        <v>1</v>
      </c>
      <c r="CQ23" s="8">
        <f t="shared" si="169"/>
        <v>181</v>
      </c>
      <c r="CR23" s="8">
        <f t="shared" si="170"/>
        <v>184</v>
      </c>
      <c r="CS23" s="8"/>
      <c r="CT23" s="8"/>
      <c r="CU23" s="9">
        <f t="shared" si="171"/>
        <v>1</v>
      </c>
      <c r="CV23" s="12">
        <f t="shared" si="172"/>
        <v>2</v>
      </c>
      <c r="CW23" s="12">
        <f t="shared" si="173"/>
        <v>3</v>
      </c>
      <c r="CX23" s="12">
        <f t="shared" si="174"/>
        <v>4</v>
      </c>
      <c r="CY23" s="12">
        <f t="shared" si="175"/>
        <v>5</v>
      </c>
      <c r="CZ23" s="12">
        <f t="shared" si="176"/>
        <v>6</v>
      </c>
      <c r="DA23" s="12">
        <f t="shared" si="177"/>
        <v>7</v>
      </c>
      <c r="DB23" s="12">
        <f t="shared" si="178"/>
        <v>8</v>
      </c>
      <c r="DC23" s="12">
        <f t="shared" si="179"/>
        <v>9</v>
      </c>
      <c r="DD23" s="12">
        <f t="shared" si="180"/>
        <v>10</v>
      </c>
      <c r="DE23" s="12">
        <f t="shared" si="181"/>
        <v>11</v>
      </c>
      <c r="DF23" s="37">
        <f t="shared" si="182"/>
        <v>12</v>
      </c>
      <c r="DG23" s="8"/>
      <c r="DH23" s="9">
        <f t="shared" si="183"/>
        <v>0</v>
      </c>
      <c r="DI23" s="12">
        <f t="shared" si="184"/>
        <v>31</v>
      </c>
      <c r="DJ23" s="12">
        <f t="shared" si="185"/>
        <v>59</v>
      </c>
      <c r="DK23" s="12">
        <f t="shared" si="186"/>
        <v>90</v>
      </c>
      <c r="DL23" s="12">
        <f t="shared" si="187"/>
        <v>120</v>
      </c>
      <c r="DM23" s="12">
        <f t="shared" si="188"/>
        <v>151</v>
      </c>
      <c r="DN23" s="12">
        <f t="shared" si="189"/>
        <v>181</v>
      </c>
      <c r="DO23" s="12">
        <f t="shared" si="190"/>
        <v>212</v>
      </c>
      <c r="DP23" s="12">
        <f t="shared" si="191"/>
        <v>243</v>
      </c>
      <c r="DQ23" s="12">
        <f t="shared" si="192"/>
        <v>273</v>
      </c>
      <c r="DR23" s="12">
        <f t="shared" si="193"/>
        <v>304</v>
      </c>
      <c r="DS23" s="37">
        <f t="shared" si="194"/>
        <v>334</v>
      </c>
    </row>
    <row r="24" spans="1:123" s="3" customFormat="1" x14ac:dyDescent="0.25">
      <c r="A24" s="39">
        <v>39739</v>
      </c>
      <c r="B24" s="40">
        <v>1.3835300925926</v>
      </c>
      <c r="C24" s="39">
        <v>40363</v>
      </c>
      <c r="D24" s="40">
        <v>0.95281249999999995</v>
      </c>
      <c r="E24" s="4"/>
      <c r="F24" s="18">
        <f t="shared" si="121"/>
        <v>624.56928240740751</v>
      </c>
      <c r="G24" s="2" t="str">
        <f t="shared" si="122"/>
        <v>Días Totales</v>
      </c>
      <c r="H24" s="2"/>
      <c r="I24" s="8">
        <f t="shared" si="123"/>
        <v>2008</v>
      </c>
      <c r="J24" s="8">
        <f t="shared" si="124"/>
        <v>10</v>
      </c>
      <c r="K24" s="8">
        <f t="shared" si="125"/>
        <v>18</v>
      </c>
      <c r="L24" s="8">
        <f t="shared" si="126"/>
        <v>9</v>
      </c>
      <c r="M24" s="8">
        <f t="shared" si="127"/>
        <v>12</v>
      </c>
      <c r="N24" s="8">
        <f t="shared" si="128"/>
        <v>17</v>
      </c>
      <c r="O24" s="8"/>
      <c r="P24" s="8">
        <f t="shared" si="129"/>
        <v>2010</v>
      </c>
      <c r="Q24" s="8">
        <f t="shared" si="130"/>
        <v>7</v>
      </c>
      <c r="R24" s="8">
        <f t="shared" si="131"/>
        <v>4</v>
      </c>
      <c r="S24" s="8">
        <f t="shared" si="132"/>
        <v>22</v>
      </c>
      <c r="T24" s="8">
        <f t="shared" si="133"/>
        <v>52</v>
      </c>
      <c r="U24" s="8">
        <f t="shared" si="134"/>
        <v>3</v>
      </c>
      <c r="V24" s="8"/>
      <c r="W24" s="8">
        <f t="shared" si="135"/>
        <v>2</v>
      </c>
      <c r="X24" s="8">
        <f t="shared" si="136"/>
        <v>-3</v>
      </c>
      <c r="Y24" s="8">
        <f t="shared" si="137"/>
        <v>-14</v>
      </c>
      <c r="Z24" s="8">
        <f t="shared" si="138"/>
        <v>-107</v>
      </c>
      <c r="AA24" s="8">
        <f t="shared" si="139"/>
        <v>13</v>
      </c>
      <c r="AB24" s="8">
        <f t="shared" si="140"/>
        <v>40</v>
      </c>
      <c r="AC24" s="8">
        <f t="shared" si="141"/>
        <v>-14</v>
      </c>
      <c r="AD24" s="8"/>
      <c r="AE24" s="9">
        <f t="shared" si="142"/>
        <v>10000</v>
      </c>
      <c r="AF24" s="9">
        <f t="shared" si="143"/>
        <v>-1000</v>
      </c>
      <c r="AG24" s="9">
        <f t="shared" si="144"/>
        <v>100</v>
      </c>
      <c r="AH24" s="9">
        <f t="shared" si="145"/>
        <v>10</v>
      </c>
      <c r="AI24" s="9">
        <f t="shared" si="146"/>
        <v>-1</v>
      </c>
      <c r="AJ24" s="9"/>
      <c r="AK24" s="9">
        <f t="shared" si="147"/>
        <v>9109</v>
      </c>
      <c r="AL24" s="10">
        <f t="shared" si="55"/>
        <v>1</v>
      </c>
      <c r="AM24" s="8"/>
      <c r="AN24" s="8">
        <f t="shared" si="148"/>
        <v>1</v>
      </c>
      <c r="AO24" s="8">
        <f t="shared" si="149"/>
        <v>0</v>
      </c>
      <c r="AP24" s="8">
        <f t="shared" si="150"/>
        <v>0</v>
      </c>
      <c r="AQ24" s="8">
        <f t="shared" si="151"/>
        <v>1</v>
      </c>
      <c r="AR24" s="8">
        <f t="shared" si="152"/>
        <v>1</v>
      </c>
      <c r="AS24" s="8">
        <f t="shared" si="153"/>
        <v>0</v>
      </c>
      <c r="AT24" s="8"/>
      <c r="AU24" s="11">
        <f t="shared" si="62"/>
        <v>1</v>
      </c>
      <c r="AV24" s="12">
        <f t="shared" si="154"/>
        <v>258</v>
      </c>
      <c r="AW24" s="12">
        <f t="shared" si="155"/>
        <v>13</v>
      </c>
      <c r="AX24" s="12">
        <f t="shared" si="156"/>
        <v>39</v>
      </c>
      <c r="AY24" s="13">
        <f t="shared" si="157"/>
        <v>46</v>
      </c>
      <c r="AZ24" s="8"/>
      <c r="BA24" s="8">
        <f t="shared" si="158"/>
        <v>1.7111487189244041</v>
      </c>
      <c r="BB24" s="8">
        <f t="shared" si="68"/>
        <v>20.533784627092849</v>
      </c>
      <c r="BC24" s="8">
        <f t="shared" si="69"/>
        <v>624.56928240740751</v>
      </c>
      <c r="BD24" s="8">
        <f t="shared" ref="BD24:BE24" si="197">BE24/60</f>
        <v>14989.662777777779</v>
      </c>
      <c r="BE24" s="8">
        <f t="shared" si="197"/>
        <v>899379.76666666672</v>
      </c>
      <c r="BF24" s="8">
        <f t="shared" si="160"/>
        <v>53962786</v>
      </c>
      <c r="BG24" s="8"/>
      <c r="BH24" s="14">
        <f t="shared" si="161"/>
        <v>1</v>
      </c>
      <c r="BI24" s="14">
        <f t="shared" si="162"/>
        <v>-15</v>
      </c>
      <c r="BJ24" s="14"/>
      <c r="BK24" s="8"/>
      <c r="BL24" s="8">
        <f t="shared" si="163"/>
        <v>1</v>
      </c>
      <c r="BM24" s="8">
        <f t="shared" si="1"/>
        <v>0</v>
      </c>
      <c r="BN24" s="8">
        <f t="shared" si="2"/>
        <v>0</v>
      </c>
      <c r="BO24" s="8">
        <f t="shared" si="3"/>
        <v>0</v>
      </c>
      <c r="BP24" s="8">
        <f t="shared" si="4"/>
        <v>0</v>
      </c>
      <c r="BQ24" s="8">
        <f t="shared" si="5"/>
        <v>0</v>
      </c>
      <c r="BR24" s="8">
        <f t="shared" si="6"/>
        <v>0</v>
      </c>
      <c r="BS24" s="8">
        <f t="shared" si="7"/>
        <v>0</v>
      </c>
      <c r="BT24" s="8">
        <f t="shared" si="8"/>
        <v>0</v>
      </c>
      <c r="BU24" s="8">
        <f t="shared" si="9"/>
        <v>0</v>
      </c>
      <c r="BV24" s="8">
        <f t="shared" si="10"/>
        <v>273</v>
      </c>
      <c r="BW24" s="8">
        <f t="shared" si="11"/>
        <v>0</v>
      </c>
      <c r="BX24" s="8">
        <f t="shared" si="12"/>
        <v>0</v>
      </c>
      <c r="BY24" s="8">
        <f t="shared" si="164"/>
        <v>1</v>
      </c>
      <c r="BZ24" s="8">
        <f t="shared" si="165"/>
        <v>274</v>
      </c>
      <c r="CA24" s="8">
        <f t="shared" si="166"/>
        <v>292</v>
      </c>
      <c r="CB24" s="8"/>
      <c r="CC24" s="8">
        <f t="shared" si="167"/>
        <v>0</v>
      </c>
      <c r="CD24" s="8">
        <f t="shared" si="13"/>
        <v>0</v>
      </c>
      <c r="CE24" s="8">
        <f t="shared" si="14"/>
        <v>0</v>
      </c>
      <c r="CF24" s="8">
        <f t="shared" si="15"/>
        <v>0</v>
      </c>
      <c r="CG24" s="8">
        <f t="shared" si="16"/>
        <v>0</v>
      </c>
      <c r="CH24" s="8">
        <f t="shared" si="17"/>
        <v>0</v>
      </c>
      <c r="CI24" s="8">
        <f t="shared" si="18"/>
        <v>0</v>
      </c>
      <c r="CJ24" s="8">
        <f t="shared" si="19"/>
        <v>181</v>
      </c>
      <c r="CK24" s="8">
        <f t="shared" si="20"/>
        <v>0</v>
      </c>
      <c r="CL24" s="8">
        <f t="shared" si="21"/>
        <v>0</v>
      </c>
      <c r="CM24" s="8">
        <f t="shared" si="22"/>
        <v>0</v>
      </c>
      <c r="CN24" s="8">
        <f t="shared" si="23"/>
        <v>0</v>
      </c>
      <c r="CO24" s="8">
        <f t="shared" si="24"/>
        <v>0</v>
      </c>
      <c r="CP24" s="8">
        <f t="shared" si="168"/>
        <v>1</v>
      </c>
      <c r="CQ24" s="8">
        <f t="shared" si="169"/>
        <v>181</v>
      </c>
      <c r="CR24" s="8">
        <f t="shared" si="170"/>
        <v>185</v>
      </c>
      <c r="CS24" s="8"/>
      <c r="CT24" s="8"/>
      <c r="CU24" s="9">
        <f t="shared" si="171"/>
        <v>1</v>
      </c>
      <c r="CV24" s="12">
        <f t="shared" si="172"/>
        <v>2</v>
      </c>
      <c r="CW24" s="12">
        <f t="shared" si="173"/>
        <v>3</v>
      </c>
      <c r="CX24" s="12">
        <f t="shared" si="174"/>
        <v>4</v>
      </c>
      <c r="CY24" s="12">
        <f t="shared" si="175"/>
        <v>5</v>
      </c>
      <c r="CZ24" s="12">
        <f t="shared" si="176"/>
        <v>6</v>
      </c>
      <c r="DA24" s="12">
        <f t="shared" si="177"/>
        <v>7</v>
      </c>
      <c r="DB24" s="12">
        <f t="shared" si="178"/>
        <v>8</v>
      </c>
      <c r="DC24" s="12">
        <f t="shared" si="179"/>
        <v>9</v>
      </c>
      <c r="DD24" s="12">
        <f t="shared" si="180"/>
        <v>10</v>
      </c>
      <c r="DE24" s="12">
        <f t="shared" si="181"/>
        <v>11</v>
      </c>
      <c r="DF24" s="37">
        <f t="shared" si="182"/>
        <v>12</v>
      </c>
      <c r="DG24" s="8"/>
      <c r="DH24" s="9">
        <f t="shared" si="183"/>
        <v>0</v>
      </c>
      <c r="DI24" s="12">
        <f t="shared" si="184"/>
        <v>31</v>
      </c>
      <c r="DJ24" s="12">
        <f t="shared" si="185"/>
        <v>59</v>
      </c>
      <c r="DK24" s="12">
        <f t="shared" si="186"/>
        <v>90</v>
      </c>
      <c r="DL24" s="12">
        <f t="shared" si="187"/>
        <v>120</v>
      </c>
      <c r="DM24" s="12">
        <f t="shared" si="188"/>
        <v>151</v>
      </c>
      <c r="DN24" s="12">
        <f t="shared" si="189"/>
        <v>181</v>
      </c>
      <c r="DO24" s="12">
        <f t="shared" si="190"/>
        <v>212</v>
      </c>
      <c r="DP24" s="12">
        <f t="shared" si="191"/>
        <v>243</v>
      </c>
      <c r="DQ24" s="12">
        <f t="shared" si="192"/>
        <v>273</v>
      </c>
      <c r="DR24" s="12">
        <f t="shared" si="193"/>
        <v>304</v>
      </c>
      <c r="DS24" s="37">
        <f t="shared" si="194"/>
        <v>334</v>
      </c>
    </row>
    <row r="25" spans="1:123" s="3" customFormat="1" x14ac:dyDescent="0.25">
      <c r="A25" s="39">
        <v>39733</v>
      </c>
      <c r="B25" s="40">
        <v>1.42519675925926</v>
      </c>
      <c r="C25" s="39">
        <v>40364</v>
      </c>
      <c r="D25" s="40">
        <v>0.99447916666666603</v>
      </c>
      <c r="E25" s="4"/>
      <c r="F25" s="18">
        <f t="shared" si="121"/>
        <v>631.56928240740751</v>
      </c>
      <c r="G25" s="2" t="str">
        <f t="shared" si="122"/>
        <v>Días Totales</v>
      </c>
      <c r="H25" s="2"/>
      <c r="I25" s="8">
        <f t="shared" si="123"/>
        <v>2008</v>
      </c>
      <c r="J25" s="8">
        <f t="shared" si="124"/>
        <v>10</v>
      </c>
      <c r="K25" s="8">
        <f t="shared" si="125"/>
        <v>12</v>
      </c>
      <c r="L25" s="8">
        <f t="shared" si="126"/>
        <v>10</v>
      </c>
      <c r="M25" s="8">
        <f t="shared" si="127"/>
        <v>12</v>
      </c>
      <c r="N25" s="8">
        <f t="shared" si="128"/>
        <v>17</v>
      </c>
      <c r="O25" s="8"/>
      <c r="P25" s="8">
        <f t="shared" si="129"/>
        <v>2010</v>
      </c>
      <c r="Q25" s="8">
        <f t="shared" si="130"/>
        <v>7</v>
      </c>
      <c r="R25" s="8">
        <f t="shared" si="131"/>
        <v>5</v>
      </c>
      <c r="S25" s="8">
        <f t="shared" si="132"/>
        <v>23</v>
      </c>
      <c r="T25" s="8">
        <f t="shared" si="133"/>
        <v>52</v>
      </c>
      <c r="U25" s="8">
        <f t="shared" si="134"/>
        <v>3</v>
      </c>
      <c r="V25" s="8"/>
      <c r="W25" s="8">
        <f t="shared" si="135"/>
        <v>2</v>
      </c>
      <c r="X25" s="8">
        <f t="shared" si="136"/>
        <v>-3</v>
      </c>
      <c r="Y25" s="8">
        <f t="shared" si="137"/>
        <v>-7</v>
      </c>
      <c r="Z25" s="8">
        <f t="shared" si="138"/>
        <v>-100</v>
      </c>
      <c r="AA25" s="8">
        <f t="shared" si="139"/>
        <v>13</v>
      </c>
      <c r="AB25" s="8">
        <f t="shared" si="140"/>
        <v>40</v>
      </c>
      <c r="AC25" s="8">
        <f t="shared" si="141"/>
        <v>-14</v>
      </c>
      <c r="AD25" s="8"/>
      <c r="AE25" s="9">
        <f t="shared" si="142"/>
        <v>10000</v>
      </c>
      <c r="AF25" s="9">
        <f t="shared" si="143"/>
        <v>-1000</v>
      </c>
      <c r="AG25" s="9">
        <f t="shared" si="144"/>
        <v>100</v>
      </c>
      <c r="AH25" s="9">
        <f t="shared" si="145"/>
        <v>10</v>
      </c>
      <c r="AI25" s="9">
        <f t="shared" si="146"/>
        <v>-1</v>
      </c>
      <c r="AJ25" s="9"/>
      <c r="AK25" s="9">
        <f t="shared" si="147"/>
        <v>9109</v>
      </c>
      <c r="AL25" s="10">
        <f t="shared" si="55"/>
        <v>1</v>
      </c>
      <c r="AM25" s="8"/>
      <c r="AN25" s="8">
        <f t="shared" si="148"/>
        <v>1</v>
      </c>
      <c r="AO25" s="8">
        <f t="shared" si="149"/>
        <v>0</v>
      </c>
      <c r="AP25" s="8">
        <f t="shared" si="150"/>
        <v>0</v>
      </c>
      <c r="AQ25" s="8">
        <f t="shared" si="151"/>
        <v>1</v>
      </c>
      <c r="AR25" s="8">
        <f t="shared" si="152"/>
        <v>1</v>
      </c>
      <c r="AS25" s="8">
        <f t="shared" si="153"/>
        <v>0</v>
      </c>
      <c r="AT25" s="8"/>
      <c r="AU25" s="11">
        <f t="shared" si="62"/>
        <v>1</v>
      </c>
      <c r="AV25" s="12">
        <f t="shared" si="154"/>
        <v>265</v>
      </c>
      <c r="AW25" s="12">
        <f t="shared" si="155"/>
        <v>13</v>
      </c>
      <c r="AX25" s="12">
        <f t="shared" si="156"/>
        <v>39</v>
      </c>
      <c r="AY25" s="13">
        <f t="shared" si="157"/>
        <v>46</v>
      </c>
      <c r="AZ25" s="8"/>
      <c r="BA25" s="8">
        <f t="shared" si="158"/>
        <v>1.730326801116185</v>
      </c>
      <c r="BB25" s="8">
        <f t="shared" si="68"/>
        <v>20.763921613394217</v>
      </c>
      <c r="BC25" s="8">
        <f t="shared" si="69"/>
        <v>631.56928240740751</v>
      </c>
      <c r="BD25" s="8">
        <f t="shared" ref="BD25:BE25" si="198">BE25/60</f>
        <v>15157.662777777779</v>
      </c>
      <c r="BE25" s="8">
        <f t="shared" si="198"/>
        <v>909459.76666666672</v>
      </c>
      <c r="BF25" s="8">
        <f t="shared" si="160"/>
        <v>54567586</v>
      </c>
      <c r="BG25" s="8"/>
      <c r="BH25" s="14">
        <f t="shared" si="161"/>
        <v>1</v>
      </c>
      <c r="BI25" s="14">
        <f t="shared" si="162"/>
        <v>-8</v>
      </c>
      <c r="BJ25" s="14"/>
      <c r="BK25" s="8"/>
      <c r="BL25" s="8">
        <f t="shared" si="163"/>
        <v>1</v>
      </c>
      <c r="BM25" s="8">
        <f t="shared" si="1"/>
        <v>0</v>
      </c>
      <c r="BN25" s="8">
        <f t="shared" si="2"/>
        <v>0</v>
      </c>
      <c r="BO25" s="8">
        <f t="shared" si="3"/>
        <v>0</v>
      </c>
      <c r="BP25" s="8">
        <f t="shared" si="4"/>
        <v>0</v>
      </c>
      <c r="BQ25" s="8">
        <f t="shared" si="5"/>
        <v>0</v>
      </c>
      <c r="BR25" s="8">
        <f t="shared" si="6"/>
        <v>0</v>
      </c>
      <c r="BS25" s="8">
        <f t="shared" si="7"/>
        <v>0</v>
      </c>
      <c r="BT25" s="8">
        <f t="shared" si="8"/>
        <v>0</v>
      </c>
      <c r="BU25" s="8">
        <f t="shared" si="9"/>
        <v>0</v>
      </c>
      <c r="BV25" s="8">
        <f t="shared" si="10"/>
        <v>273</v>
      </c>
      <c r="BW25" s="8">
        <f t="shared" si="11"/>
        <v>0</v>
      </c>
      <c r="BX25" s="8">
        <f t="shared" si="12"/>
        <v>0</v>
      </c>
      <c r="BY25" s="8">
        <f t="shared" si="164"/>
        <v>1</v>
      </c>
      <c r="BZ25" s="8">
        <f t="shared" si="165"/>
        <v>274</v>
      </c>
      <c r="CA25" s="8">
        <f t="shared" si="166"/>
        <v>286</v>
      </c>
      <c r="CB25" s="8"/>
      <c r="CC25" s="8">
        <f t="shared" si="167"/>
        <v>0</v>
      </c>
      <c r="CD25" s="8">
        <f t="shared" si="13"/>
        <v>0</v>
      </c>
      <c r="CE25" s="8">
        <f t="shared" si="14"/>
        <v>0</v>
      </c>
      <c r="CF25" s="8">
        <f t="shared" si="15"/>
        <v>0</v>
      </c>
      <c r="CG25" s="8">
        <f t="shared" si="16"/>
        <v>0</v>
      </c>
      <c r="CH25" s="8">
        <f t="shared" si="17"/>
        <v>0</v>
      </c>
      <c r="CI25" s="8">
        <f t="shared" si="18"/>
        <v>0</v>
      </c>
      <c r="CJ25" s="8">
        <f t="shared" si="19"/>
        <v>181</v>
      </c>
      <c r="CK25" s="8">
        <f t="shared" si="20"/>
        <v>0</v>
      </c>
      <c r="CL25" s="8">
        <f t="shared" si="21"/>
        <v>0</v>
      </c>
      <c r="CM25" s="8">
        <f t="shared" si="22"/>
        <v>0</v>
      </c>
      <c r="CN25" s="8">
        <f t="shared" si="23"/>
        <v>0</v>
      </c>
      <c r="CO25" s="8">
        <f t="shared" si="24"/>
        <v>0</v>
      </c>
      <c r="CP25" s="8">
        <f t="shared" si="168"/>
        <v>1</v>
      </c>
      <c r="CQ25" s="8">
        <f t="shared" si="169"/>
        <v>181</v>
      </c>
      <c r="CR25" s="8">
        <f t="shared" si="170"/>
        <v>186</v>
      </c>
      <c r="CS25" s="8"/>
      <c r="CT25" s="8"/>
      <c r="CU25" s="9">
        <f t="shared" si="171"/>
        <v>1</v>
      </c>
      <c r="CV25" s="12">
        <f t="shared" si="172"/>
        <v>2</v>
      </c>
      <c r="CW25" s="12">
        <f t="shared" si="173"/>
        <v>3</v>
      </c>
      <c r="CX25" s="12">
        <f t="shared" si="174"/>
        <v>4</v>
      </c>
      <c r="CY25" s="12">
        <f t="shared" si="175"/>
        <v>5</v>
      </c>
      <c r="CZ25" s="12">
        <f t="shared" si="176"/>
        <v>6</v>
      </c>
      <c r="DA25" s="12">
        <f t="shared" si="177"/>
        <v>7</v>
      </c>
      <c r="DB25" s="12">
        <f t="shared" si="178"/>
        <v>8</v>
      </c>
      <c r="DC25" s="12">
        <f t="shared" si="179"/>
        <v>9</v>
      </c>
      <c r="DD25" s="12">
        <f t="shared" si="180"/>
        <v>10</v>
      </c>
      <c r="DE25" s="12">
        <f t="shared" si="181"/>
        <v>11</v>
      </c>
      <c r="DF25" s="37">
        <f t="shared" si="182"/>
        <v>12</v>
      </c>
      <c r="DG25" s="8"/>
      <c r="DH25" s="9">
        <f t="shared" si="183"/>
        <v>0</v>
      </c>
      <c r="DI25" s="12">
        <f t="shared" si="184"/>
        <v>31</v>
      </c>
      <c r="DJ25" s="12">
        <f t="shared" si="185"/>
        <v>59</v>
      </c>
      <c r="DK25" s="12">
        <f t="shared" si="186"/>
        <v>90</v>
      </c>
      <c r="DL25" s="12">
        <f t="shared" si="187"/>
        <v>120</v>
      </c>
      <c r="DM25" s="12">
        <f t="shared" si="188"/>
        <v>151</v>
      </c>
      <c r="DN25" s="12">
        <f t="shared" si="189"/>
        <v>181</v>
      </c>
      <c r="DO25" s="12">
        <f t="shared" si="190"/>
        <v>212</v>
      </c>
      <c r="DP25" s="12">
        <f t="shared" si="191"/>
        <v>243</v>
      </c>
      <c r="DQ25" s="12">
        <f t="shared" si="192"/>
        <v>273</v>
      </c>
      <c r="DR25" s="12">
        <f t="shared" si="193"/>
        <v>304</v>
      </c>
      <c r="DS25" s="37">
        <f t="shared" si="194"/>
        <v>334</v>
      </c>
    </row>
    <row r="26" spans="1:123" s="3" customFormat="1" x14ac:dyDescent="0.25">
      <c r="A26" s="39">
        <v>39736</v>
      </c>
      <c r="B26" s="40">
        <v>1.4668634259259301</v>
      </c>
      <c r="C26" s="39">
        <v>40365</v>
      </c>
      <c r="D26" s="40">
        <v>1.03614583333333</v>
      </c>
      <c r="E26" s="4"/>
      <c r="F26" s="18">
        <f t="shared" si="121"/>
        <v>628.56928240740751</v>
      </c>
      <c r="G26" s="2" t="str">
        <f t="shared" si="122"/>
        <v>Días Totales</v>
      </c>
      <c r="H26" s="2"/>
      <c r="I26" s="8">
        <f t="shared" si="123"/>
        <v>2008</v>
      </c>
      <c r="J26" s="8">
        <f t="shared" si="124"/>
        <v>10</v>
      </c>
      <c r="K26" s="8">
        <f t="shared" si="125"/>
        <v>15</v>
      </c>
      <c r="L26" s="8">
        <f t="shared" si="126"/>
        <v>11</v>
      </c>
      <c r="M26" s="8">
        <f t="shared" si="127"/>
        <v>12</v>
      </c>
      <c r="N26" s="8">
        <f t="shared" si="128"/>
        <v>17</v>
      </c>
      <c r="O26" s="8"/>
      <c r="P26" s="8">
        <f t="shared" si="129"/>
        <v>2010</v>
      </c>
      <c r="Q26" s="8">
        <f t="shared" si="130"/>
        <v>7</v>
      </c>
      <c r="R26" s="8">
        <f t="shared" si="131"/>
        <v>6</v>
      </c>
      <c r="S26" s="8">
        <f t="shared" si="132"/>
        <v>0</v>
      </c>
      <c r="T26" s="8">
        <f t="shared" si="133"/>
        <v>52</v>
      </c>
      <c r="U26" s="8">
        <f t="shared" si="134"/>
        <v>3</v>
      </c>
      <c r="V26" s="8"/>
      <c r="W26" s="8">
        <f t="shared" si="135"/>
        <v>2</v>
      </c>
      <c r="X26" s="8">
        <f t="shared" si="136"/>
        <v>-3</v>
      </c>
      <c r="Y26" s="8">
        <f t="shared" si="137"/>
        <v>-9</v>
      </c>
      <c r="Z26" s="8">
        <f t="shared" si="138"/>
        <v>-102</v>
      </c>
      <c r="AA26" s="8">
        <f t="shared" si="139"/>
        <v>-11</v>
      </c>
      <c r="AB26" s="8">
        <f t="shared" si="140"/>
        <v>40</v>
      </c>
      <c r="AC26" s="8">
        <f t="shared" si="141"/>
        <v>-14</v>
      </c>
      <c r="AD26" s="8"/>
      <c r="AE26" s="9">
        <f t="shared" si="142"/>
        <v>10000</v>
      </c>
      <c r="AF26" s="9">
        <f t="shared" si="143"/>
        <v>-1000</v>
      </c>
      <c r="AG26" s="9">
        <f t="shared" si="144"/>
        <v>-100</v>
      </c>
      <c r="AH26" s="9">
        <f t="shared" si="145"/>
        <v>10</v>
      </c>
      <c r="AI26" s="9">
        <f t="shared" si="146"/>
        <v>-1</v>
      </c>
      <c r="AJ26" s="9"/>
      <c r="AK26" s="9">
        <f t="shared" si="147"/>
        <v>8909</v>
      </c>
      <c r="AL26" s="10">
        <f t="shared" si="55"/>
        <v>1</v>
      </c>
      <c r="AM26" s="8"/>
      <c r="AN26" s="8">
        <f t="shared" si="148"/>
        <v>1</v>
      </c>
      <c r="AO26" s="8">
        <f t="shared" si="149"/>
        <v>0</v>
      </c>
      <c r="AP26" s="8">
        <f t="shared" si="150"/>
        <v>0</v>
      </c>
      <c r="AQ26" s="8">
        <f t="shared" si="151"/>
        <v>0</v>
      </c>
      <c r="AR26" s="8">
        <f t="shared" si="152"/>
        <v>1</v>
      </c>
      <c r="AS26" s="8">
        <f t="shared" si="153"/>
        <v>0</v>
      </c>
      <c r="AT26" s="8"/>
      <c r="AU26" s="11">
        <f t="shared" si="62"/>
        <v>1</v>
      </c>
      <c r="AV26" s="12">
        <f t="shared" si="154"/>
        <v>262</v>
      </c>
      <c r="AW26" s="12">
        <f t="shared" si="155"/>
        <v>13</v>
      </c>
      <c r="AX26" s="12">
        <f t="shared" si="156"/>
        <v>39</v>
      </c>
      <c r="AY26" s="13">
        <f t="shared" si="157"/>
        <v>46</v>
      </c>
      <c r="AZ26" s="8"/>
      <c r="BA26" s="8">
        <f t="shared" si="158"/>
        <v>1.7221076230339931</v>
      </c>
      <c r="BB26" s="8">
        <f t="shared" si="68"/>
        <v>20.665291476407919</v>
      </c>
      <c r="BC26" s="8">
        <f t="shared" si="69"/>
        <v>628.56928240740751</v>
      </c>
      <c r="BD26" s="8">
        <f t="shared" ref="BD26:BE26" si="199">BE26/60</f>
        <v>15085.662777777779</v>
      </c>
      <c r="BE26" s="8">
        <f t="shared" si="199"/>
        <v>905139.76666666672</v>
      </c>
      <c r="BF26" s="8">
        <f t="shared" si="160"/>
        <v>54308386</v>
      </c>
      <c r="BG26" s="8"/>
      <c r="BH26" s="14">
        <f t="shared" si="161"/>
        <v>1</v>
      </c>
      <c r="BI26" s="14">
        <f t="shared" si="162"/>
        <v>-10</v>
      </c>
      <c r="BJ26" s="14"/>
      <c r="BK26" s="8"/>
      <c r="BL26" s="8">
        <f t="shared" si="163"/>
        <v>1</v>
      </c>
      <c r="BM26" s="8">
        <f t="shared" si="1"/>
        <v>0</v>
      </c>
      <c r="BN26" s="8">
        <f t="shared" si="2"/>
        <v>0</v>
      </c>
      <c r="BO26" s="8">
        <f t="shared" si="3"/>
        <v>0</v>
      </c>
      <c r="BP26" s="8">
        <f t="shared" si="4"/>
        <v>0</v>
      </c>
      <c r="BQ26" s="8">
        <f t="shared" si="5"/>
        <v>0</v>
      </c>
      <c r="BR26" s="8">
        <f t="shared" si="6"/>
        <v>0</v>
      </c>
      <c r="BS26" s="8">
        <f t="shared" si="7"/>
        <v>0</v>
      </c>
      <c r="BT26" s="8">
        <f t="shared" si="8"/>
        <v>0</v>
      </c>
      <c r="BU26" s="8">
        <f t="shared" si="9"/>
        <v>0</v>
      </c>
      <c r="BV26" s="8">
        <f t="shared" si="10"/>
        <v>273</v>
      </c>
      <c r="BW26" s="8">
        <f t="shared" si="11"/>
        <v>0</v>
      </c>
      <c r="BX26" s="8">
        <f t="shared" si="12"/>
        <v>0</v>
      </c>
      <c r="BY26" s="8">
        <f t="shared" si="164"/>
        <v>1</v>
      </c>
      <c r="BZ26" s="8">
        <f t="shared" si="165"/>
        <v>274</v>
      </c>
      <c r="CA26" s="8">
        <f t="shared" si="166"/>
        <v>289</v>
      </c>
      <c r="CB26" s="8"/>
      <c r="CC26" s="8">
        <f t="shared" si="167"/>
        <v>0</v>
      </c>
      <c r="CD26" s="8">
        <f t="shared" si="13"/>
        <v>0</v>
      </c>
      <c r="CE26" s="8">
        <f t="shared" si="14"/>
        <v>0</v>
      </c>
      <c r="CF26" s="8">
        <f t="shared" si="15"/>
        <v>0</v>
      </c>
      <c r="CG26" s="8">
        <f t="shared" si="16"/>
        <v>0</v>
      </c>
      <c r="CH26" s="8">
        <f t="shared" si="17"/>
        <v>0</v>
      </c>
      <c r="CI26" s="8">
        <f t="shared" si="18"/>
        <v>0</v>
      </c>
      <c r="CJ26" s="8">
        <f t="shared" si="19"/>
        <v>181</v>
      </c>
      <c r="CK26" s="8">
        <f t="shared" si="20"/>
        <v>0</v>
      </c>
      <c r="CL26" s="8">
        <f t="shared" si="21"/>
        <v>0</v>
      </c>
      <c r="CM26" s="8">
        <f t="shared" si="22"/>
        <v>0</v>
      </c>
      <c r="CN26" s="8">
        <f t="shared" si="23"/>
        <v>0</v>
      </c>
      <c r="CO26" s="8">
        <f t="shared" si="24"/>
        <v>0</v>
      </c>
      <c r="CP26" s="8">
        <f t="shared" si="168"/>
        <v>1</v>
      </c>
      <c r="CQ26" s="8">
        <f t="shared" si="169"/>
        <v>181</v>
      </c>
      <c r="CR26" s="8">
        <f t="shared" si="170"/>
        <v>187</v>
      </c>
      <c r="CS26" s="8"/>
      <c r="CT26" s="8"/>
      <c r="CU26" s="9">
        <f t="shared" si="171"/>
        <v>1</v>
      </c>
      <c r="CV26" s="12">
        <f t="shared" si="172"/>
        <v>2</v>
      </c>
      <c r="CW26" s="12">
        <f t="shared" si="173"/>
        <v>3</v>
      </c>
      <c r="CX26" s="12">
        <f t="shared" si="174"/>
        <v>4</v>
      </c>
      <c r="CY26" s="12">
        <f t="shared" si="175"/>
        <v>5</v>
      </c>
      <c r="CZ26" s="12">
        <f t="shared" si="176"/>
        <v>6</v>
      </c>
      <c r="DA26" s="12">
        <f t="shared" si="177"/>
        <v>7</v>
      </c>
      <c r="DB26" s="12">
        <f t="shared" si="178"/>
        <v>8</v>
      </c>
      <c r="DC26" s="12">
        <f t="shared" si="179"/>
        <v>9</v>
      </c>
      <c r="DD26" s="12">
        <f t="shared" si="180"/>
        <v>10</v>
      </c>
      <c r="DE26" s="12">
        <f t="shared" si="181"/>
        <v>11</v>
      </c>
      <c r="DF26" s="37">
        <f t="shared" si="182"/>
        <v>12</v>
      </c>
      <c r="DG26" s="8"/>
      <c r="DH26" s="9">
        <f t="shared" si="183"/>
        <v>0</v>
      </c>
      <c r="DI26" s="12">
        <f t="shared" si="184"/>
        <v>31</v>
      </c>
      <c r="DJ26" s="12">
        <f t="shared" si="185"/>
        <v>59</v>
      </c>
      <c r="DK26" s="12">
        <f t="shared" si="186"/>
        <v>90</v>
      </c>
      <c r="DL26" s="12">
        <f t="shared" si="187"/>
        <v>120</v>
      </c>
      <c r="DM26" s="12">
        <f t="shared" si="188"/>
        <v>151</v>
      </c>
      <c r="DN26" s="12">
        <f t="shared" si="189"/>
        <v>181</v>
      </c>
      <c r="DO26" s="12">
        <f t="shared" si="190"/>
        <v>212</v>
      </c>
      <c r="DP26" s="12">
        <f t="shared" si="191"/>
        <v>243</v>
      </c>
      <c r="DQ26" s="12">
        <f t="shared" si="192"/>
        <v>273</v>
      </c>
      <c r="DR26" s="12">
        <f t="shared" si="193"/>
        <v>304</v>
      </c>
      <c r="DS26" s="37">
        <f t="shared" si="194"/>
        <v>334</v>
      </c>
    </row>
    <row r="1048576" spans="1:123" s="60" customFormat="1" x14ac:dyDescent="0.25">
      <c r="A1048576" s="58" t="s">
        <v>70</v>
      </c>
      <c r="B1048576" s="59"/>
      <c r="C1048576" s="59"/>
      <c r="D1048576" s="59"/>
      <c r="E1048576" s="59"/>
      <c r="F1048576" s="59"/>
      <c r="G1048576" s="59"/>
      <c r="H1048576" s="59"/>
      <c r="I1048576" s="59"/>
      <c r="J1048576" s="59"/>
      <c r="K1048576" s="59"/>
      <c r="L1048576" s="59"/>
      <c r="M1048576" s="59"/>
      <c r="N1048576" s="59"/>
      <c r="O1048576" s="59"/>
      <c r="P1048576" s="59"/>
      <c r="Q1048576" s="59"/>
      <c r="R1048576" s="59"/>
      <c r="S1048576" s="59"/>
      <c r="T1048576" s="59"/>
      <c r="U1048576" s="59"/>
      <c r="V1048576" s="59"/>
      <c r="W1048576" s="59"/>
      <c r="X1048576" s="59"/>
      <c r="Y1048576" s="59"/>
      <c r="Z1048576" s="59"/>
      <c r="AA1048576" s="59"/>
      <c r="AB1048576" s="59"/>
      <c r="AC1048576" s="59"/>
      <c r="AD1048576" s="59"/>
      <c r="AE1048576" s="59"/>
      <c r="AF1048576" s="59"/>
      <c r="AG1048576" s="59"/>
      <c r="AH1048576" s="59"/>
      <c r="AI1048576" s="59"/>
      <c r="AJ1048576" s="59"/>
      <c r="AK1048576" s="59"/>
      <c r="AL1048576" s="59"/>
      <c r="AM1048576" s="59"/>
      <c r="AN1048576" s="59"/>
      <c r="AO1048576" s="59"/>
      <c r="AP1048576" s="59"/>
      <c r="AQ1048576" s="59"/>
      <c r="AR1048576" s="59"/>
      <c r="AS1048576" s="59"/>
      <c r="AT1048576" s="59"/>
      <c r="AU1048576" s="59"/>
      <c r="AV1048576" s="59"/>
      <c r="AW1048576" s="59"/>
      <c r="AX1048576" s="59"/>
      <c r="AY1048576" s="59"/>
      <c r="AZ1048576" s="59"/>
      <c r="BA1048576" s="59"/>
      <c r="BB1048576" s="59"/>
      <c r="BC1048576" s="59"/>
      <c r="BD1048576" s="59"/>
      <c r="BE1048576" s="59"/>
      <c r="BF1048576" s="59"/>
      <c r="BG1048576" s="59"/>
      <c r="BH1048576" s="59"/>
      <c r="BI1048576" s="59"/>
      <c r="BJ1048576" s="59"/>
      <c r="BK1048576" s="59"/>
      <c r="BL1048576" s="59"/>
      <c r="BM1048576" s="59"/>
      <c r="BN1048576" s="59"/>
      <c r="BO1048576" s="59"/>
      <c r="BP1048576" s="59"/>
      <c r="BQ1048576" s="59"/>
      <c r="BR1048576" s="59"/>
      <c r="BS1048576" s="59"/>
      <c r="BT1048576" s="59"/>
      <c r="BU1048576" s="59"/>
      <c r="BV1048576" s="59"/>
      <c r="BW1048576" s="59"/>
      <c r="BX1048576" s="59"/>
      <c r="BY1048576" s="59"/>
      <c r="BZ1048576" s="59"/>
      <c r="CA1048576" s="59"/>
      <c r="CB1048576" s="59"/>
      <c r="CC1048576" s="59"/>
      <c r="CD1048576" s="59"/>
      <c r="CE1048576" s="59"/>
      <c r="CF1048576" s="59"/>
      <c r="CG1048576" s="59"/>
      <c r="CH1048576" s="59"/>
      <c r="CI1048576" s="59"/>
      <c r="CJ1048576" s="59"/>
      <c r="CK1048576" s="59"/>
      <c r="CL1048576" s="59"/>
      <c r="CM1048576" s="59"/>
      <c r="CN1048576" s="59"/>
      <c r="CO1048576" s="59"/>
      <c r="CP1048576" s="59"/>
      <c r="CQ1048576" s="59"/>
      <c r="CR1048576" s="59"/>
      <c r="CS1048576" s="59"/>
      <c r="CT1048576" s="59"/>
      <c r="CU1048576" s="59"/>
      <c r="CV1048576" s="59"/>
      <c r="CW1048576" s="59"/>
      <c r="CX1048576" s="59"/>
      <c r="CY1048576" s="59"/>
      <c r="CZ1048576" s="59"/>
      <c r="DA1048576" s="59"/>
      <c r="DB1048576" s="59"/>
      <c r="DC1048576" s="59"/>
      <c r="DD1048576" s="59"/>
      <c r="DE1048576" s="59"/>
      <c r="DF1048576" s="59"/>
      <c r="DG1048576" s="59"/>
      <c r="DH1048576" s="59"/>
      <c r="DI1048576" s="59"/>
      <c r="DJ1048576" s="59"/>
      <c r="DK1048576" s="59"/>
      <c r="DL1048576" s="59"/>
      <c r="DM1048576" s="59"/>
      <c r="DN1048576" s="59"/>
      <c r="DO1048576" s="59"/>
      <c r="DP1048576" s="59"/>
      <c r="DQ1048576" s="59"/>
      <c r="DR1048576" s="59"/>
      <c r="DS1048576" s="59"/>
    </row>
  </sheetData>
  <mergeCells count="3">
    <mergeCell ref="A1:D2"/>
    <mergeCell ref="F1:G1"/>
    <mergeCell ref="A1048576:XFD1048576"/>
  </mergeCells>
  <dataValidations count="1">
    <dataValidation type="list" allowBlank="1" showInputMessage="1" showErrorMessage="1" sqref="F3">
      <formula1>$BA$3:$BF$3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Diferencia de tiempo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Bernárdez</dc:creator>
  <cp:lastModifiedBy>Andrés Bernárdez</cp:lastModifiedBy>
  <dcterms:created xsi:type="dcterms:W3CDTF">2023-09-19T16:47:52Z</dcterms:created>
  <dcterms:modified xsi:type="dcterms:W3CDTF">2023-09-24T18:55:44Z</dcterms:modified>
</cp:coreProperties>
</file>