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rabajo\Analisis Ganancias\"/>
    </mc:Choice>
  </mc:AlternateContent>
  <bookViews>
    <workbookView xWindow="0" yWindow="0" windowWidth="25200" windowHeight="11895"/>
  </bookViews>
  <sheets>
    <sheet name="Registro Diario" sheetId="1" r:id="rId1"/>
  </sheets>
  <calcPr calcId="162913"/>
</workbook>
</file>

<file path=xl/calcChain.xml><?xml version="1.0" encoding="utf-8"?>
<calcChain xmlns="http://schemas.openxmlformats.org/spreadsheetml/2006/main">
  <c r="I283" i="1" l="1"/>
  <c r="I282" i="1"/>
  <c r="I280" i="1"/>
  <c r="I279" i="1"/>
  <c r="I277" i="1"/>
  <c r="I276" i="1"/>
  <c r="I274" i="1"/>
  <c r="I273" i="1"/>
  <c r="I271" i="1"/>
  <c r="J271" i="1" s="1"/>
  <c r="I270" i="1"/>
  <c r="J270" i="1" s="1"/>
  <c r="I268" i="1"/>
  <c r="I267" i="1"/>
  <c r="I265" i="1"/>
  <c r="I264" i="1"/>
  <c r="I262" i="1"/>
  <c r="I261" i="1"/>
  <c r="I259" i="1"/>
  <c r="I258" i="1"/>
  <c r="I256" i="1"/>
  <c r="I255" i="1"/>
  <c r="I253" i="1"/>
  <c r="I252" i="1"/>
  <c r="I250" i="1"/>
  <c r="I249" i="1"/>
  <c r="I247" i="1"/>
  <c r="I246" i="1"/>
  <c r="I244" i="1"/>
  <c r="J244" i="1" s="1"/>
  <c r="I243" i="1"/>
  <c r="J243" i="1" s="1"/>
  <c r="I241" i="1"/>
  <c r="I240" i="1"/>
  <c r="D238" i="1"/>
  <c r="I238" i="1" s="1"/>
  <c r="D237" i="1"/>
  <c r="I237" i="1" s="1"/>
  <c r="I235" i="1"/>
  <c r="D234" i="1"/>
  <c r="I234" i="1" s="1"/>
  <c r="J234" i="1" s="1"/>
  <c r="D232" i="1"/>
  <c r="I232" i="1" s="1"/>
  <c r="J229" i="1" s="1"/>
  <c r="D231" i="1"/>
  <c r="I231" i="1" s="1"/>
  <c r="I229" i="1"/>
  <c r="D228" i="1"/>
  <c r="I228" i="1" s="1"/>
  <c r="I226" i="1"/>
  <c r="D225" i="1"/>
  <c r="I225" i="1" s="1"/>
  <c r="J223" i="1"/>
  <c r="I223" i="1"/>
  <c r="D222" i="1"/>
  <c r="I222" i="1" s="1"/>
  <c r="E220" i="1"/>
  <c r="D220" i="1"/>
  <c r="E219" i="1"/>
  <c r="D219" i="1"/>
  <c r="I219" i="1" s="1"/>
  <c r="I217" i="1"/>
  <c r="I216" i="1"/>
  <c r="I214" i="1"/>
  <c r="I213" i="1"/>
  <c r="I211" i="1"/>
  <c r="J211" i="1" s="1"/>
  <c r="I210" i="1"/>
  <c r="J210" i="1" s="1"/>
  <c r="I208" i="1"/>
  <c r="I207" i="1"/>
  <c r="I205" i="1"/>
  <c r="J205" i="1" s="1"/>
  <c r="I204" i="1"/>
  <c r="J204" i="1" s="1"/>
  <c r="D202" i="1"/>
  <c r="D201" i="1"/>
  <c r="D199" i="1"/>
  <c r="I199" i="1" s="1"/>
  <c r="D198" i="1"/>
  <c r="I198" i="1" s="1"/>
  <c r="I196" i="1"/>
  <c r="J196" i="1" s="1"/>
  <c r="E195" i="1"/>
  <c r="D195" i="1"/>
  <c r="I195" i="1" s="1"/>
  <c r="I193" i="1"/>
  <c r="D192" i="1"/>
  <c r="I192" i="1" s="1"/>
  <c r="I190" i="1"/>
  <c r="I189" i="1"/>
  <c r="I188" i="1"/>
  <c r="I186" i="1"/>
  <c r="J186" i="1" s="1"/>
  <c r="I185" i="1"/>
  <c r="I184" i="1"/>
  <c r="I182" i="1"/>
  <c r="I181" i="1"/>
  <c r="I179" i="1"/>
  <c r="I178" i="1"/>
  <c r="G177" i="1"/>
  <c r="I177" i="1" s="1"/>
  <c r="I175" i="1"/>
  <c r="I174" i="1"/>
  <c r="I173" i="1"/>
  <c r="I171" i="1"/>
  <c r="I170" i="1"/>
  <c r="I168" i="1"/>
  <c r="I167" i="1"/>
  <c r="I165" i="1"/>
  <c r="I164" i="1"/>
  <c r="I162" i="1"/>
  <c r="J162" i="1" s="1"/>
  <c r="I161" i="1"/>
  <c r="I159" i="1"/>
  <c r="I157" i="1"/>
  <c r="I156" i="1"/>
  <c r="I154" i="1"/>
  <c r="J154" i="1" s="1"/>
  <c r="I153" i="1"/>
  <c r="J153" i="1" s="1"/>
  <c r="I151" i="1"/>
  <c r="J151" i="1" s="1"/>
  <c r="I150" i="1"/>
  <c r="I148" i="1"/>
  <c r="I147" i="1"/>
  <c r="I145" i="1"/>
  <c r="J145" i="1" s="1"/>
  <c r="I144" i="1"/>
  <c r="J144" i="1" s="1"/>
  <c r="I142" i="1"/>
  <c r="I141" i="1"/>
  <c r="I139" i="1"/>
  <c r="I138" i="1"/>
  <c r="I136" i="1"/>
  <c r="I135" i="1"/>
  <c r="I133" i="1"/>
  <c r="J133" i="1" s="1"/>
  <c r="I132" i="1"/>
  <c r="I130" i="1"/>
  <c r="I129" i="1"/>
  <c r="I127" i="1"/>
  <c r="J127" i="1" s="1"/>
  <c r="I126" i="1"/>
  <c r="J126" i="1" s="1"/>
  <c r="I124" i="1"/>
  <c r="I123" i="1"/>
  <c r="I122" i="1"/>
  <c r="I120" i="1"/>
  <c r="I119" i="1"/>
  <c r="I118" i="1"/>
  <c r="I116" i="1"/>
  <c r="I115" i="1"/>
  <c r="I113" i="1"/>
  <c r="I112" i="1"/>
  <c r="I110" i="1"/>
  <c r="I109" i="1"/>
  <c r="I108" i="1"/>
  <c r="I106" i="1"/>
  <c r="J106" i="1" s="1"/>
  <c r="I105" i="1"/>
  <c r="I104" i="1"/>
  <c r="I102" i="1"/>
  <c r="I101" i="1"/>
  <c r="J101" i="1" s="1"/>
  <c r="I99" i="1"/>
  <c r="J98" i="1"/>
  <c r="I98" i="1"/>
  <c r="I96" i="1"/>
  <c r="I95" i="1"/>
  <c r="I93" i="1"/>
  <c r="I92" i="1"/>
  <c r="J92" i="1" s="1"/>
  <c r="I90" i="1"/>
  <c r="J87" i="1" s="1"/>
  <c r="I89" i="1"/>
  <c r="I87" i="1"/>
  <c r="I86" i="1"/>
  <c r="I84" i="1"/>
  <c r="J84" i="1" s="1"/>
  <c r="I83" i="1"/>
  <c r="I81" i="1"/>
  <c r="I80" i="1"/>
  <c r="I78" i="1"/>
  <c r="J78" i="1" s="1"/>
  <c r="I77" i="1"/>
  <c r="I75" i="1"/>
  <c r="I73" i="1"/>
  <c r="I71" i="1"/>
  <c r="I70" i="1"/>
  <c r="I68" i="1"/>
  <c r="J68" i="1" s="1"/>
  <c r="I67" i="1"/>
  <c r="I65" i="1"/>
  <c r="I64" i="1"/>
  <c r="I62" i="1"/>
  <c r="I61" i="1"/>
  <c r="I59" i="1"/>
  <c r="J59" i="1" s="1"/>
  <c r="I58" i="1"/>
  <c r="I56" i="1"/>
  <c r="I55" i="1"/>
  <c r="I53" i="1"/>
  <c r="I52" i="1"/>
  <c r="I50" i="1"/>
  <c r="I49" i="1"/>
  <c r="I47" i="1"/>
  <c r="I46" i="1"/>
  <c r="I44" i="1"/>
  <c r="I43" i="1"/>
  <c r="I41" i="1"/>
  <c r="J41" i="1" s="1"/>
  <c r="I40" i="1"/>
  <c r="I38" i="1"/>
  <c r="I37" i="1"/>
  <c r="I35" i="1"/>
  <c r="I34" i="1"/>
  <c r="I32" i="1"/>
  <c r="I31" i="1"/>
  <c r="I29" i="1"/>
  <c r="J29" i="1" s="1"/>
  <c r="I28" i="1"/>
  <c r="I26" i="1"/>
  <c r="I25" i="1"/>
  <c r="I23" i="1"/>
  <c r="J23" i="1" s="1"/>
  <c r="I22" i="1"/>
  <c r="I20" i="1"/>
  <c r="I19" i="1"/>
  <c r="I17" i="1"/>
  <c r="I16" i="1"/>
  <c r="I14" i="1"/>
  <c r="I13" i="1"/>
  <c r="I11" i="1"/>
  <c r="J11" i="1" s="1"/>
  <c r="I10" i="1"/>
  <c r="I8" i="1"/>
  <c r="I7" i="1"/>
  <c r="I5" i="1"/>
  <c r="J5" i="1" s="1"/>
  <c r="I4" i="1"/>
  <c r="J4" i="1" s="1"/>
  <c r="J83" i="1" l="1"/>
  <c r="J173" i="1"/>
  <c r="J35" i="1"/>
  <c r="J40" i="1"/>
  <c r="J52" i="1"/>
  <c r="J77" i="1"/>
  <c r="J104" i="1"/>
  <c r="J112" i="1"/>
  <c r="J138" i="1"/>
  <c r="J255" i="1"/>
  <c r="J264" i="1"/>
  <c r="J34" i="1"/>
  <c r="J53" i="1"/>
  <c r="J105" i="1"/>
  <c r="J256" i="1"/>
  <c r="J265" i="1"/>
  <c r="J16" i="1"/>
  <c r="J28" i="1"/>
  <c r="J64" i="1"/>
  <c r="J73" i="1"/>
  <c r="J174" i="1"/>
  <c r="I220" i="1"/>
  <c r="J217" i="1" s="1"/>
  <c r="J22" i="1"/>
  <c r="J47" i="1"/>
  <c r="J65" i="1"/>
  <c r="J93" i="1"/>
  <c r="J99" i="1"/>
  <c r="J113" i="1"/>
  <c r="J139" i="1"/>
  <c r="J175" i="1"/>
  <c r="J184" i="1"/>
  <c r="J216" i="1"/>
  <c r="J222" i="1"/>
  <c r="J228" i="1"/>
  <c r="J249" i="1"/>
  <c r="J276" i="1"/>
  <c r="J86" i="1"/>
  <c r="J10" i="1"/>
  <c r="J58" i="1"/>
  <c r="J67" i="1"/>
  <c r="J102" i="1"/>
  <c r="J132" i="1"/>
  <c r="J150" i="1"/>
  <c r="J185" i="1"/>
  <c r="J250" i="1"/>
  <c r="J277" i="1"/>
  <c r="J195" i="1"/>
  <c r="J235" i="1"/>
</calcChain>
</file>

<file path=xl/sharedStrings.xml><?xml version="1.0" encoding="utf-8"?>
<sst xmlns="http://schemas.openxmlformats.org/spreadsheetml/2006/main" count="199" uniqueCount="16">
  <si>
    <t>Total</t>
  </si>
  <si>
    <t>Fecha</t>
  </si>
  <si>
    <t>Usuario</t>
  </si>
  <si>
    <t>Bet365(COP)</t>
  </si>
  <si>
    <t>Wplay</t>
  </si>
  <si>
    <t>Codere</t>
  </si>
  <si>
    <t>Retiros</t>
  </si>
  <si>
    <t>Ganancia</t>
  </si>
  <si>
    <t>Rushbet</t>
  </si>
  <si>
    <t>Andres JG</t>
  </si>
  <si>
    <t>Yusbay MD</t>
  </si>
  <si>
    <t>Esteban SM</t>
  </si>
  <si>
    <t>Yusbay MS</t>
  </si>
  <si>
    <t xml:space="preserve">  </t>
  </si>
  <si>
    <t>Esteban</t>
  </si>
  <si>
    <t>Martha 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</si>
</sst>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\ h:mm:ss"/>
  </numFmts>
  <fonts count="4" x14ac:knownFonts="1">
    <font>
      <sz val="10"/>
      <color rgb="FF000000"/>
      <name val="Arial"/>
    </font>
    <font>
      <b/>
      <sz val="12"/>
      <color rgb="FFFFFFFF"/>
      <name val="Arial"/>
    </font>
    <font>
      <sz val="10"/>
      <color theme="1"/>
      <name val="Arial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4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4" fontId="2" fillId="0" borderId="0" xfId="0" applyNumberFormat="1" applyFont="1" applyAlignment="1"/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J296"/>
  <sheetViews>
    <sheetView tabSelected="1" topLeftCell="A277" workbookViewId="0">
      <selection activeCell="C167" sqref="C167"/>
    </sheetView>
  </sheetViews>
  <sheetFormatPr baseColWidth="10" defaultColWidth="14.42578125" defaultRowHeight="15.75" customHeight="1" thickBottom="1" x14ac:dyDescent="0.25"/>
  <cols>
    <col min="1" max="1" width="5.85546875" customWidth="1"/>
    <col min="2" max="2" width="17.5703125" customWidth="1"/>
    <col min="3" max="3" width="21.5703125" style="4" customWidth="1"/>
    <col min="4" max="4" width="18" customWidth="1"/>
    <col min="5" max="5" width="18.140625" customWidth="1"/>
    <col min="6" max="6" width="12.140625" customWidth="1"/>
    <col min="9" max="9" width="17.42578125" customWidth="1"/>
    <col min="10" max="10" width="18" customWidth="1"/>
    <col min="11" max="11" width="16.7109375" customWidth="1"/>
  </cols>
  <sheetData>
    <row r="1" spans="2:10" ht="15.75" customHeight="1" thickBot="1" x14ac:dyDescent="0.3">
      <c r="B1" s="1" t="s">
        <v>2</v>
      </c>
      <c r="C1" s="4" t="s">
        <v>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6</v>
      </c>
      <c r="I1" s="1" t="s">
        <v>0</v>
      </c>
      <c r="J1" s="1" t="s">
        <v>7</v>
      </c>
    </row>
    <row r="2" spans="2:10" ht="15.75" customHeight="1" thickBot="1" x14ac:dyDescent="0.25">
      <c r="B2" s="3"/>
      <c r="D2" s="2"/>
      <c r="E2" s="2"/>
      <c r="F2" s="2"/>
      <c r="G2" s="2"/>
      <c r="H2" s="5"/>
      <c r="I2" s="6"/>
      <c r="J2" s="5"/>
    </row>
    <row r="3" spans="2:10" ht="15.75" customHeight="1" thickBot="1" x14ac:dyDescent="0.25">
      <c r="B3" s="3"/>
      <c r="D3" s="2"/>
      <c r="E3" s="2"/>
      <c r="F3" s="2"/>
      <c r="G3" s="2"/>
      <c r="H3" s="5"/>
      <c r="I3" s="6"/>
      <c r="J3" s="5"/>
    </row>
    <row r="4" spans="2:10" ht="13.5" thickBot="1" x14ac:dyDescent="0.25">
      <c r="B4" s="3" t="s">
        <v>10</v>
      </c>
      <c r="C4" s="4">
        <v>43821.5</v>
      </c>
      <c r="D4" s="2">
        <v>803567</v>
      </c>
      <c r="E4" s="2">
        <v>0</v>
      </c>
      <c r="F4" s="2">
        <v>0</v>
      </c>
      <c r="G4" s="2">
        <v>0</v>
      </c>
      <c r="H4" s="5">
        <v>0</v>
      </c>
      <c r="I4" s="6">
        <f>D4+E4+F4+G4+H4</f>
        <v>803567</v>
      </c>
      <c r="J4" s="5">
        <f t="shared" ref="J4:J5" si="0">I4-I7</f>
        <v>-13807</v>
      </c>
    </row>
    <row r="5" spans="2:10" ht="13.5" thickBot="1" x14ac:dyDescent="0.25">
      <c r="B5" s="3" t="s">
        <v>11</v>
      </c>
      <c r="C5" s="4">
        <v>43821.5</v>
      </c>
      <c r="D5" s="2">
        <v>479402</v>
      </c>
      <c r="E5" s="2">
        <v>711500</v>
      </c>
      <c r="F5" s="2">
        <v>0</v>
      </c>
      <c r="G5" s="2">
        <v>0</v>
      </c>
      <c r="H5" s="5">
        <v>0</v>
      </c>
      <c r="I5" s="6">
        <f>+E5+F5+G5+D5</f>
        <v>1190902</v>
      </c>
      <c r="J5" s="5">
        <f t="shared" si="0"/>
        <v>246359</v>
      </c>
    </row>
    <row r="6" spans="2:10" ht="15.75" customHeight="1" thickBot="1" x14ac:dyDescent="0.25">
      <c r="B6" s="7"/>
      <c r="D6" s="8"/>
      <c r="E6" s="9"/>
      <c r="F6" s="8"/>
      <c r="G6" s="8"/>
      <c r="H6" s="9"/>
      <c r="I6" s="10"/>
      <c r="J6" s="10"/>
    </row>
    <row r="7" spans="2:10" ht="15.75" customHeight="1" thickBot="1" x14ac:dyDescent="0.25">
      <c r="B7" s="3" t="s">
        <v>10</v>
      </c>
      <c r="C7" s="4">
        <v>43821.5</v>
      </c>
      <c r="D7" s="2">
        <v>309374</v>
      </c>
      <c r="E7" s="2">
        <v>508000</v>
      </c>
      <c r="F7" s="2">
        <v>0</v>
      </c>
      <c r="G7" s="2">
        <v>0</v>
      </c>
      <c r="H7" s="5">
        <v>0</v>
      </c>
      <c r="I7" s="6">
        <f>D7+E7+F7+G7+H7</f>
        <v>817374</v>
      </c>
      <c r="J7" s="5">
        <v>0</v>
      </c>
    </row>
    <row r="8" spans="2:10" ht="15.75" customHeight="1" thickBot="1" x14ac:dyDescent="0.25">
      <c r="B8" s="3" t="s">
        <v>11</v>
      </c>
      <c r="C8" s="4">
        <v>43821.5</v>
      </c>
      <c r="D8" s="2">
        <v>205543</v>
      </c>
      <c r="E8" s="2">
        <v>739000</v>
      </c>
      <c r="F8" s="2">
        <v>0</v>
      </c>
      <c r="G8" s="2">
        <v>0</v>
      </c>
      <c r="H8" s="5">
        <v>0</v>
      </c>
      <c r="I8" s="6">
        <f>+E8+F8+G8+D8</f>
        <v>944543</v>
      </c>
      <c r="J8" s="5">
        <v>0</v>
      </c>
    </row>
    <row r="9" spans="2:10" ht="15.75" customHeight="1" thickBot="1" x14ac:dyDescent="0.25">
      <c r="B9" s="7"/>
      <c r="D9" s="8"/>
      <c r="E9" s="9"/>
      <c r="F9" s="8"/>
      <c r="G9" s="8"/>
      <c r="H9" s="9"/>
      <c r="I9" s="10"/>
      <c r="J9" s="10"/>
    </row>
    <row r="10" spans="2:10" ht="13.5" thickBot="1" x14ac:dyDescent="0.25">
      <c r="B10" s="3" t="s">
        <v>10</v>
      </c>
      <c r="C10" s="4">
        <v>43821.5</v>
      </c>
      <c r="D10" s="2">
        <v>0</v>
      </c>
      <c r="E10" s="2">
        <v>1108000</v>
      </c>
      <c r="F10" s="2">
        <v>0</v>
      </c>
      <c r="G10" s="2">
        <v>0</v>
      </c>
      <c r="H10" s="5">
        <v>0</v>
      </c>
      <c r="I10" s="6">
        <f>D10+E10+F10+G10+H10</f>
        <v>1108000</v>
      </c>
      <c r="J10" s="5">
        <f t="shared" ref="J10:J11" si="1">I10-I13</f>
        <v>64377</v>
      </c>
    </row>
    <row r="11" spans="2:10" ht="15.75" customHeight="1" thickBot="1" x14ac:dyDescent="0.25">
      <c r="B11" s="3" t="s">
        <v>11</v>
      </c>
      <c r="C11" s="4">
        <v>43821.5</v>
      </c>
      <c r="D11" s="2">
        <v>0</v>
      </c>
      <c r="E11" s="2">
        <v>739000</v>
      </c>
      <c r="F11" s="2">
        <v>0</v>
      </c>
      <c r="G11" s="2">
        <v>0</v>
      </c>
      <c r="H11" s="5">
        <v>0</v>
      </c>
      <c r="I11" s="6">
        <f>+E11+F11+G11+D11</f>
        <v>739000</v>
      </c>
      <c r="J11" s="5">
        <f t="shared" si="1"/>
        <v>62649</v>
      </c>
    </row>
    <row r="12" spans="2:10" ht="15.75" customHeight="1" thickBot="1" x14ac:dyDescent="0.25">
      <c r="B12" s="7"/>
      <c r="D12" s="8"/>
      <c r="E12" s="9"/>
      <c r="F12" s="8"/>
      <c r="G12" s="8"/>
      <c r="H12" s="9"/>
      <c r="I12" s="10"/>
      <c r="J12" s="10"/>
    </row>
    <row r="13" spans="2:10" ht="15.75" customHeight="1" thickBot="1" x14ac:dyDescent="0.25">
      <c r="B13" s="3" t="s">
        <v>10</v>
      </c>
      <c r="C13" s="4">
        <v>43821.5</v>
      </c>
      <c r="D13" s="2">
        <v>180623</v>
      </c>
      <c r="E13" s="2">
        <v>863000</v>
      </c>
      <c r="F13" s="2">
        <v>0</v>
      </c>
      <c r="G13" s="2">
        <v>0</v>
      </c>
      <c r="H13" s="5">
        <v>0</v>
      </c>
      <c r="I13" s="6">
        <f>D13+E13+F13+G13+H13</f>
        <v>1043623</v>
      </c>
      <c r="J13" s="5">
        <v>0</v>
      </c>
    </row>
    <row r="14" spans="2:10" ht="15.75" customHeight="1" thickBot="1" x14ac:dyDescent="0.25">
      <c r="B14" s="3" t="s">
        <v>11</v>
      </c>
      <c r="C14" s="4">
        <v>43821.5</v>
      </c>
      <c r="D14" s="2">
        <v>176851</v>
      </c>
      <c r="E14" s="2">
        <v>499500</v>
      </c>
      <c r="F14" s="2">
        <v>0</v>
      </c>
      <c r="G14" s="2">
        <v>0</v>
      </c>
      <c r="H14" s="5">
        <v>0</v>
      </c>
      <c r="I14" s="6">
        <f>+E14+F14+G14+D14</f>
        <v>676351</v>
      </c>
      <c r="J14" s="5">
        <v>0</v>
      </c>
    </row>
    <row r="15" spans="2:10" ht="13.5" thickBot="1" x14ac:dyDescent="0.25">
      <c r="B15" s="14"/>
      <c r="D15" s="14"/>
      <c r="E15" s="14"/>
      <c r="F15" s="14"/>
      <c r="G15" s="14"/>
      <c r="H15" s="14"/>
      <c r="I15" s="14"/>
      <c r="J15" s="14"/>
    </row>
    <row r="16" spans="2:10" ht="13.5" thickBot="1" x14ac:dyDescent="0.25">
      <c r="B16" s="3" t="s">
        <v>10</v>
      </c>
      <c r="C16" s="4">
        <v>43820.5</v>
      </c>
      <c r="D16" s="2">
        <v>360738</v>
      </c>
      <c r="E16" s="2">
        <v>863000</v>
      </c>
      <c r="F16" s="2">
        <v>0</v>
      </c>
      <c r="G16" s="2">
        <v>0</v>
      </c>
      <c r="H16" s="5">
        <v>0</v>
      </c>
      <c r="I16" s="6">
        <f>D16+E16+F16+G16+H16</f>
        <v>1223738</v>
      </c>
      <c r="J16" s="5">
        <f>I16-I19</f>
        <v>488240</v>
      </c>
    </row>
    <row r="17" spans="2:10" ht="13.5" thickBot="1" x14ac:dyDescent="0.25">
      <c r="B17" s="3" t="s">
        <v>11</v>
      </c>
      <c r="C17" s="4">
        <v>43820.5</v>
      </c>
      <c r="D17" s="2">
        <v>270172</v>
      </c>
      <c r="E17" s="2">
        <v>250000</v>
      </c>
      <c r="F17" s="2">
        <v>0</v>
      </c>
      <c r="G17" s="2">
        <v>0</v>
      </c>
      <c r="H17" s="5">
        <v>0</v>
      </c>
      <c r="I17" s="6">
        <f>+E17+F17+G17+D17</f>
        <v>520172</v>
      </c>
      <c r="J17" s="5">
        <v>0</v>
      </c>
    </row>
    <row r="18" spans="2:10" ht="13.5" thickBot="1" x14ac:dyDescent="0.25">
      <c r="B18" s="7"/>
      <c r="D18" s="8"/>
      <c r="E18" s="9"/>
      <c r="F18" s="8"/>
      <c r="G18" s="8"/>
      <c r="H18" s="9"/>
      <c r="I18" s="10"/>
      <c r="J18" s="10"/>
    </row>
    <row r="19" spans="2:10" ht="13.5" thickBot="1" x14ac:dyDescent="0.25">
      <c r="B19" s="3" t="s">
        <v>10</v>
      </c>
      <c r="C19" s="4">
        <v>43820.5</v>
      </c>
      <c r="D19" s="2">
        <v>385498</v>
      </c>
      <c r="E19" s="2">
        <v>350000</v>
      </c>
      <c r="F19" s="2">
        <v>0</v>
      </c>
      <c r="G19" s="2">
        <v>0</v>
      </c>
      <c r="H19" s="5">
        <v>0</v>
      </c>
      <c r="I19" s="6">
        <f>D19+E19+F19+G19+H19</f>
        <v>735498</v>
      </c>
      <c r="J19" s="5">
        <v>0</v>
      </c>
    </row>
    <row r="20" spans="2:10" ht="13.5" thickBot="1" x14ac:dyDescent="0.25">
      <c r="B20" s="3" t="s">
        <v>11</v>
      </c>
      <c r="C20" s="4">
        <v>43820.5</v>
      </c>
      <c r="D20" s="2">
        <v>270172</v>
      </c>
      <c r="E20" s="2">
        <v>250000</v>
      </c>
      <c r="F20" s="2">
        <v>0</v>
      </c>
      <c r="G20" s="2">
        <v>0</v>
      </c>
      <c r="H20" s="5">
        <v>0</v>
      </c>
      <c r="I20" s="6">
        <f>+E20+F20+G20+D20</f>
        <v>520172</v>
      </c>
      <c r="J20" s="5">
        <v>0</v>
      </c>
    </row>
    <row r="21" spans="2:10" ht="13.5" thickBot="1" x14ac:dyDescent="0.25">
      <c r="B21" s="14"/>
      <c r="D21" s="14"/>
      <c r="E21" s="14"/>
      <c r="F21" s="14"/>
      <c r="G21" s="14"/>
      <c r="H21" s="14"/>
      <c r="I21" s="14"/>
      <c r="J21" s="14"/>
    </row>
    <row r="22" spans="2:10" ht="13.5" thickBot="1" x14ac:dyDescent="0.25">
      <c r="B22" s="3" t="s">
        <v>10</v>
      </c>
      <c r="C22" s="4">
        <v>43818.5</v>
      </c>
      <c r="D22" s="2">
        <v>453603</v>
      </c>
      <c r="E22" s="2">
        <v>176938</v>
      </c>
      <c r="F22" s="2">
        <v>0</v>
      </c>
      <c r="G22" s="2">
        <v>0</v>
      </c>
      <c r="H22" s="5">
        <v>0</v>
      </c>
      <c r="I22" s="6">
        <f>D22+E22+F22+G22+H22</f>
        <v>630541</v>
      </c>
      <c r="J22" s="5">
        <f t="shared" ref="J22:J23" si="2">I22-I25</f>
        <v>128056</v>
      </c>
    </row>
    <row r="23" spans="2:10" ht="13.5" thickBot="1" x14ac:dyDescent="0.25">
      <c r="B23" s="3" t="s">
        <v>9</v>
      </c>
      <c r="C23" s="4">
        <v>43818.5</v>
      </c>
      <c r="D23" s="2">
        <v>571383</v>
      </c>
      <c r="E23" s="2">
        <v>131288</v>
      </c>
      <c r="F23" s="2">
        <v>0</v>
      </c>
      <c r="G23" s="2">
        <v>0</v>
      </c>
      <c r="H23" s="5">
        <v>0</v>
      </c>
      <c r="I23" s="6">
        <f>+E23+F23+G23+D23</f>
        <v>702671</v>
      </c>
      <c r="J23" s="5">
        <f t="shared" si="2"/>
        <v>146988</v>
      </c>
    </row>
    <row r="24" spans="2:10" ht="13.5" thickBot="1" x14ac:dyDescent="0.25">
      <c r="B24" s="7"/>
      <c r="D24" s="8"/>
      <c r="E24" s="9"/>
      <c r="F24" s="8"/>
      <c r="G24" s="8"/>
      <c r="H24" s="9"/>
      <c r="I24" s="10"/>
      <c r="J24" s="9"/>
    </row>
    <row r="25" spans="2:10" ht="13.5" thickBot="1" x14ac:dyDescent="0.25">
      <c r="B25" s="3" t="s">
        <v>10</v>
      </c>
      <c r="C25" s="4">
        <v>43818.5</v>
      </c>
      <c r="D25" s="2">
        <v>278080</v>
      </c>
      <c r="E25" s="2">
        <v>224405</v>
      </c>
      <c r="F25" s="2">
        <v>0</v>
      </c>
      <c r="G25" s="2">
        <v>0</v>
      </c>
      <c r="H25" s="5">
        <v>0</v>
      </c>
      <c r="I25" s="6">
        <f>D25+E25+F25+G25+H25</f>
        <v>502485</v>
      </c>
      <c r="J25" s="5">
        <v>0</v>
      </c>
    </row>
    <row r="26" spans="2:10" ht="13.5" thickBot="1" x14ac:dyDescent="0.25">
      <c r="B26" s="3" t="s">
        <v>9</v>
      </c>
      <c r="C26" s="4">
        <v>43818.5</v>
      </c>
      <c r="D26" s="2">
        <v>278463</v>
      </c>
      <c r="E26" s="2">
        <v>277220</v>
      </c>
      <c r="F26" s="2">
        <v>0</v>
      </c>
      <c r="G26" s="2">
        <v>0</v>
      </c>
      <c r="H26" s="5">
        <v>0</v>
      </c>
      <c r="I26" s="6">
        <f>+E26+F26+G26+D26</f>
        <v>555683</v>
      </c>
      <c r="J26" s="5">
        <v>0</v>
      </c>
    </row>
    <row r="27" spans="2:10" ht="13.5" thickBot="1" x14ac:dyDescent="0.25">
      <c r="B27" s="14"/>
      <c r="D27" s="14"/>
      <c r="E27" s="14"/>
      <c r="F27" s="14"/>
      <c r="G27" s="14"/>
      <c r="H27" s="14"/>
      <c r="I27" s="14"/>
      <c r="J27" s="14"/>
    </row>
    <row r="28" spans="2:10" ht="13.5" thickBot="1" x14ac:dyDescent="0.25">
      <c r="B28" s="3" t="s">
        <v>10</v>
      </c>
      <c r="C28" s="4">
        <v>43817.5</v>
      </c>
      <c r="D28" s="2">
        <v>268216</v>
      </c>
      <c r="E28" s="2">
        <v>305000</v>
      </c>
      <c r="F28" s="2">
        <v>0</v>
      </c>
      <c r="G28" s="2">
        <v>0</v>
      </c>
      <c r="H28" s="5">
        <v>0</v>
      </c>
      <c r="I28" s="6">
        <f>D28+E28+F28+G28+H28</f>
        <v>573216</v>
      </c>
      <c r="J28" s="5">
        <f t="shared" ref="J28:J29" si="3">I28-I31</f>
        <v>55000</v>
      </c>
    </row>
    <row r="29" spans="2:10" ht="13.5" thickBot="1" x14ac:dyDescent="0.25">
      <c r="B29" s="3" t="s">
        <v>9</v>
      </c>
      <c r="C29" s="4">
        <v>43817.5</v>
      </c>
      <c r="D29" s="2">
        <v>470441</v>
      </c>
      <c r="E29" s="2">
        <v>322283</v>
      </c>
      <c r="F29" s="2">
        <v>0</v>
      </c>
      <c r="G29" s="2">
        <v>0</v>
      </c>
      <c r="H29" s="5">
        <v>0</v>
      </c>
      <c r="I29" s="6">
        <f>+E29+F29+G29+D29</f>
        <v>792724</v>
      </c>
      <c r="J29" s="5">
        <f t="shared" si="3"/>
        <v>71395</v>
      </c>
    </row>
    <row r="30" spans="2:10" ht="13.5" thickBot="1" x14ac:dyDescent="0.25">
      <c r="B30" s="7"/>
      <c r="D30" s="8"/>
      <c r="E30" s="9"/>
      <c r="F30" s="8"/>
      <c r="G30" s="8"/>
      <c r="H30" s="9"/>
      <c r="I30" s="10"/>
      <c r="J30" s="9"/>
    </row>
    <row r="31" spans="2:10" ht="13.5" thickBot="1" x14ac:dyDescent="0.25">
      <c r="B31" s="3" t="s">
        <v>10</v>
      </c>
      <c r="C31" s="4">
        <v>43817.5</v>
      </c>
      <c r="D31" s="2">
        <v>268216</v>
      </c>
      <c r="E31" s="2">
        <v>250000</v>
      </c>
      <c r="F31" s="2">
        <v>0</v>
      </c>
      <c r="G31" s="2">
        <v>0</v>
      </c>
      <c r="H31" s="5">
        <v>0</v>
      </c>
      <c r="I31" s="6">
        <f>D31+E31+F31+G31+H31</f>
        <v>518216</v>
      </c>
      <c r="J31" s="5">
        <v>0</v>
      </c>
    </row>
    <row r="32" spans="2:10" ht="13.5" thickBot="1" x14ac:dyDescent="0.25">
      <c r="B32" s="3" t="s">
        <v>9</v>
      </c>
      <c r="C32" s="4">
        <v>43817.5</v>
      </c>
      <c r="D32" s="2">
        <v>470441</v>
      </c>
      <c r="E32" s="2">
        <v>250888</v>
      </c>
      <c r="F32" s="2">
        <v>0</v>
      </c>
      <c r="G32" s="2">
        <v>0</v>
      </c>
      <c r="H32" s="5">
        <v>0</v>
      </c>
      <c r="I32" s="6">
        <f>+E32+F32+G32+D32</f>
        <v>721329</v>
      </c>
      <c r="J32" s="5">
        <v>0</v>
      </c>
    </row>
    <row r="33" spans="2:10" ht="13.5" thickBot="1" x14ac:dyDescent="0.25">
      <c r="B33" s="14"/>
      <c r="D33" s="14"/>
      <c r="E33" s="14"/>
      <c r="F33" s="14"/>
      <c r="G33" s="14"/>
      <c r="H33" s="14"/>
      <c r="I33" s="14"/>
      <c r="J33" s="14"/>
    </row>
    <row r="34" spans="2:10" ht="13.5" thickBot="1" x14ac:dyDescent="0.25">
      <c r="B34" s="3" t="s">
        <v>10</v>
      </c>
      <c r="C34" s="4">
        <v>43816.833333333336</v>
      </c>
      <c r="D34" s="2">
        <v>231521</v>
      </c>
      <c r="E34" s="2">
        <v>453938</v>
      </c>
      <c r="F34" s="2">
        <v>0</v>
      </c>
      <c r="G34" s="2">
        <v>0</v>
      </c>
      <c r="H34" s="5">
        <v>0</v>
      </c>
      <c r="I34" s="6">
        <f>D34+E34+F34+G34+H34</f>
        <v>685459</v>
      </c>
      <c r="J34" s="5">
        <f t="shared" ref="J34:J35" si="4">I34-I37</f>
        <v>145450</v>
      </c>
    </row>
    <row r="35" spans="2:10" ht="13.5" thickBot="1" x14ac:dyDescent="0.25">
      <c r="B35" s="3" t="s">
        <v>9</v>
      </c>
      <c r="C35" s="4">
        <v>43816.833333333336</v>
      </c>
      <c r="D35" s="2">
        <v>848462</v>
      </c>
      <c r="E35" s="2">
        <v>0</v>
      </c>
      <c r="F35" s="2">
        <v>0</v>
      </c>
      <c r="G35" s="2">
        <v>0</v>
      </c>
      <c r="H35" s="5">
        <v>0</v>
      </c>
      <c r="I35" s="6">
        <f>+E35+F35+G35+D35</f>
        <v>848462</v>
      </c>
      <c r="J35" s="5">
        <f t="shared" si="4"/>
        <v>120034</v>
      </c>
    </row>
    <row r="36" spans="2:10" ht="13.5" thickBot="1" x14ac:dyDescent="0.25">
      <c r="B36" s="7"/>
      <c r="D36" s="8"/>
      <c r="E36" s="9"/>
      <c r="F36" s="8"/>
      <c r="G36" s="8"/>
      <c r="H36" s="9"/>
      <c r="I36" s="10"/>
      <c r="J36" s="9"/>
    </row>
    <row r="37" spans="2:10" ht="13.5" thickBot="1" x14ac:dyDescent="0.25">
      <c r="B37" s="3" t="s">
        <v>10</v>
      </c>
      <c r="C37" s="4">
        <v>43816.5</v>
      </c>
      <c r="D37" s="2">
        <v>287009</v>
      </c>
      <c r="E37" s="2">
        <v>253000</v>
      </c>
      <c r="F37" s="2">
        <v>0</v>
      </c>
      <c r="G37" s="2">
        <v>0</v>
      </c>
      <c r="H37" s="5">
        <v>0</v>
      </c>
      <c r="I37" s="6">
        <f>D37+E37+F37+G37+H37</f>
        <v>540009</v>
      </c>
      <c r="J37" s="5">
        <v>0</v>
      </c>
    </row>
    <row r="38" spans="2:10" ht="13.5" thickBot="1" x14ac:dyDescent="0.25">
      <c r="B38" s="3" t="s">
        <v>9</v>
      </c>
      <c r="C38" s="4">
        <v>43816.5</v>
      </c>
      <c r="D38" s="2">
        <v>466019</v>
      </c>
      <c r="E38" s="2">
        <v>262409</v>
      </c>
      <c r="F38" s="2">
        <v>0</v>
      </c>
      <c r="G38" s="2">
        <v>0</v>
      </c>
      <c r="H38" s="5">
        <v>0</v>
      </c>
      <c r="I38" s="6">
        <f>+E38+F38+G38+D38</f>
        <v>728428</v>
      </c>
      <c r="J38" s="5">
        <v>0</v>
      </c>
    </row>
    <row r="39" spans="2:10" ht="13.5" thickBot="1" x14ac:dyDescent="0.25">
      <c r="B39" s="14"/>
      <c r="D39" s="14"/>
      <c r="E39" s="14"/>
      <c r="F39" s="14"/>
      <c r="G39" s="14"/>
      <c r="H39" s="14"/>
      <c r="I39" s="14"/>
      <c r="J39" s="14"/>
    </row>
    <row r="40" spans="2:10" ht="13.5" thickBot="1" x14ac:dyDescent="0.25">
      <c r="B40" s="3" t="s">
        <v>10</v>
      </c>
      <c r="C40" s="4">
        <v>43815.833333333336</v>
      </c>
      <c r="D40" s="2">
        <v>680745</v>
      </c>
      <c r="E40" s="2">
        <v>3000</v>
      </c>
      <c r="F40" s="2">
        <v>0</v>
      </c>
      <c r="G40" s="2">
        <v>0</v>
      </c>
      <c r="H40" s="5">
        <v>0</v>
      </c>
      <c r="I40" s="6">
        <f>D40+E40+F40+G40+H40</f>
        <v>683745</v>
      </c>
      <c r="J40" s="5">
        <f t="shared" ref="J40:J41" si="5">I40-I43</f>
        <v>61242</v>
      </c>
    </row>
    <row r="41" spans="2:10" ht="13.5" thickBot="1" x14ac:dyDescent="0.25">
      <c r="B41" s="3" t="s">
        <v>9</v>
      </c>
      <c r="C41" s="4">
        <v>43815.833333333336</v>
      </c>
      <c r="D41" s="2">
        <v>427793</v>
      </c>
      <c r="E41" s="2">
        <v>262409</v>
      </c>
      <c r="F41" s="2">
        <v>0</v>
      </c>
      <c r="G41" s="2">
        <v>0</v>
      </c>
      <c r="H41" s="5">
        <v>0</v>
      </c>
      <c r="I41" s="6">
        <f>+E41+F41+G41+D41</f>
        <v>690202</v>
      </c>
      <c r="J41" s="5">
        <f t="shared" si="5"/>
        <v>40298</v>
      </c>
    </row>
    <row r="42" spans="2:10" ht="13.5" thickBot="1" x14ac:dyDescent="0.25">
      <c r="B42" s="7"/>
      <c r="D42" s="8"/>
      <c r="E42" s="9"/>
      <c r="F42" s="8"/>
      <c r="G42" s="8"/>
      <c r="H42" s="9"/>
      <c r="I42" s="10"/>
      <c r="J42" s="9"/>
    </row>
    <row r="43" spans="2:10" ht="13.5" thickBot="1" x14ac:dyDescent="0.25">
      <c r="B43" s="3" t="s">
        <v>10</v>
      </c>
      <c r="C43" s="4">
        <v>43815.833333333336</v>
      </c>
      <c r="D43" s="2">
        <v>321918</v>
      </c>
      <c r="E43" s="2">
        <v>300585</v>
      </c>
      <c r="F43" s="2">
        <v>0</v>
      </c>
      <c r="G43" s="2">
        <v>0</v>
      </c>
      <c r="H43" s="5">
        <v>0</v>
      </c>
      <c r="I43" s="6">
        <f>D43+E43+F43+G43+H43</f>
        <v>622503</v>
      </c>
      <c r="J43" s="5">
        <v>0</v>
      </c>
    </row>
    <row r="44" spans="2:10" ht="13.5" thickBot="1" x14ac:dyDescent="0.25">
      <c r="B44" s="3" t="s">
        <v>9</v>
      </c>
      <c r="C44" s="4">
        <v>43815.833333333336</v>
      </c>
      <c r="D44" s="2">
        <v>327489</v>
      </c>
      <c r="E44" s="2">
        <v>322415</v>
      </c>
      <c r="F44" s="2">
        <v>0</v>
      </c>
      <c r="G44" s="2">
        <v>0</v>
      </c>
      <c r="H44" s="5">
        <v>0</v>
      </c>
      <c r="I44" s="6">
        <f>+E44+F44+G44+D44</f>
        <v>649904</v>
      </c>
      <c r="J44" s="5">
        <v>0</v>
      </c>
    </row>
    <row r="45" spans="2:10" ht="13.5" thickBot="1" x14ac:dyDescent="0.25">
      <c r="B45" s="14"/>
      <c r="D45" s="14"/>
      <c r="E45" s="14"/>
      <c r="F45" s="14"/>
      <c r="G45" s="14"/>
      <c r="H45" s="14"/>
      <c r="I45" s="14"/>
      <c r="J45" s="14"/>
    </row>
    <row r="46" spans="2:10" ht="13.5" thickBot="1" x14ac:dyDescent="0.25">
      <c r="B46" s="3" t="s">
        <v>11</v>
      </c>
      <c r="C46" s="4">
        <v>43812.416666666664</v>
      </c>
      <c r="D46" s="2">
        <v>407645</v>
      </c>
      <c r="E46" s="2">
        <v>265400</v>
      </c>
      <c r="F46" s="2">
        <v>0</v>
      </c>
      <c r="G46" s="2">
        <v>71200</v>
      </c>
      <c r="H46" s="5">
        <v>0</v>
      </c>
      <c r="I46" s="6">
        <f>D46+E46+F46+G46+H46</f>
        <v>744245</v>
      </c>
      <c r="J46" s="5">
        <v>0</v>
      </c>
    </row>
    <row r="47" spans="2:10" ht="13.5" thickBot="1" x14ac:dyDescent="0.25">
      <c r="B47" s="3" t="s">
        <v>10</v>
      </c>
      <c r="C47" s="4">
        <v>43812.416666666664</v>
      </c>
      <c r="D47" s="2">
        <v>783794</v>
      </c>
      <c r="E47" s="2">
        <v>0</v>
      </c>
      <c r="F47" s="2">
        <v>0</v>
      </c>
      <c r="G47" s="2">
        <v>0</v>
      </c>
      <c r="H47" s="5">
        <v>0</v>
      </c>
      <c r="I47" s="6">
        <f>+E47+F47+G47+D47</f>
        <v>783794</v>
      </c>
      <c r="J47" s="5">
        <f>I47-I50</f>
        <v>50513</v>
      </c>
    </row>
    <row r="48" spans="2:10" ht="13.5" thickBot="1" x14ac:dyDescent="0.25">
      <c r="B48" s="7"/>
      <c r="D48" s="8"/>
      <c r="E48" s="9"/>
      <c r="F48" s="8"/>
      <c r="G48" s="8"/>
      <c r="H48" s="9"/>
      <c r="I48" s="10"/>
      <c r="J48" s="9"/>
    </row>
    <row r="49" spans="2:10" ht="13.5" thickBot="1" x14ac:dyDescent="0.25">
      <c r="B49" s="3" t="s">
        <v>11</v>
      </c>
      <c r="C49" s="4">
        <v>43812.416666666664</v>
      </c>
      <c r="D49" s="2">
        <v>407645</v>
      </c>
      <c r="E49" s="2">
        <v>265400</v>
      </c>
      <c r="F49" s="2">
        <v>0</v>
      </c>
      <c r="G49" s="2">
        <v>71200</v>
      </c>
      <c r="H49" s="5">
        <v>0</v>
      </c>
      <c r="I49" s="6">
        <f>D49+E49+F49+G49+H49</f>
        <v>744245</v>
      </c>
      <c r="J49" s="5">
        <v>0</v>
      </c>
    </row>
    <row r="50" spans="2:10" ht="13.5" thickBot="1" x14ac:dyDescent="0.25">
      <c r="B50" s="3" t="s">
        <v>10</v>
      </c>
      <c r="C50" s="4">
        <v>43812.416666666664</v>
      </c>
      <c r="D50" s="2">
        <v>410391</v>
      </c>
      <c r="E50" s="2">
        <v>271800</v>
      </c>
      <c r="F50" s="2">
        <v>0</v>
      </c>
      <c r="G50" s="2">
        <v>51090</v>
      </c>
      <c r="H50" s="5">
        <v>0</v>
      </c>
      <c r="I50" s="6">
        <f>+E50+F50+G50+D50</f>
        <v>733281</v>
      </c>
      <c r="J50" s="5">
        <v>0</v>
      </c>
    </row>
    <row r="51" spans="2:10" ht="13.5" thickBot="1" x14ac:dyDescent="0.25">
      <c r="B51" s="14"/>
      <c r="D51" s="14"/>
      <c r="E51" s="14"/>
      <c r="F51" s="14"/>
      <c r="G51" s="14"/>
      <c r="H51" s="14"/>
      <c r="I51" s="14"/>
      <c r="J51" s="14"/>
    </row>
    <row r="52" spans="2:10" ht="13.5" thickBot="1" x14ac:dyDescent="0.25">
      <c r="B52" s="3" t="s">
        <v>10</v>
      </c>
      <c r="C52" s="4">
        <v>43810.541666666664</v>
      </c>
      <c r="D52" s="2">
        <v>434690</v>
      </c>
      <c r="E52" s="2">
        <v>0</v>
      </c>
      <c r="F52" s="2">
        <v>0</v>
      </c>
      <c r="G52" s="2">
        <v>376500</v>
      </c>
      <c r="H52" s="5">
        <v>0</v>
      </c>
      <c r="I52" s="6">
        <f>D52+E52+F52+G52+H52</f>
        <v>811190</v>
      </c>
      <c r="J52" s="5">
        <f t="shared" ref="J52:J53" si="6">I52-I55</f>
        <v>100389</v>
      </c>
    </row>
    <row r="53" spans="2:10" ht="13.5" thickBot="1" x14ac:dyDescent="0.25">
      <c r="B53" s="3" t="s">
        <v>9</v>
      </c>
      <c r="C53" s="4">
        <v>43810.541666666664</v>
      </c>
      <c r="D53" s="2">
        <v>512252</v>
      </c>
      <c r="E53" s="2">
        <v>0</v>
      </c>
      <c r="F53" s="2">
        <v>0</v>
      </c>
      <c r="G53" s="2">
        <v>331090</v>
      </c>
      <c r="H53" s="5">
        <v>0</v>
      </c>
      <c r="I53" s="6">
        <f>+E53+F53+G53+D53</f>
        <v>843342</v>
      </c>
      <c r="J53" s="5">
        <f t="shared" si="6"/>
        <v>70127</v>
      </c>
    </row>
    <row r="54" spans="2:10" ht="13.5" thickBot="1" x14ac:dyDescent="0.25">
      <c r="B54" s="7"/>
      <c r="D54" s="8"/>
      <c r="E54" s="9"/>
      <c r="F54" s="8"/>
      <c r="G54" s="8"/>
      <c r="H54" s="9"/>
      <c r="I54" s="10"/>
      <c r="J54" s="9"/>
    </row>
    <row r="55" spans="2:10" ht="13.5" thickBot="1" x14ac:dyDescent="0.25">
      <c r="B55" s="3" t="s">
        <v>10</v>
      </c>
      <c r="C55" s="4">
        <v>43810.541666666664</v>
      </c>
      <c r="D55" s="2">
        <v>260801</v>
      </c>
      <c r="E55" s="2">
        <v>250000</v>
      </c>
      <c r="F55" s="2">
        <v>0</v>
      </c>
      <c r="G55" s="2">
        <v>200000</v>
      </c>
      <c r="H55" s="5">
        <v>0</v>
      </c>
      <c r="I55" s="6">
        <f>D55+E55+F55+G55+H55</f>
        <v>710801</v>
      </c>
      <c r="J55" s="5">
        <v>0</v>
      </c>
    </row>
    <row r="56" spans="2:10" ht="13.5" thickBot="1" x14ac:dyDescent="0.25">
      <c r="B56" s="3" t="s">
        <v>9</v>
      </c>
      <c r="C56" s="4">
        <v>43810.541666666664</v>
      </c>
      <c r="D56" s="2">
        <v>324069</v>
      </c>
      <c r="E56" s="2">
        <v>249000</v>
      </c>
      <c r="F56" s="2">
        <v>0</v>
      </c>
      <c r="G56" s="2">
        <v>200146</v>
      </c>
      <c r="H56" s="5">
        <v>0</v>
      </c>
      <c r="I56" s="6">
        <f>+E56+F56+G56+D56</f>
        <v>773215</v>
      </c>
      <c r="J56" s="5">
        <v>0</v>
      </c>
    </row>
    <row r="57" spans="2:10" ht="13.5" thickBot="1" x14ac:dyDescent="0.25">
      <c r="B57" s="14"/>
      <c r="D57" s="14"/>
      <c r="E57" s="14"/>
      <c r="F57" s="14"/>
      <c r="G57" s="14"/>
      <c r="H57" s="14"/>
      <c r="I57" s="14"/>
      <c r="J57" s="14"/>
    </row>
    <row r="58" spans="2:10" ht="13.5" thickBot="1" x14ac:dyDescent="0.25">
      <c r="B58" s="3" t="s">
        <v>11</v>
      </c>
      <c r="C58" s="4">
        <v>43809.416666666664</v>
      </c>
      <c r="D58" s="2">
        <v>0</v>
      </c>
      <c r="E58" s="2">
        <v>694500</v>
      </c>
      <c r="F58" s="2">
        <v>0</v>
      </c>
      <c r="G58" s="2">
        <v>0</v>
      </c>
      <c r="H58" s="5">
        <v>0</v>
      </c>
      <c r="I58" s="6">
        <f>D58+E58+F58+G58+H58</f>
        <v>694500</v>
      </c>
      <c r="J58" s="5">
        <f t="shared" ref="J58:J59" si="7">I58-I61</f>
        <v>107617</v>
      </c>
    </row>
    <row r="59" spans="2:10" ht="13.5" thickBot="1" x14ac:dyDescent="0.25">
      <c r="B59" s="3" t="s">
        <v>10</v>
      </c>
      <c r="C59" s="4">
        <v>43809.416666666664</v>
      </c>
      <c r="D59" s="2">
        <v>686995</v>
      </c>
      <c r="E59" s="2">
        <v>188195</v>
      </c>
      <c r="F59" s="2">
        <v>0</v>
      </c>
      <c r="G59" s="2">
        <v>59146</v>
      </c>
      <c r="H59" s="5">
        <v>0</v>
      </c>
      <c r="I59" s="6">
        <f>+E59+F59+G59+D59</f>
        <v>934336</v>
      </c>
      <c r="J59" s="5">
        <f t="shared" si="7"/>
        <v>94096</v>
      </c>
    </row>
    <row r="60" spans="2:10" ht="13.5" thickBot="1" x14ac:dyDescent="0.25">
      <c r="B60" s="7"/>
      <c r="D60" s="8"/>
      <c r="E60" s="9"/>
      <c r="F60" s="8"/>
      <c r="G60" s="8"/>
      <c r="H60" s="9"/>
      <c r="I60" s="10"/>
      <c r="J60" s="9"/>
    </row>
    <row r="61" spans="2:10" ht="13.5" thickBot="1" x14ac:dyDescent="0.25">
      <c r="B61" s="3" t="s">
        <v>11</v>
      </c>
      <c r="C61" s="4">
        <v>43809.416666666664</v>
      </c>
      <c r="D61" s="2">
        <v>134637</v>
      </c>
      <c r="E61" s="2">
        <v>252246</v>
      </c>
      <c r="F61" s="2">
        <v>0</v>
      </c>
      <c r="G61" s="2">
        <v>200000</v>
      </c>
      <c r="H61" s="5">
        <v>0</v>
      </c>
      <c r="I61" s="6">
        <f>D61+E61+F61+G61+H61</f>
        <v>586883</v>
      </c>
      <c r="J61" s="5">
        <v>0</v>
      </c>
    </row>
    <row r="62" spans="2:10" ht="13.5" thickBot="1" x14ac:dyDescent="0.25">
      <c r="B62" s="3" t="s">
        <v>10</v>
      </c>
      <c r="C62" s="4">
        <v>43809.416666666664</v>
      </c>
      <c r="D62" s="2">
        <v>460486</v>
      </c>
      <c r="E62" s="2">
        <v>179754</v>
      </c>
      <c r="F62" s="2">
        <v>0</v>
      </c>
      <c r="G62" s="2">
        <v>200000</v>
      </c>
      <c r="H62" s="5">
        <v>0</v>
      </c>
      <c r="I62" s="6">
        <f>+E62+F62+G62+D62</f>
        <v>840240</v>
      </c>
      <c r="J62" s="5">
        <v>0</v>
      </c>
    </row>
    <row r="63" spans="2:10" ht="13.5" thickBot="1" x14ac:dyDescent="0.25">
      <c r="B63" s="14"/>
      <c r="D63" s="14"/>
      <c r="E63" s="14"/>
      <c r="F63" s="14"/>
      <c r="G63" s="14"/>
      <c r="H63" s="14"/>
      <c r="I63" s="14"/>
      <c r="J63" s="14"/>
    </row>
    <row r="64" spans="2:10" ht="13.5" thickBot="1" x14ac:dyDescent="0.25">
      <c r="B64" s="3" t="s">
        <v>9</v>
      </c>
      <c r="C64" s="4">
        <v>43806.416666666664</v>
      </c>
      <c r="D64" s="2">
        <v>541618</v>
      </c>
      <c r="E64" s="2">
        <v>513795</v>
      </c>
      <c r="F64" s="2">
        <v>0</v>
      </c>
      <c r="G64" s="2">
        <v>342535</v>
      </c>
      <c r="H64" s="5">
        <v>0</v>
      </c>
      <c r="I64" s="6">
        <f>D64+E64+F64+G64+H64</f>
        <v>1397948</v>
      </c>
      <c r="J64" s="5">
        <f t="shared" ref="J64:J65" si="8">I64-I67</f>
        <v>105903</v>
      </c>
    </row>
    <row r="65" spans="2:10" ht="13.5" thickBot="1" x14ac:dyDescent="0.25">
      <c r="B65" s="3" t="s">
        <v>10</v>
      </c>
      <c r="C65" s="4">
        <v>43806.416666666664</v>
      </c>
      <c r="D65" s="2">
        <v>563890</v>
      </c>
      <c r="E65" s="2">
        <v>0</v>
      </c>
      <c r="F65" s="2">
        <v>0</v>
      </c>
      <c r="G65" s="2">
        <v>721327</v>
      </c>
      <c r="H65" s="5">
        <v>0</v>
      </c>
      <c r="I65" s="6">
        <f>+E65+F65+G65+D65</f>
        <v>1285217</v>
      </c>
      <c r="J65" s="5">
        <f t="shared" si="8"/>
        <v>82588</v>
      </c>
    </row>
    <row r="66" spans="2:10" ht="13.5" thickBot="1" x14ac:dyDescent="0.25">
      <c r="B66" s="14"/>
      <c r="D66" s="14"/>
      <c r="E66" s="14"/>
      <c r="F66" s="14"/>
      <c r="G66" s="14"/>
      <c r="H66" s="14"/>
      <c r="I66" s="14"/>
      <c r="J66" s="14"/>
    </row>
    <row r="67" spans="2:10" ht="13.5" thickBot="1" x14ac:dyDescent="0.25">
      <c r="B67" s="3" t="s">
        <v>9</v>
      </c>
      <c r="C67" s="4">
        <v>43806.416666666664</v>
      </c>
      <c r="D67" s="2">
        <v>585000</v>
      </c>
      <c r="E67" s="2">
        <v>507045</v>
      </c>
      <c r="F67" s="2">
        <v>0</v>
      </c>
      <c r="G67" s="2">
        <v>200000</v>
      </c>
      <c r="H67" s="5">
        <v>0</v>
      </c>
      <c r="I67" s="6">
        <f>D67+E67+F67+G67</f>
        <v>1292045</v>
      </c>
      <c r="J67" s="5">
        <f t="shared" ref="J67:J68" si="9">I67-I70</f>
        <v>41250</v>
      </c>
    </row>
    <row r="68" spans="2:10" ht="13.5" thickBot="1" x14ac:dyDescent="0.25">
      <c r="B68" s="3" t="s">
        <v>10</v>
      </c>
      <c r="C68" s="4">
        <v>43806.416666666664</v>
      </c>
      <c r="D68" s="2">
        <v>502500</v>
      </c>
      <c r="E68" s="2">
        <v>450000</v>
      </c>
      <c r="F68" s="2">
        <v>0</v>
      </c>
      <c r="G68" s="2">
        <v>250129</v>
      </c>
      <c r="H68" s="5">
        <v>0</v>
      </c>
      <c r="I68" s="6">
        <f>+E68+F68+G68+D68</f>
        <v>1202629</v>
      </c>
      <c r="J68" s="5">
        <f t="shared" si="9"/>
        <v>-41250</v>
      </c>
    </row>
    <row r="69" spans="2:10" ht="13.5" thickBot="1" x14ac:dyDescent="0.25">
      <c r="B69" s="7"/>
      <c r="D69" s="8"/>
      <c r="E69" s="9"/>
      <c r="F69" s="8"/>
      <c r="G69" s="8"/>
      <c r="H69" s="9"/>
      <c r="I69" s="10"/>
      <c r="J69" s="9"/>
    </row>
    <row r="70" spans="2:10" ht="13.5" thickBot="1" x14ac:dyDescent="0.25">
      <c r="B70" s="3" t="s">
        <v>9</v>
      </c>
      <c r="C70" s="4">
        <v>43806.416666666664</v>
      </c>
      <c r="D70" s="2">
        <v>543750</v>
      </c>
      <c r="E70" s="2">
        <v>507045</v>
      </c>
      <c r="F70" s="2">
        <v>0</v>
      </c>
      <c r="G70" s="2">
        <v>200000</v>
      </c>
      <c r="H70" s="5">
        <v>0</v>
      </c>
      <c r="I70" s="6">
        <f>D70+E70+F70+G70</f>
        <v>1250795</v>
      </c>
      <c r="J70" s="5">
        <v>0</v>
      </c>
    </row>
    <row r="71" spans="2:10" ht="13.5" thickBot="1" x14ac:dyDescent="0.25">
      <c r="B71" s="3" t="s">
        <v>10</v>
      </c>
      <c r="C71" s="4">
        <v>43806.416666666664</v>
      </c>
      <c r="D71" s="2">
        <v>543750</v>
      </c>
      <c r="E71" s="2">
        <v>450000</v>
      </c>
      <c r="F71" s="2">
        <v>0</v>
      </c>
      <c r="G71" s="2">
        <v>250129</v>
      </c>
      <c r="H71" s="5">
        <v>0</v>
      </c>
      <c r="I71" s="6">
        <f>+E71+F71+G71+D71</f>
        <v>1243879</v>
      </c>
      <c r="J71" s="5">
        <v>0</v>
      </c>
    </row>
    <row r="72" spans="2:10" ht="13.5" thickBot="1" x14ac:dyDescent="0.25">
      <c r="B72" s="14"/>
      <c r="D72" s="14"/>
      <c r="E72" s="14"/>
      <c r="F72" s="14"/>
      <c r="G72" s="14"/>
      <c r="H72" s="14"/>
      <c r="I72" s="14"/>
      <c r="J72" s="14"/>
    </row>
    <row r="73" spans="2:10" ht="13.5" thickBot="1" x14ac:dyDescent="0.25">
      <c r="B73" s="3" t="s">
        <v>9</v>
      </c>
      <c r="C73" s="4">
        <v>43805.375</v>
      </c>
      <c r="D73" s="2">
        <v>1717728</v>
      </c>
      <c r="E73" s="2">
        <v>350494</v>
      </c>
      <c r="F73" s="2">
        <v>0</v>
      </c>
      <c r="G73" s="2">
        <v>400</v>
      </c>
      <c r="H73" s="5">
        <v>0</v>
      </c>
      <c r="I73" s="6">
        <f>+E73+F73+G73+D73</f>
        <v>2068622</v>
      </c>
      <c r="J73" s="5">
        <f>I73-I75</f>
        <v>275172</v>
      </c>
    </row>
    <row r="74" spans="2:10" ht="13.5" thickBot="1" x14ac:dyDescent="0.25">
      <c r="B74" s="7"/>
      <c r="D74" s="8"/>
      <c r="E74" s="9"/>
      <c r="F74" s="8"/>
      <c r="G74" s="8"/>
      <c r="H74" s="9"/>
      <c r="I74" s="10"/>
      <c r="J74" s="9"/>
    </row>
    <row r="75" spans="2:10" ht="13.5" thickBot="1" x14ac:dyDescent="0.25">
      <c r="B75" s="3" t="s">
        <v>9</v>
      </c>
      <c r="C75" s="4">
        <v>43805.375</v>
      </c>
      <c r="D75" s="2">
        <v>942931</v>
      </c>
      <c r="E75" s="2">
        <v>850119</v>
      </c>
      <c r="F75" s="2">
        <v>0</v>
      </c>
      <c r="G75" s="2">
        <v>400</v>
      </c>
      <c r="H75" s="5">
        <v>0</v>
      </c>
      <c r="I75" s="6">
        <f>+E75+F75+G75+D75</f>
        <v>1793450</v>
      </c>
      <c r="J75" s="5">
        <v>0</v>
      </c>
    </row>
    <row r="76" spans="2:10" ht="13.5" thickBot="1" x14ac:dyDescent="0.25">
      <c r="B76" s="14"/>
      <c r="D76" s="14"/>
      <c r="E76" s="14"/>
      <c r="F76" s="14"/>
      <c r="G76" s="14"/>
      <c r="H76" s="14"/>
      <c r="I76" s="14"/>
      <c r="J76" s="14"/>
    </row>
    <row r="77" spans="2:10" ht="13.5" thickBot="1" x14ac:dyDescent="0.25">
      <c r="B77" s="3" t="s">
        <v>11</v>
      </c>
      <c r="C77" s="4">
        <v>43805.375</v>
      </c>
      <c r="D77" s="2">
        <v>826500</v>
      </c>
      <c r="E77" s="2">
        <v>503684</v>
      </c>
      <c r="F77" s="2">
        <v>0</v>
      </c>
      <c r="G77" s="2">
        <v>0</v>
      </c>
      <c r="H77" s="5">
        <v>0</v>
      </c>
      <c r="I77" s="6">
        <f>D77+E77+F77+G77</f>
        <v>1330184</v>
      </c>
      <c r="J77" s="5">
        <f t="shared" ref="J77:J78" si="10">I77-I80</f>
        <v>-28375</v>
      </c>
    </row>
    <row r="78" spans="2:10" ht="13.5" thickBot="1" x14ac:dyDescent="0.25">
      <c r="B78" s="3" t="s">
        <v>10</v>
      </c>
      <c r="C78" s="4">
        <v>43805.375</v>
      </c>
      <c r="D78" s="2">
        <v>142245</v>
      </c>
      <c r="E78" s="2">
        <v>850119</v>
      </c>
      <c r="F78" s="2">
        <v>0</v>
      </c>
      <c r="G78" s="2">
        <v>400</v>
      </c>
      <c r="H78" s="5">
        <v>0</v>
      </c>
      <c r="I78" s="6">
        <f>+E78+F78+G78+D78</f>
        <v>992764</v>
      </c>
      <c r="J78" s="5">
        <f t="shared" si="10"/>
        <v>145850</v>
      </c>
    </row>
    <row r="79" spans="2:10" ht="13.5" thickBot="1" x14ac:dyDescent="0.25">
      <c r="B79" s="7"/>
      <c r="D79" s="8"/>
      <c r="E79" s="9"/>
      <c r="F79" s="8"/>
      <c r="G79" s="8"/>
      <c r="H79" s="9"/>
      <c r="I79" s="10"/>
      <c r="J79" s="9"/>
    </row>
    <row r="80" spans="2:10" ht="13.5" thickBot="1" x14ac:dyDescent="0.25">
      <c r="B80" s="3" t="s">
        <v>11</v>
      </c>
      <c r="C80" s="4">
        <v>43805.375</v>
      </c>
      <c r="D80" s="2">
        <v>755246</v>
      </c>
      <c r="E80" s="2">
        <v>503684</v>
      </c>
      <c r="F80" s="2">
        <v>0</v>
      </c>
      <c r="G80" s="2">
        <v>99629</v>
      </c>
      <c r="H80" s="5">
        <v>0</v>
      </c>
      <c r="I80" s="6">
        <f>D80+E80+F80+G80</f>
        <v>1358559</v>
      </c>
      <c r="J80" s="5">
        <v>0</v>
      </c>
    </row>
    <row r="81" spans="2:10" ht="13.5" thickBot="1" x14ac:dyDescent="0.25">
      <c r="B81" s="3" t="s">
        <v>10</v>
      </c>
      <c r="C81" s="4">
        <v>43805.375</v>
      </c>
      <c r="D81" s="2">
        <v>259695</v>
      </c>
      <c r="E81" s="2">
        <v>532219</v>
      </c>
      <c r="F81" s="2">
        <v>0</v>
      </c>
      <c r="G81" s="2">
        <v>55000</v>
      </c>
      <c r="H81" s="5">
        <v>0</v>
      </c>
      <c r="I81" s="6">
        <f>+E81+F81+G81+D81</f>
        <v>846914</v>
      </c>
      <c r="J81" s="5">
        <v>0</v>
      </c>
    </row>
    <row r="82" spans="2:10" ht="13.5" thickBot="1" x14ac:dyDescent="0.25">
      <c r="B82" s="14"/>
      <c r="D82" s="14"/>
      <c r="E82" s="14"/>
      <c r="F82" s="14"/>
      <c r="G82" s="14"/>
      <c r="H82" s="14"/>
      <c r="I82" s="14"/>
      <c r="J82" s="14"/>
    </row>
    <row r="83" spans="2:10" ht="13.5" thickBot="1" x14ac:dyDescent="0.25">
      <c r="B83" s="3" t="s">
        <v>11</v>
      </c>
      <c r="C83" s="4">
        <v>43804.75</v>
      </c>
      <c r="D83" s="2">
        <v>122496</v>
      </c>
      <c r="E83" s="2">
        <v>824684</v>
      </c>
      <c r="F83" s="2">
        <v>0</v>
      </c>
      <c r="G83" s="2">
        <v>153631</v>
      </c>
      <c r="H83" s="5">
        <v>0</v>
      </c>
      <c r="I83" s="6">
        <f>D83+E83+F83+G83</f>
        <v>1100811</v>
      </c>
      <c r="J83" s="5">
        <f t="shared" ref="J83:J84" si="11">I83-I86</f>
        <v>85373</v>
      </c>
    </row>
    <row r="84" spans="2:10" ht="13.5" thickBot="1" x14ac:dyDescent="0.25">
      <c r="B84" s="3" t="s">
        <v>10</v>
      </c>
      <c r="C84" s="4">
        <v>43804.75</v>
      </c>
      <c r="D84" s="2">
        <v>730800</v>
      </c>
      <c r="E84" s="2">
        <v>147219</v>
      </c>
      <c r="F84" s="2">
        <v>0</v>
      </c>
      <c r="G84" s="2">
        <v>182200</v>
      </c>
      <c r="H84" s="5">
        <v>0</v>
      </c>
      <c r="I84" s="6">
        <f>+E84+F84+G84+D84</f>
        <v>1060219</v>
      </c>
      <c r="J84" s="5">
        <f t="shared" si="11"/>
        <v>0</v>
      </c>
    </row>
    <row r="85" spans="2:10" ht="13.5" thickBot="1" x14ac:dyDescent="0.25">
      <c r="B85" s="7"/>
      <c r="D85" s="8"/>
      <c r="E85" s="9"/>
      <c r="F85" s="8"/>
      <c r="G85" s="8"/>
      <c r="H85" s="9"/>
      <c r="I85" s="10"/>
      <c r="J85" s="9"/>
    </row>
    <row r="86" spans="2:10" ht="13.5" thickBot="1" x14ac:dyDescent="0.25">
      <c r="B86" s="3" t="s">
        <v>9</v>
      </c>
      <c r="C86" s="4">
        <v>43804.583333333336</v>
      </c>
      <c r="D86" s="2">
        <v>526306</v>
      </c>
      <c r="E86" s="2">
        <v>338320</v>
      </c>
      <c r="F86" s="2">
        <v>0</v>
      </c>
      <c r="G86" s="2">
        <v>150812</v>
      </c>
      <c r="H86" s="5">
        <v>0</v>
      </c>
      <c r="I86" s="6">
        <f>D86+E86+F86+G86</f>
        <v>1015438</v>
      </c>
      <c r="J86" s="5">
        <f t="shared" ref="J86:J87" si="12">I86-I89</f>
        <v>85427</v>
      </c>
    </row>
    <row r="87" spans="2:10" ht="13.5" thickBot="1" x14ac:dyDescent="0.25">
      <c r="B87" s="3" t="s">
        <v>10</v>
      </c>
      <c r="C87" s="4">
        <v>43804.583333333336</v>
      </c>
      <c r="D87" s="2">
        <v>730800</v>
      </c>
      <c r="E87" s="2">
        <v>147219</v>
      </c>
      <c r="F87" s="2">
        <v>0</v>
      </c>
      <c r="G87" s="2">
        <v>182200</v>
      </c>
      <c r="H87" s="5">
        <v>0</v>
      </c>
      <c r="I87" s="6">
        <f>+E87+F87+G87+D87</f>
        <v>1060219</v>
      </c>
      <c r="J87" s="5">
        <f t="shared" si="12"/>
        <v>109222</v>
      </c>
    </row>
    <row r="88" spans="2:10" ht="13.5" thickBot="1" x14ac:dyDescent="0.25">
      <c r="B88" s="7"/>
      <c r="D88" s="8"/>
      <c r="E88" s="9"/>
      <c r="F88" s="8"/>
      <c r="G88" s="8"/>
      <c r="H88" s="9"/>
      <c r="I88" s="10"/>
      <c r="J88" s="9"/>
    </row>
    <row r="89" spans="2:10" ht="13.5" thickBot="1" x14ac:dyDescent="0.25">
      <c r="B89" s="3" t="s">
        <v>9</v>
      </c>
      <c r="C89" s="4">
        <v>43804.416666666664</v>
      </c>
      <c r="D89" s="2">
        <v>366491</v>
      </c>
      <c r="E89" s="2">
        <v>413520</v>
      </c>
      <c r="F89" s="2">
        <v>0</v>
      </c>
      <c r="G89" s="2">
        <v>150000</v>
      </c>
      <c r="H89" s="5">
        <v>0</v>
      </c>
      <c r="I89" s="6">
        <f>D89+E89+F89+G89</f>
        <v>930011</v>
      </c>
      <c r="J89" s="5">
        <v>0</v>
      </c>
    </row>
    <row r="90" spans="2:10" ht="13.5" thickBot="1" x14ac:dyDescent="0.25">
      <c r="B90" s="3" t="s">
        <v>10</v>
      </c>
      <c r="C90" s="4">
        <v>43804.416666666664</v>
      </c>
      <c r="D90" s="2">
        <v>387628</v>
      </c>
      <c r="E90" s="2">
        <v>413369</v>
      </c>
      <c r="F90" s="2">
        <v>0</v>
      </c>
      <c r="G90" s="2">
        <v>150000</v>
      </c>
      <c r="H90" s="5">
        <v>0</v>
      </c>
      <c r="I90" s="6">
        <f>+E90+F90+G90+D90</f>
        <v>950997</v>
      </c>
      <c r="J90" s="5">
        <v>0</v>
      </c>
    </row>
    <row r="91" spans="2:10" ht="13.5" thickBot="1" x14ac:dyDescent="0.25">
      <c r="B91" s="14"/>
      <c r="D91" s="14"/>
      <c r="E91" s="14"/>
      <c r="F91" s="14"/>
      <c r="G91" s="14"/>
      <c r="H91" s="14"/>
      <c r="I91" s="14"/>
      <c r="J91" s="14"/>
    </row>
    <row r="92" spans="2:10" ht="13.5" thickBot="1" x14ac:dyDescent="0.25">
      <c r="B92" s="3" t="s">
        <v>9</v>
      </c>
      <c r="C92" s="4">
        <v>43803.583333333336</v>
      </c>
      <c r="D92" s="2">
        <v>0</v>
      </c>
      <c r="E92" s="2">
        <v>713520</v>
      </c>
      <c r="F92" s="2">
        <v>0</v>
      </c>
      <c r="G92" s="2">
        <v>101585</v>
      </c>
      <c r="H92" s="5">
        <v>0</v>
      </c>
      <c r="I92" s="6">
        <f>D92+E92+F92+G92</f>
        <v>815105</v>
      </c>
      <c r="J92" s="5">
        <f t="shared" ref="J92:J93" si="13">I92-I95</f>
        <v>171510</v>
      </c>
    </row>
    <row r="93" spans="2:10" ht="13.5" thickBot="1" x14ac:dyDescent="0.25">
      <c r="B93" s="3" t="s">
        <v>10</v>
      </c>
      <c r="C93" s="4">
        <v>43803.583333333336</v>
      </c>
      <c r="D93" s="2">
        <v>258781</v>
      </c>
      <c r="E93" s="2">
        <v>342369</v>
      </c>
      <c r="F93" s="2">
        <v>0</v>
      </c>
      <c r="G93" s="2">
        <v>335715</v>
      </c>
      <c r="H93" s="5">
        <v>0</v>
      </c>
      <c r="I93" s="6">
        <f>+E93+F93+G93+D93</f>
        <v>936865</v>
      </c>
      <c r="J93" s="5">
        <f t="shared" si="13"/>
        <v>43190</v>
      </c>
    </row>
    <row r="94" spans="2:10" ht="13.5" thickBot="1" x14ac:dyDescent="0.25">
      <c r="B94" s="7"/>
      <c r="D94" s="8"/>
      <c r="E94" s="9"/>
      <c r="F94" s="8"/>
      <c r="G94" s="8"/>
      <c r="H94" s="9"/>
      <c r="I94" s="10"/>
      <c r="J94" s="9"/>
    </row>
    <row r="95" spans="2:10" ht="13.5" thickBot="1" x14ac:dyDescent="0.25">
      <c r="B95" s="3" t="s">
        <v>9</v>
      </c>
      <c r="C95" s="4">
        <v>43803.416666666664</v>
      </c>
      <c r="D95" s="2">
        <v>295292</v>
      </c>
      <c r="E95" s="2">
        <v>146620</v>
      </c>
      <c r="F95" s="2">
        <v>0</v>
      </c>
      <c r="G95" s="2">
        <v>201683</v>
      </c>
      <c r="H95" s="5">
        <v>0</v>
      </c>
      <c r="I95" s="6">
        <f>D95+E95+F95+G95</f>
        <v>643595</v>
      </c>
      <c r="J95" s="5">
        <v>0</v>
      </c>
    </row>
    <row r="96" spans="2:10" ht="13.5" thickBot="1" x14ac:dyDescent="0.25">
      <c r="B96" s="3" t="s">
        <v>10</v>
      </c>
      <c r="C96" s="4">
        <v>43803.416666666664</v>
      </c>
      <c r="D96" s="2">
        <v>102844</v>
      </c>
      <c r="E96" s="2">
        <v>467463</v>
      </c>
      <c r="F96" s="2">
        <v>0</v>
      </c>
      <c r="G96" s="2">
        <v>323368</v>
      </c>
      <c r="H96" s="5">
        <v>0</v>
      </c>
      <c r="I96" s="6">
        <f>+E96+F96+G96+D96</f>
        <v>893675</v>
      </c>
      <c r="J96" s="5">
        <v>0</v>
      </c>
    </row>
    <row r="97" spans="2:10" ht="13.5" thickBot="1" x14ac:dyDescent="0.25">
      <c r="B97" s="14"/>
      <c r="D97" s="14"/>
      <c r="E97" s="14"/>
      <c r="F97" s="14"/>
      <c r="G97" s="14"/>
      <c r="H97" s="14"/>
      <c r="I97" s="14"/>
      <c r="J97" s="14"/>
    </row>
    <row r="98" spans="2:10" ht="13.5" thickBot="1" x14ac:dyDescent="0.25">
      <c r="B98" s="3" t="s">
        <v>10</v>
      </c>
      <c r="C98" s="4">
        <v>43802.583333333336</v>
      </c>
      <c r="D98" s="2">
        <v>74428</v>
      </c>
      <c r="E98" s="2">
        <v>400260</v>
      </c>
      <c r="F98" s="2">
        <v>0</v>
      </c>
      <c r="G98" s="2">
        <v>343368</v>
      </c>
      <c r="H98" s="5">
        <v>0</v>
      </c>
      <c r="I98" s="6">
        <f>+E98+F98+G98+D98</f>
        <v>818056</v>
      </c>
      <c r="J98" s="5">
        <f t="shared" ref="J98:J99" si="14">I98-I101</f>
        <v>128076</v>
      </c>
    </row>
    <row r="99" spans="2:10" ht="13.5" thickBot="1" x14ac:dyDescent="0.25">
      <c r="B99" s="3" t="s">
        <v>11</v>
      </c>
      <c r="C99" s="4">
        <v>43802.583333333336</v>
      </c>
      <c r="D99" s="2">
        <v>3915</v>
      </c>
      <c r="E99" s="2">
        <v>513820</v>
      </c>
      <c r="F99" s="2">
        <v>0</v>
      </c>
      <c r="G99" s="2">
        <v>201683</v>
      </c>
      <c r="H99" s="5">
        <v>0</v>
      </c>
      <c r="I99" s="6">
        <f>D99+E99+F99+G99</f>
        <v>719418</v>
      </c>
      <c r="J99" s="5">
        <f t="shared" si="14"/>
        <v>24238</v>
      </c>
    </row>
    <row r="100" spans="2:10" ht="13.5" thickBot="1" x14ac:dyDescent="0.25">
      <c r="B100" s="7"/>
      <c r="D100" s="8"/>
      <c r="E100" s="9"/>
      <c r="F100" s="8"/>
      <c r="G100" s="8"/>
      <c r="H100" s="9"/>
      <c r="I100" s="10"/>
      <c r="J100" s="9"/>
    </row>
    <row r="101" spans="2:10" ht="13.5" thickBot="1" x14ac:dyDescent="0.25">
      <c r="B101" s="3" t="s">
        <v>10</v>
      </c>
      <c r="C101" s="4">
        <v>43802.583333333336</v>
      </c>
      <c r="D101" s="2">
        <v>289492</v>
      </c>
      <c r="E101" s="2">
        <v>200000</v>
      </c>
      <c r="F101" s="2">
        <v>0</v>
      </c>
      <c r="G101" s="2">
        <v>200488</v>
      </c>
      <c r="H101" s="5">
        <v>0</v>
      </c>
      <c r="I101" s="6">
        <f>+E101+F101+G101+D101</f>
        <v>689980</v>
      </c>
      <c r="J101" s="5">
        <f t="shared" ref="J101:J102" si="15">I101-I105</f>
        <v>-318507</v>
      </c>
    </row>
    <row r="102" spans="2:10" ht="13.5" thickBot="1" x14ac:dyDescent="0.25">
      <c r="B102" s="3" t="s">
        <v>11</v>
      </c>
      <c r="C102" s="4">
        <v>43802.583333333336</v>
      </c>
      <c r="D102" s="2">
        <v>294060</v>
      </c>
      <c r="E102" s="2">
        <v>201120</v>
      </c>
      <c r="F102" s="2">
        <v>0</v>
      </c>
      <c r="G102" s="2">
        <v>200000</v>
      </c>
      <c r="H102" s="5">
        <v>0</v>
      </c>
      <c r="I102" s="6">
        <f>D102+E102+F102+G102</f>
        <v>695180</v>
      </c>
      <c r="J102" s="5">
        <f t="shared" si="15"/>
        <v>52393</v>
      </c>
    </row>
    <row r="103" spans="2:10" ht="13.5" thickBot="1" x14ac:dyDescent="0.25">
      <c r="B103" s="14"/>
      <c r="D103" s="14"/>
      <c r="E103" s="14"/>
      <c r="F103" s="14"/>
      <c r="G103" s="14"/>
      <c r="H103" s="14"/>
      <c r="I103" s="14"/>
      <c r="J103" s="14"/>
    </row>
    <row r="104" spans="2:10" ht="13.5" thickBot="1" x14ac:dyDescent="0.25">
      <c r="B104" s="3" t="s">
        <v>9</v>
      </c>
      <c r="C104" s="4">
        <v>43799.583333333336</v>
      </c>
      <c r="D104" s="2">
        <v>2762</v>
      </c>
      <c r="E104" s="2">
        <v>580100</v>
      </c>
      <c r="F104" s="2">
        <v>0</v>
      </c>
      <c r="G104" s="2">
        <v>127960</v>
      </c>
      <c r="H104" s="5">
        <v>0</v>
      </c>
      <c r="I104" s="6">
        <f>D104+E104+F104+G104</f>
        <v>710822</v>
      </c>
      <c r="J104" s="5">
        <f t="shared" ref="J104:J106" si="16">I104-I108</f>
        <v>104580</v>
      </c>
    </row>
    <row r="105" spans="2:10" ht="13.5" thickBot="1" x14ac:dyDescent="0.25">
      <c r="B105" s="3" t="s">
        <v>10</v>
      </c>
      <c r="C105" s="4">
        <v>43799.583333333336</v>
      </c>
      <c r="D105" s="2">
        <v>1530</v>
      </c>
      <c r="E105" s="2">
        <v>374969</v>
      </c>
      <c r="F105" s="2">
        <v>0</v>
      </c>
      <c r="G105" s="2">
        <v>631988</v>
      </c>
      <c r="H105" s="5">
        <v>0</v>
      </c>
      <c r="I105" s="6">
        <f>+E105+F105+G105+D105</f>
        <v>1008487</v>
      </c>
      <c r="J105" s="5">
        <f t="shared" si="16"/>
        <v>102239</v>
      </c>
    </row>
    <row r="106" spans="2:10" ht="13.5" thickBot="1" x14ac:dyDescent="0.25">
      <c r="B106" s="3" t="s">
        <v>11</v>
      </c>
      <c r="C106" s="4">
        <v>43799.583333333336</v>
      </c>
      <c r="D106" s="2">
        <v>7225</v>
      </c>
      <c r="E106" s="2">
        <v>608820</v>
      </c>
      <c r="F106" s="2">
        <v>0</v>
      </c>
      <c r="G106" s="2">
        <v>26742</v>
      </c>
      <c r="H106" s="5">
        <v>0</v>
      </c>
      <c r="I106" s="6">
        <f>D106+E106+F106+G106</f>
        <v>642787</v>
      </c>
      <c r="J106" s="5">
        <f t="shared" si="16"/>
        <v>99840</v>
      </c>
    </row>
    <row r="107" spans="2:10" ht="13.5" thickBot="1" x14ac:dyDescent="0.25">
      <c r="B107" s="7"/>
      <c r="D107" s="8"/>
      <c r="E107" s="9"/>
      <c r="F107" s="8"/>
      <c r="G107" s="8"/>
      <c r="H107" s="9"/>
      <c r="I107" s="10"/>
      <c r="J107" s="9"/>
    </row>
    <row r="108" spans="2:10" ht="13.5" thickBot="1" x14ac:dyDescent="0.25">
      <c r="B108" s="3" t="s">
        <v>9</v>
      </c>
      <c r="C108" s="4">
        <v>43799.458333333336</v>
      </c>
      <c r="D108" s="2">
        <v>218747</v>
      </c>
      <c r="E108" s="2">
        <v>215725</v>
      </c>
      <c r="F108" s="2">
        <v>0</v>
      </c>
      <c r="G108" s="2">
        <v>171770</v>
      </c>
      <c r="H108" s="5">
        <v>0</v>
      </c>
      <c r="I108" s="6">
        <f t="shared" ref="I108:I110" si="17">D108+E108+F108+G108</f>
        <v>606242</v>
      </c>
      <c r="J108" s="5">
        <v>0</v>
      </c>
    </row>
    <row r="109" spans="2:10" ht="13.5" thickBot="1" x14ac:dyDescent="0.25">
      <c r="B109" s="3" t="s">
        <v>10</v>
      </c>
      <c r="C109" s="4">
        <v>43799.458333333336</v>
      </c>
      <c r="D109" s="2">
        <v>218747</v>
      </c>
      <c r="E109" s="2">
        <v>316592</v>
      </c>
      <c r="F109" s="2">
        <v>0</v>
      </c>
      <c r="G109" s="2">
        <v>370909</v>
      </c>
      <c r="H109" s="5">
        <v>0</v>
      </c>
      <c r="I109" s="6">
        <f t="shared" si="17"/>
        <v>906248</v>
      </c>
      <c r="J109" s="5">
        <v>0</v>
      </c>
    </row>
    <row r="110" spans="2:10" ht="13.5" thickBot="1" x14ac:dyDescent="0.25">
      <c r="B110" s="3" t="s">
        <v>11</v>
      </c>
      <c r="C110" s="4">
        <v>43799.458333333336</v>
      </c>
      <c r="D110" s="2">
        <v>26860</v>
      </c>
      <c r="E110" s="2">
        <v>145968</v>
      </c>
      <c r="F110" s="2">
        <v>0</v>
      </c>
      <c r="G110" s="2">
        <v>370119</v>
      </c>
      <c r="H110" s="5">
        <v>0</v>
      </c>
      <c r="I110" s="6">
        <f t="shared" si="17"/>
        <v>542947</v>
      </c>
      <c r="J110" s="5">
        <v>0</v>
      </c>
    </row>
    <row r="111" spans="2:10" ht="13.5" thickBot="1" x14ac:dyDescent="0.25">
      <c r="B111" s="14"/>
      <c r="D111" s="14"/>
      <c r="E111" s="14"/>
      <c r="F111" s="14"/>
      <c r="G111" s="14"/>
      <c r="H111" s="14"/>
      <c r="I111" s="14"/>
      <c r="J111" s="14"/>
    </row>
    <row r="112" spans="2:10" ht="13.5" thickBot="1" x14ac:dyDescent="0.25">
      <c r="B112" s="3" t="s">
        <v>10</v>
      </c>
      <c r="C112" s="4">
        <v>43798.708333333336</v>
      </c>
      <c r="D112" s="2">
        <v>469455</v>
      </c>
      <c r="E112" s="2">
        <v>0</v>
      </c>
      <c r="F112" s="2">
        <v>0</v>
      </c>
      <c r="G112" s="2">
        <v>405909</v>
      </c>
      <c r="H112" s="5">
        <v>0</v>
      </c>
      <c r="I112" s="6">
        <f t="shared" ref="I112:I113" si="18">D112+E112+F112+G112</f>
        <v>875364</v>
      </c>
      <c r="J112" s="5">
        <f t="shared" ref="J112:J113" si="19">I112-I115</f>
        <v>109101</v>
      </c>
    </row>
    <row r="113" spans="2:10" ht="13.5" thickBot="1" x14ac:dyDescent="0.25">
      <c r="B113" s="3" t="s">
        <v>11</v>
      </c>
      <c r="C113" s="4">
        <v>43798.708333333336</v>
      </c>
      <c r="D113" s="2">
        <v>256062</v>
      </c>
      <c r="E113" s="2">
        <v>182000</v>
      </c>
      <c r="F113" s="2">
        <v>0</v>
      </c>
      <c r="G113" s="2">
        <v>311013</v>
      </c>
      <c r="H113" s="5">
        <v>0</v>
      </c>
      <c r="I113" s="6">
        <f t="shared" si="18"/>
        <v>749075</v>
      </c>
      <c r="J113" s="5">
        <f t="shared" si="19"/>
        <v>-12088</v>
      </c>
    </row>
    <row r="114" spans="2:10" ht="13.5" thickBot="1" x14ac:dyDescent="0.25">
      <c r="B114" s="7"/>
      <c r="D114" s="8"/>
      <c r="E114" s="9"/>
      <c r="F114" s="8"/>
      <c r="G114" s="8"/>
      <c r="H114" s="9"/>
      <c r="I114" s="10"/>
      <c r="J114" s="9"/>
    </row>
    <row r="115" spans="2:10" ht="13.5" thickBot="1" x14ac:dyDescent="0.25">
      <c r="B115" s="3" t="s">
        <v>10</v>
      </c>
      <c r="C115" s="4">
        <v>43798.416666666664</v>
      </c>
      <c r="D115" s="2">
        <v>383775</v>
      </c>
      <c r="E115" s="2">
        <v>200000</v>
      </c>
      <c r="F115" s="2">
        <v>0</v>
      </c>
      <c r="G115" s="2">
        <v>182488</v>
      </c>
      <c r="H115" s="5">
        <v>0</v>
      </c>
      <c r="I115" s="6">
        <f t="shared" ref="I115:I116" si="20">D115+E115+F115+G115</f>
        <v>766263</v>
      </c>
      <c r="J115" s="5">
        <v>0</v>
      </c>
    </row>
    <row r="116" spans="2:10" ht="13.5" thickBot="1" x14ac:dyDescent="0.25">
      <c r="B116" s="3" t="s">
        <v>11</v>
      </c>
      <c r="C116" s="4">
        <v>43798.416666666664</v>
      </c>
      <c r="D116" s="2">
        <v>342847</v>
      </c>
      <c r="E116" s="2">
        <v>260734</v>
      </c>
      <c r="F116" s="2">
        <v>0</v>
      </c>
      <c r="G116" s="2">
        <v>157582</v>
      </c>
      <c r="H116" s="5">
        <v>0</v>
      </c>
      <c r="I116" s="6">
        <f t="shared" si="20"/>
        <v>761163</v>
      </c>
      <c r="J116" s="5">
        <v>0</v>
      </c>
    </row>
    <row r="117" spans="2:10" ht="13.5" thickBot="1" x14ac:dyDescent="0.25">
      <c r="B117" s="14"/>
      <c r="D117" s="14"/>
      <c r="E117" s="14"/>
      <c r="F117" s="14"/>
      <c r="G117" s="14"/>
      <c r="H117" s="14"/>
      <c r="I117" s="14"/>
      <c r="J117" s="14"/>
    </row>
    <row r="118" spans="2:10" ht="13.5" thickBot="1" x14ac:dyDescent="0.25">
      <c r="B118" s="3" t="s">
        <v>9</v>
      </c>
      <c r="C118" s="4">
        <v>43796.625</v>
      </c>
      <c r="D118" s="2">
        <v>275482</v>
      </c>
      <c r="E118" s="2">
        <v>461111</v>
      </c>
      <c r="F118" s="2">
        <v>0</v>
      </c>
      <c r="G118" s="2">
        <v>200000</v>
      </c>
      <c r="H118" s="5">
        <v>0</v>
      </c>
      <c r="I118" s="6">
        <f t="shared" ref="I118:I120" si="21">D118+E118+F118+G118</f>
        <v>936593</v>
      </c>
      <c r="J118" s="5">
        <v>0</v>
      </c>
    </row>
    <row r="119" spans="2:10" ht="13.5" thickBot="1" x14ac:dyDescent="0.25">
      <c r="B119" s="3" t="s">
        <v>10</v>
      </c>
      <c r="C119" s="4">
        <v>43796.625</v>
      </c>
      <c r="D119" s="2">
        <v>269875</v>
      </c>
      <c r="E119" s="2">
        <v>232076</v>
      </c>
      <c r="F119" s="2">
        <v>0</v>
      </c>
      <c r="G119" s="2">
        <v>200099</v>
      </c>
      <c r="H119" s="5">
        <v>0</v>
      </c>
      <c r="I119" s="6">
        <f t="shared" si="21"/>
        <v>702050</v>
      </c>
      <c r="J119" s="5">
        <v>0</v>
      </c>
    </row>
    <row r="120" spans="2:10" ht="13.5" thickBot="1" x14ac:dyDescent="0.25">
      <c r="B120" s="3" t="s">
        <v>11</v>
      </c>
      <c r="C120" s="4">
        <v>43796.625</v>
      </c>
      <c r="D120" s="2">
        <v>24624</v>
      </c>
      <c r="E120" s="2">
        <v>189623</v>
      </c>
      <c r="F120" s="2">
        <v>0</v>
      </c>
      <c r="G120" s="2">
        <v>0</v>
      </c>
      <c r="H120" s="5">
        <v>0</v>
      </c>
      <c r="I120" s="6">
        <f t="shared" si="21"/>
        <v>214247</v>
      </c>
      <c r="J120" s="5">
        <v>0</v>
      </c>
    </row>
    <row r="121" spans="2:10" ht="13.5" thickBot="1" x14ac:dyDescent="0.25">
      <c r="B121" s="7"/>
      <c r="D121" s="8"/>
      <c r="E121" s="9"/>
      <c r="F121" s="8"/>
      <c r="G121" s="8"/>
      <c r="H121" s="9"/>
      <c r="I121" s="10"/>
      <c r="J121" s="9"/>
    </row>
    <row r="122" spans="2:10" ht="13.5" thickBot="1" x14ac:dyDescent="0.25">
      <c r="B122" s="3" t="s">
        <v>9</v>
      </c>
      <c r="C122" s="4">
        <v>43796.625</v>
      </c>
      <c r="D122" s="2">
        <v>275482</v>
      </c>
      <c r="E122" s="2">
        <v>461111</v>
      </c>
      <c r="F122" s="2">
        <v>0</v>
      </c>
      <c r="G122" s="2">
        <v>200000</v>
      </c>
      <c r="H122" s="5">
        <v>0</v>
      </c>
      <c r="I122" s="6">
        <f t="shared" ref="I122:I124" si="22">D122+E122+F122+G122</f>
        <v>936593</v>
      </c>
      <c r="J122" s="5">
        <v>0</v>
      </c>
    </row>
    <row r="123" spans="2:10" ht="13.5" thickBot="1" x14ac:dyDescent="0.25">
      <c r="B123" s="3" t="s">
        <v>10</v>
      </c>
      <c r="C123" s="4">
        <v>43796.625</v>
      </c>
      <c r="D123" s="2">
        <v>269875</v>
      </c>
      <c r="E123" s="2">
        <v>232076</v>
      </c>
      <c r="F123" s="2">
        <v>0</v>
      </c>
      <c r="G123" s="2">
        <v>200099</v>
      </c>
      <c r="H123" s="5">
        <v>0</v>
      </c>
      <c r="I123" s="6">
        <f t="shared" si="22"/>
        <v>702050</v>
      </c>
      <c r="J123" s="5">
        <v>0</v>
      </c>
    </row>
    <row r="124" spans="2:10" ht="13.5" thickBot="1" x14ac:dyDescent="0.25">
      <c r="B124" s="3" t="s">
        <v>11</v>
      </c>
      <c r="C124" s="4">
        <v>43796.625</v>
      </c>
      <c r="D124" s="2">
        <v>24624</v>
      </c>
      <c r="E124" s="2">
        <v>189623</v>
      </c>
      <c r="F124" s="2">
        <v>0</v>
      </c>
      <c r="G124" s="2">
        <v>0</v>
      </c>
      <c r="H124" s="5">
        <v>0</v>
      </c>
      <c r="I124" s="6">
        <f t="shared" si="22"/>
        <v>214247</v>
      </c>
      <c r="J124" s="5">
        <v>0</v>
      </c>
    </row>
    <row r="125" spans="2:10" ht="13.5" thickBot="1" x14ac:dyDescent="0.25">
      <c r="B125" s="14"/>
      <c r="D125" s="14"/>
      <c r="E125" s="14"/>
      <c r="F125" s="14"/>
      <c r="G125" s="14"/>
      <c r="H125" s="14"/>
      <c r="I125" s="14"/>
      <c r="J125" s="14"/>
    </row>
    <row r="126" spans="2:10" ht="13.5" thickBot="1" x14ac:dyDescent="0.25">
      <c r="B126" s="3" t="s">
        <v>10</v>
      </c>
      <c r="C126" s="4">
        <v>43795.625</v>
      </c>
      <c r="D126" s="2">
        <v>14832</v>
      </c>
      <c r="E126" s="2">
        <v>755860</v>
      </c>
      <c r="F126" s="2">
        <v>0</v>
      </c>
      <c r="G126" s="2">
        <v>225250</v>
      </c>
      <c r="H126" s="5">
        <v>0</v>
      </c>
      <c r="I126" s="6">
        <f t="shared" ref="I126:I127" si="23">D126+E126+F126+G126</f>
        <v>995942</v>
      </c>
      <c r="J126" s="5">
        <f t="shared" ref="J126:J127" si="24">I126-I129</f>
        <v>51713</v>
      </c>
    </row>
    <row r="127" spans="2:10" ht="13.5" thickBot="1" x14ac:dyDescent="0.25">
      <c r="B127" s="3" t="s">
        <v>11</v>
      </c>
      <c r="C127" s="4">
        <v>43795.625</v>
      </c>
      <c r="D127" s="2">
        <v>0</v>
      </c>
      <c r="E127" s="2">
        <v>705734</v>
      </c>
      <c r="F127" s="2">
        <v>0</v>
      </c>
      <c r="G127" s="2">
        <v>284050</v>
      </c>
      <c r="H127" s="5">
        <v>0</v>
      </c>
      <c r="I127" s="6">
        <f t="shared" si="23"/>
        <v>989784</v>
      </c>
      <c r="J127" s="5">
        <f t="shared" si="24"/>
        <v>68239</v>
      </c>
    </row>
    <row r="128" spans="2:10" ht="13.5" thickBot="1" x14ac:dyDescent="0.25">
      <c r="B128" s="7"/>
      <c r="D128" s="8"/>
      <c r="E128" s="9"/>
      <c r="F128" s="8"/>
      <c r="G128" s="8"/>
      <c r="H128" s="9"/>
      <c r="I128" s="10"/>
      <c r="J128" s="9"/>
    </row>
    <row r="129" spans="2:10" ht="13.5" thickBot="1" x14ac:dyDescent="0.25">
      <c r="B129" s="3" t="s">
        <v>10</v>
      </c>
      <c r="C129" s="4">
        <v>43795.5</v>
      </c>
      <c r="D129" s="2">
        <v>335070</v>
      </c>
      <c r="E129" s="2">
        <v>324060</v>
      </c>
      <c r="F129" s="2">
        <v>0</v>
      </c>
      <c r="G129" s="2">
        <v>285099</v>
      </c>
      <c r="H129" s="5">
        <v>0</v>
      </c>
      <c r="I129" s="6">
        <f t="shared" ref="I129:I130" si="25">D129+E129+F129+G129</f>
        <v>944229</v>
      </c>
      <c r="J129" s="5">
        <v>0</v>
      </c>
    </row>
    <row r="130" spans="2:10" ht="13.5" thickBot="1" x14ac:dyDescent="0.25">
      <c r="B130" s="3" t="s">
        <v>11</v>
      </c>
      <c r="C130" s="4">
        <v>43795.5</v>
      </c>
      <c r="D130" s="2">
        <v>332690</v>
      </c>
      <c r="E130" s="2">
        <v>388099</v>
      </c>
      <c r="F130" s="2">
        <v>0</v>
      </c>
      <c r="G130" s="2">
        <v>200756</v>
      </c>
      <c r="H130" s="5">
        <v>0</v>
      </c>
      <c r="I130" s="6">
        <f t="shared" si="25"/>
        <v>921545</v>
      </c>
      <c r="J130" s="5">
        <v>0</v>
      </c>
    </row>
    <row r="131" spans="2:10" ht="13.5" thickBot="1" x14ac:dyDescent="0.25">
      <c r="B131" s="14"/>
      <c r="D131" s="14"/>
      <c r="E131" s="14"/>
      <c r="F131" s="14"/>
      <c r="G131" s="14"/>
      <c r="H131" s="14"/>
      <c r="I131" s="14"/>
      <c r="J131" s="14"/>
    </row>
    <row r="132" spans="2:10" ht="13.5" thickBot="1" x14ac:dyDescent="0.25">
      <c r="B132" s="3" t="s">
        <v>10</v>
      </c>
      <c r="C132" s="4">
        <v>43792.34375</v>
      </c>
      <c r="D132" s="2">
        <v>11928</v>
      </c>
      <c r="E132" s="2">
        <v>227060</v>
      </c>
      <c r="F132" s="2">
        <v>0</v>
      </c>
      <c r="G132" s="2">
        <v>1017589</v>
      </c>
      <c r="H132" s="5">
        <v>0</v>
      </c>
      <c r="I132" s="6">
        <f t="shared" ref="I132:I133" si="26">D132+E132+F132+G132</f>
        <v>1256577</v>
      </c>
      <c r="J132" s="5">
        <f t="shared" ref="J132:J133" si="27">I132-I135</f>
        <v>223731</v>
      </c>
    </row>
    <row r="133" spans="2:10" ht="13.5" thickBot="1" x14ac:dyDescent="0.25">
      <c r="B133" s="3" t="s">
        <v>11</v>
      </c>
      <c r="C133" s="4">
        <v>43792.34375</v>
      </c>
      <c r="D133" s="2">
        <v>143892</v>
      </c>
      <c r="E133" s="2">
        <v>644599</v>
      </c>
      <c r="F133" s="2">
        <v>0</v>
      </c>
      <c r="G133" s="2">
        <v>478956</v>
      </c>
      <c r="H133" s="5">
        <v>0</v>
      </c>
      <c r="I133" s="6">
        <f t="shared" si="26"/>
        <v>1267447</v>
      </c>
      <c r="J133" s="5">
        <f t="shared" si="27"/>
        <v>134816</v>
      </c>
    </row>
    <row r="134" spans="2:10" ht="13.5" thickBot="1" x14ac:dyDescent="0.25">
      <c r="B134" s="7"/>
      <c r="D134" s="8"/>
      <c r="E134" s="9"/>
      <c r="F134" s="8"/>
      <c r="G134" s="8"/>
      <c r="H134" s="9"/>
      <c r="I134" s="10"/>
      <c r="J134" s="9"/>
    </row>
    <row r="135" spans="2:10" ht="13.5" thickBot="1" x14ac:dyDescent="0.25">
      <c r="B135" s="3" t="s">
        <v>10</v>
      </c>
      <c r="C135" s="4">
        <v>43792.34375</v>
      </c>
      <c r="D135" s="2">
        <v>101806</v>
      </c>
      <c r="E135" s="2">
        <v>247500</v>
      </c>
      <c r="F135" s="2">
        <v>0</v>
      </c>
      <c r="G135" s="2">
        <v>683540</v>
      </c>
      <c r="H135" s="5">
        <v>0</v>
      </c>
      <c r="I135" s="6">
        <f t="shared" ref="I135:I136" si="28">D135+E135+F135+G135</f>
        <v>1032846</v>
      </c>
      <c r="J135" s="5">
        <v>0</v>
      </c>
    </row>
    <row r="136" spans="2:10" ht="13.5" thickBot="1" x14ac:dyDescent="0.25">
      <c r="B136" s="3" t="s">
        <v>11</v>
      </c>
      <c r="C136" s="4">
        <v>43792.34375</v>
      </c>
      <c r="D136" s="2">
        <v>259876</v>
      </c>
      <c r="E136" s="2">
        <v>276438</v>
      </c>
      <c r="F136" s="2">
        <v>0</v>
      </c>
      <c r="G136" s="2">
        <v>596317</v>
      </c>
      <c r="H136" s="5">
        <v>0</v>
      </c>
      <c r="I136" s="6">
        <f t="shared" si="28"/>
        <v>1132631</v>
      </c>
      <c r="J136" s="5">
        <v>0</v>
      </c>
    </row>
    <row r="137" spans="2:10" ht="13.5" thickBot="1" x14ac:dyDescent="0.25">
      <c r="B137" s="14"/>
      <c r="D137" s="14"/>
      <c r="E137" s="14"/>
      <c r="F137" s="14"/>
      <c r="G137" s="14"/>
      <c r="H137" s="14"/>
      <c r="I137" s="14"/>
      <c r="J137" s="14"/>
    </row>
    <row r="138" spans="2:10" ht="13.5" thickBot="1" x14ac:dyDescent="0.25">
      <c r="B138" s="3" t="s">
        <v>10</v>
      </c>
      <c r="C138" s="4">
        <v>43791.34375</v>
      </c>
      <c r="D138" s="2">
        <v>148806</v>
      </c>
      <c r="E138" s="2">
        <v>297500</v>
      </c>
      <c r="F138" s="2">
        <v>0</v>
      </c>
      <c r="G138" s="2">
        <v>683540</v>
      </c>
      <c r="H138" s="5">
        <v>0</v>
      </c>
      <c r="I138" s="6">
        <f t="shared" ref="I138:I139" si="29">D138+E138+F138+G138</f>
        <v>1129846</v>
      </c>
      <c r="J138" s="5">
        <f t="shared" ref="J138:J139" si="30">I138-I141</f>
        <v>69674</v>
      </c>
    </row>
    <row r="139" spans="2:10" ht="13.5" thickBot="1" x14ac:dyDescent="0.25">
      <c r="B139" s="3" t="s">
        <v>11</v>
      </c>
      <c r="C139" s="4">
        <v>43791.34375</v>
      </c>
      <c r="D139" s="2">
        <v>162876</v>
      </c>
      <c r="E139" s="2">
        <v>276438</v>
      </c>
      <c r="F139" s="2">
        <v>0</v>
      </c>
      <c r="G139" s="2">
        <v>616316</v>
      </c>
      <c r="H139" s="5">
        <v>0</v>
      </c>
      <c r="I139" s="6">
        <f t="shared" si="29"/>
        <v>1055630</v>
      </c>
      <c r="J139" s="5">
        <f t="shared" si="30"/>
        <v>78248</v>
      </c>
    </row>
    <row r="140" spans="2:10" ht="13.5" thickBot="1" x14ac:dyDescent="0.25">
      <c r="B140" s="7"/>
      <c r="D140" s="8"/>
      <c r="E140" s="9"/>
      <c r="F140" s="8"/>
      <c r="G140" s="8"/>
      <c r="H140" s="9"/>
      <c r="I140" s="10"/>
      <c r="J140" s="9"/>
    </row>
    <row r="141" spans="2:10" ht="13.5" thickBot="1" x14ac:dyDescent="0.25">
      <c r="B141" s="3" t="s">
        <v>10</v>
      </c>
      <c r="C141" s="4">
        <v>43791.34375</v>
      </c>
      <c r="D141" s="2">
        <v>425502</v>
      </c>
      <c r="E141" s="2">
        <v>150000</v>
      </c>
      <c r="F141" s="2">
        <v>0</v>
      </c>
      <c r="G141" s="2">
        <v>484670</v>
      </c>
      <c r="H141" s="5">
        <v>0</v>
      </c>
      <c r="I141" s="6">
        <f t="shared" ref="I141:I142" si="31">D141+E141+F141+G141</f>
        <v>1060172</v>
      </c>
      <c r="J141" s="5">
        <v>0</v>
      </c>
    </row>
    <row r="142" spans="2:10" ht="13.5" thickBot="1" x14ac:dyDescent="0.25">
      <c r="B142" s="3" t="s">
        <v>11</v>
      </c>
      <c r="C142" s="4">
        <v>43791.34375</v>
      </c>
      <c r="D142" s="2">
        <v>248346</v>
      </c>
      <c r="E142" s="2">
        <v>155000</v>
      </c>
      <c r="F142" s="2">
        <v>0</v>
      </c>
      <c r="G142" s="2">
        <v>574036</v>
      </c>
      <c r="H142" s="5">
        <v>0</v>
      </c>
      <c r="I142" s="6">
        <f t="shared" si="31"/>
        <v>977382</v>
      </c>
      <c r="J142" s="5">
        <v>0</v>
      </c>
    </row>
    <row r="143" spans="2:10" ht="13.5" thickBot="1" x14ac:dyDescent="0.25">
      <c r="B143" s="14"/>
      <c r="D143" s="14"/>
      <c r="E143" s="14"/>
      <c r="F143" s="14"/>
      <c r="G143" s="14"/>
      <c r="H143" s="14"/>
      <c r="I143" s="14"/>
      <c r="J143" s="14"/>
    </row>
    <row r="144" spans="2:10" ht="13.5" thickBot="1" x14ac:dyDescent="0.25">
      <c r="B144" s="3" t="s">
        <v>10</v>
      </c>
      <c r="C144" s="4">
        <v>43790.685416666667</v>
      </c>
      <c r="D144" s="2">
        <v>425502</v>
      </c>
      <c r="E144" s="2">
        <v>1470</v>
      </c>
      <c r="F144" s="2">
        <v>0</v>
      </c>
      <c r="G144" s="2">
        <v>484670</v>
      </c>
      <c r="H144" s="5">
        <v>0</v>
      </c>
      <c r="I144" s="6">
        <f t="shared" ref="I144:I145" si="32">D144+E144+F144+G144</f>
        <v>911642</v>
      </c>
      <c r="J144" s="5">
        <f t="shared" ref="J144:J145" si="33">I144-I147</f>
        <v>137848</v>
      </c>
    </row>
    <row r="145" spans="2:10" ht="13.5" thickBot="1" x14ac:dyDescent="0.25">
      <c r="B145" s="3" t="s">
        <v>11</v>
      </c>
      <c r="C145" s="4">
        <v>43790.685416666667</v>
      </c>
      <c r="D145" s="2">
        <v>248346</v>
      </c>
      <c r="E145" s="2">
        <v>125330</v>
      </c>
      <c r="F145" s="2">
        <v>0</v>
      </c>
      <c r="G145" s="2">
        <v>574036</v>
      </c>
      <c r="H145" s="5">
        <v>0</v>
      </c>
      <c r="I145" s="6">
        <f t="shared" si="32"/>
        <v>947712</v>
      </c>
      <c r="J145" s="5">
        <f t="shared" si="33"/>
        <v>40086</v>
      </c>
    </row>
    <row r="146" spans="2:10" ht="13.5" thickBot="1" x14ac:dyDescent="0.25">
      <c r="B146" s="7"/>
      <c r="D146" s="8"/>
      <c r="E146" s="9"/>
      <c r="F146" s="8"/>
      <c r="G146" s="8"/>
      <c r="H146" s="9"/>
      <c r="I146" s="10"/>
      <c r="J146" s="9"/>
    </row>
    <row r="147" spans="2:10" ht="13.5" thickBot="1" x14ac:dyDescent="0.25">
      <c r="B147" s="3" t="s">
        <v>10</v>
      </c>
      <c r="C147" s="4">
        <v>43790.333333333336</v>
      </c>
      <c r="D147" s="2">
        <v>252462</v>
      </c>
      <c r="E147" s="2">
        <v>171470</v>
      </c>
      <c r="F147" s="2">
        <v>0</v>
      </c>
      <c r="G147" s="2">
        <v>349862</v>
      </c>
      <c r="H147" s="5">
        <v>0</v>
      </c>
      <c r="I147" s="6">
        <f t="shared" ref="I147:I148" si="34">D147+E147+F147+G147</f>
        <v>773794</v>
      </c>
      <c r="J147" s="5">
        <v>0</v>
      </c>
    </row>
    <row r="148" spans="2:10" ht="13.5" thickBot="1" x14ac:dyDescent="0.25">
      <c r="B148" s="3" t="s">
        <v>11</v>
      </c>
      <c r="C148" s="4">
        <v>43790.333333333336</v>
      </c>
      <c r="D148" s="2">
        <v>235200</v>
      </c>
      <c r="E148" s="2">
        <v>319269</v>
      </c>
      <c r="F148" s="2">
        <v>0</v>
      </c>
      <c r="G148" s="2">
        <v>353157</v>
      </c>
      <c r="H148" s="5">
        <v>0</v>
      </c>
      <c r="I148" s="6">
        <f t="shared" si="34"/>
        <v>907626</v>
      </c>
      <c r="J148" s="5">
        <v>0</v>
      </c>
    </row>
    <row r="149" spans="2:10" ht="13.5" thickBot="1" x14ac:dyDescent="0.25">
      <c r="B149" s="14"/>
      <c r="D149" s="14"/>
      <c r="E149" s="14"/>
      <c r="F149" s="14"/>
      <c r="G149" s="14"/>
      <c r="H149" s="14"/>
      <c r="I149" s="14"/>
      <c r="J149" s="14"/>
    </row>
    <row r="150" spans="2:10" ht="13.5" thickBot="1" x14ac:dyDescent="0.25">
      <c r="B150" s="3" t="s">
        <v>10</v>
      </c>
      <c r="C150" s="4">
        <v>43789.666666666664</v>
      </c>
      <c r="D150" s="2">
        <v>393162</v>
      </c>
      <c r="E150" s="2">
        <v>51047</v>
      </c>
      <c r="F150" s="2">
        <v>0</v>
      </c>
      <c r="G150" s="2">
        <v>369862</v>
      </c>
      <c r="H150" s="5">
        <v>0</v>
      </c>
      <c r="I150" s="6">
        <f t="shared" ref="I150:I151" si="35">D150+E150+F150+G150</f>
        <v>814071</v>
      </c>
      <c r="J150" s="5">
        <f t="shared" ref="J150:J151" si="36">I150-I156</f>
        <v>-22799</v>
      </c>
    </row>
    <row r="151" spans="2:10" ht="13.5" thickBot="1" x14ac:dyDescent="0.25">
      <c r="B151" s="3" t="s">
        <v>11</v>
      </c>
      <c r="C151" s="4">
        <v>43789.666666666664</v>
      </c>
      <c r="D151" s="2">
        <v>0</v>
      </c>
      <c r="E151" s="2">
        <v>319269</v>
      </c>
      <c r="F151" s="2">
        <v>0</v>
      </c>
      <c r="G151" s="2">
        <v>363157</v>
      </c>
      <c r="H151" s="5">
        <v>0</v>
      </c>
      <c r="I151" s="6">
        <f t="shared" si="35"/>
        <v>682426</v>
      </c>
      <c r="J151" s="5">
        <f t="shared" si="36"/>
        <v>112971</v>
      </c>
    </row>
    <row r="152" spans="2:10" ht="13.5" thickBot="1" x14ac:dyDescent="0.25">
      <c r="B152" s="7"/>
      <c r="D152" s="8"/>
      <c r="E152" s="9"/>
      <c r="F152" s="8"/>
      <c r="G152" s="8"/>
      <c r="H152" s="9"/>
      <c r="I152" s="10"/>
      <c r="J152" s="9"/>
    </row>
    <row r="153" spans="2:10" ht="13.5" thickBot="1" x14ac:dyDescent="0.25">
      <c r="B153" s="3" t="s">
        <v>10</v>
      </c>
      <c r="C153" s="4">
        <v>43789.569444444445</v>
      </c>
      <c r="D153" s="2">
        <v>358134</v>
      </c>
      <c r="E153" s="2">
        <v>193470</v>
      </c>
      <c r="F153" s="2">
        <v>0</v>
      </c>
      <c r="G153" s="2">
        <v>232983</v>
      </c>
      <c r="H153" s="5">
        <v>0</v>
      </c>
      <c r="I153" s="6">
        <f t="shared" ref="I153:I154" si="37">D153+E153+F153+G153</f>
        <v>784587</v>
      </c>
      <c r="J153" s="5">
        <f t="shared" ref="J153:J154" si="38">I153-I156</f>
        <v>-52283</v>
      </c>
    </row>
    <row r="154" spans="2:10" ht="13.5" thickBot="1" x14ac:dyDescent="0.25">
      <c r="B154" s="3" t="s">
        <v>11</v>
      </c>
      <c r="C154" s="4">
        <v>43789.569444444445</v>
      </c>
      <c r="D154" s="2">
        <v>123102</v>
      </c>
      <c r="E154" s="2">
        <v>354769</v>
      </c>
      <c r="F154" s="2">
        <v>0</v>
      </c>
      <c r="G154" s="2">
        <v>242117</v>
      </c>
      <c r="H154" s="5">
        <v>0</v>
      </c>
      <c r="I154" s="6">
        <f t="shared" si="37"/>
        <v>719988</v>
      </c>
      <c r="J154" s="5">
        <f t="shared" si="38"/>
        <v>150533</v>
      </c>
    </row>
    <row r="155" spans="2:10" ht="13.5" thickBot="1" x14ac:dyDescent="0.25">
      <c r="B155" s="7"/>
      <c r="D155" s="8"/>
      <c r="E155" s="9"/>
      <c r="F155" s="8"/>
      <c r="G155" s="8"/>
      <c r="H155" s="9"/>
      <c r="I155" s="10"/>
      <c r="J155" s="9"/>
    </row>
    <row r="156" spans="2:10" ht="13.5" thickBot="1" x14ac:dyDescent="0.25">
      <c r="B156" s="3" t="s">
        <v>10</v>
      </c>
      <c r="C156" s="4">
        <v>43789.402777777781</v>
      </c>
      <c r="D156" s="2">
        <v>239400</v>
      </c>
      <c r="E156" s="2">
        <v>397470</v>
      </c>
      <c r="F156" s="2">
        <v>0</v>
      </c>
      <c r="G156" s="2">
        <v>200000</v>
      </c>
      <c r="H156" s="5">
        <v>0</v>
      </c>
      <c r="I156" s="6">
        <f t="shared" ref="I156:I157" si="39">D156+E156+F156+G156</f>
        <v>836870</v>
      </c>
      <c r="J156" s="5">
        <v>0</v>
      </c>
    </row>
    <row r="157" spans="2:10" ht="13.5" thickBot="1" x14ac:dyDescent="0.25">
      <c r="B157" s="3" t="s">
        <v>11</v>
      </c>
      <c r="C157" s="4">
        <v>43789.402777777781</v>
      </c>
      <c r="D157" s="2">
        <v>249438</v>
      </c>
      <c r="E157" s="2">
        <v>120011</v>
      </c>
      <c r="F157" s="2">
        <v>0</v>
      </c>
      <c r="G157" s="2">
        <v>200006</v>
      </c>
      <c r="H157" s="5">
        <v>0</v>
      </c>
      <c r="I157" s="6">
        <f t="shared" si="39"/>
        <v>569455</v>
      </c>
      <c r="J157" s="5">
        <v>0</v>
      </c>
    </row>
    <row r="158" spans="2:10" ht="13.5" thickBot="1" x14ac:dyDescent="0.25">
      <c r="B158" s="14"/>
      <c r="D158" s="14"/>
      <c r="E158" s="14"/>
      <c r="F158" s="14"/>
      <c r="G158" s="14"/>
      <c r="H158" s="14"/>
      <c r="I158" s="14"/>
      <c r="J158" s="14"/>
    </row>
    <row r="159" spans="2:10" ht="13.5" thickBot="1" x14ac:dyDescent="0.25">
      <c r="B159" s="3" t="s">
        <v>14</v>
      </c>
      <c r="C159" s="4">
        <v>43785.813888888886</v>
      </c>
      <c r="D159" s="2">
        <v>803418</v>
      </c>
      <c r="E159" s="2">
        <v>0</v>
      </c>
      <c r="F159" s="2">
        <v>738046</v>
      </c>
      <c r="G159" s="2">
        <v>675043</v>
      </c>
      <c r="H159" s="5">
        <v>0</v>
      </c>
      <c r="I159" s="6">
        <f>D159+E159+F159+G159</f>
        <v>2216507</v>
      </c>
      <c r="J159" s="5"/>
    </row>
    <row r="160" spans="2:10" ht="13.5" thickBot="1" x14ac:dyDescent="0.25">
      <c r="B160" s="7"/>
      <c r="D160" s="8"/>
      <c r="E160" s="9"/>
      <c r="F160" s="8"/>
      <c r="G160" s="8"/>
      <c r="H160" s="9"/>
      <c r="I160" s="10"/>
      <c r="J160" s="9"/>
    </row>
    <row r="161" spans="2:10" ht="13.5" thickBot="1" x14ac:dyDescent="0.25">
      <c r="B161" s="3" t="s">
        <v>9</v>
      </c>
      <c r="C161" s="4">
        <v>43785.375</v>
      </c>
      <c r="D161" s="2">
        <v>904302</v>
      </c>
      <c r="E161" s="2">
        <v>0</v>
      </c>
      <c r="F161" s="2">
        <v>882</v>
      </c>
      <c r="G161" s="2">
        <v>189640</v>
      </c>
      <c r="H161" s="5"/>
      <c r="I161" s="6">
        <f>D161+E161+F161+G161</f>
        <v>1094824</v>
      </c>
      <c r="J161" s="5">
        <v>134120</v>
      </c>
    </row>
    <row r="162" spans="2:10" ht="13.5" thickBot="1" x14ac:dyDescent="0.25">
      <c r="B162" s="3" t="s">
        <v>10</v>
      </c>
      <c r="C162" s="4">
        <v>43785.375</v>
      </c>
      <c r="D162" s="2">
        <v>0</v>
      </c>
      <c r="E162" s="2">
        <v>17270</v>
      </c>
      <c r="F162" s="2">
        <v>1038046</v>
      </c>
      <c r="G162" s="2">
        <v>485403</v>
      </c>
      <c r="H162" s="5"/>
      <c r="I162" s="6">
        <f>D163+E162+F162+G162</f>
        <v>1540719</v>
      </c>
      <c r="J162" s="5">
        <f>I162-I165</f>
        <v>168601</v>
      </c>
    </row>
    <row r="163" spans="2:10" ht="13.5" thickBot="1" x14ac:dyDescent="0.25">
      <c r="B163" s="7"/>
      <c r="D163" s="8"/>
      <c r="E163" s="9"/>
      <c r="F163" s="8"/>
      <c r="G163" s="8"/>
      <c r="H163" s="9"/>
      <c r="I163" s="10"/>
      <c r="J163" s="9"/>
    </row>
    <row r="164" spans="2:10" ht="13.5" thickBot="1" x14ac:dyDescent="0.25">
      <c r="B164" s="3" t="s">
        <v>9</v>
      </c>
      <c r="C164" s="4">
        <v>43785.375</v>
      </c>
      <c r="D164" s="2">
        <v>245763</v>
      </c>
      <c r="E164" s="2">
        <v>126000</v>
      </c>
      <c r="F164" s="2">
        <v>582882</v>
      </c>
      <c r="G164" s="2">
        <v>63592</v>
      </c>
      <c r="H164" s="5">
        <v>0</v>
      </c>
      <c r="I164" s="6">
        <f t="shared" ref="I164:I165" si="40">D165+E164+F164+G164</f>
        <v>921062</v>
      </c>
      <c r="J164" s="5"/>
    </row>
    <row r="165" spans="2:10" ht="13.5" thickBot="1" x14ac:dyDescent="0.25">
      <c r="B165" s="3" t="s">
        <v>10</v>
      </c>
      <c r="C165" s="4">
        <v>43785.375</v>
      </c>
      <c r="D165" s="2">
        <v>148588</v>
      </c>
      <c r="E165" s="2">
        <v>124541</v>
      </c>
      <c r="F165" s="2">
        <v>762133</v>
      </c>
      <c r="G165" s="2">
        <v>485444</v>
      </c>
      <c r="H165" s="5">
        <v>0</v>
      </c>
      <c r="I165" s="6">
        <f t="shared" si="40"/>
        <v>1372118</v>
      </c>
      <c r="J165" s="5"/>
    </row>
    <row r="166" spans="2:10" ht="13.5" thickBot="1" x14ac:dyDescent="0.25">
      <c r="B166" s="14"/>
      <c r="D166" s="14"/>
      <c r="E166" s="14"/>
      <c r="F166" s="14"/>
      <c r="G166" s="14"/>
      <c r="H166" s="14"/>
      <c r="I166" s="14"/>
      <c r="J166" s="14"/>
    </row>
    <row r="167" spans="2:10" ht="15" thickBot="1" x14ac:dyDescent="0.25">
      <c r="B167" s="11" t="s">
        <v>10</v>
      </c>
      <c r="C167" s="4">
        <v>43784.583333333336</v>
      </c>
      <c r="D167" s="2">
        <v>0</v>
      </c>
      <c r="E167" s="2">
        <v>124541</v>
      </c>
      <c r="F167" s="2">
        <v>1156588</v>
      </c>
      <c r="G167" s="2">
        <v>348020</v>
      </c>
      <c r="H167" s="5">
        <v>0</v>
      </c>
      <c r="I167" s="6">
        <f>D168+E167+F167+G167</f>
        <v>1662851</v>
      </c>
      <c r="J167" s="5">
        <v>0</v>
      </c>
    </row>
    <row r="168" spans="2:10" ht="15" thickBot="1" x14ac:dyDescent="0.25">
      <c r="B168" s="11" t="s">
        <v>11</v>
      </c>
      <c r="C168" s="4">
        <v>43784.583333333336</v>
      </c>
      <c r="D168" s="2">
        <v>33702</v>
      </c>
      <c r="E168" s="2">
        <v>0</v>
      </c>
      <c r="F168" s="2">
        <v>532882</v>
      </c>
      <c r="G168" s="2">
        <v>199580</v>
      </c>
      <c r="H168" s="5">
        <v>0</v>
      </c>
      <c r="I168" s="6">
        <f>D168+E168+F168+G168</f>
        <v>766164</v>
      </c>
      <c r="J168" s="5">
        <v>0</v>
      </c>
    </row>
    <row r="169" spans="2:10" ht="13.5" thickBot="1" x14ac:dyDescent="0.25">
      <c r="B169" s="7"/>
      <c r="D169" s="8"/>
      <c r="E169" s="9"/>
      <c r="F169" s="8"/>
      <c r="G169" s="8"/>
      <c r="H169" s="9"/>
      <c r="I169" s="10"/>
      <c r="J169" s="9"/>
    </row>
    <row r="170" spans="2:10" ht="15" thickBot="1" x14ac:dyDescent="0.25">
      <c r="B170" s="11" t="s">
        <v>10</v>
      </c>
      <c r="C170" s="4">
        <v>43784.375</v>
      </c>
      <c r="D170" s="2">
        <v>55801</v>
      </c>
      <c r="E170" s="2">
        <v>190541</v>
      </c>
      <c r="F170" s="2">
        <v>1158146</v>
      </c>
      <c r="G170" s="2">
        <v>259701</v>
      </c>
      <c r="H170" s="5">
        <v>0</v>
      </c>
      <c r="I170" s="6">
        <f t="shared" ref="I170:I171" si="41">D170+E170+F170+G170</f>
        <v>1664189</v>
      </c>
      <c r="J170" s="5">
        <v>0</v>
      </c>
    </row>
    <row r="171" spans="2:10" ht="15" thickBot="1" x14ac:dyDescent="0.25">
      <c r="B171" s="11" t="s">
        <v>11</v>
      </c>
      <c r="C171" s="4">
        <v>43784.375</v>
      </c>
      <c r="D171" s="2">
        <v>0</v>
      </c>
      <c r="E171" s="2">
        <v>0</v>
      </c>
      <c r="F171" s="2">
        <v>610400</v>
      </c>
      <c r="G171" s="2">
        <v>233680</v>
      </c>
      <c r="H171" s="5">
        <v>0</v>
      </c>
      <c r="I171" s="6">
        <f t="shared" si="41"/>
        <v>844080</v>
      </c>
      <c r="J171" s="5">
        <v>0</v>
      </c>
    </row>
    <row r="172" spans="2:10" ht="13.5" thickBot="1" x14ac:dyDescent="0.25">
      <c r="B172" s="14"/>
      <c r="D172" s="14"/>
      <c r="E172" s="14"/>
      <c r="F172" s="14"/>
      <c r="G172" s="14"/>
      <c r="H172" s="14"/>
      <c r="I172" s="14"/>
      <c r="J172" s="14"/>
    </row>
    <row r="173" spans="2:10" ht="13.5" thickBot="1" x14ac:dyDescent="0.25">
      <c r="B173" s="3" t="s">
        <v>9</v>
      </c>
      <c r="C173" s="4">
        <v>43783.520833333336</v>
      </c>
      <c r="D173" s="2">
        <v>0</v>
      </c>
      <c r="E173" s="2">
        <v>350677</v>
      </c>
      <c r="F173" s="2">
        <v>378972</v>
      </c>
      <c r="G173" s="2">
        <v>105405</v>
      </c>
      <c r="H173" s="5">
        <v>0</v>
      </c>
      <c r="I173" s="6">
        <f t="shared" ref="I173:I175" si="42">D173+E173+F173+G173</f>
        <v>835054</v>
      </c>
      <c r="J173" s="5">
        <f t="shared" ref="J173:J175" si="43">I173-I177</f>
        <v>35355</v>
      </c>
    </row>
    <row r="174" spans="2:10" ht="15" thickBot="1" x14ac:dyDescent="0.25">
      <c r="B174" s="11" t="s">
        <v>10</v>
      </c>
      <c r="C174" s="4">
        <v>43783.375</v>
      </c>
      <c r="D174" s="2">
        <v>0</v>
      </c>
      <c r="E174" s="2">
        <v>429541</v>
      </c>
      <c r="F174" s="2">
        <v>0</v>
      </c>
      <c r="G174" s="2">
        <v>59701</v>
      </c>
      <c r="H174" s="5">
        <v>0</v>
      </c>
      <c r="I174" s="6">
        <f t="shared" si="42"/>
        <v>489242</v>
      </c>
      <c r="J174" s="5">
        <f t="shared" si="43"/>
        <v>119500</v>
      </c>
    </row>
    <row r="175" spans="2:10" ht="15" thickBot="1" x14ac:dyDescent="0.25">
      <c r="B175" s="11" t="s">
        <v>11</v>
      </c>
      <c r="C175" s="4">
        <v>43783.375</v>
      </c>
      <c r="D175" s="2">
        <v>0</v>
      </c>
      <c r="E175" s="2">
        <v>317796</v>
      </c>
      <c r="F175" s="2">
        <v>707106</v>
      </c>
      <c r="G175" s="2">
        <v>0</v>
      </c>
      <c r="H175" s="5">
        <v>0</v>
      </c>
      <c r="I175" s="6">
        <f t="shared" si="42"/>
        <v>1024902</v>
      </c>
      <c r="J175" s="5">
        <f t="shared" si="43"/>
        <v>21200</v>
      </c>
    </row>
    <row r="176" spans="2:10" ht="13.5" thickBot="1" x14ac:dyDescent="0.25">
      <c r="B176" s="7"/>
      <c r="D176" s="8"/>
      <c r="E176" s="9"/>
      <c r="F176" s="8"/>
      <c r="G176" s="8"/>
      <c r="H176" s="9"/>
      <c r="I176" s="10"/>
      <c r="J176" s="9"/>
    </row>
    <row r="177" spans="2:10" ht="13.5" thickBot="1" x14ac:dyDescent="0.25">
      <c r="B177" s="3" t="s">
        <v>9</v>
      </c>
      <c r="C177" s="4">
        <v>43783.375</v>
      </c>
      <c r="D177" s="2">
        <v>0</v>
      </c>
      <c r="E177" s="2">
        <v>205177</v>
      </c>
      <c r="F177" s="2">
        <v>432972</v>
      </c>
      <c r="G177" s="2">
        <f>173550-12000</f>
        <v>161550</v>
      </c>
      <c r="H177" s="5">
        <v>0</v>
      </c>
      <c r="I177" s="6">
        <f t="shared" ref="I177:I179" si="44">D177+E177+F177+G177</f>
        <v>799699</v>
      </c>
      <c r="J177" s="5">
        <v>0</v>
      </c>
    </row>
    <row r="178" spans="2:10" ht="15" thickBot="1" x14ac:dyDescent="0.25">
      <c r="B178" s="11" t="s">
        <v>10</v>
      </c>
      <c r="C178" s="4">
        <v>43783.375</v>
      </c>
      <c r="D178" s="2">
        <v>0</v>
      </c>
      <c r="E178" s="2">
        <v>185041</v>
      </c>
      <c r="F178" s="2">
        <v>0</v>
      </c>
      <c r="G178" s="2">
        <v>184701</v>
      </c>
      <c r="H178" s="5">
        <v>0</v>
      </c>
      <c r="I178" s="6">
        <f t="shared" si="44"/>
        <v>369742</v>
      </c>
      <c r="J178" s="5">
        <v>0</v>
      </c>
    </row>
    <row r="179" spans="2:10" ht="15" thickBot="1" x14ac:dyDescent="0.25">
      <c r="B179" s="11" t="s">
        <v>11</v>
      </c>
      <c r="C179" s="4">
        <v>43783.375</v>
      </c>
      <c r="D179" s="2">
        <v>0</v>
      </c>
      <c r="E179" s="2">
        <v>327796</v>
      </c>
      <c r="F179" s="2">
        <v>675906</v>
      </c>
      <c r="G179" s="2">
        <v>0</v>
      </c>
      <c r="H179" s="5">
        <v>0</v>
      </c>
      <c r="I179" s="6">
        <f t="shared" si="44"/>
        <v>1003702</v>
      </c>
      <c r="J179" s="5">
        <v>0</v>
      </c>
    </row>
    <row r="180" spans="2:10" ht="13.5" thickBot="1" x14ac:dyDescent="0.25">
      <c r="B180" s="14"/>
      <c r="D180" s="14"/>
      <c r="E180" s="14"/>
      <c r="F180" s="14"/>
      <c r="G180" s="14"/>
      <c r="H180" s="14"/>
      <c r="I180" s="14"/>
      <c r="J180" s="14"/>
    </row>
    <row r="181" spans="2:10" ht="15" thickBot="1" x14ac:dyDescent="0.25">
      <c r="B181" s="11" t="s">
        <v>10</v>
      </c>
      <c r="C181" s="4">
        <v>43777.678472222222</v>
      </c>
      <c r="D181" s="2">
        <v>198645</v>
      </c>
      <c r="E181" s="2">
        <v>69041</v>
      </c>
      <c r="F181" s="2">
        <v>202922</v>
      </c>
      <c r="G181" s="2">
        <v>168390</v>
      </c>
      <c r="H181" s="5"/>
      <c r="I181" s="6">
        <f t="shared" ref="I181:I182" si="45">D181+E181+F181+G181</f>
        <v>638998</v>
      </c>
      <c r="J181" s="5">
        <v>0</v>
      </c>
    </row>
    <row r="182" spans="2:10" ht="15" thickBot="1" x14ac:dyDescent="0.25">
      <c r="B182" s="11" t="s">
        <v>11</v>
      </c>
      <c r="C182" s="4">
        <v>43777.678472222222</v>
      </c>
      <c r="D182" s="2">
        <v>169494</v>
      </c>
      <c r="E182" s="2">
        <v>210814</v>
      </c>
      <c r="F182" s="2">
        <v>309906</v>
      </c>
      <c r="G182" s="2">
        <v>152433</v>
      </c>
      <c r="H182" s="5"/>
      <c r="I182" s="6">
        <f t="shared" si="45"/>
        <v>842647</v>
      </c>
      <c r="J182" s="5">
        <v>0</v>
      </c>
    </row>
    <row r="183" spans="2:10" ht="13.5" thickBot="1" x14ac:dyDescent="0.25">
      <c r="B183" s="7"/>
      <c r="D183" s="8"/>
      <c r="E183" s="9"/>
      <c r="F183" s="8"/>
      <c r="G183" s="8"/>
      <c r="H183" s="9"/>
      <c r="I183" s="10"/>
      <c r="J183" s="9"/>
    </row>
    <row r="184" spans="2:10" ht="13.5" thickBot="1" x14ac:dyDescent="0.25">
      <c r="B184" s="3" t="s">
        <v>15</v>
      </c>
      <c r="C184" s="4">
        <v>43777.678472222222</v>
      </c>
      <c r="D184" s="2">
        <v>227960</v>
      </c>
      <c r="E184" s="2">
        <v>170227</v>
      </c>
      <c r="F184" s="2">
        <v>186000</v>
      </c>
      <c r="G184" s="2">
        <v>136036</v>
      </c>
      <c r="H184" s="5"/>
      <c r="I184" s="6">
        <f t="shared" ref="I184:I186" si="46">D184+E184+F184+G184</f>
        <v>720223</v>
      </c>
      <c r="J184" s="5">
        <f t="shared" ref="J184:J186" si="47">I184-I188</f>
        <v>-94641</v>
      </c>
    </row>
    <row r="185" spans="2:10" ht="15" thickBot="1" x14ac:dyDescent="0.25">
      <c r="B185" s="11" t="s">
        <v>10</v>
      </c>
      <c r="C185" s="4">
        <v>43777.678472222222</v>
      </c>
      <c r="D185" s="2">
        <v>19352</v>
      </c>
      <c r="E185" s="2">
        <v>134041</v>
      </c>
      <c r="F185" s="2">
        <v>39200</v>
      </c>
      <c r="G185" s="2">
        <v>204530</v>
      </c>
      <c r="H185" s="5"/>
      <c r="I185" s="6">
        <f t="shared" si="46"/>
        <v>397123</v>
      </c>
      <c r="J185" s="5">
        <f t="shared" si="47"/>
        <v>-138489</v>
      </c>
    </row>
    <row r="186" spans="2:10" ht="15" thickBot="1" x14ac:dyDescent="0.25">
      <c r="B186" s="11" t="s">
        <v>11</v>
      </c>
      <c r="C186" s="4">
        <v>43777.678472222222</v>
      </c>
      <c r="D186" s="2">
        <v>158670</v>
      </c>
      <c r="E186" s="2">
        <v>171606</v>
      </c>
      <c r="F186" s="2">
        <v>189206</v>
      </c>
      <c r="G186" s="2">
        <v>191664</v>
      </c>
      <c r="H186" s="5"/>
      <c r="I186" s="6">
        <f t="shared" si="46"/>
        <v>711146</v>
      </c>
      <c r="J186" s="5">
        <f t="shared" si="47"/>
        <v>-98448</v>
      </c>
    </row>
    <row r="187" spans="2:10" ht="13.5" thickBot="1" x14ac:dyDescent="0.25">
      <c r="B187" s="14"/>
      <c r="D187" s="14"/>
      <c r="E187" s="14"/>
      <c r="F187" s="14"/>
      <c r="G187" s="14"/>
      <c r="H187" s="14"/>
      <c r="I187" s="14"/>
      <c r="J187" s="14"/>
    </row>
    <row r="188" spans="2:10" ht="13.5" thickBot="1" x14ac:dyDescent="0.25">
      <c r="B188" s="3" t="s">
        <v>15</v>
      </c>
      <c r="C188" s="4">
        <v>43777.447916666664</v>
      </c>
      <c r="D188" s="2">
        <v>316602</v>
      </c>
      <c r="E188" s="2">
        <v>170227</v>
      </c>
      <c r="F188" s="2">
        <v>150000</v>
      </c>
      <c r="G188" s="2">
        <v>178035</v>
      </c>
      <c r="H188" s="5"/>
      <c r="I188" s="6">
        <f t="shared" ref="I188:I190" si="48">D188+E188+F188+G188</f>
        <v>814864</v>
      </c>
      <c r="J188" s="5">
        <v>0</v>
      </c>
    </row>
    <row r="189" spans="2:10" ht="15" thickBot="1" x14ac:dyDescent="0.25">
      <c r="B189" s="11" t="s">
        <v>10</v>
      </c>
      <c r="C189" s="4">
        <v>43777.447916666664</v>
      </c>
      <c r="D189" s="2">
        <v>184541</v>
      </c>
      <c r="E189" s="2">
        <v>184041</v>
      </c>
      <c r="F189" s="2">
        <v>0</v>
      </c>
      <c r="G189" s="2">
        <v>167030</v>
      </c>
      <c r="H189" s="5"/>
      <c r="I189" s="6">
        <f t="shared" si="48"/>
        <v>535612</v>
      </c>
      <c r="J189" s="5">
        <v>0</v>
      </c>
    </row>
    <row r="190" spans="2:10" ht="15" thickBot="1" x14ac:dyDescent="0.25">
      <c r="B190" s="11" t="s">
        <v>11</v>
      </c>
      <c r="C190" s="4">
        <v>43777.447916666664</v>
      </c>
      <c r="D190" s="2">
        <v>321522</v>
      </c>
      <c r="E190" s="2">
        <v>224606</v>
      </c>
      <c r="F190" s="2">
        <v>111800</v>
      </c>
      <c r="G190" s="2">
        <v>151666</v>
      </c>
      <c r="H190" s="5"/>
      <c r="I190" s="6">
        <f t="shared" si="48"/>
        <v>809594</v>
      </c>
      <c r="J190" s="5">
        <v>0</v>
      </c>
    </row>
    <row r="191" spans="2:10" ht="13.5" thickBot="1" x14ac:dyDescent="0.25">
      <c r="B191" s="7"/>
      <c r="D191" s="8"/>
      <c r="E191" s="9"/>
      <c r="F191" s="8"/>
      <c r="G191" s="8"/>
      <c r="H191" s="9"/>
      <c r="I191" s="10"/>
      <c r="J191" s="9"/>
    </row>
    <row r="192" spans="2:10" ht="15" thickBot="1" x14ac:dyDescent="0.25">
      <c r="B192" s="11" t="s">
        <v>9</v>
      </c>
      <c r="C192" s="4">
        <v>43764.458333333336</v>
      </c>
      <c r="D192" s="2">
        <f>185.96*4050</f>
        <v>753138</v>
      </c>
      <c r="E192" s="5">
        <v>2154171</v>
      </c>
      <c r="F192" s="2">
        <v>0</v>
      </c>
      <c r="G192" s="2">
        <v>0</v>
      </c>
      <c r="H192" s="5">
        <v>0</v>
      </c>
      <c r="I192" s="6">
        <f>D192+E192+F192+G192+H192</f>
        <v>2907309</v>
      </c>
      <c r="J192" s="5"/>
    </row>
    <row r="193" spans="2:10" ht="15" thickBot="1" x14ac:dyDescent="0.25">
      <c r="B193" s="11" t="s">
        <v>11</v>
      </c>
      <c r="C193" s="4">
        <v>43764.458333333336</v>
      </c>
      <c r="D193" s="2"/>
      <c r="E193" s="5"/>
      <c r="F193" s="2"/>
      <c r="G193" s="2"/>
      <c r="H193" s="5"/>
      <c r="I193" s="6">
        <f>D193+E193</f>
        <v>0</v>
      </c>
      <c r="J193" s="5"/>
    </row>
    <row r="194" spans="2:10" ht="13.5" thickBot="1" x14ac:dyDescent="0.25">
      <c r="B194" s="14"/>
      <c r="D194" s="14"/>
      <c r="E194" s="14"/>
      <c r="F194" s="14"/>
      <c r="G194" s="14"/>
      <c r="H194" s="14"/>
      <c r="I194" s="14"/>
      <c r="J194" s="14"/>
    </row>
    <row r="195" spans="2:10" ht="15" thickBot="1" x14ac:dyDescent="0.25">
      <c r="B195" s="11" t="s">
        <v>9</v>
      </c>
      <c r="C195" s="4">
        <v>43757.333333333336</v>
      </c>
      <c r="D195" s="2">
        <f>(91.55+42.76)*4050</f>
        <v>543955.5</v>
      </c>
      <c r="E195" s="5">
        <f>1240833+390000</f>
        <v>1630833</v>
      </c>
      <c r="F195" s="2">
        <v>0</v>
      </c>
      <c r="G195" s="2">
        <v>0</v>
      </c>
      <c r="H195" s="2">
        <v>0</v>
      </c>
      <c r="I195" s="6">
        <f>D195+E195+F195+G195+H195</f>
        <v>2174788.5</v>
      </c>
      <c r="J195" s="5">
        <f t="shared" ref="J195:J196" si="49">I195-I198</f>
        <v>145189</v>
      </c>
    </row>
    <row r="196" spans="2:10" ht="15" thickBot="1" x14ac:dyDescent="0.25">
      <c r="B196" s="11" t="s">
        <v>11</v>
      </c>
      <c r="C196" s="4">
        <v>43757.333333333336</v>
      </c>
      <c r="D196" s="16">
        <v>637956</v>
      </c>
      <c r="E196" s="2">
        <v>1986807</v>
      </c>
      <c r="F196" s="2">
        <v>0</v>
      </c>
      <c r="G196" s="2">
        <v>0</v>
      </c>
      <c r="H196" s="2">
        <v>0</v>
      </c>
      <c r="I196" s="6">
        <f>D196+E196</f>
        <v>2624763</v>
      </c>
      <c r="J196" s="5">
        <f t="shared" si="49"/>
        <v>-811</v>
      </c>
    </row>
    <row r="197" spans="2:10" ht="13.5" thickBot="1" x14ac:dyDescent="0.25">
      <c r="B197" s="7"/>
      <c r="D197" s="8"/>
      <c r="E197" s="9"/>
      <c r="F197" s="8"/>
      <c r="G197" s="8"/>
      <c r="H197" s="9"/>
      <c r="I197" s="10"/>
      <c r="J197" s="9"/>
    </row>
    <row r="198" spans="2:10" ht="15" thickBot="1" x14ac:dyDescent="0.25">
      <c r="B198" s="11" t="s">
        <v>9</v>
      </c>
      <c r="C198" s="4">
        <v>43757.333333333336</v>
      </c>
      <c r="D198" s="2">
        <f>123.01*4050-22.08*4050</f>
        <v>408766.5</v>
      </c>
      <c r="E198" s="5">
        <v>1620833</v>
      </c>
      <c r="F198" s="2">
        <v>0</v>
      </c>
      <c r="G198" s="2">
        <v>0</v>
      </c>
      <c r="H198" s="5">
        <v>0</v>
      </c>
      <c r="I198" s="6">
        <f t="shared" ref="I198:I199" si="50">D198+E198+F198+G198+H198</f>
        <v>2029599.5</v>
      </c>
      <c r="J198" s="5">
        <v>0</v>
      </c>
    </row>
    <row r="199" spans="2:10" ht="15" thickBot="1" x14ac:dyDescent="0.25">
      <c r="B199" s="11" t="s">
        <v>11</v>
      </c>
      <c r="C199" s="4">
        <v>43757.333333333336</v>
      </c>
      <c r="D199" s="2">
        <f>810243+22.08*4050+55*4050</f>
        <v>1122417</v>
      </c>
      <c r="E199" s="5">
        <v>1503157</v>
      </c>
      <c r="F199" s="2">
        <v>0</v>
      </c>
      <c r="G199" s="2">
        <v>0</v>
      </c>
      <c r="H199" s="5">
        <v>0</v>
      </c>
      <c r="I199" s="6">
        <f t="shared" si="50"/>
        <v>2625574</v>
      </c>
      <c r="J199" s="5">
        <v>0</v>
      </c>
    </row>
    <row r="200" spans="2:10" ht="13.5" thickBot="1" x14ac:dyDescent="0.25">
      <c r="B200" s="14"/>
      <c r="D200" s="14"/>
      <c r="E200" s="14"/>
      <c r="F200" s="14"/>
      <c r="G200" s="14"/>
      <c r="H200" s="14"/>
      <c r="I200" s="14"/>
      <c r="J200" s="14"/>
    </row>
    <row r="201" spans="2:10" ht="15" thickBot="1" x14ac:dyDescent="0.25">
      <c r="B201" s="11" t="s">
        <v>9</v>
      </c>
      <c r="C201" s="4">
        <v>43755.333333333336</v>
      </c>
      <c r="D201" s="2">
        <f>175.67*4050+64*4050</f>
        <v>970663.5</v>
      </c>
      <c r="E201" s="5">
        <v>748333</v>
      </c>
      <c r="F201" s="2"/>
      <c r="G201" s="2"/>
      <c r="H201" s="5"/>
      <c r="I201" s="6"/>
      <c r="J201" s="5"/>
    </row>
    <row r="202" spans="2:10" ht="15" thickBot="1" x14ac:dyDescent="0.25">
      <c r="B202" s="11" t="s">
        <v>11</v>
      </c>
      <c r="C202" s="4">
        <v>43755.333333333336</v>
      </c>
      <c r="D202" s="2">
        <f>192.5*4050</f>
        <v>779625</v>
      </c>
      <c r="E202" s="5">
        <v>725850</v>
      </c>
      <c r="F202" s="2"/>
      <c r="G202" s="2"/>
      <c r="H202" s="5"/>
      <c r="I202" s="6"/>
      <c r="J202" s="5"/>
    </row>
    <row r="203" spans="2:10" ht="13.5" thickBot="1" x14ac:dyDescent="0.25">
      <c r="B203" s="14"/>
      <c r="D203" s="14"/>
      <c r="E203" s="14"/>
      <c r="F203" s="14"/>
      <c r="G203" s="14"/>
      <c r="H203" s="14"/>
      <c r="I203" s="14"/>
      <c r="J203" s="14"/>
    </row>
    <row r="204" spans="2:10" ht="15" thickBot="1" x14ac:dyDescent="0.25">
      <c r="B204" s="11" t="s">
        <v>9</v>
      </c>
      <c r="C204" s="4">
        <v>43750.4375</v>
      </c>
      <c r="D204" s="2">
        <v>1166724</v>
      </c>
      <c r="E204" s="5">
        <v>1225344</v>
      </c>
      <c r="F204" s="2">
        <v>0</v>
      </c>
      <c r="G204" s="2">
        <v>0</v>
      </c>
      <c r="H204" s="5">
        <v>0</v>
      </c>
      <c r="I204" s="6">
        <f t="shared" ref="I204:I205" si="51">D204+E204+F204+G204+H204</f>
        <v>2392068</v>
      </c>
      <c r="J204" s="5">
        <f t="shared" ref="J204:J205" si="52">I204-I207</f>
        <v>613868</v>
      </c>
    </row>
    <row r="205" spans="2:10" ht="15" thickBot="1" x14ac:dyDescent="0.25">
      <c r="B205" s="11" t="s">
        <v>11</v>
      </c>
      <c r="C205" s="4">
        <v>43750.4375</v>
      </c>
      <c r="D205" s="2">
        <v>1392349</v>
      </c>
      <c r="E205" s="5">
        <v>1176840</v>
      </c>
      <c r="F205" s="2">
        <v>0</v>
      </c>
      <c r="G205" s="2">
        <v>0</v>
      </c>
      <c r="H205" s="5">
        <v>0</v>
      </c>
      <c r="I205" s="6">
        <f t="shared" si="51"/>
        <v>2569189</v>
      </c>
      <c r="J205" s="5">
        <f t="shared" si="52"/>
        <v>672332</v>
      </c>
    </row>
    <row r="206" spans="2:10" ht="13.5" thickBot="1" x14ac:dyDescent="0.25">
      <c r="B206" s="7"/>
      <c r="D206" s="8"/>
      <c r="E206" s="9"/>
      <c r="F206" s="8"/>
      <c r="G206" s="8"/>
      <c r="H206" s="9"/>
      <c r="I206" s="10"/>
      <c r="J206" s="9"/>
    </row>
    <row r="207" spans="2:10" ht="15" thickBot="1" x14ac:dyDescent="0.25">
      <c r="B207" s="11" t="s">
        <v>9</v>
      </c>
      <c r="C207" s="4">
        <v>43750.333333333336</v>
      </c>
      <c r="D207" s="2">
        <v>988200</v>
      </c>
      <c r="E207" s="5">
        <v>790000</v>
      </c>
      <c r="F207" s="2">
        <v>0</v>
      </c>
      <c r="G207" s="2">
        <v>0</v>
      </c>
      <c r="H207" s="2">
        <v>0</v>
      </c>
      <c r="I207" s="12">
        <f t="shared" ref="I207:I208" si="53">D207+E207+F207+G207+H207</f>
        <v>1778200</v>
      </c>
      <c r="J207" s="13">
        <v>0</v>
      </c>
    </row>
    <row r="208" spans="2:10" ht="15" thickBot="1" x14ac:dyDescent="0.25">
      <c r="B208" s="11" t="s">
        <v>11</v>
      </c>
      <c r="C208" s="4">
        <v>43750.333333333336</v>
      </c>
      <c r="D208" s="2">
        <v>628357</v>
      </c>
      <c r="E208" s="5">
        <v>1268500</v>
      </c>
      <c r="F208" s="2">
        <v>0</v>
      </c>
      <c r="G208" s="2">
        <v>0</v>
      </c>
      <c r="H208" s="2">
        <v>0</v>
      </c>
      <c r="I208" s="12">
        <f t="shared" si="53"/>
        <v>1896857</v>
      </c>
      <c r="J208" s="13">
        <v>0</v>
      </c>
    </row>
    <row r="209" spans="2:10" ht="13.5" thickBot="1" x14ac:dyDescent="0.25">
      <c r="B209" s="14"/>
      <c r="D209" s="14"/>
      <c r="E209" s="14"/>
      <c r="F209" s="14"/>
      <c r="G209" s="14"/>
      <c r="H209" s="14"/>
      <c r="I209" s="14"/>
      <c r="J209" s="14"/>
    </row>
    <row r="210" spans="2:10" ht="13.5" thickBot="1" x14ac:dyDescent="0.25">
      <c r="B210" s="3" t="s">
        <v>12</v>
      </c>
      <c r="C210" s="4">
        <v>43749.4375</v>
      </c>
      <c r="D210" s="2">
        <v>783189</v>
      </c>
      <c r="E210" s="5">
        <v>660000</v>
      </c>
      <c r="F210" s="2">
        <v>0</v>
      </c>
      <c r="G210" s="2">
        <v>0</v>
      </c>
      <c r="H210" s="5">
        <v>0</v>
      </c>
      <c r="I210" s="6">
        <f t="shared" ref="I210:I211" si="54">D210+E210</f>
        <v>1443189</v>
      </c>
      <c r="J210" s="5">
        <f t="shared" ref="J210:J211" si="55">I210-I213</f>
        <v>-96142.5</v>
      </c>
    </row>
    <row r="211" spans="2:10" ht="13.5" thickBot="1" x14ac:dyDescent="0.25">
      <c r="B211" s="3" t="s">
        <v>11</v>
      </c>
      <c r="C211" s="4">
        <v>43749.4375</v>
      </c>
      <c r="D211" s="2">
        <v>666913</v>
      </c>
      <c r="E211" s="5">
        <v>500000</v>
      </c>
      <c r="F211" s="2">
        <v>0</v>
      </c>
      <c r="G211" s="2">
        <v>0</v>
      </c>
      <c r="H211" s="5">
        <v>0</v>
      </c>
      <c r="I211" s="6">
        <f t="shared" si="54"/>
        <v>1166913</v>
      </c>
      <c r="J211" s="5">
        <f t="shared" si="55"/>
        <v>45481</v>
      </c>
    </row>
    <row r="212" spans="2:10" ht="13.5" thickBot="1" x14ac:dyDescent="0.25">
      <c r="B212" s="7"/>
      <c r="D212" s="8"/>
      <c r="E212" s="9"/>
      <c r="F212" s="8"/>
      <c r="G212" s="8"/>
      <c r="H212" s="9"/>
      <c r="I212" s="10"/>
      <c r="J212" s="9"/>
    </row>
    <row r="213" spans="2:10" ht="15" thickBot="1" x14ac:dyDescent="0.25">
      <c r="B213" s="3" t="s">
        <v>12</v>
      </c>
      <c r="C213" s="4">
        <v>43749.4375</v>
      </c>
      <c r="D213" s="2">
        <v>519331.5</v>
      </c>
      <c r="E213" s="5">
        <v>1020000</v>
      </c>
      <c r="F213" s="2">
        <v>0</v>
      </c>
      <c r="G213" s="2">
        <v>0</v>
      </c>
      <c r="H213" s="5">
        <v>0</v>
      </c>
      <c r="I213" s="12">
        <f t="shared" ref="I213:I214" si="56">D213+E213+F213+G213+H213</f>
        <v>1539331.5</v>
      </c>
      <c r="J213" s="5">
        <v>0</v>
      </c>
    </row>
    <row r="214" spans="2:10" ht="15" thickBot="1" x14ac:dyDescent="0.25">
      <c r="B214" s="3" t="s">
        <v>11</v>
      </c>
      <c r="C214" s="4">
        <v>43749.4375</v>
      </c>
      <c r="D214" s="2">
        <v>621432</v>
      </c>
      <c r="E214" s="5">
        <v>500000</v>
      </c>
      <c r="F214" s="2">
        <v>0</v>
      </c>
      <c r="G214" s="2">
        <v>0</v>
      </c>
      <c r="H214" s="5">
        <v>0</v>
      </c>
      <c r="I214" s="12">
        <f t="shared" si="56"/>
        <v>1121432</v>
      </c>
      <c r="J214" s="5">
        <v>0</v>
      </c>
    </row>
    <row r="215" spans="2:10" ht="13.5" thickBot="1" x14ac:dyDescent="0.25">
      <c r="B215" s="14"/>
      <c r="D215" s="14"/>
      <c r="E215" s="14"/>
      <c r="F215" s="14"/>
      <c r="G215" s="14"/>
      <c r="H215" s="14"/>
      <c r="I215" s="14"/>
      <c r="J215" s="14"/>
    </row>
    <row r="216" spans="2:10" ht="15" thickBot="1" x14ac:dyDescent="0.25">
      <c r="B216" s="11" t="s">
        <v>9</v>
      </c>
      <c r="C216" s="4">
        <v>43748.333333333336</v>
      </c>
      <c r="D216" s="2">
        <v>0</v>
      </c>
      <c r="E216" s="5">
        <v>1020000</v>
      </c>
      <c r="F216" s="2">
        <v>0</v>
      </c>
      <c r="G216" s="2">
        <v>0</v>
      </c>
      <c r="H216" s="2">
        <v>0</v>
      </c>
      <c r="I216" s="12">
        <f t="shared" ref="I216:I217" si="57">D216+E216+F216+G216+H216</f>
        <v>1020000</v>
      </c>
      <c r="J216" s="15">
        <f t="shared" ref="J216:J217" si="58">I216-I219</f>
        <v>66518</v>
      </c>
    </row>
    <row r="217" spans="2:10" ht="15" thickBot="1" x14ac:dyDescent="0.25">
      <c r="B217" s="11" t="s">
        <v>11</v>
      </c>
      <c r="C217" s="4">
        <v>43748.333333333336</v>
      </c>
      <c r="D217" s="2">
        <v>0</v>
      </c>
      <c r="E217" s="5">
        <v>2008526</v>
      </c>
      <c r="F217" s="2">
        <v>0</v>
      </c>
      <c r="G217" s="2">
        <v>0</v>
      </c>
      <c r="H217" s="2">
        <v>0</v>
      </c>
      <c r="I217" s="12">
        <f t="shared" si="57"/>
        <v>2008526</v>
      </c>
      <c r="J217" s="15">
        <f t="shared" si="58"/>
        <v>94171</v>
      </c>
    </row>
    <row r="218" spans="2:10" ht="13.5" thickBot="1" x14ac:dyDescent="0.25">
      <c r="B218" s="7"/>
      <c r="D218" s="8"/>
      <c r="E218" s="9"/>
      <c r="F218" s="8"/>
      <c r="G218" s="8"/>
      <c r="H218" s="9"/>
      <c r="I218" s="10"/>
      <c r="J218" s="9"/>
    </row>
    <row r="219" spans="2:10" ht="15" thickBot="1" x14ac:dyDescent="0.25">
      <c r="B219" s="11" t="s">
        <v>9</v>
      </c>
      <c r="C219" s="4">
        <v>43748.333333333336</v>
      </c>
      <c r="D219" s="2">
        <f>121.55*4050-7.11*4050</f>
        <v>463482</v>
      </c>
      <c r="E219" s="16">
        <f>500000-10000</f>
        <v>490000</v>
      </c>
      <c r="F219" s="2">
        <v>0</v>
      </c>
      <c r="G219" s="2">
        <v>0</v>
      </c>
      <c r="H219" s="5">
        <v>0</v>
      </c>
      <c r="I219" s="12">
        <f t="shared" ref="I219:I220" si="59">D219+E219+F219+G219+H219</f>
        <v>953482</v>
      </c>
      <c r="J219" s="5">
        <v>0</v>
      </c>
    </row>
    <row r="220" spans="2:10" ht="15" thickBot="1" x14ac:dyDescent="0.25">
      <c r="B220" s="11" t="s">
        <v>11</v>
      </c>
      <c r="C220" s="4">
        <v>43748.333333333336</v>
      </c>
      <c r="D220" s="2">
        <f>122.18*4050</f>
        <v>494829</v>
      </c>
      <c r="E220" s="5">
        <f>1419526</f>
        <v>1419526</v>
      </c>
      <c r="F220" s="2">
        <v>0</v>
      </c>
      <c r="G220" s="2">
        <v>0</v>
      </c>
      <c r="H220" s="5">
        <v>0</v>
      </c>
      <c r="I220" s="12">
        <f t="shared" si="59"/>
        <v>1914355</v>
      </c>
      <c r="J220" s="5">
        <v>0</v>
      </c>
    </row>
    <row r="221" spans="2:10" ht="13.5" thickBot="1" x14ac:dyDescent="0.25">
      <c r="B221" s="14"/>
      <c r="D221" s="17"/>
      <c r="E221" s="18"/>
      <c r="F221" s="17"/>
      <c r="G221" s="17"/>
      <c r="H221" s="18"/>
      <c r="I221" s="19"/>
      <c r="J221" s="18"/>
    </row>
    <row r="222" spans="2:10" ht="15" thickBot="1" x14ac:dyDescent="0.25">
      <c r="B222" s="11" t="s">
        <v>9</v>
      </c>
      <c r="C222" s="4">
        <v>43747.333333333336</v>
      </c>
      <c r="D222" s="2">
        <f>152.55*4050</f>
        <v>617827.5</v>
      </c>
      <c r="E222" s="5">
        <v>870700</v>
      </c>
      <c r="F222" s="2">
        <v>0</v>
      </c>
      <c r="G222" s="2">
        <v>0</v>
      </c>
      <c r="H222" s="5">
        <v>0</v>
      </c>
      <c r="I222" s="12">
        <f t="shared" ref="I222:I223" si="60">D222+E222+F222+G222+H222</f>
        <v>1488527.5</v>
      </c>
      <c r="J222" s="15">
        <f>I222-I225+43500</f>
        <v>128710.5</v>
      </c>
    </row>
    <row r="223" spans="2:10" ht="15" thickBot="1" x14ac:dyDescent="0.25">
      <c r="B223" s="11" t="s">
        <v>11</v>
      </c>
      <c r="C223" s="4">
        <v>43747.333333333336</v>
      </c>
      <c r="D223" s="20">
        <v>2220615</v>
      </c>
      <c r="E223" s="2">
        <v>73490</v>
      </c>
      <c r="F223" s="2">
        <v>0</v>
      </c>
      <c r="G223" s="2">
        <v>0</v>
      </c>
      <c r="H223" s="5">
        <v>0</v>
      </c>
      <c r="I223" s="12">
        <f t="shared" si="60"/>
        <v>2294105</v>
      </c>
      <c r="J223" s="15">
        <f>I223-I226</f>
        <v>177683</v>
      </c>
    </row>
    <row r="224" spans="2:10" ht="13.5" thickBot="1" x14ac:dyDescent="0.25">
      <c r="B224" s="7"/>
      <c r="D224" s="8"/>
      <c r="E224" s="9"/>
      <c r="F224" s="8"/>
      <c r="G224" s="8"/>
      <c r="H224" s="9"/>
      <c r="I224" s="10"/>
      <c r="J224" s="9"/>
    </row>
    <row r="225" spans="2:10" ht="15" thickBot="1" x14ac:dyDescent="0.25">
      <c r="B225" s="11" t="s">
        <v>9</v>
      </c>
      <c r="C225" s="4">
        <v>43747.333333333336</v>
      </c>
      <c r="D225" s="2">
        <f>161.14*4050</f>
        <v>652617</v>
      </c>
      <c r="E225" s="5">
        <v>750700</v>
      </c>
      <c r="F225" s="2">
        <v>0</v>
      </c>
      <c r="G225" s="2">
        <v>0</v>
      </c>
      <c r="H225" s="5">
        <v>0</v>
      </c>
      <c r="I225" s="12">
        <f t="shared" ref="I225:I226" si="61">D225+E225+F225+G225+H225</f>
        <v>1403317</v>
      </c>
      <c r="J225" s="5">
        <v>0</v>
      </c>
    </row>
    <row r="226" spans="2:10" ht="15" thickBot="1" x14ac:dyDescent="0.25">
      <c r="B226" s="11" t="s">
        <v>11</v>
      </c>
      <c r="C226" s="4">
        <v>43747.333333333336</v>
      </c>
      <c r="D226" s="2">
        <v>742932</v>
      </c>
      <c r="E226" s="5">
        <v>1373490</v>
      </c>
      <c r="F226" s="2">
        <v>0</v>
      </c>
      <c r="G226" s="2">
        <v>0</v>
      </c>
      <c r="H226" s="5">
        <v>0</v>
      </c>
      <c r="I226" s="12">
        <f t="shared" si="61"/>
        <v>2116422</v>
      </c>
      <c r="J226" s="5">
        <v>0</v>
      </c>
    </row>
    <row r="227" spans="2:10" ht="13.5" thickBot="1" x14ac:dyDescent="0.25">
      <c r="B227" s="14"/>
      <c r="D227" s="17"/>
      <c r="E227" s="18"/>
      <c r="F227" s="17"/>
      <c r="G227" s="17"/>
      <c r="H227" s="18"/>
      <c r="I227" s="19"/>
      <c r="J227" s="18"/>
    </row>
    <row r="228" spans="2:10" ht="15" thickBot="1" x14ac:dyDescent="0.25">
      <c r="B228" s="11" t="s">
        <v>9</v>
      </c>
      <c r="C228" s="4">
        <v>43746.333333333336</v>
      </c>
      <c r="D228" s="2">
        <f>8.64*4050</f>
        <v>34992</v>
      </c>
      <c r="E228" s="5">
        <v>1329700</v>
      </c>
      <c r="F228" s="2">
        <v>0</v>
      </c>
      <c r="G228" s="2">
        <v>0</v>
      </c>
      <c r="H228" s="5">
        <v>0</v>
      </c>
      <c r="I228" s="12">
        <f t="shared" ref="I228:I229" si="62">D228+E228+F228+G228+H228</f>
        <v>1364692</v>
      </c>
      <c r="J228" s="15">
        <f t="shared" ref="J228:J229" si="63">I228-I231</f>
        <v>338637.5</v>
      </c>
    </row>
    <row r="229" spans="2:10" ht="15" thickBot="1" x14ac:dyDescent="0.25">
      <c r="B229" s="11" t="s">
        <v>11</v>
      </c>
      <c r="C229" s="4">
        <v>43746.333333333336</v>
      </c>
      <c r="D229" s="2">
        <v>0</v>
      </c>
      <c r="E229" s="5">
        <v>2320623</v>
      </c>
      <c r="F229" s="2">
        <v>0</v>
      </c>
      <c r="G229" s="2">
        <v>0</v>
      </c>
      <c r="H229" s="5">
        <v>0</v>
      </c>
      <c r="I229" s="12">
        <f t="shared" si="62"/>
        <v>2320623</v>
      </c>
      <c r="J229" s="15">
        <f t="shared" si="63"/>
        <v>126799</v>
      </c>
    </row>
    <row r="230" spans="2:10" ht="13.5" thickBot="1" x14ac:dyDescent="0.25">
      <c r="B230" s="7"/>
      <c r="D230" s="8"/>
      <c r="E230" s="9"/>
      <c r="F230" s="8"/>
      <c r="G230" s="8"/>
      <c r="H230" s="9"/>
      <c r="I230" s="10"/>
      <c r="J230" s="9"/>
    </row>
    <row r="231" spans="2:10" ht="15" thickBot="1" x14ac:dyDescent="0.25">
      <c r="B231" s="11" t="s">
        <v>9</v>
      </c>
      <c r="C231" s="4">
        <v>43746.333333333336</v>
      </c>
      <c r="D231" s="2">
        <f>543307.5-17253</f>
        <v>526054.5</v>
      </c>
      <c r="E231" s="5">
        <v>500000</v>
      </c>
      <c r="F231" s="2">
        <v>0</v>
      </c>
      <c r="G231" s="2">
        <v>0</v>
      </c>
      <c r="H231" s="5">
        <v>0</v>
      </c>
      <c r="I231" s="12">
        <f t="shared" ref="I231:I232" si="64">D231+E231+F231+G231+H231</f>
        <v>1026054.5</v>
      </c>
      <c r="J231" s="5">
        <v>0</v>
      </c>
    </row>
    <row r="232" spans="2:10" ht="15" thickBot="1" x14ac:dyDescent="0.25">
      <c r="B232" s="11" t="s">
        <v>11</v>
      </c>
      <c r="C232" s="4">
        <v>43746.333333333336</v>
      </c>
      <c r="D232" s="2">
        <f>586116+17253</f>
        <v>603369</v>
      </c>
      <c r="E232" s="5">
        <v>1590455</v>
      </c>
      <c r="F232" s="2">
        <v>0</v>
      </c>
      <c r="G232" s="2">
        <v>0</v>
      </c>
      <c r="H232" s="5">
        <v>0</v>
      </c>
      <c r="I232" s="12">
        <f t="shared" si="64"/>
        <v>2193824</v>
      </c>
      <c r="J232" s="5">
        <v>0</v>
      </c>
    </row>
    <row r="233" spans="2:10" ht="13.5" thickBot="1" x14ac:dyDescent="0.25">
      <c r="B233" s="14"/>
      <c r="D233" s="17"/>
      <c r="E233" s="18"/>
      <c r="F233" s="17"/>
      <c r="G233" s="17"/>
      <c r="H233" s="18"/>
      <c r="I233" s="19"/>
      <c r="J233" s="18"/>
    </row>
    <row r="234" spans="2:10" ht="15" thickBot="1" x14ac:dyDescent="0.25">
      <c r="B234" s="11" t="s">
        <v>9</v>
      </c>
      <c r="C234" s="4">
        <v>43743.083333333336</v>
      </c>
      <c r="D234" s="2">
        <f>407.51*4050</f>
        <v>1650415.5</v>
      </c>
      <c r="E234" s="2">
        <v>0</v>
      </c>
      <c r="F234" s="2">
        <v>0</v>
      </c>
      <c r="G234" s="2">
        <v>0</v>
      </c>
      <c r="H234" s="2">
        <v>0</v>
      </c>
      <c r="I234" s="12">
        <f t="shared" ref="I234:I235" si="65">D234+E234+F234+G234+H234</f>
        <v>1650415.5</v>
      </c>
      <c r="J234" s="15">
        <f t="shared" ref="J234:J235" si="66">I234-I237</f>
        <v>328822</v>
      </c>
    </row>
    <row r="235" spans="2:10" ht="15" thickBot="1" x14ac:dyDescent="0.25">
      <c r="B235" s="11" t="s">
        <v>11</v>
      </c>
      <c r="C235" s="4">
        <v>43743.083333333336</v>
      </c>
      <c r="D235" s="2">
        <v>1589231</v>
      </c>
      <c r="E235" s="2">
        <v>0</v>
      </c>
      <c r="F235" s="2">
        <v>0</v>
      </c>
      <c r="G235" s="2">
        <v>0</v>
      </c>
      <c r="H235" s="2">
        <v>0</v>
      </c>
      <c r="I235" s="12">
        <f t="shared" si="65"/>
        <v>1589231</v>
      </c>
      <c r="J235" s="15">
        <f t="shared" si="66"/>
        <v>48551.5</v>
      </c>
    </row>
    <row r="236" spans="2:10" ht="13.5" thickBot="1" x14ac:dyDescent="0.25">
      <c r="B236" s="7"/>
      <c r="D236" s="8"/>
      <c r="E236" s="9"/>
      <c r="F236" s="8"/>
      <c r="G236" s="8"/>
      <c r="H236" s="9"/>
      <c r="I236" s="10"/>
      <c r="J236" s="9"/>
    </row>
    <row r="237" spans="2:10" ht="15" thickBot="1" x14ac:dyDescent="0.25">
      <c r="B237" s="11" t="s">
        <v>9</v>
      </c>
      <c r="C237" s="4">
        <v>43743.416666666664</v>
      </c>
      <c r="D237" s="2">
        <f>607500+102262.5</f>
        <v>709762.5</v>
      </c>
      <c r="E237" s="2">
        <v>611831</v>
      </c>
      <c r="F237" s="2">
        <v>0</v>
      </c>
      <c r="G237" s="2">
        <v>0</v>
      </c>
      <c r="H237" s="5">
        <v>0</v>
      </c>
      <c r="I237" s="12">
        <f t="shared" ref="I237:I238" si="67">D237+E237+F237+G237+H237</f>
        <v>1321593.5</v>
      </c>
      <c r="J237" s="5">
        <v>0</v>
      </c>
    </row>
    <row r="238" spans="2:10" ht="15" thickBot="1" x14ac:dyDescent="0.25">
      <c r="B238" s="11" t="s">
        <v>11</v>
      </c>
      <c r="C238" s="4">
        <v>43743.416666666664</v>
      </c>
      <c r="D238" s="2">
        <f>597942+405000-102262.5</f>
        <v>900679.5</v>
      </c>
      <c r="E238" s="5">
        <v>640000</v>
      </c>
      <c r="F238" s="2">
        <v>0</v>
      </c>
      <c r="G238" s="2">
        <v>0</v>
      </c>
      <c r="H238" s="5">
        <v>0</v>
      </c>
      <c r="I238" s="12">
        <f t="shared" si="67"/>
        <v>1540679.5</v>
      </c>
      <c r="J238" s="5" t="s">
        <v>13</v>
      </c>
    </row>
    <row r="239" spans="2:10" ht="13.5" thickBot="1" x14ac:dyDescent="0.25">
      <c r="B239" s="14"/>
      <c r="D239" s="17"/>
      <c r="E239" s="18"/>
      <c r="F239" s="17"/>
      <c r="G239" s="17"/>
      <c r="H239" s="18"/>
      <c r="I239" s="19"/>
      <c r="J239" s="18"/>
    </row>
    <row r="240" spans="2:10" ht="15" thickBot="1" x14ac:dyDescent="0.25">
      <c r="B240" s="11" t="s">
        <v>9</v>
      </c>
      <c r="C240" s="4">
        <v>43736.416666666664</v>
      </c>
      <c r="D240" s="2">
        <v>567000</v>
      </c>
      <c r="E240" s="5">
        <v>450000</v>
      </c>
      <c r="F240" s="2">
        <v>0</v>
      </c>
      <c r="G240" s="2">
        <v>0</v>
      </c>
      <c r="H240" s="2">
        <v>0</v>
      </c>
      <c r="I240" s="12">
        <f t="shared" ref="I240:I241" si="68">D240+E240+F240+G240+H240</f>
        <v>1017000</v>
      </c>
      <c r="J240" s="2">
        <v>0</v>
      </c>
    </row>
    <row r="241" spans="2:10" ht="15" thickBot="1" x14ac:dyDescent="0.25">
      <c r="B241" s="11" t="s">
        <v>11</v>
      </c>
      <c r="C241" s="4">
        <v>43736.416666666664</v>
      </c>
      <c r="D241" s="2">
        <v>567000</v>
      </c>
      <c r="E241" s="5">
        <v>450000</v>
      </c>
      <c r="F241" s="2">
        <v>0</v>
      </c>
      <c r="G241" s="2">
        <v>0</v>
      </c>
      <c r="H241" s="2">
        <v>571252</v>
      </c>
      <c r="I241" s="12">
        <f t="shared" si="68"/>
        <v>1588252</v>
      </c>
      <c r="J241" s="2">
        <v>0</v>
      </c>
    </row>
    <row r="242" spans="2:10" ht="13.5" thickBot="1" x14ac:dyDescent="0.25">
      <c r="B242" s="7"/>
      <c r="D242" s="8"/>
      <c r="E242" s="9"/>
      <c r="F242" s="8"/>
      <c r="G242" s="8"/>
      <c r="H242" s="9"/>
      <c r="I242" s="10"/>
      <c r="J242" s="9"/>
    </row>
    <row r="243" spans="2:10" ht="15" thickBot="1" x14ac:dyDescent="0.25">
      <c r="B243" s="11" t="s">
        <v>9</v>
      </c>
      <c r="C243" s="4">
        <v>43734.5</v>
      </c>
      <c r="D243" s="2">
        <v>521154</v>
      </c>
      <c r="E243" s="5">
        <v>460503</v>
      </c>
      <c r="F243" s="2">
        <v>0</v>
      </c>
      <c r="G243" s="2">
        <v>0</v>
      </c>
      <c r="H243" s="2">
        <v>0</v>
      </c>
      <c r="I243" s="12">
        <f>D243+E243+F243+G243+H243</f>
        <v>981657</v>
      </c>
      <c r="J243" s="15">
        <f t="shared" ref="J243:J244" si="69">I243-I246</f>
        <v>74632</v>
      </c>
    </row>
    <row r="244" spans="2:10" ht="15" thickBot="1" x14ac:dyDescent="0.25">
      <c r="B244" s="11" t="s">
        <v>11</v>
      </c>
      <c r="C244" s="4">
        <v>43734.958333333336</v>
      </c>
      <c r="D244" s="2">
        <v>869980</v>
      </c>
      <c r="E244" s="5">
        <v>76000</v>
      </c>
      <c r="F244" s="2">
        <v>0</v>
      </c>
      <c r="G244" s="2">
        <v>0</v>
      </c>
      <c r="H244" s="5">
        <v>400000</v>
      </c>
      <c r="I244" s="6">
        <f>D244+H244+E244</f>
        <v>1345980</v>
      </c>
      <c r="J244" s="5">
        <f t="shared" si="69"/>
        <v>81480</v>
      </c>
    </row>
    <row r="245" spans="2:10" ht="13.5" thickBot="1" x14ac:dyDescent="0.25">
      <c r="B245" s="14"/>
      <c r="D245" s="17"/>
      <c r="E245" s="18"/>
      <c r="F245" s="17"/>
      <c r="G245" s="17"/>
      <c r="H245" s="18"/>
      <c r="I245" s="19"/>
      <c r="J245" s="18"/>
    </row>
    <row r="246" spans="2:10" ht="15" thickBot="1" x14ac:dyDescent="0.25">
      <c r="B246" s="11" t="s">
        <v>9</v>
      </c>
      <c r="C246" s="4">
        <v>43734.4375</v>
      </c>
      <c r="D246" s="2">
        <v>407025</v>
      </c>
      <c r="E246" s="2">
        <v>500000</v>
      </c>
      <c r="F246" s="2">
        <v>0</v>
      </c>
      <c r="G246" s="2">
        <v>0</v>
      </c>
      <c r="H246" s="2">
        <v>0</v>
      </c>
      <c r="I246" s="12">
        <f t="shared" ref="I246:I247" si="70">D246+E246+F246+G246+H246</f>
        <v>907025</v>
      </c>
      <c r="J246" s="2">
        <v>0</v>
      </c>
    </row>
    <row r="247" spans="2:10" ht="15" thickBot="1" x14ac:dyDescent="0.25">
      <c r="B247" s="11" t="s">
        <v>11</v>
      </c>
      <c r="C247" s="4">
        <v>43734</v>
      </c>
      <c r="D247" s="2">
        <v>364500</v>
      </c>
      <c r="E247" s="2">
        <v>500000</v>
      </c>
      <c r="F247" s="2">
        <v>0</v>
      </c>
      <c r="G247" s="2">
        <v>0</v>
      </c>
      <c r="H247" s="2">
        <v>400000</v>
      </c>
      <c r="I247" s="12">
        <f t="shared" si="70"/>
        <v>1264500</v>
      </c>
      <c r="J247" s="2">
        <v>0</v>
      </c>
    </row>
    <row r="248" spans="2:10" ht="13.5" thickBot="1" x14ac:dyDescent="0.25">
      <c r="B248" s="7"/>
      <c r="D248" s="8"/>
      <c r="E248" s="9"/>
      <c r="F248" s="8"/>
      <c r="G248" s="8"/>
      <c r="H248" s="9"/>
      <c r="I248" s="10"/>
      <c r="J248" s="9"/>
    </row>
    <row r="249" spans="2:10" ht="15" thickBot="1" x14ac:dyDescent="0.25">
      <c r="B249" s="11" t="s">
        <v>9</v>
      </c>
      <c r="C249" s="4">
        <v>43733.916666666664</v>
      </c>
      <c r="D249" s="2">
        <v>0</v>
      </c>
      <c r="E249" s="5">
        <v>1193503</v>
      </c>
      <c r="F249" s="2">
        <v>0</v>
      </c>
      <c r="G249" s="2">
        <v>0</v>
      </c>
      <c r="H249" s="2">
        <v>0</v>
      </c>
      <c r="I249" s="21">
        <f t="shared" ref="I249:I250" si="71">D249+E249+F249+G249+H249</f>
        <v>1193503</v>
      </c>
      <c r="J249" s="15">
        <f t="shared" ref="J249:J250" si="72">I249-I252</f>
        <v>266320</v>
      </c>
    </row>
    <row r="250" spans="2:10" ht="15" thickBot="1" x14ac:dyDescent="0.25">
      <c r="B250" s="11" t="s">
        <v>11</v>
      </c>
      <c r="C250" s="4">
        <v>43733.916666666664</v>
      </c>
      <c r="D250" s="2">
        <v>0</v>
      </c>
      <c r="E250" s="5">
        <v>1094000</v>
      </c>
      <c r="F250" s="2">
        <v>0</v>
      </c>
      <c r="G250" s="2">
        <v>0</v>
      </c>
      <c r="H250" s="2">
        <v>190000</v>
      </c>
      <c r="I250" s="21">
        <f t="shared" si="71"/>
        <v>1284000</v>
      </c>
      <c r="J250" s="15">
        <f t="shared" si="72"/>
        <v>280000</v>
      </c>
    </row>
    <row r="251" spans="2:10" ht="13.5" thickBot="1" x14ac:dyDescent="0.25">
      <c r="B251" s="14"/>
      <c r="D251" s="17"/>
      <c r="E251" s="18"/>
      <c r="F251" s="17"/>
      <c r="G251" s="17"/>
      <c r="H251" s="18"/>
      <c r="I251" s="19"/>
      <c r="J251" s="18"/>
    </row>
    <row r="252" spans="2:10" ht="15" thickBot="1" x14ac:dyDescent="0.25">
      <c r="B252" s="11" t="s">
        <v>9</v>
      </c>
      <c r="C252" s="4">
        <v>43733.5</v>
      </c>
      <c r="D252" s="2">
        <v>468342</v>
      </c>
      <c r="E252" s="16">
        <v>458841</v>
      </c>
      <c r="F252" s="2">
        <v>0</v>
      </c>
      <c r="G252" s="2">
        <v>0</v>
      </c>
      <c r="H252" s="2">
        <v>0</v>
      </c>
      <c r="I252" s="21">
        <f t="shared" ref="I252:I253" si="73">D252+E252+F252+G252+H252</f>
        <v>927183</v>
      </c>
      <c r="J252" s="5">
        <v>0</v>
      </c>
    </row>
    <row r="253" spans="2:10" ht="15" thickBot="1" x14ac:dyDescent="0.25">
      <c r="B253" s="11" t="s">
        <v>11</v>
      </c>
      <c r="C253" s="4">
        <v>43733.5</v>
      </c>
      <c r="D253" s="2">
        <v>584000</v>
      </c>
      <c r="E253" s="2">
        <v>420000</v>
      </c>
      <c r="F253" s="2">
        <v>0</v>
      </c>
      <c r="G253" s="2">
        <v>0</v>
      </c>
      <c r="H253" s="2">
        <v>0</v>
      </c>
      <c r="I253" s="21">
        <f t="shared" si="73"/>
        <v>1004000</v>
      </c>
      <c r="J253" s="5">
        <v>0</v>
      </c>
    </row>
    <row r="254" spans="2:10" ht="13.5" thickBot="1" x14ac:dyDescent="0.25">
      <c r="B254" s="7"/>
      <c r="D254" s="8"/>
      <c r="E254" s="9"/>
      <c r="F254" s="8"/>
      <c r="G254" s="8"/>
      <c r="H254" s="9"/>
      <c r="I254" s="10"/>
      <c r="J254" s="9"/>
    </row>
    <row r="255" spans="2:10" ht="15" thickBot="1" x14ac:dyDescent="0.25">
      <c r="B255" s="11" t="s">
        <v>9</v>
      </c>
      <c r="C255" s="4">
        <v>43732.541666666664</v>
      </c>
      <c r="D255" s="2">
        <v>358222.5</v>
      </c>
      <c r="E255" s="2">
        <v>2</v>
      </c>
      <c r="F255" s="2">
        <v>0</v>
      </c>
      <c r="G255" s="2">
        <v>0</v>
      </c>
      <c r="H255" s="2">
        <v>567000</v>
      </c>
      <c r="I255" s="21">
        <f t="shared" ref="I255:I256" si="74">D255+E255+F255+G255+H255</f>
        <v>925224.5</v>
      </c>
      <c r="J255" s="15">
        <f t="shared" ref="J255:J256" si="75">I255-I258</f>
        <v>89889.5</v>
      </c>
    </row>
    <row r="256" spans="2:10" ht="15" thickBot="1" x14ac:dyDescent="0.25">
      <c r="B256" s="11" t="s">
        <v>11</v>
      </c>
      <c r="C256" s="4">
        <v>43732.541666666664</v>
      </c>
      <c r="D256" s="2">
        <v>987268</v>
      </c>
      <c r="E256" s="2">
        <v>0</v>
      </c>
      <c r="F256" s="2">
        <v>0</v>
      </c>
      <c r="G256" s="2">
        <v>0</v>
      </c>
      <c r="H256" s="2">
        <v>120000</v>
      </c>
      <c r="I256" s="21">
        <f t="shared" si="74"/>
        <v>1107268</v>
      </c>
      <c r="J256" s="15">
        <f t="shared" si="75"/>
        <v>242690</v>
      </c>
    </row>
    <row r="257" spans="2:10" ht="13.5" thickBot="1" x14ac:dyDescent="0.25">
      <c r="B257" s="14"/>
      <c r="D257" s="17"/>
      <c r="E257" s="18"/>
      <c r="F257" s="17"/>
      <c r="G257" s="17"/>
      <c r="H257" s="18"/>
      <c r="I257" s="19"/>
      <c r="J257" s="18"/>
    </row>
    <row r="258" spans="2:10" ht="15" thickBot="1" x14ac:dyDescent="0.25">
      <c r="B258" s="22" t="s">
        <v>9</v>
      </c>
      <c r="C258" s="4">
        <v>43732.291666666664</v>
      </c>
      <c r="D258" s="2">
        <v>318735</v>
      </c>
      <c r="E258" s="5">
        <v>516600</v>
      </c>
      <c r="F258" s="2">
        <v>0</v>
      </c>
      <c r="G258" s="2">
        <v>0</v>
      </c>
      <c r="H258" s="5">
        <v>0</v>
      </c>
      <c r="I258" s="21">
        <f t="shared" ref="I258:I259" si="76">D258+E258+F258+G258+H258</f>
        <v>835335</v>
      </c>
      <c r="J258" s="13">
        <v>0</v>
      </c>
    </row>
    <row r="259" spans="2:10" ht="15" thickBot="1" x14ac:dyDescent="0.25">
      <c r="B259" s="22" t="s">
        <v>11</v>
      </c>
      <c r="C259" s="4">
        <v>43732.291666666664</v>
      </c>
      <c r="D259" s="2">
        <v>364500</v>
      </c>
      <c r="E259" s="5">
        <v>500078</v>
      </c>
      <c r="F259" s="2">
        <v>0</v>
      </c>
      <c r="G259" s="2">
        <v>0</v>
      </c>
      <c r="H259" s="5">
        <v>0</v>
      </c>
      <c r="I259" s="21">
        <f t="shared" si="76"/>
        <v>864578</v>
      </c>
      <c r="J259" s="13">
        <v>0</v>
      </c>
    </row>
    <row r="260" spans="2:10" ht="13.5" thickBot="1" x14ac:dyDescent="0.25">
      <c r="B260" s="7"/>
      <c r="D260" s="8"/>
      <c r="E260" s="9"/>
      <c r="F260" s="8"/>
      <c r="G260" s="8"/>
      <c r="H260" s="9"/>
      <c r="I260" s="10"/>
      <c r="J260" s="9"/>
    </row>
    <row r="261" spans="2:10" ht="15" thickBot="1" x14ac:dyDescent="0.25">
      <c r="B261" s="22" t="s">
        <v>9</v>
      </c>
      <c r="C261" s="4">
        <v>43729.291666666664</v>
      </c>
      <c r="D261" s="2">
        <v>562696</v>
      </c>
      <c r="E261" s="5">
        <v>846330</v>
      </c>
      <c r="F261" s="2">
        <v>0</v>
      </c>
      <c r="G261" s="2">
        <v>0</v>
      </c>
      <c r="H261" s="5">
        <v>0</v>
      </c>
      <c r="I261" s="21">
        <f t="shared" ref="I261:I262" si="77">D261+E261+F261+G261+H261</f>
        <v>1409026</v>
      </c>
      <c r="J261" s="13">
        <v>0</v>
      </c>
    </row>
    <row r="262" spans="2:10" ht="15" thickBot="1" x14ac:dyDescent="0.25">
      <c r="B262" s="22" t="s">
        <v>11</v>
      </c>
      <c r="C262" s="4">
        <v>43729.291666666664</v>
      </c>
      <c r="D262" s="2">
        <v>532134</v>
      </c>
      <c r="E262" s="5">
        <v>500000</v>
      </c>
      <c r="F262" s="2">
        <v>0</v>
      </c>
      <c r="G262" s="2">
        <v>0</v>
      </c>
      <c r="H262" s="5">
        <v>0</v>
      </c>
      <c r="I262" s="21">
        <f t="shared" si="77"/>
        <v>1032134</v>
      </c>
      <c r="J262" s="5">
        <v>0</v>
      </c>
    </row>
    <row r="263" spans="2:10" ht="13.5" thickBot="1" x14ac:dyDescent="0.25">
      <c r="B263" s="7"/>
      <c r="D263" s="8"/>
      <c r="E263" s="9"/>
      <c r="F263" s="8"/>
      <c r="G263" s="8"/>
      <c r="H263" s="9"/>
      <c r="I263" s="10"/>
      <c r="J263" s="9"/>
    </row>
    <row r="264" spans="2:10" ht="15" thickBot="1" x14ac:dyDescent="0.25">
      <c r="B264" s="22" t="s">
        <v>9</v>
      </c>
      <c r="C264" s="4">
        <v>43713.5</v>
      </c>
      <c r="D264" s="2">
        <v>565021</v>
      </c>
      <c r="E264" s="5">
        <v>250000</v>
      </c>
      <c r="F264" s="2">
        <v>804300</v>
      </c>
      <c r="G264" s="2">
        <v>0</v>
      </c>
      <c r="H264" s="5">
        <v>0</v>
      </c>
      <c r="I264" s="21">
        <f t="shared" ref="I264:I265" si="78">D264+E264+F264+G264+H264</f>
        <v>1619321</v>
      </c>
      <c r="J264" s="15">
        <f t="shared" ref="J264:J265" si="79">I264-I267</f>
        <v>261016</v>
      </c>
    </row>
    <row r="265" spans="2:10" ht="15" thickBot="1" x14ac:dyDescent="0.25">
      <c r="B265" s="22" t="s">
        <v>11</v>
      </c>
      <c r="C265" s="4">
        <v>43713.5</v>
      </c>
      <c r="D265" s="2">
        <v>289706</v>
      </c>
      <c r="E265" s="5">
        <v>210000</v>
      </c>
      <c r="F265" s="2">
        <v>400606</v>
      </c>
      <c r="G265" s="2">
        <v>0</v>
      </c>
      <c r="H265" s="5">
        <v>770000</v>
      </c>
      <c r="I265" s="21">
        <f t="shared" si="78"/>
        <v>1670312</v>
      </c>
      <c r="J265" s="15">
        <f t="shared" si="79"/>
        <v>305817</v>
      </c>
    </row>
    <row r="266" spans="2:10" ht="13.5" thickBot="1" x14ac:dyDescent="0.25">
      <c r="B266" s="14"/>
      <c r="D266" s="17"/>
      <c r="E266" s="18"/>
      <c r="F266" s="17"/>
      <c r="G266" s="17"/>
      <c r="H266" s="18"/>
      <c r="I266" s="19"/>
      <c r="J266" s="18"/>
    </row>
    <row r="267" spans="2:10" ht="15" thickBot="1" x14ac:dyDescent="0.25">
      <c r="B267" s="22" t="s">
        <v>9</v>
      </c>
      <c r="C267" s="4">
        <v>43713.333333333336</v>
      </c>
      <c r="D267" s="2">
        <v>484005</v>
      </c>
      <c r="E267" s="5">
        <v>600000</v>
      </c>
      <c r="F267" s="2">
        <v>274300</v>
      </c>
      <c r="G267" s="2">
        <v>0</v>
      </c>
      <c r="H267" s="5">
        <v>0</v>
      </c>
      <c r="I267" s="21">
        <f t="shared" ref="I267:I268" si="80">D267+E267+F267+G267+H267</f>
        <v>1358305</v>
      </c>
      <c r="J267" s="13">
        <v>0</v>
      </c>
    </row>
    <row r="268" spans="2:10" ht="15" thickBot="1" x14ac:dyDescent="0.25">
      <c r="B268" s="22" t="s">
        <v>11</v>
      </c>
      <c r="C268" s="4">
        <v>43713.333333333336</v>
      </c>
      <c r="D268" s="2">
        <v>483800</v>
      </c>
      <c r="E268" s="5">
        <v>600095</v>
      </c>
      <c r="F268" s="2">
        <v>280600</v>
      </c>
      <c r="G268" s="2">
        <v>0</v>
      </c>
      <c r="H268" s="5">
        <v>0</v>
      </c>
      <c r="I268" s="21">
        <f t="shared" si="80"/>
        <v>1364495</v>
      </c>
      <c r="J268" s="13">
        <v>0</v>
      </c>
    </row>
    <row r="269" spans="2:10" ht="13.5" thickBot="1" x14ac:dyDescent="0.25">
      <c r="B269" s="7"/>
      <c r="D269" s="8"/>
      <c r="E269" s="9"/>
      <c r="F269" s="8"/>
      <c r="G269" s="8"/>
      <c r="H269" s="9"/>
      <c r="I269" s="10"/>
      <c r="J269" s="9"/>
    </row>
    <row r="270" spans="2:10" ht="15" thickBot="1" x14ac:dyDescent="0.25">
      <c r="B270" s="22" t="s">
        <v>9</v>
      </c>
      <c r="C270" s="4">
        <v>43712.583333333336</v>
      </c>
      <c r="D270" s="2">
        <v>238454.39999999999</v>
      </c>
      <c r="E270" s="5">
        <v>1059330</v>
      </c>
      <c r="F270" s="2">
        <v>100300</v>
      </c>
      <c r="G270" s="2">
        <v>0</v>
      </c>
      <c r="H270" s="5">
        <v>0</v>
      </c>
      <c r="I270" s="21">
        <f t="shared" ref="I270:I271" si="81">D270+E270+F270+G270+H270</f>
        <v>1398084.4</v>
      </c>
      <c r="J270" s="15">
        <f t="shared" ref="J270:J271" si="82">I270-I273</f>
        <v>58198.199999999953</v>
      </c>
    </row>
    <row r="271" spans="2:10" ht="15" thickBot="1" x14ac:dyDescent="0.25">
      <c r="B271" s="22" t="s">
        <v>11</v>
      </c>
      <c r="C271" s="4">
        <v>43712.583333333336</v>
      </c>
      <c r="D271" s="2">
        <v>106093.8</v>
      </c>
      <c r="E271" s="5">
        <v>1205495</v>
      </c>
      <c r="F271" s="2">
        <v>100000</v>
      </c>
      <c r="G271" s="2">
        <v>0</v>
      </c>
      <c r="H271" s="5">
        <v>0</v>
      </c>
      <c r="I271" s="21">
        <f t="shared" si="81"/>
        <v>1411588.8</v>
      </c>
      <c r="J271" s="15">
        <f t="shared" si="82"/>
        <v>95397.800000000047</v>
      </c>
    </row>
    <row r="272" spans="2:10" ht="13.5" thickBot="1" x14ac:dyDescent="0.25">
      <c r="B272" s="14"/>
      <c r="D272" s="17"/>
      <c r="E272" s="18"/>
      <c r="F272" s="17"/>
      <c r="G272" s="17"/>
      <c r="H272" s="18"/>
      <c r="I272" s="19"/>
      <c r="J272" s="18"/>
    </row>
    <row r="273" spans="2:10" ht="15" thickBot="1" x14ac:dyDescent="0.25">
      <c r="B273" s="22" t="s">
        <v>9</v>
      </c>
      <c r="C273" s="4">
        <v>43712.583333333336</v>
      </c>
      <c r="D273" s="2">
        <v>495706.2</v>
      </c>
      <c r="E273" s="5">
        <v>594180</v>
      </c>
      <c r="F273" s="2">
        <v>250000</v>
      </c>
      <c r="G273" s="2">
        <v>0</v>
      </c>
      <c r="H273" s="5">
        <v>0</v>
      </c>
      <c r="I273" s="21">
        <f t="shared" ref="I273:I274" si="83">D273+E273+F273+G273+H273</f>
        <v>1339886.2</v>
      </c>
      <c r="J273" s="13">
        <v>0</v>
      </c>
    </row>
    <row r="274" spans="2:10" ht="15" thickBot="1" x14ac:dyDescent="0.25">
      <c r="B274" s="22" t="s">
        <v>11</v>
      </c>
      <c r="C274" s="4">
        <v>43712.458333333336</v>
      </c>
      <c r="D274" s="2">
        <v>486396</v>
      </c>
      <c r="E274" s="5">
        <v>579795</v>
      </c>
      <c r="F274" s="2">
        <v>250000</v>
      </c>
      <c r="G274" s="2">
        <v>0</v>
      </c>
      <c r="H274" s="5">
        <v>0</v>
      </c>
      <c r="I274" s="21">
        <f t="shared" si="83"/>
        <v>1316191</v>
      </c>
      <c r="J274" s="13">
        <v>0</v>
      </c>
    </row>
    <row r="275" spans="2:10" ht="13.5" thickBot="1" x14ac:dyDescent="0.25">
      <c r="B275" s="7"/>
      <c r="D275" s="8"/>
      <c r="E275" s="9"/>
      <c r="F275" s="8"/>
      <c r="G275" s="8"/>
      <c r="H275" s="9"/>
      <c r="I275" s="10"/>
      <c r="J275" s="9"/>
    </row>
    <row r="276" spans="2:10" ht="15" thickBot="1" x14ac:dyDescent="0.25">
      <c r="B276" s="22" t="s">
        <v>9</v>
      </c>
      <c r="C276" s="4">
        <v>43711.583333333336</v>
      </c>
      <c r="D276" s="23">
        <v>895443</v>
      </c>
      <c r="E276" s="13">
        <v>594180</v>
      </c>
      <c r="F276" s="23">
        <v>0</v>
      </c>
      <c r="G276" s="23">
        <v>0</v>
      </c>
      <c r="H276" s="13">
        <v>0</v>
      </c>
      <c r="I276" s="21">
        <f t="shared" ref="I276:I277" si="84">D276+E276+F276+G276+H276</f>
        <v>1489623</v>
      </c>
      <c r="J276" s="15">
        <f t="shared" ref="J276:J277" si="85">I276-I279</f>
        <v>272593</v>
      </c>
    </row>
    <row r="277" spans="2:10" ht="15" thickBot="1" x14ac:dyDescent="0.25">
      <c r="B277" s="22" t="s">
        <v>11</v>
      </c>
      <c r="C277" s="4">
        <v>43711.583333333336</v>
      </c>
      <c r="D277" s="23">
        <v>788110.2</v>
      </c>
      <c r="E277" s="13">
        <v>589795</v>
      </c>
      <c r="F277" s="23">
        <v>0</v>
      </c>
      <c r="G277" s="23">
        <v>0</v>
      </c>
      <c r="H277" s="13">
        <v>0</v>
      </c>
      <c r="I277" s="21">
        <f t="shared" si="84"/>
        <v>1377905.2</v>
      </c>
      <c r="J277" s="15">
        <f t="shared" si="85"/>
        <v>153732.80000000005</v>
      </c>
    </row>
    <row r="278" spans="2:10" ht="13.5" thickBot="1" x14ac:dyDescent="0.25">
      <c r="B278" s="14"/>
      <c r="D278" s="17"/>
      <c r="E278" s="18"/>
      <c r="F278" s="17"/>
      <c r="G278" s="17"/>
      <c r="H278" s="18"/>
      <c r="I278" s="19"/>
      <c r="J278" s="18"/>
    </row>
    <row r="279" spans="2:10" ht="15" thickBot="1" x14ac:dyDescent="0.25">
      <c r="B279" s="22" t="s">
        <v>9</v>
      </c>
      <c r="C279" s="4">
        <v>43711.364583333336</v>
      </c>
      <c r="D279" s="23">
        <v>415950</v>
      </c>
      <c r="E279" s="13">
        <v>601080</v>
      </c>
      <c r="F279" s="23">
        <v>200000</v>
      </c>
      <c r="G279" s="23">
        <v>0</v>
      </c>
      <c r="H279" s="13">
        <v>0</v>
      </c>
      <c r="I279" s="21">
        <f t="shared" ref="I279:I280" si="86">D279+E279+F279+G279+H279</f>
        <v>1217030</v>
      </c>
      <c r="J279" s="11">
        <v>0</v>
      </c>
    </row>
    <row r="280" spans="2:10" ht="15" thickBot="1" x14ac:dyDescent="0.25">
      <c r="B280" s="22" t="s">
        <v>11</v>
      </c>
      <c r="C280" s="4">
        <v>43711.364583333336</v>
      </c>
      <c r="D280" s="24">
        <v>424127.4</v>
      </c>
      <c r="E280" s="25">
        <v>600045</v>
      </c>
      <c r="F280" s="24">
        <v>200000</v>
      </c>
      <c r="G280" s="24">
        <v>0</v>
      </c>
      <c r="H280" s="25">
        <v>0</v>
      </c>
      <c r="I280" s="21">
        <f t="shared" si="86"/>
        <v>1224172.3999999999</v>
      </c>
      <c r="J280" s="24">
        <v>0</v>
      </c>
    </row>
    <row r="281" spans="2:10" ht="13.5" thickBot="1" x14ac:dyDescent="0.25">
      <c r="B281" s="7"/>
      <c r="D281" s="8"/>
      <c r="E281" s="9"/>
      <c r="F281" s="8"/>
      <c r="G281" s="8"/>
      <c r="H281" s="9"/>
      <c r="I281" s="10"/>
      <c r="J281" s="9"/>
    </row>
    <row r="282" spans="2:10" ht="15" thickBot="1" x14ac:dyDescent="0.25">
      <c r="B282" s="22" t="s">
        <v>9</v>
      </c>
      <c r="C282" s="4">
        <v>43708.729166666664</v>
      </c>
      <c r="D282" s="11">
        <v>0</v>
      </c>
      <c r="E282" s="26">
        <v>491080</v>
      </c>
      <c r="F282" s="11">
        <v>0</v>
      </c>
      <c r="G282" s="11">
        <v>721605</v>
      </c>
      <c r="H282" s="26">
        <v>0</v>
      </c>
      <c r="I282" s="21">
        <f t="shared" ref="I282:I283" si="87">D282+E282+F282+G282+H282</f>
        <v>1212685</v>
      </c>
      <c r="J282" s="26">
        <v>125559</v>
      </c>
    </row>
    <row r="283" spans="2:10" ht="15" thickBot="1" x14ac:dyDescent="0.25">
      <c r="B283" s="22" t="s">
        <v>11</v>
      </c>
      <c r="C283" s="4">
        <v>43708.729166666664</v>
      </c>
      <c r="D283" s="11">
        <v>0</v>
      </c>
      <c r="E283" s="26">
        <v>558545</v>
      </c>
      <c r="F283" s="11">
        <v>0</v>
      </c>
      <c r="G283" s="11">
        <v>764489</v>
      </c>
      <c r="H283" s="26">
        <v>500000</v>
      </c>
      <c r="I283" s="21">
        <f t="shared" si="87"/>
        <v>1823034</v>
      </c>
      <c r="J283" s="26">
        <v>203855</v>
      </c>
    </row>
    <row r="284" spans="2:10" ht="13.5" thickBot="1" x14ac:dyDescent="0.25"/>
    <row r="285" spans="2:10" ht="13.5" thickBot="1" x14ac:dyDescent="0.25"/>
    <row r="286" spans="2:10" ht="13.5" thickBot="1" x14ac:dyDescent="0.25"/>
    <row r="287" spans="2:10" ht="13.5" thickBot="1" x14ac:dyDescent="0.25"/>
    <row r="288" spans="2:10" ht="13.5" thickBot="1" x14ac:dyDescent="0.25"/>
    <row r="289" ht="13.5" thickBot="1" x14ac:dyDescent="0.25"/>
    <row r="290" ht="13.5" thickBot="1" x14ac:dyDescent="0.25"/>
    <row r="291" ht="13.5" thickBot="1" x14ac:dyDescent="0.25"/>
    <row r="292" ht="13.5" thickBot="1" x14ac:dyDescent="0.25"/>
    <row r="293" ht="13.5" thickBot="1" x14ac:dyDescent="0.25"/>
    <row r="294" ht="13.5" thickBot="1" x14ac:dyDescent="0.25"/>
    <row r="295" ht="13.5" thickBot="1" x14ac:dyDescent="0.25"/>
    <row r="296" ht="13.5" thickBo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 Diario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jimenez garcia</cp:lastModifiedBy>
  <dcterms:modified xsi:type="dcterms:W3CDTF">2019-12-30T00:33:40Z</dcterms:modified>
</cp:coreProperties>
</file>