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debc70e9326b3f/Escritorio/.me/inferencia-estadistica/Taller ^N3/"/>
    </mc:Choice>
  </mc:AlternateContent>
  <xr:revisionPtr revIDLastSave="540" documentId="8_{95152F65-5639-488A-A24A-967CB7EEFA4D}" xr6:coauthVersionLast="47" xr6:coauthVersionMax="47" xr10:uidLastSave="{90AE93BC-DA3D-405F-9EF3-B97405EA9443}"/>
  <bookViews>
    <workbookView xWindow="-108" yWindow="-108" windowWidth="23256" windowHeight="13176" activeTab="2" xr2:uid="{B87832B0-6F4A-4B79-AD86-6162DFE0E8DF}"/>
  </bookViews>
  <sheets>
    <sheet name="Ejercicio_1" sheetId="1" r:id="rId1"/>
    <sheet name="Ejercicio_2" sheetId="4" r:id="rId2"/>
    <sheet name="Ejercicio_3" sheetId="5" r:id="rId3"/>
    <sheet name="Ejercicio_4" sheetId="2" r:id="rId4"/>
    <sheet name="Ejercicio_4-Desarroll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G24" i="1"/>
  <c r="G17" i="1"/>
  <c r="B13" i="5"/>
  <c r="B4" i="5"/>
  <c r="B20" i="4"/>
  <c r="B13" i="4"/>
  <c r="B4" i="4"/>
  <c r="B5" i="5" l="1"/>
  <c r="B6" i="5" s="1"/>
  <c r="B7" i="5" s="1"/>
  <c r="B9" i="5" s="1"/>
  <c r="B5" i="4"/>
  <c r="B14" i="4" s="1"/>
  <c r="B18" i="4"/>
  <c r="B21" i="4" s="1"/>
  <c r="I4" i="3"/>
  <c r="I5" i="3" s="1"/>
  <c r="I3" i="3"/>
  <c r="I2" i="3"/>
  <c r="G15" i="1"/>
  <c r="C22" i="3"/>
  <c r="C21" i="3"/>
  <c r="C20" i="3"/>
  <c r="D22" i="3"/>
  <c r="E22" i="3"/>
  <c r="F22" i="3"/>
  <c r="D21" i="3"/>
  <c r="E21" i="3"/>
  <c r="F21" i="3"/>
  <c r="D20" i="3"/>
  <c r="E20" i="3"/>
  <c r="F20" i="3"/>
  <c r="D19" i="3"/>
  <c r="E19" i="3"/>
  <c r="F19" i="3"/>
  <c r="C19" i="3"/>
  <c r="D18" i="3"/>
  <c r="E18" i="3"/>
  <c r="F18" i="3"/>
  <c r="C18" i="3"/>
  <c r="G27" i="1"/>
  <c r="G26" i="1"/>
  <c r="G25" i="1"/>
  <c r="D26" i="1"/>
  <c r="C26" i="1"/>
  <c r="B26" i="1"/>
  <c r="D25" i="1"/>
  <c r="C25" i="1"/>
  <c r="B25" i="1"/>
  <c r="D24" i="1"/>
  <c r="C24" i="1"/>
  <c r="B24" i="1"/>
  <c r="G16" i="1"/>
  <c r="C23" i="1"/>
  <c r="D23" i="1"/>
  <c r="B23" i="1"/>
  <c r="C21" i="1"/>
  <c r="D21" i="1"/>
  <c r="B21" i="1"/>
  <c r="C20" i="1"/>
  <c r="D20" i="1"/>
  <c r="B20" i="1"/>
  <c r="C19" i="1"/>
  <c r="D19" i="1"/>
  <c r="B19" i="1"/>
  <c r="B8" i="5" l="1"/>
  <c r="B6" i="4"/>
  <c r="I7" i="3"/>
  <c r="I6" i="3"/>
  <c r="G19" i="1"/>
  <c r="G18" i="1"/>
  <c r="G5" i="1"/>
  <c r="D18" i="1"/>
  <c r="C18" i="1"/>
  <c r="B18" i="1"/>
  <c r="D17" i="1"/>
  <c r="C17" i="1"/>
  <c r="B17" i="1"/>
  <c r="B16" i="1"/>
  <c r="C16" i="1"/>
  <c r="D16" i="1"/>
  <c r="B15" i="1"/>
  <c r="C15" i="1"/>
  <c r="D15" i="1"/>
  <c r="B10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tc={31B63590-1217-4608-BFFD-287F68B8D29D}</author>
  </authors>
  <commentList>
    <comment ref="A11" authorId="0" shapeId="0" xr:uid="{31B63590-1217-4608-BFFD-287F68B8D2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calculados gracias a la ayuda de ChatGPT</t>
      </text>
    </comment>
  </commentList>
</comments>
</file>

<file path=xl/sharedStrings.xml><?xml version="1.0" encoding="utf-8"?>
<sst xmlns="http://schemas.openxmlformats.org/spreadsheetml/2006/main" count="95" uniqueCount="58">
  <si>
    <t>Rancho 1</t>
  </si>
  <si>
    <t>Rancho 2</t>
  </si>
  <si>
    <t>Rancho 3</t>
  </si>
  <si>
    <t>Categoría</t>
  </si>
  <si>
    <t>Total de vacas</t>
  </si>
  <si>
    <t>Categoría I</t>
  </si>
  <si>
    <t>Categoría II</t>
  </si>
  <si>
    <t>Categoría III</t>
  </si>
  <si>
    <t>Categoría IV</t>
  </si>
  <si>
    <t>Media</t>
  </si>
  <si>
    <t>N_i</t>
  </si>
  <si>
    <t>n_i</t>
  </si>
  <si>
    <t>N_1</t>
  </si>
  <si>
    <t>N_2</t>
  </si>
  <si>
    <t>N_3</t>
  </si>
  <si>
    <t>n_1</t>
  </si>
  <si>
    <t>n_2</t>
  </si>
  <si>
    <t>n_3</t>
  </si>
  <si>
    <t>Tamaño de estratos</t>
  </si>
  <si>
    <t>Valor</t>
  </si>
  <si>
    <t>Tamaño de muestra</t>
  </si>
  <si>
    <t>N</t>
  </si>
  <si>
    <t>t</t>
  </si>
  <si>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Symbol"/>
        <family val="1"/>
        <charset val="2"/>
      </rPr>
      <t>(t)</t>
    </r>
  </si>
  <si>
    <t>N_i^2</t>
  </si>
  <si>
    <t>N_i - n_i / N_i</t>
  </si>
  <si>
    <t>S_i^2 / n_i</t>
  </si>
  <si>
    <t>Error</t>
  </si>
  <si>
    <t>Intervalo</t>
  </si>
  <si>
    <t>Punto A</t>
  </si>
  <si>
    <t>Punto B</t>
  </si>
  <si>
    <t>Varianza (P)</t>
  </si>
  <si>
    <t>Varianza (S)</t>
  </si>
  <si>
    <t>B</t>
  </si>
  <si>
    <t>D</t>
  </si>
  <si>
    <t>W_i</t>
  </si>
  <si>
    <t>N_i^2*(o_i^2/w_i)</t>
  </si>
  <si>
    <t>N_i * o_i^2</t>
  </si>
  <si>
    <t>Valor de n</t>
  </si>
  <si>
    <t>Total de la suma</t>
  </si>
  <si>
    <t>Varianza</t>
  </si>
  <si>
    <t>Tamaño de muestras</t>
  </si>
  <si>
    <t>N_i-n_i/N_i</t>
  </si>
  <si>
    <t>S_i^2/n_i</t>
  </si>
  <si>
    <t>N (Total)</t>
  </si>
  <si>
    <t>n</t>
  </si>
  <si>
    <t>p_hat</t>
  </si>
  <si>
    <r>
      <t>e</t>
    </r>
    <r>
      <rPr>
        <sz val="11"/>
        <color theme="1"/>
        <rFont val="Calibri"/>
        <family val="2"/>
        <scheme val="minor"/>
      </rPr>
      <t xml:space="preserve"> y_i</t>
    </r>
  </si>
  <si>
    <t>q_hat</t>
  </si>
  <si>
    <t>V(p)</t>
  </si>
  <si>
    <t>Intervalo de confianza</t>
  </si>
  <si>
    <t>Cota</t>
  </si>
  <si>
    <t>Punto C</t>
  </si>
  <si>
    <t>Z_alpha/2</t>
  </si>
  <si>
    <t>e</t>
  </si>
  <si>
    <t>Punto A-1</t>
  </si>
  <si>
    <t>Punto A-2</t>
  </si>
  <si>
    <t>Y_i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</si>
</sst>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Symbol"/>
      <family val="2"/>
      <charset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4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applyAlignment="1">
      <alignment horizontal="center" vertical="center" textRotation="45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6" xfId="0" applyFont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45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s Prieto" id="{4CF3C3CF-2257-48FF-9F04-33E0DB1EB82E}" userId="3ddebc70e9326b3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3-04-25T06:57:09.77" personId="{4CF3C3CF-2257-48FF-9F04-33E0DB1EB82E}" id="{31B63590-1217-4608-BFFD-287F68B8D29D}">
    <text>Datos calculados gracias a la ayuda de ChatGPT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67D6-2F27-46B7-893F-32BA12B27485}">
  <dimension ref="A1:G27"/>
  <sheetViews>
    <sheetView showGridLines="0" workbookViewId="0">
      <selection activeCell="G26" sqref="G26"/>
    </sheetView>
  </sheetViews>
  <sheetFormatPr baseColWidth="10" defaultRowHeight="14.4" x14ac:dyDescent="0.3"/>
  <cols>
    <col min="1" max="1" width="16.21875" bestFit="1" customWidth="1"/>
    <col min="6" max="6" width="17.33203125" bestFit="1" customWidth="1"/>
    <col min="7" max="7" width="12" bestFit="1" customWidth="1"/>
  </cols>
  <sheetData>
    <row r="1" spans="1:7" x14ac:dyDescent="0.3">
      <c r="B1" s="12" t="s">
        <v>0</v>
      </c>
      <c r="C1" s="12" t="s">
        <v>1</v>
      </c>
      <c r="D1" s="12" t="s">
        <v>2</v>
      </c>
      <c r="F1" s="12" t="s">
        <v>18</v>
      </c>
      <c r="G1" s="13" t="s">
        <v>19</v>
      </c>
    </row>
    <row r="2" spans="1:7" x14ac:dyDescent="0.3">
      <c r="A2" s="9">
        <v>1</v>
      </c>
      <c r="B2" s="2">
        <v>2</v>
      </c>
      <c r="C2" s="3">
        <v>3</v>
      </c>
      <c r="D2" s="4">
        <v>2</v>
      </c>
      <c r="F2" s="9" t="s">
        <v>12</v>
      </c>
      <c r="G2" s="4">
        <v>900</v>
      </c>
    </row>
    <row r="3" spans="1:7" x14ac:dyDescent="0.3">
      <c r="A3" s="10">
        <v>2</v>
      </c>
      <c r="B3" s="5">
        <v>2.5</v>
      </c>
      <c r="C3">
        <v>3.5</v>
      </c>
      <c r="D3" s="6">
        <v>2.5</v>
      </c>
      <c r="F3" s="10" t="s">
        <v>13</v>
      </c>
      <c r="G3" s="6">
        <v>1100</v>
      </c>
    </row>
    <row r="4" spans="1:7" x14ac:dyDescent="0.3">
      <c r="A4" s="10">
        <v>3</v>
      </c>
      <c r="B4" s="5">
        <v>2</v>
      </c>
      <c r="C4">
        <v>4</v>
      </c>
      <c r="D4" s="6">
        <v>3</v>
      </c>
      <c r="F4" s="10" t="s">
        <v>14</v>
      </c>
      <c r="G4" s="6">
        <v>1050</v>
      </c>
    </row>
    <row r="5" spans="1:7" x14ac:dyDescent="0.3">
      <c r="A5" s="10">
        <v>4</v>
      </c>
      <c r="B5" s="5">
        <v>2.5</v>
      </c>
      <c r="C5">
        <v>4</v>
      </c>
      <c r="D5" s="6">
        <v>3.5</v>
      </c>
      <c r="F5" s="11" t="s">
        <v>21</v>
      </c>
      <c r="G5" s="8">
        <f>SUM(G2:G4)</f>
        <v>3050</v>
      </c>
    </row>
    <row r="6" spans="1:7" x14ac:dyDescent="0.3">
      <c r="A6" s="10">
        <v>5</v>
      </c>
      <c r="B6" s="5">
        <v>3</v>
      </c>
      <c r="C6">
        <v>3.5</v>
      </c>
      <c r="D6" s="6">
        <v>2.5</v>
      </c>
    </row>
    <row r="7" spans="1:7" x14ac:dyDescent="0.3">
      <c r="A7" s="10">
        <v>6</v>
      </c>
      <c r="B7" s="5">
        <v>2</v>
      </c>
      <c r="C7">
        <v>3.5</v>
      </c>
      <c r="D7" s="6">
        <v>3</v>
      </c>
      <c r="F7" s="12" t="s">
        <v>20</v>
      </c>
      <c r="G7" s="13" t="s">
        <v>19</v>
      </c>
    </row>
    <row r="8" spans="1:7" x14ac:dyDescent="0.3">
      <c r="A8" s="10">
        <v>7</v>
      </c>
      <c r="B8" s="5">
        <v>3</v>
      </c>
      <c r="C8">
        <v>4</v>
      </c>
      <c r="D8" s="6">
        <v>2.5</v>
      </c>
      <c r="F8" s="10" t="s">
        <v>15</v>
      </c>
      <c r="G8" s="6">
        <v>10</v>
      </c>
    </row>
    <row r="9" spans="1:7" x14ac:dyDescent="0.3">
      <c r="A9" s="10">
        <v>8</v>
      </c>
      <c r="B9" s="5">
        <v>3</v>
      </c>
      <c r="C9">
        <v>2.5</v>
      </c>
      <c r="D9" s="6">
        <v>3.5</v>
      </c>
      <c r="F9" s="10" t="s">
        <v>16</v>
      </c>
      <c r="G9" s="6">
        <v>12</v>
      </c>
    </row>
    <row r="10" spans="1:7" x14ac:dyDescent="0.3">
      <c r="A10" s="10">
        <v>9</v>
      </c>
      <c r="B10" s="5">
        <v>2.5</v>
      </c>
      <c r="C10">
        <v>3</v>
      </c>
      <c r="D10" s="6">
        <v>2</v>
      </c>
      <c r="F10" s="11" t="s">
        <v>17</v>
      </c>
      <c r="G10" s="8">
        <v>12</v>
      </c>
    </row>
    <row r="11" spans="1:7" x14ac:dyDescent="0.3">
      <c r="A11" s="10">
        <v>10</v>
      </c>
      <c r="B11" s="5">
        <v>3</v>
      </c>
      <c r="C11">
        <v>3.5</v>
      </c>
      <c r="D11" s="6">
        <v>3</v>
      </c>
    </row>
    <row r="12" spans="1:7" x14ac:dyDescent="0.3">
      <c r="A12" s="10">
        <v>11</v>
      </c>
      <c r="B12" s="5"/>
      <c r="C12">
        <v>3.5</v>
      </c>
      <c r="D12" s="6">
        <v>3</v>
      </c>
    </row>
    <row r="13" spans="1:7" x14ac:dyDescent="0.3">
      <c r="A13" s="11">
        <v>12</v>
      </c>
      <c r="B13" s="7"/>
      <c r="C13" s="1">
        <v>4</v>
      </c>
      <c r="D13" s="8">
        <v>3.5</v>
      </c>
    </row>
    <row r="14" spans="1:7" x14ac:dyDescent="0.3">
      <c r="A14" s="38" t="s">
        <v>29</v>
      </c>
      <c r="B14" s="38"/>
      <c r="C14" s="38"/>
      <c r="D14" s="38"/>
    </row>
    <row r="15" spans="1:7" x14ac:dyDescent="0.3">
      <c r="A15" s="14" t="s">
        <v>9</v>
      </c>
      <c r="B15" s="3">
        <f>AVERAGE(B2:B13)</f>
        <v>2.5499999999999998</v>
      </c>
      <c r="C15" s="3">
        <f>AVERAGE(C2:C13)</f>
        <v>3.5</v>
      </c>
      <c r="D15" s="4">
        <f>AVERAGE(D2:D13)</f>
        <v>2.8333333333333335</v>
      </c>
      <c r="F15" s="17" t="s">
        <v>22</v>
      </c>
      <c r="G15" s="4">
        <f>(SUMPRODUCT($B$15:$D$15,$B$17:$D$17)/$G$5)*$G$5</f>
        <v>9120</v>
      </c>
    </row>
    <row r="16" spans="1:7" x14ac:dyDescent="0.3">
      <c r="A16" s="15" t="s">
        <v>32</v>
      </c>
      <c r="B16">
        <f>_xlfn.VAR.S(B2:B13)</f>
        <v>0.19166666666666604</v>
      </c>
      <c r="C16">
        <f>_xlfn.VAR.S(C2:C13)</f>
        <v>0.22727272727272727</v>
      </c>
      <c r="D16" s="6">
        <f>_xlfn.VAR.S(D2:D13)</f>
        <v>0.28787878787878829</v>
      </c>
      <c r="F16" s="18" t="s">
        <v>23</v>
      </c>
      <c r="G16" s="6">
        <f>SUMPRODUCT($B$19:$D$19,$B$20:$D$20,$B$21:$D$21)</f>
        <v>64165.757575757554</v>
      </c>
    </row>
    <row r="17" spans="1:7" x14ac:dyDescent="0.3">
      <c r="A17" s="15" t="s">
        <v>10</v>
      </c>
      <c r="B17">
        <f>G2</f>
        <v>900</v>
      </c>
      <c r="C17">
        <f>G3</f>
        <v>1100</v>
      </c>
      <c r="D17" s="6">
        <f>G4</f>
        <v>1050</v>
      </c>
      <c r="F17" s="19" t="s">
        <v>27</v>
      </c>
      <c r="G17" s="6">
        <f>SQRT(G16)*2</f>
        <v>506.61921627888358</v>
      </c>
    </row>
    <row r="18" spans="1:7" x14ac:dyDescent="0.3">
      <c r="A18" s="15" t="s">
        <v>11</v>
      </c>
      <c r="B18">
        <f>G8</f>
        <v>10</v>
      </c>
      <c r="C18">
        <f>G9</f>
        <v>12</v>
      </c>
      <c r="D18" s="6">
        <f>G10</f>
        <v>12</v>
      </c>
      <c r="F18" s="36" t="s">
        <v>28</v>
      </c>
      <c r="G18" s="6">
        <f>G15-G17</f>
        <v>8613.380783721117</v>
      </c>
    </row>
    <row r="19" spans="1:7" x14ac:dyDescent="0.3">
      <c r="A19" s="15" t="s">
        <v>24</v>
      </c>
      <c r="B19">
        <f>POWER(B17,2)</f>
        <v>810000</v>
      </c>
      <c r="C19">
        <f t="shared" ref="C19:D19" si="0">POWER(C17,2)</f>
        <v>1210000</v>
      </c>
      <c r="D19" s="6">
        <f t="shared" si="0"/>
        <v>1102500</v>
      </c>
      <c r="F19" s="37"/>
      <c r="G19" s="8">
        <f>G15+G17</f>
        <v>9626.619216278883</v>
      </c>
    </row>
    <row r="20" spans="1:7" x14ac:dyDescent="0.3">
      <c r="A20" s="15" t="s">
        <v>25</v>
      </c>
      <c r="B20">
        <f>(B17-B18)/B17</f>
        <v>0.98888888888888893</v>
      </c>
      <c r="C20">
        <f t="shared" ref="C20:D20" si="1">(C17-C18)/C17</f>
        <v>0.98909090909090913</v>
      </c>
      <c r="D20" s="6">
        <f t="shared" si="1"/>
        <v>0.98857142857142855</v>
      </c>
    </row>
    <row r="21" spans="1:7" x14ac:dyDescent="0.3">
      <c r="A21" s="16" t="s">
        <v>26</v>
      </c>
      <c r="B21" s="1">
        <f>B16/B18</f>
        <v>1.9166666666666603E-2</v>
      </c>
      <c r="C21" s="1">
        <f t="shared" ref="C21:D21" si="2">C16/C18</f>
        <v>1.893939393939394E-2</v>
      </c>
      <c r="D21" s="8">
        <f t="shared" si="2"/>
        <v>2.3989898989899023E-2</v>
      </c>
    </row>
    <row r="22" spans="1:7" x14ac:dyDescent="0.3">
      <c r="A22" s="39" t="s">
        <v>30</v>
      </c>
      <c r="B22" s="39"/>
      <c r="C22" s="39"/>
      <c r="D22" s="39"/>
    </row>
    <row r="23" spans="1:7" x14ac:dyDescent="0.3">
      <c r="A23" s="20" t="s">
        <v>31</v>
      </c>
      <c r="B23" s="3">
        <f>_xlfn.VAR.P(B2:B13)</f>
        <v>0.17249999999999999</v>
      </c>
      <c r="C23" s="3">
        <f t="shared" ref="C23:D23" si="3">_xlfn.VAR.P(C2:C13)</f>
        <v>0.20833333333333334</v>
      </c>
      <c r="D23" s="4">
        <f t="shared" si="3"/>
        <v>0.2638888888888889</v>
      </c>
      <c r="F23" s="23" t="s">
        <v>33</v>
      </c>
      <c r="G23" s="4">
        <v>350</v>
      </c>
    </row>
    <row r="24" spans="1:7" x14ac:dyDescent="0.3">
      <c r="A24" s="21" t="s">
        <v>35</v>
      </c>
      <c r="B24">
        <f>G2/$G$5</f>
        <v>0.29508196721311475</v>
      </c>
      <c r="C24">
        <f>G3/$G$5</f>
        <v>0.36065573770491804</v>
      </c>
      <c r="D24" s="6">
        <f>G4/$G$5</f>
        <v>0.34426229508196721</v>
      </c>
      <c r="F24" s="24" t="s">
        <v>34</v>
      </c>
      <c r="G24" s="6">
        <f>POWER(G23,2)/(4*POWER(G5,2))</f>
        <v>3.292125772641763E-3</v>
      </c>
    </row>
    <row r="25" spans="1:7" x14ac:dyDescent="0.3">
      <c r="A25" s="21" t="s">
        <v>36</v>
      </c>
      <c r="B25">
        <f>POWER(G2,2)*(B23/B24)</f>
        <v>473512.5</v>
      </c>
      <c r="C25">
        <f>POWER(G3,2)*(C23/C24)</f>
        <v>698958.33333333337</v>
      </c>
      <c r="D25" s="6">
        <f>POWER(G4,2)*(D23/D24)</f>
        <v>845104.16666666663</v>
      </c>
      <c r="F25" s="24" t="s">
        <v>39</v>
      </c>
      <c r="G25" s="6">
        <f>SUM(B25:D25)</f>
        <v>2017575</v>
      </c>
    </row>
    <row r="26" spans="1:7" x14ac:dyDescent="0.3">
      <c r="A26" s="22" t="s">
        <v>37</v>
      </c>
      <c r="B26" s="1">
        <f>G2*B23</f>
        <v>155.25</v>
      </c>
      <c r="C26" s="1">
        <f>G3*C23</f>
        <v>229.16666666666669</v>
      </c>
      <c r="D26" s="8">
        <f>G4*D23</f>
        <v>277.08333333333331</v>
      </c>
      <c r="F26" s="24" t="s">
        <v>39</v>
      </c>
      <c r="G26" s="6">
        <f>SUM(B26:D26)</f>
        <v>661.5</v>
      </c>
    </row>
    <row r="27" spans="1:7" x14ac:dyDescent="0.3">
      <c r="F27" s="25" t="s">
        <v>38</v>
      </c>
      <c r="G27" s="8">
        <f>G25/(POWER(G5,2)*G24+G26)</f>
        <v>64.487079091620984</v>
      </c>
    </row>
  </sheetData>
  <mergeCells count="3">
    <mergeCell ref="F18:F19"/>
    <mergeCell ref="A14:D14"/>
    <mergeCell ref="A22:D2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B7B-4887-4768-9D89-490EF6A657BF}">
  <dimension ref="A1:C21"/>
  <sheetViews>
    <sheetView workbookViewId="0">
      <selection activeCell="B14" sqref="B14"/>
    </sheetView>
  </sheetViews>
  <sheetFormatPr baseColWidth="10" defaultRowHeight="14.4" x14ac:dyDescent="0.3"/>
  <sheetData>
    <row r="1" spans="1:3" x14ac:dyDescent="0.3">
      <c r="A1" s="2" t="s">
        <v>21</v>
      </c>
      <c r="B1" s="9">
        <v>2800</v>
      </c>
      <c r="C1" s="40" t="s">
        <v>55</v>
      </c>
    </row>
    <row r="2" spans="1:3" x14ac:dyDescent="0.3">
      <c r="A2" s="5" t="s">
        <v>45</v>
      </c>
      <c r="B2" s="10">
        <v>400</v>
      </c>
      <c r="C2" s="41"/>
    </row>
    <row r="3" spans="1:3" x14ac:dyDescent="0.3">
      <c r="A3" s="35" t="s">
        <v>47</v>
      </c>
      <c r="B3" s="10">
        <v>324</v>
      </c>
      <c r="C3" s="41"/>
    </row>
    <row r="4" spans="1:3" x14ac:dyDescent="0.3">
      <c r="A4" s="5" t="s">
        <v>46</v>
      </c>
      <c r="B4" s="10">
        <f>B3/B2</f>
        <v>0.81</v>
      </c>
      <c r="C4" s="41"/>
    </row>
    <row r="5" spans="1:3" x14ac:dyDescent="0.3">
      <c r="A5" s="5" t="s">
        <v>48</v>
      </c>
      <c r="B5" s="10">
        <f>1-B4</f>
        <v>0.18999999999999995</v>
      </c>
      <c r="C5" s="41"/>
    </row>
    <row r="6" spans="1:3" x14ac:dyDescent="0.3">
      <c r="A6" s="7" t="s">
        <v>49</v>
      </c>
      <c r="B6" s="11">
        <f>((B4*B5)/(B2-1))*((B1-B2)/B1)</f>
        <v>3.306122448979591E-4</v>
      </c>
      <c r="C6" s="42"/>
    </row>
    <row r="8" spans="1:3" x14ac:dyDescent="0.3">
      <c r="A8" s="9" t="s">
        <v>51</v>
      </c>
      <c r="B8" s="9">
        <f>2*SQRT(B6)</f>
        <v>3.6365491603879585E-2</v>
      </c>
      <c r="C8" s="40" t="s">
        <v>56</v>
      </c>
    </row>
    <row r="9" spans="1:3" x14ac:dyDescent="0.3">
      <c r="A9" s="43" t="s">
        <v>50</v>
      </c>
      <c r="B9" s="10">
        <f>B4-B8</f>
        <v>0.77363450839612047</v>
      </c>
      <c r="C9" s="41"/>
    </row>
    <row r="10" spans="1:3" x14ac:dyDescent="0.3">
      <c r="A10" s="44"/>
      <c r="B10" s="11">
        <f>B4+B8</f>
        <v>0.84636549160387964</v>
      </c>
      <c r="C10" s="42"/>
    </row>
    <row r="12" spans="1:3" x14ac:dyDescent="0.3">
      <c r="A12" s="2" t="s">
        <v>33</v>
      </c>
      <c r="B12" s="9">
        <v>1.4999999999999999E-2</v>
      </c>
      <c r="C12" s="45" t="s">
        <v>30</v>
      </c>
    </row>
    <row r="13" spans="1:3" x14ac:dyDescent="0.3">
      <c r="A13" s="5" t="s">
        <v>34</v>
      </c>
      <c r="B13" s="10">
        <f>(POWER(B12,2)/4)</f>
        <v>5.6249999999999998E-5</v>
      </c>
      <c r="C13" s="46"/>
    </row>
    <row r="14" spans="1:3" x14ac:dyDescent="0.3">
      <c r="A14" s="7" t="s">
        <v>45</v>
      </c>
      <c r="B14" s="11">
        <f>(B1*B4*B5)/(((B1-1)*B13)+(B4*B5))</f>
        <v>1384.0650406504064</v>
      </c>
      <c r="C14" s="47"/>
    </row>
    <row r="16" spans="1:3" x14ac:dyDescent="0.3">
      <c r="A16" s="9" t="s">
        <v>21</v>
      </c>
      <c r="B16" s="9">
        <v>2800</v>
      </c>
      <c r="C16" s="48" t="s">
        <v>52</v>
      </c>
    </row>
    <row r="17" spans="1:3" x14ac:dyDescent="0.3">
      <c r="A17" s="10" t="s">
        <v>46</v>
      </c>
      <c r="B17" s="10">
        <v>0.5</v>
      </c>
      <c r="C17" s="49"/>
    </row>
    <row r="18" spans="1:3" x14ac:dyDescent="0.3">
      <c r="A18" s="10" t="s">
        <v>48</v>
      </c>
      <c r="B18" s="10">
        <f>1-B17</f>
        <v>0.5</v>
      </c>
      <c r="C18" s="49"/>
    </row>
    <row r="19" spans="1:3" x14ac:dyDescent="0.3">
      <c r="A19" s="10" t="s">
        <v>33</v>
      </c>
      <c r="B19" s="10">
        <v>0.05</v>
      </c>
      <c r="C19" s="49"/>
    </row>
    <row r="20" spans="1:3" x14ac:dyDescent="0.3">
      <c r="A20" s="10" t="s">
        <v>34</v>
      </c>
      <c r="B20" s="10">
        <f>(POWER(B19,2)/4)</f>
        <v>6.2500000000000012E-4</v>
      </c>
      <c r="C20" s="49"/>
    </row>
    <row r="21" spans="1:3" x14ac:dyDescent="0.3">
      <c r="A21" s="11" t="s">
        <v>45</v>
      </c>
      <c r="B21" s="11">
        <f>(B16*B17*B18)/(((B16-1)*B20)+(B17*B18))</f>
        <v>350.10940919037193</v>
      </c>
      <c r="C21" s="50"/>
    </row>
  </sheetData>
  <mergeCells count="5">
    <mergeCell ref="C1:C6"/>
    <mergeCell ref="A9:A10"/>
    <mergeCell ref="C8:C10"/>
    <mergeCell ref="C12:C14"/>
    <mergeCell ref="C16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8FFE-595F-47E6-A2F9-A432508B758A}">
  <dimension ref="A1:C13"/>
  <sheetViews>
    <sheetView tabSelected="1" workbookViewId="0">
      <selection activeCell="H12" sqref="H12"/>
    </sheetView>
  </sheetViews>
  <sheetFormatPr baseColWidth="10" defaultRowHeight="14.4" x14ac:dyDescent="0.3"/>
  <cols>
    <col min="2" max="2" width="12" bestFit="1" customWidth="1"/>
  </cols>
  <sheetData>
    <row r="1" spans="1:3" x14ac:dyDescent="0.3">
      <c r="A1" s="9" t="s">
        <v>21</v>
      </c>
      <c r="B1" s="9">
        <v>750</v>
      </c>
      <c r="C1" s="51" t="s">
        <v>29</v>
      </c>
    </row>
    <row r="2" spans="1:3" x14ac:dyDescent="0.3">
      <c r="A2" s="10" t="s">
        <v>45</v>
      </c>
      <c r="B2" s="10">
        <v>85</v>
      </c>
      <c r="C2" s="52"/>
    </row>
    <row r="3" spans="1:3" x14ac:dyDescent="0.3">
      <c r="A3" s="10" t="s">
        <v>57</v>
      </c>
      <c r="B3" s="10">
        <v>21</v>
      </c>
      <c r="C3" s="52"/>
    </row>
    <row r="4" spans="1:3" x14ac:dyDescent="0.3">
      <c r="A4" s="10" t="s">
        <v>46</v>
      </c>
      <c r="B4" s="10">
        <f>B3/B2</f>
        <v>0.24705882352941178</v>
      </c>
      <c r="C4" s="52"/>
    </row>
    <row r="5" spans="1:3" x14ac:dyDescent="0.3">
      <c r="A5" s="10" t="s">
        <v>48</v>
      </c>
      <c r="B5" s="10">
        <f>1-B4</f>
        <v>0.75294117647058822</v>
      </c>
      <c r="C5" s="52"/>
    </row>
    <row r="6" spans="1:3" x14ac:dyDescent="0.3">
      <c r="A6" s="10" t="s">
        <v>49</v>
      </c>
      <c r="B6" s="10">
        <f>((B4*B5)/(B2-1))*((B1-B2)/B1)</f>
        <v>1.9635524798154555E-3</v>
      </c>
      <c r="C6" s="52"/>
    </row>
    <row r="7" spans="1:3" x14ac:dyDescent="0.3">
      <c r="A7" s="10" t="s">
        <v>51</v>
      </c>
      <c r="B7" s="10">
        <f>2*SQRT(B6)</f>
        <v>8.8623980497728835E-2</v>
      </c>
      <c r="C7" s="52"/>
    </row>
    <row r="8" spans="1:3" x14ac:dyDescent="0.3">
      <c r="A8" s="43" t="s">
        <v>50</v>
      </c>
      <c r="B8" s="10">
        <f>B4-B7</f>
        <v>0.15843484303168293</v>
      </c>
      <c r="C8" s="52"/>
    </row>
    <row r="9" spans="1:3" x14ac:dyDescent="0.3">
      <c r="A9" s="44"/>
      <c r="B9" s="11">
        <f>B4+B7</f>
        <v>0.33568280402714062</v>
      </c>
      <c r="C9" s="53"/>
    </row>
    <row r="11" spans="1:3" x14ac:dyDescent="0.3">
      <c r="A11" s="2" t="s">
        <v>53</v>
      </c>
      <c r="B11" s="9">
        <v>1.9599</v>
      </c>
      <c r="C11" s="54" t="s">
        <v>30</v>
      </c>
    </row>
    <row r="12" spans="1:3" x14ac:dyDescent="0.3">
      <c r="A12" s="35" t="s">
        <v>54</v>
      </c>
      <c r="B12" s="10">
        <v>0.03</v>
      </c>
      <c r="C12" s="36"/>
    </row>
    <row r="13" spans="1:3" x14ac:dyDescent="0.3">
      <c r="A13" s="7" t="s">
        <v>45</v>
      </c>
      <c r="B13" s="11">
        <f>(B11*B4*B5)/POWER(B12,2)</f>
        <v>405.09121107266435</v>
      </c>
      <c r="C13" s="37"/>
    </row>
  </sheetData>
  <mergeCells count="3">
    <mergeCell ref="A8:A9"/>
    <mergeCell ref="C1:C9"/>
    <mergeCell ref="C11:C1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502-3222-4A54-BC1A-6416E652A76E}">
  <dimension ref="A1:M5"/>
  <sheetViews>
    <sheetView showGridLines="0" workbookViewId="0">
      <selection sqref="A1:M5"/>
    </sheetView>
  </sheetViews>
  <sheetFormatPr baseColWidth="10" defaultRowHeight="14.4" x14ac:dyDescent="0.3"/>
  <cols>
    <col min="2" max="13" width="4.5546875" customWidth="1"/>
  </cols>
  <sheetData>
    <row r="1" spans="1:13" x14ac:dyDescent="0.3">
      <c r="A1" s="12" t="s">
        <v>3</v>
      </c>
      <c r="B1" s="38" t="s">
        <v>4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55"/>
    </row>
    <row r="2" spans="1:13" x14ac:dyDescent="0.3">
      <c r="A2" s="11" t="s">
        <v>5</v>
      </c>
      <c r="B2">
        <v>61</v>
      </c>
      <c r="C2">
        <v>47</v>
      </c>
      <c r="D2">
        <v>44</v>
      </c>
      <c r="E2">
        <v>70</v>
      </c>
      <c r="F2">
        <v>28</v>
      </c>
      <c r="G2">
        <v>39</v>
      </c>
      <c r="H2">
        <v>51</v>
      </c>
      <c r="I2">
        <v>52</v>
      </c>
      <c r="J2">
        <v>101</v>
      </c>
      <c r="K2">
        <v>49</v>
      </c>
      <c r="L2">
        <v>54</v>
      </c>
      <c r="M2">
        <v>71</v>
      </c>
    </row>
    <row r="3" spans="1:13" x14ac:dyDescent="0.3">
      <c r="A3" s="12" t="s">
        <v>6</v>
      </c>
      <c r="B3">
        <v>160</v>
      </c>
      <c r="C3">
        <v>148</v>
      </c>
      <c r="D3">
        <v>89</v>
      </c>
      <c r="E3">
        <v>139</v>
      </c>
      <c r="F3">
        <v>142</v>
      </c>
      <c r="G3">
        <v>93</v>
      </c>
    </row>
    <row r="4" spans="1:13" x14ac:dyDescent="0.3">
      <c r="A4" s="12" t="s">
        <v>7</v>
      </c>
      <c r="B4">
        <v>26</v>
      </c>
      <c r="C4">
        <v>19</v>
      </c>
      <c r="D4">
        <v>21</v>
      </c>
      <c r="E4">
        <v>34</v>
      </c>
      <c r="F4">
        <v>28</v>
      </c>
      <c r="G4">
        <v>15</v>
      </c>
      <c r="H4">
        <v>20</v>
      </c>
      <c r="I4">
        <v>24</v>
      </c>
    </row>
    <row r="5" spans="1:13" x14ac:dyDescent="0.3">
      <c r="A5" s="12" t="s">
        <v>8</v>
      </c>
      <c r="B5">
        <v>17</v>
      </c>
      <c r="C5">
        <v>11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3CF1-4CF7-4740-83B4-5A35E56C188B}">
  <dimension ref="A1:I22"/>
  <sheetViews>
    <sheetView workbookViewId="0">
      <selection activeCell="C30" sqref="C30"/>
    </sheetView>
  </sheetViews>
  <sheetFormatPr baseColWidth="10" defaultRowHeight="14.4" x14ac:dyDescent="0.3"/>
  <cols>
    <col min="1" max="1" width="27.5546875" customWidth="1"/>
  </cols>
  <sheetData>
    <row r="1" spans="1:9" x14ac:dyDescent="0.3">
      <c r="C1" s="12" t="s">
        <v>5</v>
      </c>
      <c r="D1" s="12" t="s">
        <v>6</v>
      </c>
      <c r="E1" s="12" t="s">
        <v>7</v>
      </c>
      <c r="F1" s="12" t="s">
        <v>8</v>
      </c>
    </row>
    <row r="2" spans="1:9" x14ac:dyDescent="0.3">
      <c r="A2" s="60" t="s">
        <v>4</v>
      </c>
      <c r="B2" s="12">
        <v>1</v>
      </c>
      <c r="C2" s="2">
        <v>61</v>
      </c>
      <c r="D2" s="3">
        <v>160</v>
      </c>
      <c r="E2" s="3">
        <v>26</v>
      </c>
      <c r="F2" s="4">
        <v>17</v>
      </c>
      <c r="H2" s="31" t="s">
        <v>44</v>
      </c>
      <c r="I2" s="4">
        <f>SUM(C15:F15)</f>
        <v>170</v>
      </c>
    </row>
    <row r="3" spans="1:9" x14ac:dyDescent="0.3">
      <c r="A3" s="60"/>
      <c r="B3" s="12">
        <v>2</v>
      </c>
      <c r="C3" s="5">
        <v>47</v>
      </c>
      <c r="D3">
        <v>148</v>
      </c>
      <c r="E3">
        <v>19</v>
      </c>
      <c r="F3" s="6">
        <v>11</v>
      </c>
      <c r="H3" s="32" t="s">
        <v>22</v>
      </c>
      <c r="I3" s="6">
        <f>(SUMPRODUCT(C18:F18,C15:F15)/I2)*I2</f>
        <v>10079.25</v>
      </c>
    </row>
    <row r="4" spans="1:9" x14ac:dyDescent="0.3">
      <c r="A4" s="60"/>
      <c r="B4" s="12">
        <v>3</v>
      </c>
      <c r="C4" s="5">
        <v>44</v>
      </c>
      <c r="D4">
        <v>89</v>
      </c>
      <c r="E4">
        <v>21</v>
      </c>
      <c r="F4" s="6"/>
      <c r="H4" s="33" t="s">
        <v>23</v>
      </c>
      <c r="I4" s="6">
        <f>SUMPRODUCT(C20:F20,C21:F21,C22:F22)</f>
        <v>308039.20189393929</v>
      </c>
    </row>
    <row r="5" spans="1:9" x14ac:dyDescent="0.3">
      <c r="A5" s="60"/>
      <c r="B5" s="12">
        <v>4</v>
      </c>
      <c r="C5" s="5">
        <v>70</v>
      </c>
      <c r="D5">
        <v>139</v>
      </c>
      <c r="E5">
        <v>34</v>
      </c>
      <c r="F5" s="6"/>
      <c r="H5" s="34" t="s">
        <v>27</v>
      </c>
      <c r="I5" s="6">
        <f>SQRT(I4)*2</f>
        <v>1110.0255887031421</v>
      </c>
    </row>
    <row r="6" spans="1:9" x14ac:dyDescent="0.3">
      <c r="A6" s="60"/>
      <c r="B6" s="12">
        <v>5</v>
      </c>
      <c r="C6" s="5">
        <v>28</v>
      </c>
      <c r="D6">
        <v>142</v>
      </c>
      <c r="E6">
        <v>28</v>
      </c>
      <c r="F6" s="6"/>
      <c r="H6" s="58" t="s">
        <v>28</v>
      </c>
      <c r="I6" s="6">
        <f>I3-I5</f>
        <v>8969.2244112968583</v>
      </c>
    </row>
    <row r="7" spans="1:9" x14ac:dyDescent="0.3">
      <c r="A7" s="60"/>
      <c r="B7" s="12">
        <v>6</v>
      </c>
      <c r="C7" s="5">
        <v>39</v>
      </c>
      <c r="D7">
        <v>93</v>
      </c>
      <c r="E7">
        <v>15</v>
      </c>
      <c r="F7" s="6"/>
      <c r="H7" s="59"/>
      <c r="I7" s="8">
        <f>I3+I5</f>
        <v>11189.275588703142</v>
      </c>
    </row>
    <row r="8" spans="1:9" x14ac:dyDescent="0.3">
      <c r="A8" s="60"/>
      <c r="B8" s="12">
        <v>7</v>
      </c>
      <c r="C8" s="5">
        <v>51</v>
      </c>
      <c r="E8">
        <v>20</v>
      </c>
      <c r="F8" s="6"/>
    </row>
    <row r="9" spans="1:9" x14ac:dyDescent="0.3">
      <c r="A9" s="60"/>
      <c r="B9" s="12">
        <v>8</v>
      </c>
      <c r="C9" s="5">
        <v>52</v>
      </c>
      <c r="E9">
        <v>24</v>
      </c>
      <c r="F9" s="6"/>
    </row>
    <row r="10" spans="1:9" x14ac:dyDescent="0.3">
      <c r="A10" s="60"/>
      <c r="B10" s="12">
        <v>9</v>
      </c>
      <c r="C10" s="5">
        <v>101</v>
      </c>
      <c r="F10" s="6"/>
    </row>
    <row r="11" spans="1:9" x14ac:dyDescent="0.3">
      <c r="A11" s="60"/>
      <c r="B11" s="12">
        <v>10</v>
      </c>
      <c r="C11" s="5">
        <v>49</v>
      </c>
      <c r="F11" s="6"/>
    </row>
    <row r="12" spans="1:9" x14ac:dyDescent="0.3">
      <c r="A12" s="60"/>
      <c r="B12" s="12">
        <v>11</v>
      </c>
      <c r="C12" s="5">
        <v>54</v>
      </c>
      <c r="F12" s="6"/>
    </row>
    <row r="13" spans="1:9" x14ac:dyDescent="0.3">
      <c r="A13" s="60"/>
      <c r="B13" s="12">
        <v>12</v>
      </c>
      <c r="C13" s="7">
        <v>71</v>
      </c>
      <c r="D13" s="1"/>
      <c r="E13" s="1"/>
      <c r="F13" s="8"/>
    </row>
    <row r="14" spans="1:9" x14ac:dyDescent="0.3">
      <c r="A14" s="26"/>
    </row>
    <row r="15" spans="1:9" x14ac:dyDescent="0.3">
      <c r="A15" s="29" t="s">
        <v>18</v>
      </c>
      <c r="B15" s="27" t="s">
        <v>10</v>
      </c>
      <c r="C15" s="3">
        <v>72</v>
      </c>
      <c r="D15" s="3">
        <v>37</v>
      </c>
      <c r="E15" s="3">
        <v>50</v>
      </c>
      <c r="F15" s="4">
        <v>11</v>
      </c>
    </row>
    <row r="16" spans="1:9" x14ac:dyDescent="0.3">
      <c r="A16" s="30" t="s">
        <v>41</v>
      </c>
      <c r="B16" s="28" t="s">
        <v>11</v>
      </c>
      <c r="C16" s="1">
        <v>12</v>
      </c>
      <c r="D16" s="1">
        <v>6</v>
      </c>
      <c r="E16" s="1">
        <v>8</v>
      </c>
      <c r="F16" s="8">
        <v>2</v>
      </c>
    </row>
    <row r="18" spans="1:6" x14ac:dyDescent="0.3">
      <c r="A18" s="61" t="s">
        <v>9</v>
      </c>
      <c r="B18" s="62"/>
      <c r="C18" s="3">
        <f>AVERAGE(C2:C13)</f>
        <v>55.583333333333336</v>
      </c>
      <c r="D18" s="3">
        <f t="shared" ref="D18:F18" si="0">AVERAGE(D2:D13)</f>
        <v>128.5</v>
      </c>
      <c r="E18" s="3">
        <f t="shared" si="0"/>
        <v>23.375</v>
      </c>
      <c r="F18" s="4">
        <f t="shared" si="0"/>
        <v>14</v>
      </c>
    </row>
    <row r="19" spans="1:6" x14ac:dyDescent="0.3">
      <c r="A19" s="63" t="s">
        <v>40</v>
      </c>
      <c r="B19" s="64"/>
      <c r="C19">
        <f>_xlfn.VAR.S(C2:C13)</f>
        <v>350.99242424242402</v>
      </c>
      <c r="D19">
        <f t="shared" ref="D19:F19" si="1">_xlfn.VAR.S(D2:D13)</f>
        <v>897.1</v>
      </c>
      <c r="E19">
        <f t="shared" si="1"/>
        <v>35.410714285714285</v>
      </c>
      <c r="F19" s="6">
        <f t="shared" si="1"/>
        <v>18</v>
      </c>
    </row>
    <row r="20" spans="1:6" x14ac:dyDescent="0.3">
      <c r="A20" s="63" t="s">
        <v>24</v>
      </c>
      <c r="B20" s="64"/>
      <c r="C20">
        <f>POWER(C15,2)</f>
        <v>5184</v>
      </c>
      <c r="D20">
        <f t="shared" ref="D20:F20" si="2">POWER(D15,2)</f>
        <v>1369</v>
      </c>
      <c r="E20">
        <f t="shared" si="2"/>
        <v>2500</v>
      </c>
      <c r="F20" s="6">
        <f t="shared" si="2"/>
        <v>121</v>
      </c>
    </row>
    <row r="21" spans="1:6" x14ac:dyDescent="0.3">
      <c r="A21" s="63" t="s">
        <v>42</v>
      </c>
      <c r="B21" s="64"/>
      <c r="C21">
        <f>(C15-C16)/C15</f>
        <v>0.83333333333333337</v>
      </c>
      <c r="D21">
        <f t="shared" ref="D21:F21" si="3">(D15-D16)/D15</f>
        <v>0.83783783783783783</v>
      </c>
      <c r="E21">
        <f t="shared" si="3"/>
        <v>0.84</v>
      </c>
      <c r="F21" s="6">
        <f t="shared" si="3"/>
        <v>0.81818181818181823</v>
      </c>
    </row>
    <row r="22" spans="1:6" x14ac:dyDescent="0.3">
      <c r="A22" s="56" t="s">
        <v>43</v>
      </c>
      <c r="B22" s="57"/>
      <c r="C22" s="1">
        <f>C19/C16</f>
        <v>29.249368686868667</v>
      </c>
      <c r="D22" s="1">
        <f t="shared" ref="D22:F22" si="4">D19/D16</f>
        <v>149.51666666666668</v>
      </c>
      <c r="E22" s="1">
        <f t="shared" si="4"/>
        <v>4.4263392857142856</v>
      </c>
      <c r="F22" s="8">
        <f t="shared" si="4"/>
        <v>9</v>
      </c>
    </row>
  </sheetData>
  <mergeCells count="7">
    <mergeCell ref="A22:B22"/>
    <mergeCell ref="H6:H7"/>
    <mergeCell ref="A2:A13"/>
    <mergeCell ref="A18:B18"/>
    <mergeCell ref="A19:B19"/>
    <mergeCell ref="A20:B20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Ejercicio_1</vt:lpstr>
      <vt:lpstr>Ejercicio_2</vt:lpstr>
      <vt:lpstr>Ejercicio_3</vt:lpstr>
      <vt:lpstr>Ejercicio_4</vt:lpstr>
      <vt:lpstr>Ejercicio_4-Desarrollo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Prieto</dc:creator>
  <cp:lastModifiedBy>Andres Prieto</cp:lastModifiedBy>
  <dcterms:created xsi:type="dcterms:W3CDTF">2023-04-23T13:02:24Z</dcterms:created>
  <dcterms:modified xsi:type="dcterms:W3CDTF">2023-04-25T06:57:21Z</dcterms:modified>
</cp:coreProperties>
</file>