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debc70e9326b3f/Escritorio/.me/inferencia-estadistica/Taller ^N2/"/>
    </mc:Choice>
  </mc:AlternateContent>
  <xr:revisionPtr revIDLastSave="146" documentId="8_{2656AD29-832E-4EC0-B644-E1B42A5713A3}" xr6:coauthVersionLast="47" xr6:coauthVersionMax="47" xr10:uidLastSave="{864BE848-3555-4747-A4C1-59BD3FAA28E7}"/>
  <bookViews>
    <workbookView xWindow="-108" yWindow="-108" windowWidth="23256" windowHeight="13176" xr2:uid="{D1713CC0-B947-44A3-A197-44292DF057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H6" i="1" s="1"/>
  <c r="C16" i="1"/>
  <c r="D16" i="1"/>
  <c r="E16" i="1"/>
  <c r="B16" i="1"/>
  <c r="C15" i="1"/>
  <c r="D15" i="1"/>
  <c r="E15" i="1"/>
  <c r="B15" i="1"/>
  <c r="B14" i="1"/>
  <c r="B10" i="1"/>
  <c r="F10" i="1"/>
  <c r="D10" i="1"/>
  <c r="B21" i="1"/>
  <c r="B22" i="1" s="1"/>
  <c r="B20" i="1"/>
  <c r="B23" i="1" s="1"/>
  <c r="C10" i="1"/>
  <c r="E10" i="1"/>
  <c r="C9" i="1"/>
  <c r="H3" i="1" s="1"/>
  <c r="D9" i="1"/>
  <c r="H4" i="1" s="1"/>
  <c r="E9" i="1"/>
  <c r="H5" i="1" s="1"/>
  <c r="B9" i="1"/>
  <c r="H2" i="1" s="1"/>
  <c r="C8" i="1"/>
  <c r="D8" i="1"/>
  <c r="E8" i="1"/>
  <c r="F8" i="1"/>
  <c r="B8" i="1"/>
  <c r="C11" i="1" l="1"/>
  <c r="C12" i="1" s="1"/>
  <c r="F11" i="1"/>
  <c r="F12" i="1" s="1"/>
  <c r="E11" i="1"/>
  <c r="E12" i="1" s="1"/>
  <c r="D11" i="1"/>
  <c r="D12" i="1" s="1"/>
  <c r="B11" i="1"/>
  <c r="B12" i="1" s="1"/>
  <c r="H8" i="1"/>
  <c r="I3" i="1" s="1"/>
  <c r="K8" i="1"/>
  <c r="L8" i="1" s="1"/>
  <c r="O8" i="1" s="1"/>
  <c r="P8" i="1" s="1"/>
  <c r="F16" i="1" l="1"/>
  <c r="F15" i="1"/>
  <c r="F13" i="1"/>
  <c r="B13" i="1"/>
  <c r="E13" i="1"/>
  <c r="D13" i="1"/>
  <c r="C13" i="1"/>
  <c r="F14" i="1"/>
  <c r="E14" i="1"/>
  <c r="C14" i="1"/>
  <c r="D14" i="1"/>
  <c r="I6" i="1"/>
  <c r="I2" i="1"/>
  <c r="I5" i="1"/>
  <c r="I4" i="1"/>
  <c r="I8" i="1" l="1"/>
  <c r="J8" i="1" s="1"/>
  <c r="M8" i="1" s="1"/>
  <c r="N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tc={72AFB595-B951-4777-880E-1732E4BE020C}</author>
    <author>tc={9022E680-7A7B-4CF9-860E-1C17B4133B29}</author>
  </authors>
  <commentList>
    <comment ref="A13" authorId="0" shapeId="0" xr:uid="{72AFB595-B951-4777-880E-1732E4BE0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desviación de la población</t>
      </text>
    </comment>
    <comment ref="A15" authorId="1" shapeId="0" xr:uid="{9022E680-7A7B-4CF9-860E-1C17B4133B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muestra</t>
      </text>
    </comment>
  </commentList>
</comments>
</file>

<file path=xl/sharedStrings.xml><?xml version="1.0" encoding="utf-8"?>
<sst xmlns="http://schemas.openxmlformats.org/spreadsheetml/2006/main" count="25" uniqueCount="24">
  <si>
    <t>15% en tela</t>
  </si>
  <si>
    <t>20% en tela</t>
  </si>
  <si>
    <t>25% en tela</t>
  </si>
  <si>
    <t>30% en tela</t>
  </si>
  <si>
    <t>35% en tela</t>
  </si>
  <si>
    <t>P. de medias</t>
  </si>
  <si>
    <t>media</t>
  </si>
  <si>
    <t>varianza</t>
  </si>
  <si>
    <t>SCTR</t>
  </si>
  <si>
    <t>CMTR</t>
  </si>
  <si>
    <t>CME</t>
  </si>
  <si>
    <t>SCE</t>
  </si>
  <si>
    <t>F. calculado</t>
  </si>
  <si>
    <t>alpha</t>
  </si>
  <si>
    <t>F. critico</t>
  </si>
  <si>
    <t>n_T</t>
  </si>
  <si>
    <t>k</t>
  </si>
  <si>
    <t>S-Desviación</t>
  </si>
  <si>
    <t>t</t>
  </si>
  <si>
    <t>S.desviación</t>
  </si>
  <si>
    <t>t muestral</t>
  </si>
  <si>
    <t>t media</t>
  </si>
  <si>
    <t>Intervalo de confianza</t>
  </si>
  <si>
    <t>half-μ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</si>
</sst>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Prieto" id="{478A1737-65B4-48B7-A58F-47E8115A014F}" userId="3ddebc70e9326b3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3-04-10T05:30:24.45" personId="{478A1737-65B4-48B7-A58F-47E8115A014F}" id="{72AFB595-B951-4777-880E-1732E4BE020C}">
    <text>Respecto a la desviación de la población</text>
  </threadedComment>
  <threadedComment ref="A15" dT="2023-04-10T05:29:53.92" personId="{478A1737-65B4-48B7-A58F-47E8115A014F}" id="{9022E680-7A7B-4CF9-860E-1C17B4133B29}">
    <text>Respecto a la muestra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35B0-5057-4A41-878A-3DE2480E90C3}">
  <dimension ref="A1:P23"/>
  <sheetViews>
    <sheetView tabSelected="1" workbookViewId="0">
      <selection activeCell="I13" sqref="I13"/>
    </sheetView>
  </sheetViews>
  <sheetFormatPr baseColWidth="10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14</v>
      </c>
      <c r="O1" s="1" t="s">
        <v>17</v>
      </c>
      <c r="P1" s="1" t="s">
        <v>23</v>
      </c>
    </row>
    <row r="2" spans="1:16" x14ac:dyDescent="0.3">
      <c r="B2">
        <v>7</v>
      </c>
      <c r="C2">
        <v>12</v>
      </c>
      <c r="D2">
        <v>14</v>
      </c>
      <c r="E2">
        <v>19</v>
      </c>
      <c r="F2">
        <v>7</v>
      </c>
      <c r="H2">
        <f>B9</f>
        <v>9.8000000000000007</v>
      </c>
      <c r="I2">
        <f>POWER(H2-$H$8,2)*5</f>
        <v>137.28800000000001</v>
      </c>
    </row>
    <row r="3" spans="1:16" x14ac:dyDescent="0.3">
      <c r="B3">
        <v>7</v>
      </c>
      <c r="C3">
        <v>17</v>
      </c>
      <c r="D3">
        <v>18</v>
      </c>
      <c r="E3">
        <v>25</v>
      </c>
      <c r="F3">
        <v>10</v>
      </c>
      <c r="H3">
        <f>C9</f>
        <v>15.4</v>
      </c>
      <c r="I3">
        <f>POWER(H3-$H$8,2)*5</f>
        <v>0.64799999999999802</v>
      </c>
    </row>
    <row r="4" spans="1:16" x14ac:dyDescent="0.3">
      <c r="B4">
        <v>15</v>
      </c>
      <c r="C4">
        <v>12</v>
      </c>
      <c r="D4">
        <v>18</v>
      </c>
      <c r="E4">
        <v>22</v>
      </c>
      <c r="F4">
        <v>11</v>
      </c>
      <c r="H4">
        <f>D9</f>
        <v>17.600000000000001</v>
      </c>
      <c r="I4">
        <f>POWER(H4-$H$8,2)*5</f>
        <v>32.768000000000015</v>
      </c>
    </row>
    <row r="5" spans="1:16" x14ac:dyDescent="0.3">
      <c r="B5">
        <v>11</v>
      </c>
      <c r="C5">
        <v>18</v>
      </c>
      <c r="D5">
        <v>19</v>
      </c>
      <c r="E5">
        <v>19</v>
      </c>
      <c r="F5">
        <v>15</v>
      </c>
      <c r="H5">
        <f>E9</f>
        <v>21.6</v>
      </c>
      <c r="I5">
        <f>POWER(H5-$H$8,2)*5</f>
        <v>215.16800000000003</v>
      </c>
    </row>
    <row r="6" spans="1:16" x14ac:dyDescent="0.3">
      <c r="B6">
        <v>9</v>
      </c>
      <c r="C6">
        <v>18</v>
      </c>
      <c r="D6">
        <v>19</v>
      </c>
      <c r="E6">
        <v>23</v>
      </c>
      <c r="F6">
        <v>11</v>
      </c>
      <c r="H6">
        <f>F9</f>
        <v>10.8</v>
      </c>
      <c r="I6">
        <f>POWER(H6-$H$8,2)*5</f>
        <v>89.888000000000005</v>
      </c>
    </row>
    <row r="8" spans="1:16" x14ac:dyDescent="0.3">
      <c r="B8">
        <f>SUM(B2:B6)</f>
        <v>49</v>
      </c>
      <c r="C8">
        <f t="shared" ref="C8:F8" si="0">SUM(C2:C6)</f>
        <v>77</v>
      </c>
      <c r="D8">
        <f t="shared" si="0"/>
        <v>88</v>
      </c>
      <c r="E8">
        <f t="shared" si="0"/>
        <v>108</v>
      </c>
      <c r="F8">
        <f t="shared" si="0"/>
        <v>54</v>
      </c>
      <c r="H8">
        <f>AVERAGE(H2:H6)</f>
        <v>15.040000000000001</v>
      </c>
      <c r="I8">
        <f>SUM(I2:I6)</f>
        <v>475.7600000000001</v>
      </c>
      <c r="J8">
        <f>I8/(B21-1)</f>
        <v>118.94000000000003</v>
      </c>
      <c r="K8">
        <f>SUM(B10:F10)*(B21-1)</f>
        <v>128.96</v>
      </c>
      <c r="L8">
        <f>K8/(B20-B21)</f>
        <v>6.4480000000000004</v>
      </c>
      <c r="M8">
        <f>J8/L8</f>
        <v>18.446029776674941</v>
      </c>
      <c r="N8">
        <f>_xlfn.F.INV.RT(B19,M8,B20-B21)</f>
        <v>2.1511244271218306</v>
      </c>
      <c r="O8">
        <f>SQRT(L8)</f>
        <v>2.5392912396966207</v>
      </c>
      <c r="P8">
        <f>B22*(O8/SQRT(B21))</f>
        <v>2.4209370749754702</v>
      </c>
    </row>
    <row r="9" spans="1:16" x14ac:dyDescent="0.3">
      <c r="A9" t="s">
        <v>6</v>
      </c>
      <c r="B9">
        <f>AVERAGE(B2:B6)</f>
        <v>9.8000000000000007</v>
      </c>
      <c r="C9">
        <f t="shared" ref="C9:F9" si="1">AVERAGE(C2:C6)</f>
        <v>15.4</v>
      </c>
      <c r="D9">
        <f t="shared" si="1"/>
        <v>17.600000000000001</v>
      </c>
      <c r="E9">
        <f t="shared" si="1"/>
        <v>21.6</v>
      </c>
      <c r="F9">
        <f>AVERAGE(F2:F6)</f>
        <v>10.8</v>
      </c>
    </row>
    <row r="10" spans="1:16" x14ac:dyDescent="0.3">
      <c r="A10" t="s">
        <v>7</v>
      </c>
      <c r="B10">
        <f>_xlfn.VAR.P(B2:B6)</f>
        <v>8.9600000000000009</v>
      </c>
      <c r="C10">
        <f t="shared" ref="C10:E10" si="2">_xlfn.VAR.P(C2:C6)</f>
        <v>7.84</v>
      </c>
      <c r="D10">
        <f>_xlfn.VAR.P(D2:D6)</f>
        <v>3.44</v>
      </c>
      <c r="E10">
        <f t="shared" si="2"/>
        <v>5.44</v>
      </c>
      <c r="F10">
        <f>_xlfn.VAR.P(F2:F6)</f>
        <v>6.56</v>
      </c>
    </row>
    <row r="11" spans="1:16" x14ac:dyDescent="0.3">
      <c r="A11" t="s">
        <v>19</v>
      </c>
      <c r="B11">
        <f>SQRT(POWER(B2-B9,2)+POWER(B3-B9,2)+POWER(B4-B9,2)+POWER(B5-B9,2)+POWER(B6-B9,2)/COUNT(B2:B6)-1)</f>
        <v>6.5793616711653717</v>
      </c>
      <c r="C11">
        <f t="shared" ref="C11:E11" si="3">SQRT(POWER(C2-C9,2)+POWER(C3-C9,2)+POWER(C4-C9,2)+POWER(C5-C9,2)+POWER(C6-C9,2)/COUNT(C2:C6)-1)</f>
        <v>5.7264299524223636</v>
      </c>
      <c r="D11">
        <f t="shared" si="3"/>
        <v>3.8251797343392901</v>
      </c>
      <c r="E11">
        <f t="shared" si="3"/>
        <v>4.9630635700139898</v>
      </c>
      <c r="F11">
        <f>SQRT(POWER(F2-F9,2)+POWER(F3-F9,2)+POWER(F4-F9,2)+POWER(F5-F9,2)+POWER(F6-F9,2)/COUNT(F2:F6)-1)</f>
        <v>5.6363108501927037</v>
      </c>
    </row>
    <row r="12" spans="1:16" x14ac:dyDescent="0.3">
      <c r="A12" t="s">
        <v>18</v>
      </c>
      <c r="B12">
        <f>TINV(2*$B$19/2,B11)</f>
        <v>2.4469118511449697</v>
      </c>
      <c r="C12">
        <f>TINV(2*$B$19/2,C11)</f>
        <v>2.570581835636315</v>
      </c>
      <c r="D12">
        <f>TINV(2*$B$19/2,D11)</f>
        <v>3.1824463052837091</v>
      </c>
      <c r="E12">
        <f>TINV(2*$B$19/2,E11)</f>
        <v>2.7764451051977934</v>
      </c>
      <c r="F12">
        <f>TINV(2*$B$19/2,F11)</f>
        <v>2.570581835636315</v>
      </c>
    </row>
    <row r="13" spans="1:16" x14ac:dyDescent="0.3">
      <c r="A13" s="2" t="s">
        <v>22</v>
      </c>
      <c r="B13">
        <f>B9+$P$8</f>
        <v>12.22093707497547</v>
      </c>
      <c r="C13">
        <f t="shared" ref="C13:F13" si="4">C9+$P$8</f>
        <v>17.820937074975472</v>
      </c>
      <c r="D13">
        <f t="shared" si="4"/>
        <v>20.020937074975471</v>
      </c>
      <c r="E13">
        <f t="shared" si="4"/>
        <v>24.020937074975471</v>
      </c>
      <c r="F13">
        <f t="shared" si="4"/>
        <v>13.22093707497547</v>
      </c>
    </row>
    <row r="14" spans="1:16" x14ac:dyDescent="0.3">
      <c r="A14" s="2"/>
      <c r="B14">
        <f>B9-$P$8</f>
        <v>7.379062925024531</v>
      </c>
      <c r="C14">
        <f t="shared" ref="C14:F14" si="5">C9-$P$8</f>
        <v>12.979062925024531</v>
      </c>
      <c r="D14">
        <f t="shared" si="5"/>
        <v>15.179062925024532</v>
      </c>
      <c r="E14">
        <f t="shared" si="5"/>
        <v>19.179062925024532</v>
      </c>
      <c r="F14">
        <f t="shared" si="5"/>
        <v>8.379062925024531</v>
      </c>
    </row>
    <row r="15" spans="1:16" hidden="1" x14ac:dyDescent="0.3">
      <c r="A15" s="2" t="s">
        <v>22</v>
      </c>
      <c r="B15">
        <f>B9+B12*(B11/SQRT($B$21))</f>
        <v>16.999744465794102</v>
      </c>
      <c r="C15">
        <f t="shared" ref="C15:F15" si="6">C9+C12*(C11/SQRT($B$21))</f>
        <v>21.98309897859178</v>
      </c>
      <c r="D15">
        <f t="shared" si="6"/>
        <v>23.044123003007115</v>
      </c>
      <c r="E15">
        <f t="shared" si="6"/>
        <v>27.762457355683019</v>
      </c>
      <c r="F15">
        <f t="shared" si="6"/>
        <v>17.279498135698606</v>
      </c>
    </row>
    <row r="16" spans="1:16" hidden="1" x14ac:dyDescent="0.3">
      <c r="A16" s="2"/>
      <c r="B16">
        <f>B9-B12*(B11/SQRT($B$21))</f>
        <v>2.6002555342058988</v>
      </c>
      <c r="C16">
        <f t="shared" ref="C16:F16" si="7">C9-C12*(C11/SQRT($B$21))</f>
        <v>8.8169010214082206</v>
      </c>
      <c r="D16">
        <f t="shared" si="7"/>
        <v>12.155876996992889</v>
      </c>
      <c r="E16">
        <f t="shared" si="7"/>
        <v>15.437542644316984</v>
      </c>
      <c r="F16">
        <f t="shared" si="7"/>
        <v>4.320501864301395</v>
      </c>
    </row>
    <row r="17" spans="1:2" x14ac:dyDescent="0.3">
      <c r="A17" s="3"/>
    </row>
    <row r="19" spans="1:2" x14ac:dyDescent="0.3">
      <c r="A19" t="s">
        <v>13</v>
      </c>
      <c r="B19">
        <v>0.05</v>
      </c>
    </row>
    <row r="20" spans="1:2" x14ac:dyDescent="0.3">
      <c r="A20" t="s">
        <v>15</v>
      </c>
      <c r="B20">
        <f>COUNT(B2:F6)</f>
        <v>25</v>
      </c>
    </row>
    <row r="21" spans="1:2" x14ac:dyDescent="0.3">
      <c r="A21" t="s">
        <v>16</v>
      </c>
      <c r="B21">
        <f>COUNT(B2:F2)</f>
        <v>5</v>
      </c>
    </row>
    <row r="22" spans="1:2" x14ac:dyDescent="0.3">
      <c r="A22" t="s">
        <v>20</v>
      </c>
      <c r="B22">
        <f>TINV(2*B19,B21-1)</f>
        <v>2.1318467863266499</v>
      </c>
    </row>
    <row r="23" spans="1:2" x14ac:dyDescent="0.3">
      <c r="A23" t="s">
        <v>21</v>
      </c>
      <c r="B23">
        <f>TINV(2*B19,B20-1)</f>
        <v>1.7108820799094284</v>
      </c>
    </row>
  </sheetData>
  <mergeCells count="2">
    <mergeCell ref="A13:A14"/>
    <mergeCell ref="A15:A1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Prieto</dc:creator>
  <cp:lastModifiedBy>Andres Prieto</cp:lastModifiedBy>
  <dcterms:created xsi:type="dcterms:W3CDTF">2023-04-09T11:20:43Z</dcterms:created>
  <dcterms:modified xsi:type="dcterms:W3CDTF">2023-04-10T06:23:19Z</dcterms:modified>
</cp:coreProperties>
</file>