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00" yWindow="880" windowWidth="18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hidden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d\-mmmm\-yyyy"/>
    <numFmt numFmtId="173" formatCode="0&quot; MESES&quot;"/>
    <numFmt numFmtId="174" formatCode="#&quot; MESES&quot;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14" fontId="3" fillId="0" borderId="0" pivotButton="0" quotePrefix="0" xfId="0"/>
    <xf numFmtId="0" fontId="58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8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2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66" fontId="7" fillId="0" borderId="1" applyAlignment="1" pivotButton="0" quotePrefix="0" xfId="0">
      <alignment horizontal="center" vertical="center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wrapText="1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 vertical="center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7" fillId="5" borderId="1" applyAlignment="1" pivotButton="0" quotePrefix="0" xfId="0">
      <alignment horizontal="left" wrapText="1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1" applyAlignment="1" pivotButton="0" quotePrefix="0" xfId="0">
      <alignment horizontal="left" vertical="center"/>
    </xf>
    <xf numFmtId="168" fontId="0" fillId="3" borderId="1" applyAlignment="1" applyProtection="1" pivotButton="0" quotePrefix="0" xfId="0">
      <alignment horizontal="center"/>
      <protection locked="0" hidden="0"/>
    </xf>
    <xf numFmtId="0" fontId="15" fillId="7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20" fillId="8" borderId="5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left" wrapText="1"/>
    </xf>
    <xf numFmtId="0" fontId="19" fillId="2" borderId="5" applyAlignment="1" pivotButton="0" quotePrefix="0" xfId="0">
      <alignment horizontal="center" vertical="center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 wrapText="1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26" fillId="5" borderId="5" applyAlignment="1" pivotButton="0" quotePrefix="0" xfId="0">
      <alignment horizontal="left"/>
    </xf>
    <xf numFmtId="174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171" fontId="35" fillId="2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35" fillId="2" borderId="35" applyAlignment="1" pivotButton="0" quotePrefix="0" xfId="0">
      <alignment horizont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37" fillId="2" borderId="26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47" fillId="15" borderId="31" applyAlignment="1" pivotButton="0" quotePrefix="0" xfId="0">
      <alignment horizontal="center" vertical="center"/>
    </xf>
    <xf numFmtId="171" fontId="43" fillId="2" borderId="31" applyAlignment="1" pivotButton="0" quotePrefix="0" xfId="0">
      <alignment horizontal="center" vertical="center"/>
    </xf>
    <xf numFmtId="0" fontId="60" fillId="7" borderId="5" applyAlignment="1" pivotButton="0" quotePrefix="0" xfId="0">
      <alignment horizontal="center" vertical="center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2" fontId="7" fillId="0" borderId="0" applyAlignment="1" pivotButton="0" quotePrefix="0" xfId="0">
      <alignment horizontal="right" vertical="center"/>
    </xf>
    <xf numFmtId="0" fontId="0" fillId="0" borderId="50" pivotButton="0" quotePrefix="0" xfId="0"/>
    <xf numFmtId="0" fontId="0" fillId="0" borderId="49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2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6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6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3" pivotButton="0" quotePrefix="0" xfId="0"/>
    <xf numFmtId="0" fontId="0" fillId="0" borderId="55" pivotButton="0" quotePrefix="0" xfId="0"/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4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4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8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7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B2" sqref="B2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271" t="inlineStr">
        <is>
          <t>CONSULTA DE PRÉSTAMO DE AUTO</t>
        </is>
      </c>
      <c r="K3" s="4" t="n"/>
      <c r="L3" s="271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272" t="inlineStr">
        <is>
          <t>GERALDINE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74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27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277" t="inlineStr">
        <is>
          <t>Sexo</t>
        </is>
      </c>
      <c r="J9" s="277" t="inlineStr">
        <is>
          <t>Edad (Años)</t>
        </is>
      </c>
      <c r="K9" s="277" t="inlineStr">
        <is>
          <t>Score</t>
        </is>
      </c>
      <c r="L9" s="27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276" t="inlineStr">
        <is>
          <t>asd</t>
        </is>
      </c>
      <c r="F10" s="405" t="n"/>
      <c r="G10" s="15" t="inlineStr">
        <is>
          <t>ad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00" t="n"/>
      <c r="L10" s="407" t="inlineStr"/>
    </row>
    <row r="11" ht="12" customHeight="1">
      <c r="A11" s="1" t="n"/>
      <c r="B11" s="2" t="n"/>
    </row>
    <row r="12" ht="14.25" customHeight="1">
      <c r="A12" s="1" t="n"/>
      <c r="B12" s="2" t="n"/>
      <c r="C12" s="274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277" t="inlineStr">
        <is>
          <t>Valor del equipo</t>
        </is>
      </c>
      <c r="D13" s="277" t="inlineStr">
        <is>
          <t>Abono</t>
        </is>
      </c>
      <c r="E13" s="402" t="n"/>
      <c r="F13" s="278" t="inlineStr">
        <is>
          <t>Plazo</t>
        </is>
      </c>
      <c r="G13" s="278" t="inlineStr">
        <is>
          <t>Rentabilidad</t>
        </is>
      </c>
      <c r="H13" s="277" t="inlineStr">
        <is>
          <t>Tasa de Interés</t>
        </is>
      </c>
      <c r="I13" s="278" t="inlineStr">
        <is>
          <t>Seguro de vida</t>
        </is>
      </c>
      <c r="J13" s="401" t="n"/>
      <c r="K13" s="279" t="inlineStr">
        <is>
          <t>¿Incluir seguro de vida?</t>
        </is>
      </c>
      <c r="L13" s="27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12351</v>
      </c>
      <c r="D14" s="311" t="inlineStr">
        <is>
          <t>Porcentaje:</t>
        </is>
      </c>
      <c r="E14" s="409" t="n">
        <v>0</v>
      </c>
      <c r="F14" s="410" t="n">
        <v>72</v>
      </c>
      <c r="G14" s="411" t="n">
        <v>0.14</v>
      </c>
      <c r="H14" s="283" t="n">
        <v>0.091</v>
      </c>
      <c r="I14" s="24" t="inlineStr">
        <is>
          <t>P. Edad</t>
        </is>
      </c>
      <c r="J14" s="24" t="inlineStr">
        <is>
          <t>Tasa de vida</t>
        </is>
      </c>
      <c r="K14" s="412" t="n"/>
      <c r="L14" s="284" t="n">
        <v>14.5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299">
        <f>IF(D14="Porcentaje:","Monto:",IF(D14="Monto:","Porcentaje:",""))</f>
        <v/>
      </c>
      <c r="E15" s="414" t="n">
        <v>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274" t="inlineStr">
        <is>
          <t>DETALLES DE LA COTIZACIÓN</t>
        </is>
      </c>
      <c r="D17" s="401" t="n"/>
      <c r="E17" s="401" t="n"/>
      <c r="F17" s="402" t="n"/>
      <c r="H17" s="274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291" t="inlineStr">
        <is>
          <t>Valor del equipo</t>
        </is>
      </c>
      <c r="D18" s="402" t="n"/>
      <c r="E18" s="417">
        <f>cot_Valor</f>
        <v/>
      </c>
      <c r="F18" s="402" t="n"/>
      <c r="H18" s="293" t="inlineStr">
        <is>
          <t>Vendedor</t>
        </is>
      </c>
      <c r="I18" s="404" t="n"/>
      <c r="J18" s="294" t="inlineStr">
        <is>
          <t>1 - SIN VENDEDOR</t>
        </is>
      </c>
      <c r="K18" s="418" t="n"/>
      <c r="L18" s="419" t="n"/>
    </row>
    <row r="19" ht="14.25" customHeight="1">
      <c r="A19" s="1" t="n"/>
      <c r="B19" s="2" t="n"/>
      <c r="C19" s="291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85" t="inlineStr">
        <is>
          <t>Menos cashback</t>
        </is>
      </c>
      <c r="D20" s="402" t="n"/>
      <c r="E20" s="425" t="n">
        <v>0</v>
      </c>
      <c r="F20" s="402" t="n"/>
      <c r="H20" s="28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289" t="inlineStr">
        <is>
          <t>Monto financiado</t>
        </is>
      </c>
      <c r="D21" s="402" t="n"/>
      <c r="E21" s="429" t="n">
        <v>12351</v>
      </c>
      <c r="F21" s="402" t="n"/>
    </row>
    <row r="22" ht="14.25" customHeight="1">
      <c r="A22" s="30" t="n"/>
      <c r="B22" s="2" t="n"/>
      <c r="C22" s="285" t="inlineStr">
        <is>
          <t>Timbres</t>
        </is>
      </c>
      <c r="D22" s="402" t="n"/>
      <c r="E22" s="425">
        <f>cot_Timbres</f>
        <v/>
      </c>
      <c r="F22" s="402" t="n"/>
      <c r="H22" s="274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85" t="inlineStr">
        <is>
          <t>Notaria</t>
        </is>
      </c>
      <c r="D23" s="402" t="n"/>
      <c r="E23" s="425" t="n">
        <v>1.75</v>
      </c>
      <c r="F23" s="402" t="n"/>
      <c r="H23" s="293" t="inlineStr">
        <is>
          <t>Marca</t>
        </is>
      </c>
      <c r="I23" s="402" t="n"/>
      <c r="J23" s="296" t="n"/>
      <c r="K23" s="401" t="n"/>
      <c r="L23" s="402" t="n"/>
    </row>
    <row r="24" ht="15" customHeight="1">
      <c r="A24" s="30" t="n"/>
      <c r="B24" s="2" t="n"/>
      <c r="C24" s="285" t="inlineStr">
        <is>
          <t>Promoción y publicidad</t>
        </is>
      </c>
      <c r="D24" s="402" t="n"/>
      <c r="E24" s="430" t="n">
        <v>50</v>
      </c>
      <c r="F24" s="428" t="n"/>
      <c r="H24" s="293" t="inlineStr">
        <is>
          <t>Modelo</t>
        </is>
      </c>
      <c r="I24" s="402" t="n"/>
      <c r="J24" s="296" t="n"/>
      <c r="K24" s="401" t="n"/>
      <c r="L24" s="402" t="n"/>
    </row>
    <row r="25" ht="15" customHeight="1">
      <c r="A25" s="30" t="n"/>
      <c r="B25" s="2" t="n"/>
      <c r="C25" s="285" t="inlineStr">
        <is>
          <t>Comisión</t>
        </is>
      </c>
      <c r="D25" s="402" t="n"/>
      <c r="E25" s="425">
        <f>auxVenComision</f>
        <v/>
      </c>
      <c r="F25" s="402" t="n"/>
      <c r="H25" s="293" t="inlineStr">
        <is>
          <t>Año</t>
        </is>
      </c>
      <c r="I25" s="402" t="n"/>
      <c r="J25" s="284" t="n"/>
      <c r="K25" s="401" t="n"/>
      <c r="L25" s="402" t="n"/>
    </row>
    <row r="26" ht="14.25" customHeight="1">
      <c r="A26" s="30" t="n"/>
      <c r="B26" s="2" t="n"/>
      <c r="C26" s="285" t="inlineStr">
        <is>
          <t>Tres letras de seguro auto por adelantado</t>
        </is>
      </c>
      <c r="D26" s="404" t="n"/>
      <c r="E26" s="425" t="n">
        <v>0</v>
      </c>
      <c r="F26" s="404" t="n"/>
      <c r="H26" s="293" t="inlineStr">
        <is>
          <t>Transmisión</t>
        </is>
      </c>
      <c r="I26" s="402" t="n"/>
      <c r="J26" s="300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293" t="inlineStr">
        <is>
          <t>Auto nuevo/usado</t>
        </is>
      </c>
      <c r="I27" s="402" t="n"/>
      <c r="J27" s="300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85" t="inlineStr">
        <is>
          <t>Monto de Serv/Desc</t>
        </is>
      </c>
      <c r="D28" s="402" t="n"/>
      <c r="E28" s="425">
        <f>J39</f>
        <v/>
      </c>
      <c r="F28" s="402" t="n"/>
      <c r="H28" s="293" t="inlineStr">
        <is>
          <t>Kilometraje</t>
        </is>
      </c>
      <c r="I28" s="402" t="n"/>
      <c r="J28" s="297" t="n">
        <v>0</v>
      </c>
      <c r="K28" s="401" t="n"/>
      <c r="L28" s="402" t="n"/>
    </row>
    <row r="29" ht="14.25" customHeight="1">
      <c r="A29" s="30" t="n"/>
      <c r="B29" s="2" t="n"/>
      <c r="C29" s="285" t="inlineStr">
        <is>
          <t>Comisión de Cierre:</t>
        </is>
      </c>
      <c r="D29" s="402" t="n"/>
      <c r="E29" s="431" t="n">
        <v>0.1506</v>
      </c>
      <c r="F29" s="402" t="n"/>
      <c r="H29" s="285" t="inlineStr">
        <is>
          <t>Corredor</t>
        </is>
      </c>
      <c r="I29" s="402" t="n"/>
      <c r="J29" s="299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85" t="inlineStr">
        <is>
          <t>ITBMS Gasto de Manejo</t>
        </is>
      </c>
      <c r="D30" s="402" t="n"/>
      <c r="E30" s="425" t="n">
        <v>123.24</v>
      </c>
      <c r="F30" s="402" t="n"/>
      <c r="H30" s="293" t="inlineStr">
        <is>
          <t>Letra mensual de seguro auto</t>
        </is>
      </c>
      <c r="I30" s="402" t="n"/>
      <c r="J30" s="408" t="n">
        <v>0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85" t="inlineStr">
        <is>
          <t>Desembolso total</t>
        </is>
      </c>
      <c r="D31" s="402" t="n"/>
      <c r="E31" s="433" t="n">
        <v>14542.91</v>
      </c>
      <c r="F31" s="402" t="n"/>
      <c r="H31" s="293" t="inlineStr">
        <is>
          <t>Seguro de auto Anual</t>
        </is>
      </c>
      <c r="I31" s="402" t="n"/>
      <c r="J31" s="408" t="n">
        <v>0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1" t="inlineStr">
        <is>
          <t>Seg/auto anual</t>
        </is>
      </c>
      <c r="D33" s="402" t="n"/>
      <c r="E33" s="435">
        <f>J31</f>
        <v/>
      </c>
      <c r="F33" s="402" t="n"/>
      <c r="H33" s="274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85" t="inlineStr">
        <is>
          <t>Seg/vida anual</t>
        </is>
      </c>
      <c r="D34" s="402" t="n"/>
      <c r="E34" s="436">
        <f>E40*12</f>
        <v/>
      </c>
      <c r="F34" s="402" t="n"/>
      <c r="H34" s="285" t="inlineStr">
        <is>
          <t>Forma de pago</t>
        </is>
      </c>
      <c r="I34" s="402" t="n"/>
      <c r="J34" s="303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85" t="inlineStr">
        <is>
          <t>Cargos por forma de pago</t>
        </is>
      </c>
      <c r="D35" s="402" t="n"/>
      <c r="E35" s="436" t="n">
        <v>0</v>
      </c>
      <c r="F35" s="402" t="n"/>
      <c r="H35" s="285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85" t="inlineStr">
        <is>
          <t>Monto</t>
        </is>
      </c>
      <c r="D37" s="402" t="n"/>
      <c r="E37" s="436">
        <f>cot_DesembolsoTotal</f>
        <v/>
      </c>
      <c r="F37" s="402" t="n"/>
      <c r="H37" s="274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85" t="inlineStr">
        <is>
          <t>Plazo</t>
        </is>
      </c>
      <c r="D38" s="402" t="n"/>
      <c r="E38" s="437">
        <f>cot_Plazo</f>
        <v/>
      </c>
      <c r="F38" s="402" t="n"/>
      <c r="H38" s="285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85" t="inlineStr">
        <is>
          <t>Pagos</t>
        </is>
      </c>
      <c r="D39" s="402" t="n"/>
      <c r="E39" s="439" t="n">
        <v>271.29</v>
      </c>
      <c r="F39" s="402" t="n"/>
      <c r="H39" s="285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85" t="inlineStr">
        <is>
          <t>+ seg vida mensual</t>
        </is>
      </c>
      <c r="D40" s="402" t="n"/>
      <c r="E40" s="436" t="n">
        <v>11.45</v>
      </c>
      <c r="F40" s="402" t="n"/>
    </row>
    <row r="41" ht="14.25" customHeight="1">
      <c r="A41" s="30" t="n"/>
      <c r="B41" s="2" t="n"/>
      <c r="C41" s="308" t="inlineStr">
        <is>
          <t>Pagos (c/Seg Vida)</t>
        </is>
      </c>
      <c r="D41" s="402" t="n"/>
      <c r="E41" s="436" t="n">
        <v>282.74</v>
      </c>
      <c r="F41" s="402" t="n"/>
      <c r="G41" s="434" t="n"/>
      <c r="H41" s="274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85" t="inlineStr">
        <is>
          <t>+ seg auto mensual</t>
        </is>
      </c>
      <c r="D42" s="402" t="n"/>
      <c r="E42" s="436" t="n">
        <v>0</v>
      </c>
      <c r="F42" s="402" t="n"/>
      <c r="H42" s="309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85" t="inlineStr">
        <is>
          <t>Total de la letra sin/seg</t>
        </is>
      </c>
      <c r="D43" s="402" t="n"/>
      <c r="E43" s="433" t="n">
        <v>271.29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291" t="inlineStr">
        <is>
          <t>Total de la letra c/seg</t>
        </is>
      </c>
      <c r="D44" s="402" t="n"/>
      <c r="E44" s="435" t="n">
        <v>282.74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291" t="inlineStr">
        <is>
          <t>Monto total a pagar (sin seg auto)</t>
        </is>
      </c>
      <c r="D46" s="402" t="n"/>
      <c r="E46" s="442" t="n">
        <v>20357.28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74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85" t="inlineStr">
        <is>
          <t>Tiempo de servicio</t>
        </is>
      </c>
      <c r="D49" s="402" t="n"/>
      <c r="E49" s="311" t="inlineStr">
        <is>
          <t>2 AŃOS</t>
        </is>
      </c>
      <c r="F49" s="427" t="n"/>
      <c r="G49" s="428" t="n"/>
      <c r="H49" s="285" t="inlineStr">
        <is>
          <t>Ingresos</t>
        </is>
      </c>
      <c r="I49" s="402" t="n"/>
      <c r="J49" s="443" t="n">
        <v>1500</v>
      </c>
      <c r="K49" s="427" t="n"/>
      <c r="L49" s="428" t="n"/>
    </row>
    <row r="50" ht="14.25" customHeight="1">
      <c r="A50" s="1" t="n"/>
      <c r="B50" s="1" t="n"/>
      <c r="C50" s="285" t="inlineStr">
        <is>
          <t>Nombre de la empresa</t>
        </is>
      </c>
      <c r="D50" s="402" t="n"/>
      <c r="E50" s="311" t="inlineStr">
        <is>
          <t>asd</t>
        </is>
      </c>
      <c r="F50" s="427" t="n"/>
      <c r="G50" s="428" t="n"/>
      <c r="H50" s="285" t="inlineStr">
        <is>
          <t>Referencias APC</t>
        </is>
      </c>
      <c r="I50" s="402" t="n"/>
      <c r="J50" s="311" t="inlineStr">
        <is>
          <t>BUENAS</t>
        </is>
      </c>
      <c r="K50" s="427" t="n"/>
      <c r="L50" s="428" t="n"/>
    </row>
    <row r="51" ht="14.25" customHeight="1">
      <c r="A51" s="1" t="n"/>
      <c r="B51" s="1" t="n"/>
      <c r="C51" s="314" t="inlineStr">
        <is>
          <t>Cartera</t>
        </is>
      </c>
      <c r="D51" s="402" t="n"/>
      <c r="E51" s="311" t="inlineStr">
        <is>
          <t>EMP. PRIVADA</t>
        </is>
      </c>
      <c r="F51" s="427" t="n"/>
      <c r="G51" s="428" t="n"/>
      <c r="H51" s="285" t="inlineStr">
        <is>
          <t>Licencia de conducir</t>
        </is>
      </c>
      <c r="I51" s="402" t="n"/>
      <c r="J51" s="311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85" t="inlineStr">
        <is>
          <t>Posición</t>
        </is>
      </c>
      <c r="D52" s="402" t="n"/>
      <c r="E52" s="311" t="inlineStr">
        <is>
          <t>TECNICO</t>
        </is>
      </c>
      <c r="F52" s="427" t="n"/>
      <c r="G52" s="428" t="n"/>
      <c r="H52" s="285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85" t="inlineStr">
        <is>
          <t>Perfil/Título universitario</t>
        </is>
      </c>
      <c r="D53" s="402" t="n"/>
      <c r="E53" s="311" t="inlineStr">
        <is>
          <t>UTP</t>
        </is>
      </c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274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85" t="inlineStr">
        <is>
          <t>Estabilidad laboral</t>
        </is>
      </c>
      <c r="D56" s="402" t="n"/>
      <c r="E56" s="311" t="inlineStr">
        <is>
          <t>2 AÑOS</t>
        </is>
      </c>
      <c r="F56" s="427" t="n"/>
      <c r="G56" s="428" t="n"/>
      <c r="H56" s="285" t="inlineStr">
        <is>
          <t>Referencias APC</t>
        </is>
      </c>
      <c r="I56" s="402" t="n"/>
      <c r="J56" s="311" t="inlineStr">
        <is>
          <t>BUENAS</t>
        </is>
      </c>
      <c r="K56" s="427" t="n"/>
      <c r="L56" s="428" t="n"/>
    </row>
    <row r="57" ht="14.25" customHeight="1">
      <c r="A57" s="1" t="n"/>
      <c r="B57" s="1" t="n"/>
      <c r="C57" s="285" t="inlineStr">
        <is>
          <t>Empresa</t>
        </is>
      </c>
      <c r="D57" s="402" t="n"/>
      <c r="E57" s="311" t="inlineStr">
        <is>
          <t>APPLUS</t>
        </is>
      </c>
      <c r="F57" s="427" t="n"/>
      <c r="G57" s="428" t="n"/>
      <c r="H57" s="285" t="inlineStr">
        <is>
          <t>Licencia de conducir</t>
        </is>
      </c>
      <c r="I57" s="402" t="n"/>
      <c r="J57" s="311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85" t="inlineStr">
        <is>
          <t>Ingresos /Capac embargo</t>
        </is>
      </c>
      <c r="D58" s="402" t="n"/>
      <c r="E58" s="315" t="n">
        <v>1200</v>
      </c>
      <c r="F58" s="427" t="n"/>
      <c r="G58" s="428" t="n"/>
      <c r="H58" s="285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16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85" t="inlineStr">
        <is>
          <t>1. Nombre de la empresa</t>
        </is>
      </c>
      <c r="D61" s="402" t="n"/>
      <c r="E61" s="311" t="inlineStr">
        <is>
          <t>x1</t>
        </is>
      </c>
      <c r="F61" s="427" t="n"/>
      <c r="G61" s="428" t="n"/>
      <c r="H61" s="33" t="inlineStr">
        <is>
          <t>Periodo laborado</t>
        </is>
      </c>
      <c r="I61" s="34" t="inlineStr">
        <is>
          <t>y1</t>
        </is>
      </c>
      <c r="J61" s="33" t="inlineStr">
        <is>
          <t>Salario</t>
        </is>
      </c>
      <c r="K61" s="446" t="n">
        <v>1</v>
      </c>
      <c r="L61" s="428" t="n"/>
    </row>
    <row r="62" ht="15" customHeight="1">
      <c r="A62" s="1" t="n"/>
      <c r="B62" s="1" t="n"/>
      <c r="C62" s="285" t="inlineStr">
        <is>
          <t>2. Nombre de la empresa</t>
        </is>
      </c>
      <c r="D62" s="402" t="n"/>
      <c r="E62" s="311" t="inlineStr">
        <is>
          <t>x2</t>
        </is>
      </c>
      <c r="F62" s="427" t="n"/>
      <c r="G62" s="428" t="n"/>
      <c r="H62" s="33" t="inlineStr">
        <is>
          <t>Periodo laborado</t>
        </is>
      </c>
      <c r="I62" s="34" t="inlineStr">
        <is>
          <t>y2</t>
        </is>
      </c>
      <c r="J62" s="33" t="inlineStr">
        <is>
          <t>Salario</t>
        </is>
      </c>
      <c r="K62" s="446" t="n">
        <v>3</v>
      </c>
      <c r="L62" s="428" t="n"/>
    </row>
    <row r="63" ht="14.25" customHeight="1">
      <c r="A63" s="1" t="n"/>
      <c r="B63" s="1" t="n"/>
      <c r="C63" s="285" t="inlineStr">
        <is>
          <t>3. Nombre de la empresa</t>
        </is>
      </c>
      <c r="D63" s="402" t="n"/>
      <c r="E63" s="311" t="inlineStr">
        <is>
          <t>x3</t>
        </is>
      </c>
      <c r="F63" s="427" t="n"/>
      <c r="G63" s="428" t="n"/>
      <c r="H63" s="33" t="inlineStr">
        <is>
          <t>Periodo laborado</t>
        </is>
      </c>
      <c r="I63" s="34" t="inlineStr">
        <is>
          <t>y3</t>
        </is>
      </c>
      <c r="J63" s="33" t="inlineStr">
        <is>
          <t>Salario</t>
        </is>
      </c>
      <c r="K63" s="446" t="n">
        <v>4</v>
      </c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318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319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320" t="inlineStr">
        <is>
          <t>PERIODO DEL ANÁLISIS:</t>
        </is>
      </c>
      <c r="E73" s="321" t="inlineStr">
        <is>
          <t>MENSUAL</t>
        </is>
      </c>
      <c r="F73" s="447" t="n"/>
      <c r="H73" s="322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323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323">
        <f>"SALARIO BASE "&amp;E73&amp;":"</f>
        <v/>
      </c>
      <c r="D77" s="447" t="n"/>
      <c r="E77" s="451" t="n">
        <v>1500</v>
      </c>
      <c r="F77" s="447" t="n"/>
      <c r="G77" s="40" t="n"/>
      <c r="H77" s="323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329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325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325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324">
        <f>IF(C10="","",IF(J49="","*El nombre del cliente ha sido introducido, para ver el SALARIO BASE MENSUAL, ingresar valor en campo 'Ingresos' en sección DETALLES DEL DEUDOR",""))</f>
        <v/>
      </c>
      <c r="H80" s="325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325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323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326" t="inlineStr">
        <is>
          <t>DESCUENTOS DIRECTOS</t>
        </is>
      </c>
      <c r="D85" s="459" t="n"/>
      <c r="E85" s="459" t="n"/>
      <c r="F85" s="460" t="n"/>
      <c r="H85" s="327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332" t="inlineStr">
        <is>
          <t>DESCRIPCIÓN</t>
        </is>
      </c>
      <c r="D86" s="461" t="n"/>
      <c r="E86" s="41">
        <f>"MONTO "&amp;$E73</f>
        <v/>
      </c>
      <c r="F86" s="323" t="inlineStr">
        <is>
          <t>¿ES PAGADO?</t>
        </is>
      </c>
      <c r="H86" s="333" t="inlineStr">
        <is>
          <t>DESCRIPCIÓN</t>
        </is>
      </c>
      <c r="I86" s="447" t="n"/>
      <c r="J86" s="41">
        <f>"MONTO "&amp;$E$73</f>
        <v/>
      </c>
      <c r="K86" s="323" t="inlineStr">
        <is>
          <t>¿ES PAGADO?</t>
        </is>
      </c>
    </row>
    <row r="87" ht="18" customHeight="1">
      <c r="A87" s="1" t="n"/>
      <c r="B87" s="1" t="n"/>
      <c r="C87" s="334" t="inlineStr">
        <is>
          <t>SIACAP*</t>
        </is>
      </c>
      <c r="D87" s="447" t="n"/>
      <c r="E87" s="462" t="n"/>
      <c r="F87" s="50" t="n"/>
      <c r="H87" s="331" t="inlineStr">
        <is>
          <t>X0</t>
        </is>
      </c>
      <c r="I87" s="463" t="n"/>
      <c r="J87" s="462" t="n">
        <v>20</v>
      </c>
      <c r="K87" s="51" t="inlineStr">
        <is>
          <t>SÍ</t>
        </is>
      </c>
    </row>
    <row r="88" ht="18" customHeight="1">
      <c r="A88" s="1" t="n"/>
      <c r="B88" s="1" t="n"/>
      <c r="C88" s="334" t="inlineStr">
        <is>
          <t>PRAA*</t>
        </is>
      </c>
      <c r="D88" s="447" t="n"/>
      <c r="E88" s="464" t="n"/>
      <c r="F88" s="50" t="n"/>
      <c r="H88" s="331" t="inlineStr">
        <is>
          <t>x2</t>
        </is>
      </c>
      <c r="I88" s="463" t="n"/>
      <c r="J88" s="462" t="n">
        <v>100</v>
      </c>
      <c r="K88" s="51" t="inlineStr">
        <is>
          <t>SÍ</t>
        </is>
      </c>
    </row>
    <row r="89" ht="18" customHeight="1">
      <c r="A89" s="1" t="n"/>
      <c r="B89" s="1" t="n"/>
      <c r="C89" s="331" t="inlineStr">
        <is>
          <t>HIPOTECA</t>
        </is>
      </c>
      <c r="D89" s="463" t="n"/>
      <c r="E89" s="462" t="n">
        <v>350</v>
      </c>
      <c r="F89" s="50" t="inlineStr">
        <is>
          <t>SÍ</t>
        </is>
      </c>
      <c r="H89" s="331" t="inlineStr"/>
      <c r="I89" s="463" t="n"/>
      <c r="J89" s="462" t="n"/>
      <c r="K89" s="51" t="n"/>
    </row>
    <row r="90" ht="18" customHeight="1">
      <c r="A90" s="1" t="n"/>
      <c r="B90" s="1" t="n"/>
      <c r="C90" s="331" t="n"/>
      <c r="D90" s="463" t="n"/>
      <c r="E90" s="462" t="n"/>
      <c r="F90" s="50" t="n"/>
      <c r="H90" s="331" t="inlineStr"/>
      <c r="I90" s="463" t="n"/>
      <c r="J90" s="462" t="n"/>
      <c r="K90" s="51" t="n"/>
    </row>
    <row r="91" ht="18" customHeight="1">
      <c r="A91" s="1" t="n"/>
      <c r="B91" s="1" t="n"/>
      <c r="C91" s="331" t="n"/>
      <c r="D91" s="463" t="n"/>
      <c r="E91" s="462" t="n"/>
      <c r="F91" s="53" t="n"/>
      <c r="H91" s="331" t="inlineStr"/>
      <c r="I91" s="463" t="n"/>
      <c r="J91" s="464" t="n"/>
      <c r="K91" s="51" t="n"/>
    </row>
    <row r="92" ht="18" customHeight="1">
      <c r="A92" s="1" t="n"/>
      <c r="B92" s="1" t="n"/>
      <c r="C92" s="331" t="n"/>
      <c r="D92" s="463" t="n"/>
      <c r="E92" s="462" t="n"/>
      <c r="F92" s="54" t="n"/>
      <c r="H92" s="331" t="inlineStr"/>
      <c r="I92" s="463" t="n"/>
      <c r="J92" s="465" t="n"/>
      <c r="K92" s="48" t="n"/>
    </row>
    <row r="93" ht="18" customHeight="1">
      <c r="A93" s="1" t="n"/>
      <c r="B93" s="1" t="n"/>
      <c r="C93" s="331" t="n"/>
      <c r="D93" s="463" t="n"/>
      <c r="E93" s="462" t="n"/>
      <c r="F93" s="54" t="n"/>
      <c r="H93" s="331" t="n"/>
      <c r="I93" s="463" t="n"/>
      <c r="J93" s="465" t="n"/>
      <c r="K93" s="56" t="n"/>
    </row>
    <row r="94" ht="18" customHeight="1">
      <c r="A94" s="1" t="n"/>
      <c r="B94" s="1" t="n"/>
      <c r="C94" s="331" t="n"/>
      <c r="D94" s="463" t="n"/>
      <c r="E94" s="462" t="n"/>
      <c r="F94" s="54" t="n"/>
      <c r="H94" s="331" t="n"/>
      <c r="I94" s="463" t="n"/>
      <c r="J94" s="465" t="n"/>
      <c r="K94" s="56" t="n"/>
    </row>
    <row r="95" ht="18" customHeight="1">
      <c r="A95" s="1" t="n"/>
      <c r="B95" s="1" t="n"/>
      <c r="C95" s="331" t="n"/>
      <c r="D95" s="463" t="n"/>
      <c r="E95" s="464" t="n"/>
      <c r="F95" s="54" t="n"/>
      <c r="H95" s="331" t="n"/>
      <c r="I95" s="463" t="n"/>
      <c r="J95" s="465" t="n"/>
      <c r="K95" s="56" t="n"/>
    </row>
    <row r="96" ht="18" customHeight="1">
      <c r="A96" s="1" t="n"/>
      <c r="B96" s="1" t="n"/>
      <c r="C96" s="331" t="n"/>
      <c r="D96" s="463" t="n"/>
      <c r="E96" s="465" t="n"/>
      <c r="F96" s="54" t="n"/>
      <c r="H96" s="331" t="n"/>
      <c r="I96" s="463" t="n"/>
      <c r="J96" s="465" t="n"/>
      <c r="K96" s="56" t="n"/>
    </row>
    <row r="97" ht="18" customHeight="1">
      <c r="A97" s="1" t="n"/>
      <c r="B97" s="1" t="n"/>
      <c r="C97" s="331" t="n"/>
      <c r="D97" s="463" t="n"/>
      <c r="E97" s="465" t="n"/>
      <c r="F97" s="54" t="n"/>
      <c r="H97" s="331" t="n"/>
      <c r="I97" s="463" t="n"/>
      <c r="J97" s="465" t="n"/>
      <c r="K97" s="56" t="n"/>
    </row>
    <row r="98" ht="18" customHeight="1">
      <c r="A98" s="1" t="n"/>
      <c r="B98" s="1" t="n"/>
      <c r="C98" s="331" t="n"/>
      <c r="D98" s="463" t="n"/>
      <c r="E98" s="465" t="n"/>
      <c r="F98" s="54" t="n"/>
      <c r="H98" s="331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319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335" t="inlineStr">
        <is>
          <t xml:space="preserve">NOMBRE DEL CODEUDOR: </t>
        </is>
      </c>
      <c r="D103" s="448" t="n"/>
      <c r="E103" s="336" t="inlineStr">
        <is>
          <t>EDUARDO REYES</t>
        </is>
      </c>
      <c r="F103" s="466" t="n"/>
      <c r="G103" s="463" t="n"/>
      <c r="H103" s="42" t="n"/>
      <c r="I103" s="58" t="inlineStr">
        <is>
          <t xml:space="preserve">CARTERA CODEUDOR: </t>
        </is>
      </c>
      <c r="J103" s="337" t="inlineStr">
        <is>
          <t>EMP. PRIVADA</t>
        </is>
      </c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335" t="inlineStr">
        <is>
          <t xml:space="preserve">CÉDULA DEL CODEUDOR: </t>
        </is>
      </c>
      <c r="D105" s="448" t="n"/>
      <c r="E105" s="336" t="inlineStr">
        <is>
          <t>151610597</t>
        </is>
      </c>
      <c r="F105" s="466" t="n"/>
      <c r="G105" s="463" t="n"/>
      <c r="H105" s="42" t="n"/>
      <c r="I105" s="58" t="inlineStr">
        <is>
          <t xml:space="preserve">EMPRESA CODEUDOR: </t>
        </is>
      </c>
      <c r="J105" s="337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337" t="inlineStr">
        <is>
          <t>Tecnico</t>
        </is>
      </c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335" t="inlineStr">
        <is>
          <t>PERIODO DEL ANÁLISIS:</t>
        </is>
      </c>
      <c r="D109" s="448" t="n"/>
      <c r="E109" s="338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323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323">
        <f>"SALARIO BASE "&amp;E109&amp;":"</f>
        <v/>
      </c>
      <c r="D113" s="447" t="n"/>
      <c r="E113" s="467">
        <f>E58</f>
        <v/>
      </c>
      <c r="F113" s="463" t="n"/>
      <c r="G113" s="40" t="n"/>
      <c r="H113" s="323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325" t="inlineStr">
        <is>
          <t>Plan vehícular</t>
        </is>
      </c>
      <c r="I114" s="447" t="n"/>
      <c r="J114" s="468" t="n">
        <v>20</v>
      </c>
      <c r="K114" s="50" t="inlineStr">
        <is>
          <t>SÍ</t>
        </is>
      </c>
    </row>
    <row r="115" ht="18" customHeight="1">
      <c r="A115" s="1" t="n"/>
      <c r="B115" s="1" t="n"/>
      <c r="C115" s="42" t="n"/>
      <c r="D115" s="42" t="n"/>
      <c r="E115" s="42" t="n"/>
      <c r="F115" s="42" t="n"/>
      <c r="H115" s="325" t="inlineStr">
        <is>
          <t>Prima de producción</t>
        </is>
      </c>
      <c r="I115" s="447" t="n"/>
      <c r="J115" s="468" t="n">
        <v>30</v>
      </c>
      <c r="K115" s="468" t="inlineStr">
        <is>
          <t>SÍ</t>
        </is>
      </c>
    </row>
    <row r="116" ht="18" customHeight="1">
      <c r="A116" s="1" t="n"/>
      <c r="B116" s="1" t="n"/>
      <c r="C116" s="42" t="n"/>
      <c r="D116" s="42" t="n"/>
      <c r="E116" s="42" t="n"/>
      <c r="F116" s="42" t="n"/>
      <c r="H116" s="325" t="inlineStr">
        <is>
          <t>Bonos</t>
        </is>
      </c>
      <c r="I116" s="447" t="n"/>
      <c r="J116" s="468" t="n">
        <v>40</v>
      </c>
      <c r="K116" s="468" t="inlineStr">
        <is>
          <t>SÍ</t>
        </is>
      </c>
    </row>
    <row r="117" ht="18" customHeight="1">
      <c r="A117" s="1" t="n"/>
      <c r="B117" s="1" t="n"/>
      <c r="C117" s="42" t="n"/>
      <c r="D117" s="42" t="n"/>
      <c r="E117" s="42" t="n"/>
      <c r="F117" s="42" t="n"/>
      <c r="H117" s="325" t="inlineStr">
        <is>
          <t>Otros</t>
        </is>
      </c>
      <c r="I117" s="447" t="n"/>
      <c r="J117" s="469" t="n">
        <v>50</v>
      </c>
      <c r="K117" s="48" t="inlineStr">
        <is>
          <t>SÍ</t>
        </is>
      </c>
    </row>
    <row r="118" ht="18" customHeight="1">
      <c r="A118" s="1" t="n"/>
      <c r="B118" s="1" t="n"/>
    </row>
    <row r="119" ht="18" customHeight="1">
      <c r="A119" s="1" t="n"/>
      <c r="B119" s="1" t="n"/>
      <c r="C119" s="323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326" t="inlineStr">
        <is>
          <t>DESCUENTOS DIRECTOS</t>
        </is>
      </c>
      <c r="D121" s="459" t="n"/>
      <c r="E121" s="459" t="n"/>
      <c r="F121" s="460" t="n"/>
      <c r="H121" s="327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332" t="inlineStr">
        <is>
          <t>DESCRIPCIÓN</t>
        </is>
      </c>
      <c r="D122" s="461" t="n"/>
      <c r="E122" s="41">
        <f>"MONTO "&amp;$E109</f>
        <v/>
      </c>
      <c r="F122" s="323" t="inlineStr">
        <is>
          <t>¿ES PAGADO?</t>
        </is>
      </c>
      <c r="H122" s="333" t="inlineStr">
        <is>
          <t>DESCRIPCIÓN</t>
        </is>
      </c>
      <c r="I122" s="447" t="n"/>
      <c r="J122" s="41">
        <f>"MONTO "&amp;$E$73</f>
        <v/>
      </c>
      <c r="K122" s="323" t="inlineStr">
        <is>
          <t>¿ES PAGADO?</t>
        </is>
      </c>
    </row>
    <row r="123" ht="18" customHeight="1">
      <c r="A123" s="1" t="n"/>
      <c r="B123" s="1" t="n"/>
      <c r="C123" s="334" t="inlineStr">
        <is>
          <t>SIACAP*</t>
        </is>
      </c>
      <c r="D123" s="447" t="n"/>
      <c r="E123" s="462" t="n">
        <v>50</v>
      </c>
      <c r="F123" s="50" t="inlineStr">
        <is>
          <t>SÍ</t>
        </is>
      </c>
      <c r="H123" s="331" t="inlineStr">
        <is>
          <t>x1</t>
        </is>
      </c>
      <c r="I123" s="463" t="n"/>
      <c r="J123" s="462" t="n">
        <v>100</v>
      </c>
      <c r="K123" s="51" t="inlineStr">
        <is>
          <t>SÍ</t>
        </is>
      </c>
    </row>
    <row r="124" ht="18" customHeight="1">
      <c r="A124" s="1" t="n"/>
      <c r="B124" s="1" t="n"/>
      <c r="C124" s="334" t="inlineStr">
        <is>
          <t>PRAA*</t>
        </is>
      </c>
      <c r="D124" s="447" t="n"/>
      <c r="E124" s="464" t="n">
        <v>70</v>
      </c>
      <c r="F124" s="50" t="inlineStr">
        <is>
          <t>SÍ</t>
        </is>
      </c>
      <c r="H124" s="331" t="n"/>
      <c r="I124" s="463" t="n"/>
      <c r="J124" s="462" t="n">
        <v>200</v>
      </c>
      <c r="K124" s="51" t="inlineStr">
        <is>
          <t>SÍ</t>
        </is>
      </c>
    </row>
    <row r="125" ht="18" customHeight="1">
      <c r="A125" s="1" t="n"/>
      <c r="B125" s="1" t="n"/>
      <c r="C125" s="331" t="inlineStr">
        <is>
          <t>dir1</t>
        </is>
      </c>
      <c r="D125" s="463" t="n"/>
      <c r="E125" s="462" t="n">
        <v>80</v>
      </c>
      <c r="F125" s="50" t="inlineStr">
        <is>
          <t>SÍ</t>
        </is>
      </c>
      <c r="H125" s="331" t="n"/>
      <c r="I125" s="463" t="n"/>
      <c r="J125" s="462" t="n">
        <v>300</v>
      </c>
      <c r="K125" s="51" t="inlineStr">
        <is>
          <t>SÍ</t>
        </is>
      </c>
    </row>
    <row r="126" ht="18" customHeight="1">
      <c r="A126" s="1" t="n"/>
      <c r="B126" s="1" t="n"/>
      <c r="C126" s="331" t="inlineStr">
        <is>
          <t>dir2</t>
        </is>
      </c>
      <c r="D126" s="463" t="n"/>
      <c r="E126" s="462" t="n">
        <v>90</v>
      </c>
      <c r="F126" s="50" t="inlineStr">
        <is>
          <t>SÍ</t>
        </is>
      </c>
      <c r="H126" s="331" t="n"/>
      <c r="I126" s="463" t="n"/>
      <c r="J126" s="462" t="n">
        <v>400</v>
      </c>
      <c r="K126" s="51" t="inlineStr">
        <is>
          <t>SÍ</t>
        </is>
      </c>
    </row>
    <row r="127" ht="18" customHeight="1">
      <c r="A127" s="1" t="n"/>
      <c r="B127" s="1" t="n"/>
      <c r="C127" s="331" t="inlineStr">
        <is>
          <t>dir3</t>
        </is>
      </c>
      <c r="D127" s="463" t="n"/>
      <c r="E127" s="462" t="n">
        <v>100</v>
      </c>
      <c r="F127" s="53" t="inlineStr">
        <is>
          <t>SÍ</t>
        </is>
      </c>
      <c r="H127" s="331" t="n"/>
      <c r="I127" s="463" t="n"/>
      <c r="J127" s="464" t="n">
        <v>500</v>
      </c>
      <c r="K127" s="51" t="inlineStr">
        <is>
          <t>SÍ</t>
        </is>
      </c>
    </row>
    <row r="128" ht="18" customHeight="1">
      <c r="A128" s="1" t="n"/>
      <c r="B128" s="1" t="n"/>
      <c r="C128" s="331" t="inlineStr">
        <is>
          <t>dir4</t>
        </is>
      </c>
      <c r="D128" s="463" t="n"/>
      <c r="E128" s="462" t="n">
        <v>200</v>
      </c>
      <c r="F128" s="54" t="inlineStr">
        <is>
          <t>SÍ</t>
        </is>
      </c>
      <c r="H128" s="331" t="n"/>
      <c r="I128" s="463" t="n"/>
      <c r="J128" s="465" t="n">
        <v>600</v>
      </c>
      <c r="K128" s="48" t="inlineStr">
        <is>
          <t>SÍ</t>
        </is>
      </c>
    </row>
    <row r="129" ht="18" customHeight="1">
      <c r="A129" s="1" t="n"/>
      <c r="B129" s="1" t="n"/>
      <c r="C129" s="331" t="n"/>
      <c r="D129" s="463" t="n"/>
      <c r="E129" s="462" t="n"/>
      <c r="F129" s="54" t="n"/>
      <c r="H129" s="331" t="n"/>
      <c r="I129" s="463" t="n"/>
      <c r="J129" s="465" t="n"/>
      <c r="K129" s="56" t="n"/>
    </row>
    <row r="130" ht="18" customHeight="1">
      <c r="A130" s="1" t="n"/>
      <c r="B130" s="1" t="n"/>
      <c r="C130" s="331" t="n"/>
      <c r="D130" s="463" t="n"/>
      <c r="E130" s="462" t="n"/>
      <c r="F130" s="54" t="n"/>
      <c r="H130" s="331" t="n"/>
      <c r="I130" s="463" t="n"/>
      <c r="J130" s="465" t="n"/>
      <c r="K130" s="56" t="n"/>
    </row>
    <row r="131" ht="18" customHeight="1">
      <c r="A131" s="1" t="n"/>
      <c r="B131" s="1" t="n"/>
      <c r="C131" s="331" t="n"/>
      <c r="D131" s="463" t="n"/>
      <c r="E131" s="464" t="n"/>
      <c r="F131" s="54" t="n"/>
      <c r="H131" s="331" t="n"/>
      <c r="I131" s="463" t="n"/>
      <c r="J131" s="465" t="n"/>
      <c r="K131" s="56" t="n"/>
    </row>
    <row r="132" ht="18" customHeight="1">
      <c r="A132" s="1" t="n"/>
      <c r="B132" s="1" t="n"/>
      <c r="C132" s="331" t="n"/>
      <c r="D132" s="463" t="n"/>
      <c r="E132" s="465" t="n"/>
      <c r="F132" s="54" t="n"/>
      <c r="H132" s="331" t="n"/>
      <c r="I132" s="463" t="n"/>
      <c r="J132" s="465" t="n"/>
      <c r="K132" s="56" t="n"/>
    </row>
    <row r="133" ht="18" customHeight="1">
      <c r="A133" s="1" t="n"/>
      <c r="B133" s="1" t="n"/>
      <c r="C133" s="331" t="n"/>
      <c r="D133" s="463" t="n"/>
      <c r="E133" s="465" t="n"/>
      <c r="F133" s="54" t="n"/>
      <c r="H133" s="331" t="n"/>
      <c r="I133" s="463" t="n"/>
      <c r="J133" s="465" t="n"/>
      <c r="K133" s="56" t="n"/>
    </row>
    <row r="134" ht="18" customHeight="1">
      <c r="A134" s="1" t="n"/>
      <c r="B134" s="1" t="n"/>
      <c r="C134" s="331" t="n"/>
      <c r="D134" s="463" t="n"/>
      <c r="E134" s="465" t="n"/>
      <c r="F134" s="54" t="n"/>
      <c r="H134" s="331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340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340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340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340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340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H42:L46"/>
    <mergeCell ref="C97:D97"/>
    <mergeCell ref="H93:I93"/>
    <mergeCell ref="H50:I50"/>
    <mergeCell ref="J26:L26"/>
    <mergeCell ref="E3:J4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C80:F81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J103:K103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C145:D145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87:D87"/>
    <mergeCell ref="H26:I26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47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48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79" t="inlineStr">
        <is>
          <t xml:space="preserve">CÉDULA DEL CLIENTE: </t>
        </is>
      </c>
      <c r="C7" s="349">
        <f>IF('COTIZADOR PREST. AUTO'!$G$10="","FALTA CÉDULA DEL CLIENTE",'COTIZADOR PREST. AUTO'!$G$10)</f>
        <v/>
      </c>
      <c r="D7" s="459" t="n"/>
      <c r="E7" s="459" t="n"/>
      <c r="F7" s="350" t="inlineStr">
        <is>
          <t xml:space="preserve">NOMBRE DEL CLIENTE: </t>
        </is>
      </c>
      <c r="I7" s="349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0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79" t="inlineStr">
        <is>
          <t xml:space="preserve">CARTERA: </t>
        </is>
      </c>
      <c r="C9" s="349">
        <f>IF(cot_cartera="","FALTA CARTERA DEL CLIENTE",cot_cartera)</f>
        <v/>
      </c>
      <c r="D9" s="459" t="n"/>
      <c r="E9" s="459" t="n"/>
      <c r="F9" s="350" t="inlineStr">
        <is>
          <t xml:space="preserve">OFICIAL RESPONSABLE: </t>
        </is>
      </c>
      <c r="I9" s="349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79" t="n"/>
      <c r="C10" s="134" t="n"/>
      <c r="D10" s="134" t="n"/>
      <c r="E10" s="134" t="n"/>
      <c r="F10" s="350" t="n"/>
      <c r="G10" s="350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79" t="inlineStr">
        <is>
          <t xml:space="preserve">EMPRESA: </t>
        </is>
      </c>
      <c r="C11" s="349">
        <f>IF('COTIZADOR PREST. AUTO'!E50="","FALTA REGISTRAR",'COTIZADOR PREST. AUTO'!E50)</f>
        <v/>
      </c>
      <c r="D11" s="459" t="n"/>
      <c r="E11" s="459" t="n"/>
      <c r="F11" s="350" t="inlineStr">
        <is>
          <t xml:space="preserve">POSICIÓN: </t>
        </is>
      </c>
      <c r="I11" s="349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3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54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54" t="n"/>
      <c r="C16" s="354" t="n"/>
      <c r="D16" s="354" t="n"/>
      <c r="E16" s="354" t="n"/>
      <c r="F16" s="354" t="n"/>
      <c r="G16" s="354" t="n"/>
      <c r="H16" s="354" t="n"/>
      <c r="I16" s="354" t="n"/>
      <c r="J16" s="354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54" t="n"/>
      <c r="C17" s="354" t="n"/>
      <c r="D17" s="355" t="inlineStr">
        <is>
          <t>Descripción</t>
        </is>
      </c>
      <c r="E17" s="476" t="n"/>
      <c r="F17" s="355" t="inlineStr">
        <is>
          <t>Nivel Real</t>
        </is>
      </c>
      <c r="G17" s="476" t="n"/>
      <c r="H17" s="355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54" t="n"/>
      <c r="C18" s="354" t="n"/>
      <c r="D18" s="351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54" t="n"/>
      <c r="C19" s="354" t="n"/>
      <c r="D19" s="351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54" t="n"/>
      <c r="C20" s="354" t="n"/>
      <c r="D20" s="351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54" t="n"/>
      <c r="C21" s="354" t="n"/>
      <c r="D21" s="351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54" t="n"/>
      <c r="C22" s="354" t="n"/>
      <c r="D22" s="351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6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8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3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59" t="n"/>
      <c r="D27" s="359" t="n"/>
      <c r="E27" s="359" t="n"/>
      <c r="F27" s="359" t="n"/>
      <c r="G27" s="359" t="n"/>
      <c r="H27" s="359" t="n"/>
      <c r="I27" s="359" t="n"/>
      <c r="J27" s="359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59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76" t="n"/>
      <c r="F29" s="355" t="inlineStr">
        <is>
          <t>Nivel Real</t>
        </is>
      </c>
      <c r="G29" s="476" t="n"/>
      <c r="H29" s="355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51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51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51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51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51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6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59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0" t="inlineStr">
        <is>
          <t>Descripción</t>
        </is>
      </c>
      <c r="E38" s="476" t="n"/>
      <c r="F38" s="360" t="inlineStr">
        <is>
          <t>Nivel Real</t>
        </is>
      </c>
      <c r="G38" s="476" t="n"/>
      <c r="H38" s="360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1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64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1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64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1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66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67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68" t="inlineStr">
        <is>
          <t>Nivel Real</t>
        </is>
      </c>
      <c r="E68" s="484" t="n"/>
      <c r="F68" s="476" t="n"/>
      <c r="G68" s="368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9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9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9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74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54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75" t="n"/>
      <c r="C76" s="110" t="n"/>
      <c r="D76" s="124" t="n"/>
      <c r="E76" s="175" t="n"/>
      <c r="F76" s="175" t="n"/>
      <c r="G76" s="175" t="n"/>
      <c r="H76" s="175" t="n"/>
      <c r="I76" s="175" t="n"/>
      <c r="J76" s="375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76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76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73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73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47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0" t="inlineStr">
        <is>
          <t xml:space="preserve">OFICIAL RESPONSABLE: </t>
        </is>
      </c>
      <c r="K5" s="349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48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8" t="inlineStr">
        <is>
          <t>DEUDOR</t>
        </is>
      </c>
      <c r="C7" s="503" t="n"/>
      <c r="D7" s="503" t="n"/>
      <c r="E7" s="504" t="n"/>
      <c r="F7" s="176" t="n"/>
      <c r="G7" s="176" t="n"/>
      <c r="H7" s="37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0" t="inlineStr">
        <is>
          <t xml:space="preserve">NOMBRE DEL CLIENTE: </t>
        </is>
      </c>
      <c r="C9" s="380">
        <f>IF('COTIZADOR PREST. AUTO'!C10="","FALTA NOMBRE DEL CLIENTE",'COTIZADOR PREST. AUTO'!C10)</f>
        <v/>
      </c>
      <c r="D9" s="459" t="n"/>
      <c r="E9" s="459" t="n"/>
      <c r="F9" s="123" t="n"/>
      <c r="G9" s="350" t="inlineStr">
        <is>
          <t xml:space="preserve">NOMBRE DEL CLIENTE: </t>
        </is>
      </c>
      <c r="J9" s="380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79" t="inlineStr">
        <is>
          <t xml:space="preserve">CÉDULA DEL CLIENTE: </t>
        </is>
      </c>
      <c r="C10" s="380">
        <f>IF('COTIZADOR PREST. AUTO'!$G$10="","FALTA CÉDULA DEL CLIENTE",'COTIZADOR PREST. AUTO'!$G$10)</f>
        <v/>
      </c>
      <c r="D10" s="459" t="n"/>
      <c r="E10" s="459" t="n"/>
      <c r="F10" s="350" t="n"/>
      <c r="G10" s="350" t="inlineStr">
        <is>
          <t xml:space="preserve">CÉDULA DEL CLIENTE: </t>
        </is>
      </c>
      <c r="J10" s="381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79" t="inlineStr">
        <is>
          <t xml:space="preserve">CARTERA: </t>
        </is>
      </c>
      <c r="C11" s="380">
        <f>IF(cot_cartera="","FALTA CARTERA DEL CLIENTE",cot_cartera)</f>
        <v/>
      </c>
      <c r="D11" s="459" t="n"/>
      <c r="E11" s="459" t="n"/>
      <c r="F11" s="123" t="n"/>
      <c r="G11" s="350" t="inlineStr">
        <is>
          <t xml:space="preserve">CARTERA: </t>
        </is>
      </c>
      <c r="J11" s="381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79" t="inlineStr">
        <is>
          <t xml:space="preserve">EMPRESA: </t>
        </is>
      </c>
      <c r="C12" s="380">
        <f>IF('COTIZADOR PREST. AUTO'!E50="","FALTA REGISTRAR",'COTIZADOR PREST. AUTO'!E50)</f>
        <v/>
      </c>
      <c r="D12" s="459" t="n"/>
      <c r="E12" s="459" t="n"/>
      <c r="F12" s="350" t="n"/>
      <c r="G12" s="350" t="inlineStr">
        <is>
          <t xml:space="preserve">EMPRESA: </t>
        </is>
      </c>
      <c r="J12" s="380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0" t="inlineStr">
        <is>
          <t xml:space="preserve">POSICIÓN: </t>
        </is>
      </c>
      <c r="C13" s="381">
        <f>IF('COTIZADOR PREST. AUTO'!E52="","FALTA REGISTRAR",'COTIZADOR PREST. AUTO'!E52)</f>
        <v/>
      </c>
      <c r="D13" s="450" t="n"/>
      <c r="E13" s="450" t="n"/>
      <c r="F13" s="350" t="n"/>
      <c r="G13" s="350" t="inlineStr">
        <is>
          <t>POSICIÓN:</t>
        </is>
      </c>
      <c r="J13" s="381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3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54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55" t="inlineStr">
        <is>
          <t>Descripción</t>
        </is>
      </c>
      <c r="I19" s="476" t="n"/>
      <c r="J19" s="355" t="inlineStr">
        <is>
          <t>Nivel Real</t>
        </is>
      </c>
      <c r="K19" s="476" t="n"/>
      <c r="L19" s="355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51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51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51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51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51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51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51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51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51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51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6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56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8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8" t="n"/>
      <c r="C27" s="358" t="n"/>
      <c r="D27" s="358" t="n"/>
      <c r="E27" s="358" t="n"/>
      <c r="F27" s="358" t="n"/>
      <c r="G27" s="358" t="n"/>
      <c r="H27" s="358" t="n"/>
      <c r="I27" s="358" t="n"/>
      <c r="J27" s="358" t="n"/>
      <c r="K27" s="358" t="n"/>
      <c r="L27" s="358" t="n"/>
      <c r="M27" s="358" t="n"/>
      <c r="N27" s="358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8" t="n"/>
      <c r="C28" s="358" t="n"/>
      <c r="D28" s="384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3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59" t="n"/>
      <c r="D31" s="359" t="n"/>
      <c r="E31" s="359" t="n"/>
      <c r="F31" s="359" t="n"/>
      <c r="G31" s="359" t="n"/>
      <c r="H31" s="359" t="n"/>
      <c r="I31" s="3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5" t="inlineStr">
        <is>
          <t>DESCUENTOS LEGALES</t>
        </is>
      </c>
      <c r="C32" s="110" t="n"/>
      <c r="D32" s="110" t="n"/>
      <c r="E32" s="110" t="n"/>
      <c r="F32" s="180" t="n"/>
      <c r="G32" s="180" t="n"/>
      <c r="H32" s="359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76" t="n"/>
      <c r="F33" s="180" t="n"/>
      <c r="G33" s="180" t="n"/>
      <c r="H33" s="355" t="inlineStr">
        <is>
          <t>Descripción</t>
        </is>
      </c>
      <c r="I33" s="476" t="n"/>
      <c r="J33" s="355" t="inlineStr">
        <is>
          <t>Nivel Real</t>
        </is>
      </c>
      <c r="K33" s="476" t="n"/>
      <c r="L33" s="355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51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51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51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51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51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51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51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51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51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51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6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56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59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76" t="n"/>
      <c r="F42" s="180" t="n"/>
      <c r="G42" s="123" t="n"/>
      <c r="H42" s="355" t="inlineStr">
        <is>
          <t>Descripción</t>
        </is>
      </c>
      <c r="I42" s="476" t="n"/>
      <c r="J42" s="355" t="inlineStr">
        <is>
          <t>Nivel Real</t>
        </is>
      </c>
      <c r="K42" s="476" t="n"/>
      <c r="L42" s="355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6" t="inlineStr">
        <is>
          <t>DESCUENTO DIRECTO</t>
        </is>
      </c>
      <c r="B43" s="351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6" t="inlineStr">
        <is>
          <t>DESCUENTO DIRECTO</t>
        </is>
      </c>
      <c r="H43" s="351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51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51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51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51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51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51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51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51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51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51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51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51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51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51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51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51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51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51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64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7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6" t="inlineStr">
        <is>
          <t>PAGO VOLUNTARIO</t>
        </is>
      </c>
      <c r="B54" s="351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6" t="inlineStr">
        <is>
          <t>PAGO VOLUNTARIO</t>
        </is>
      </c>
      <c r="H54" s="351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51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51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51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51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51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51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51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51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51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51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51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51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51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51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51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51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51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51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7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7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84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84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84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66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67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68" t="inlineStr">
        <is>
          <t>Nivel Real</t>
        </is>
      </c>
      <c r="D74" s="476" t="n"/>
      <c r="E74" s="368" t="inlineStr">
        <is>
          <t xml:space="preserve">Nivel Completo </t>
        </is>
      </c>
      <c r="F74" s="476" t="n"/>
      <c r="G74" s="186" t="n"/>
      <c r="H74" s="187" t="n"/>
      <c r="I74" s="188" t="n"/>
      <c r="J74" s="368" t="inlineStr">
        <is>
          <t>Nivel Real</t>
        </is>
      </c>
      <c r="K74" s="476" t="n"/>
      <c r="L74" s="368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9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9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9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74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54" t="n"/>
      <c r="C80" s="354" t="n"/>
      <c r="D80" s="368" t="inlineStr">
        <is>
          <t>Nivel Real</t>
        </is>
      </c>
      <c r="E80" s="484" t="n"/>
      <c r="F80" s="484" t="n"/>
      <c r="G80" s="484" t="n"/>
      <c r="H80" s="476" t="n"/>
      <c r="I80" s="368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54" t="n"/>
      <c r="C81" s="369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54" t="n"/>
      <c r="C82" s="369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9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54" t="n"/>
      <c r="M84" s="354" t="n"/>
      <c r="N84" s="35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54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75" t="n"/>
      <c r="C87" s="110" t="n"/>
      <c r="D87" s="124" t="n"/>
      <c r="E87" s="175" t="n"/>
      <c r="F87" s="175" t="n"/>
      <c r="G87" s="175" t="n"/>
      <c r="H87" s="175" t="n"/>
      <c r="I87" s="375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76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76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73" t="inlineStr">
        <is>
          <t>DPTO. DE TRÁMITE</t>
        </is>
      </c>
      <c r="D89" s="124" t="n"/>
      <c r="E89" s="124" t="n"/>
      <c r="F89" s="124" t="n"/>
      <c r="G89" s="124" t="n"/>
      <c r="H89" s="124" t="n"/>
      <c r="I89" s="373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H53:I53"/>
    <mergeCell ref="D20:E20"/>
    <mergeCell ref="H35:I35"/>
    <mergeCell ref="D60:E60"/>
    <mergeCell ref="I81:J81"/>
    <mergeCell ref="G13:I13"/>
    <mergeCell ref="A30:N30"/>
    <mergeCell ref="L66:M66"/>
    <mergeCell ref="J19:K19"/>
    <mergeCell ref="D82:G82"/>
    <mergeCell ref="H55:I55"/>
    <mergeCell ref="J59:K59"/>
    <mergeCell ref="J28:K28"/>
    <mergeCell ref="L53:M53"/>
    <mergeCell ref="L28:M28"/>
    <mergeCell ref="D36:E36"/>
    <mergeCell ref="D22:E22"/>
    <mergeCell ref="D45:E45"/>
    <mergeCell ref="J60:K60"/>
    <mergeCell ref="L19:M19"/>
    <mergeCell ref="J11:L11"/>
    <mergeCell ref="D50:E50"/>
    <mergeCell ref="H39:I39"/>
    <mergeCell ref="J68:K68"/>
    <mergeCell ref="L68:M68"/>
    <mergeCell ref="J53:K53"/>
    <mergeCell ref="D61:E61"/>
    <mergeCell ref="J45:K45"/>
    <mergeCell ref="L39:M39"/>
    <mergeCell ref="D48:E48"/>
    <mergeCell ref="L45:M45"/>
    <mergeCell ref="H52:I52"/>
    <mergeCell ref="D68:I68"/>
    <mergeCell ref="I87:M87"/>
    <mergeCell ref="L38:M38"/>
    <mergeCell ref="H45:I45"/>
    <mergeCell ref="H5:J5"/>
    <mergeCell ref="G9:I9"/>
    <mergeCell ref="D62:E62"/>
    <mergeCell ref="H37:I37"/>
    <mergeCell ref="I83:J83"/>
    <mergeCell ref="D56:E56"/>
    <mergeCell ref="I88:M88"/>
    <mergeCell ref="J21:K21"/>
    <mergeCell ref="D24:E24"/>
    <mergeCell ref="L21:M21"/>
    <mergeCell ref="D64:E64"/>
    <mergeCell ref="D33:E33"/>
    <mergeCell ref="H62:I62"/>
    <mergeCell ref="J13:L13"/>
    <mergeCell ref="J62:K62"/>
    <mergeCell ref="D51:E51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H54:I54"/>
    <mergeCell ref="A11:B11"/>
    <mergeCell ref="H63:I63"/>
    <mergeCell ref="J57:K57"/>
    <mergeCell ref="D80:H80"/>
    <mergeCell ref="L57:M57"/>
    <mergeCell ref="H50:I50"/>
    <mergeCell ref="C12:E12"/>
    <mergeCell ref="B2:N3"/>
    <mergeCell ref="B32:E32"/>
    <mergeCell ref="H56:I56"/>
    <mergeCell ref="H34:I34"/>
    <mergeCell ref="B41:E41"/>
    <mergeCell ref="H25:I25"/>
    <mergeCell ref="J34:K34"/>
    <mergeCell ref="H32:M32"/>
    <mergeCell ref="L42:M42"/>
    <mergeCell ref="H49:I49"/>
    <mergeCell ref="J49:K49"/>
    <mergeCell ref="H36:I36"/>
    <mergeCell ref="D66:E66"/>
    <mergeCell ref="J36:K36"/>
    <mergeCell ref="D53:E53"/>
    <mergeCell ref="D47:E47"/>
    <mergeCell ref="J20:K20"/>
    <mergeCell ref="C13:E13"/>
    <mergeCell ref="L20:M20"/>
    <mergeCell ref="H7:L7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B89:C89"/>
    <mergeCell ref="J51:K51"/>
    <mergeCell ref="D38:E38"/>
    <mergeCell ref="D23:E23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L43:M43"/>
    <mergeCell ref="D52:E52"/>
    <mergeCell ref="H21:I21"/>
    <mergeCell ref="A6:N6"/>
    <mergeCell ref="C11:E11"/>
    <mergeCell ref="J24:K24"/>
    <mergeCell ref="D49:E49"/>
    <mergeCell ref="H60:I60"/>
    <mergeCell ref="B26:N26"/>
    <mergeCell ref="L24:M24"/>
    <mergeCell ref="A16:N16"/>
    <mergeCell ref="L33:M33"/>
    <mergeCell ref="B7:E7"/>
    <mergeCell ref="B88:C88"/>
    <mergeCell ref="D81:G81"/>
    <mergeCell ref="J74:K74"/>
    <mergeCell ref="L74:M74"/>
    <mergeCell ref="G54:G64"/>
    <mergeCell ref="K5:N5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J66:K66"/>
    <mergeCell ref="L60:M60"/>
    <mergeCell ref="D25:E25"/>
    <mergeCell ref="I80:K80"/>
    <mergeCell ref="D55:E55"/>
    <mergeCell ref="L52:M52"/>
    <mergeCell ref="J50:K50"/>
    <mergeCell ref="J10:L10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D46:E46"/>
    <mergeCell ref="J37:K37"/>
    <mergeCell ref="C74:D74"/>
    <mergeCell ref="L37:M37"/>
    <mergeCell ref="H44:I44"/>
    <mergeCell ref="D21:E21"/>
    <mergeCell ref="B85:N85"/>
    <mergeCell ref="H59:I59"/>
    <mergeCell ref="D28:I28"/>
    <mergeCell ref="H64:I64"/>
    <mergeCell ref="D57:E57"/>
    <mergeCell ref="H46:I46"/>
    <mergeCell ref="L62:M62"/>
    <mergeCell ref="H51:I51"/>
    <mergeCell ref="A66:B66"/>
    <mergeCell ref="L23:M23"/>
    <mergeCell ref="H61:I61"/>
    <mergeCell ref="J12:L12"/>
    <mergeCell ref="J55:K55"/>
    <mergeCell ref="E74:F74"/>
    <mergeCell ref="L55:M55"/>
    <mergeCell ref="L64:M64"/>
    <mergeCell ref="B87:C87"/>
    <mergeCell ref="L51:M51"/>
    <mergeCell ref="J54:K54"/>
    <mergeCell ref="D43:E43"/>
    <mergeCell ref="L54:M54"/>
    <mergeCell ref="J63:K63"/>
    <mergeCell ref="A43:A53"/>
    <mergeCell ref="B70:N70"/>
    <mergeCell ref="L63:M63"/>
    <mergeCell ref="D58:E58"/>
    <mergeCell ref="H47:I47"/>
    <mergeCell ref="J47:K47"/>
    <mergeCell ref="J56:K56"/>
    <mergeCell ref="G11:I11"/>
    <mergeCell ref="L56:M56"/>
    <mergeCell ref="L34:M34"/>
    <mergeCell ref="J43:K43"/>
    <mergeCell ref="D42:E42"/>
    <mergeCell ref="G43:G53"/>
    <mergeCell ref="H24:I24"/>
    <mergeCell ref="B17:N17"/>
    <mergeCell ref="H33:I33"/>
    <mergeCell ref="L49:M49"/>
    <mergeCell ref="J33:K33"/>
    <mergeCell ref="A54:A64"/>
    <mergeCell ref="L36:M36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0" t="inlineStr">
        <is>
          <t>OCTUBRE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869.6799999999999</v>
      </c>
      <c r="D8" s="522" t="n">
        <v>500</v>
      </c>
      <c r="E8" s="523" t="n"/>
      <c r="F8" s="521" t="n">
        <v>3675.72</v>
      </c>
      <c r="G8" s="522" t="n">
        <v>1000</v>
      </c>
      <c r="H8" s="523" t="n"/>
      <c r="I8" s="521" t="n">
        <v>3068.58</v>
      </c>
      <c r="J8" s="522" t="n">
        <v>1500</v>
      </c>
      <c r="K8" s="523" t="n"/>
      <c r="L8" s="522" t="n">
        <v>2197.03</v>
      </c>
      <c r="M8" s="522" t="n"/>
      <c r="N8" s="523" t="n"/>
      <c r="O8" s="521" t="n">
        <v>2418.32</v>
      </c>
      <c r="P8" s="522" t="n"/>
      <c r="Q8" s="523" t="n"/>
      <c r="R8" s="522" t="n"/>
      <c r="S8" s="522" t="n"/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3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4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C6:D6"/>
    <mergeCell ref="U12:V12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15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0.091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72/72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14542.91</v>
      </c>
      <c r="E12" s="57" t="n"/>
      <c r="F12" s="57" t="inlineStr">
        <is>
          <t>Gastos Totales</t>
        </is>
      </c>
      <c r="G12" s="268" t="n">
        <v>2190.16</v>
      </c>
      <c r="H12" s="270" t="n">
        <v>0.1506</v>
      </c>
      <c r="I12" s="57" t="n"/>
    </row>
    <row r="13">
      <c r="B13" s="257" t="inlineStr">
        <is>
          <t>- Gastos totales</t>
        </is>
      </c>
      <c r="C13" s="57" t="n">
        <v>2190.16</v>
      </c>
      <c r="D13" s="57" t="n"/>
      <c r="E13" s="57" t="n"/>
      <c r="F13" s="57" t="inlineStr">
        <is>
          <t>Timbre</t>
        </is>
      </c>
      <c r="G13" s="269" t="n">
        <v>14.5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12351</v>
      </c>
      <c r="D15" s="57" t="n"/>
      <c r="E15" s="57" t="n"/>
      <c r="F15" s="57" t="inlineStr">
        <is>
          <t>Gasto de Cierrre</t>
        </is>
      </c>
      <c r="G15" s="269" t="n">
        <v>1760.52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123.24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824.59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4495.78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494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20357.28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2025-01-08T20:19:55Z</dcterms:modified>
  <cp:lastModifiedBy>Andres Rodriguez</cp:lastModifiedBy>
</cp:coreProperties>
</file>