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08332EF5-263B-49EB-894A-6A722E9E8A1A}" xr6:coauthVersionLast="47" xr6:coauthVersionMax="47" xr10:uidLastSave="{00000000-0000-0000-0000-000000000000}"/>
  <bookViews>
    <workbookView xWindow="-108" yWindow="-108" windowWidth="23256" windowHeight="12576" tabRatio="834" firstSheet="60" activeTab="62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ipelines_distance" sheetId="98" r:id="rId16"/>
    <sheet name="PNA" sheetId="56" r:id="rId17"/>
    <sheet name="CNA" sheetId="57" r:id="rId18"/>
    <sheet name="CCA" sheetId="73" r:id="rId19"/>
    <sheet name="RCA" sheetId="83" r:id="rId20"/>
    <sheet name="NCA" sheetId="59" r:id="rId21"/>
    <sheet name="NKA" sheetId="60" r:id="rId22"/>
    <sheet name="NRA" sheetId="61" r:id="rId23"/>
    <sheet name="NNA" sheetId="58" r:id="rId24"/>
    <sheet name="NSA" sheetId="76" r:id="rId25"/>
    <sheet name="SNA" sheetId="77" r:id="rId26"/>
    <sheet name="FCA" sheetId="41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RSA" sheetId="96" r:id="rId35"/>
    <sheet name="SCA" sheetId="97" r:id="rId36"/>
    <sheet name="CompletionsDemand" sheetId="8" r:id="rId37"/>
    <sheet name="PadRates" sheetId="65" r:id="rId38"/>
    <sheet name="FlowbackRates" sheetId="75" r:id="rId39"/>
    <sheet name="InitialPipelineCapacity" sheetId="66" r:id="rId40"/>
    <sheet name="InitialDisposalCapacity" sheetId="46" r:id="rId41"/>
    <sheet name="InitialStorageCapacity" sheetId="80" r:id="rId42"/>
    <sheet name="InitialTreatmentCapacity" sheetId="67" r:id="rId43"/>
    <sheet name="FreshwaterSourcingAvailability" sheetId="47" r:id="rId44"/>
    <sheet name="CompletionsPadStorage" sheetId="72" r:id="rId45"/>
    <sheet name="PadOffloadingCapacity" sheetId="48" r:id="rId46"/>
    <sheet name="TruckingTime" sheetId="7" r:id="rId47"/>
    <sheet name="DisposalOperationalCost" sheetId="49" r:id="rId48"/>
    <sheet name="TreatmentOperationalCost" sheetId="68" r:id="rId49"/>
    <sheet name="ReuseOperationalCost" sheetId="50" r:id="rId50"/>
    <sheet name="PipelineOperationalCost" sheetId="69" r:id="rId51"/>
    <sheet name="FreshSourcingCost" sheetId="52" r:id="rId52"/>
    <sheet name="TruckingHourlyCost" sheetId="71" r:id="rId53"/>
    <sheet name="PipelineDiameterValues" sheetId="93" r:id="rId54"/>
    <sheet name="DisposalCapacityIncrements" sheetId="79" r:id="rId55"/>
    <sheet name="StorageCapacityIncrements" sheetId="81" r:id="rId56"/>
    <sheet name="TreatmentCapacityIncrements" sheetId="87" r:id="rId57"/>
    <sheet name="TreatmentEfficiency" sheetId="85" r:id="rId58"/>
    <sheet name="DisposalExpansionCost" sheetId="90" r:id="rId59"/>
    <sheet name="StorageExpansionCost" sheetId="91" r:id="rId60"/>
    <sheet name="TreatmentExpansionCost" sheetId="92" r:id="rId61"/>
    <sheet name="PipelineCapexDistanceBased" sheetId="89" r:id="rId62"/>
    <sheet name="PipelineExpansionDistance" sheetId="94" r:id="rId63"/>
    <sheet name="Hydraulics" sheetId="95" r:id="rId64"/>
    <sheet name="PipelineCapacityIncrements" sheetId="99" r:id="rId65"/>
    <sheet name="PipelineCapexCapacityBased" sheetId="100" r:id="rId66"/>
  </sheets>
  <definedNames>
    <definedName name="_xlnm._FilterDatabase" localSheetId="62" hidden="1">#REF!</definedName>
    <definedName name="_xlnm.Extract" localSheetId="62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1" i="94" l="1"/>
  <c r="AO61" i="94"/>
  <c r="AN60" i="94"/>
  <c r="AM60" i="94"/>
  <c r="AA49" i="94"/>
  <c r="AC47" i="94"/>
  <c r="X45" i="94"/>
  <c r="Y44" i="94"/>
  <c r="W44" i="94"/>
  <c r="X43" i="94"/>
  <c r="T43" i="94"/>
  <c r="W40" i="94"/>
  <c r="AN31" i="94"/>
  <c r="H30" i="94"/>
  <c r="J28" i="94"/>
  <c r="AE22" i="94"/>
  <c r="AK21" i="94"/>
  <c r="AK20" i="94"/>
  <c r="AJ19" i="94"/>
  <c r="K19" i="94"/>
  <c r="AJ18" i="94"/>
  <c r="Y17" i="94"/>
  <c r="Z13" i="94"/>
  <c r="AP61" i="98" l="1"/>
  <c r="AO61" i="98"/>
  <c r="AN60" i="98"/>
  <c r="AM60" i="98"/>
  <c r="AA49" i="98"/>
  <c r="AC47" i="98"/>
  <c r="X45" i="98"/>
  <c r="Y44" i="98"/>
  <c r="W44" i="98"/>
  <c r="X43" i="98"/>
  <c r="T43" i="98"/>
  <c r="W40" i="98"/>
  <c r="AN31" i="98"/>
  <c r="H30" i="98"/>
  <c r="J28" i="98"/>
  <c r="AE22" i="98"/>
  <c r="AK21" i="98"/>
  <c r="AK20" i="98"/>
  <c r="AJ19" i="98"/>
  <c r="K19" i="98"/>
  <c r="AJ18" i="98"/>
  <c r="Y17" i="98"/>
  <c r="Z13" i="9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tc={AB274018-47E8-46ED-B381-FAC74840E273}</author>
    <author>tc={B137356B-9368-49FA-B339-8AA284EBA775}</author>
  </authors>
  <commentList>
    <comment ref="AJ18" authorId="0" shapeId="0" xr:uid="{AB274018-47E8-46ED-B381-FAC74840E27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B137356B-9368-49FA-B339-8AA284EBA77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tc={C533C30D-3640-45A3-8E73-E047B5EDBDE3}</author>
    <author>tc={1C383CCF-7B95-4CDF-BCBA-DF6B11532E66}</author>
  </authors>
  <commentList>
    <comment ref="AJ18" authorId="0" shapeId="0" xr:uid="{C533C30D-3640-45A3-8E73-E047B5EDBDE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1C383CCF-7B95-4CDF-BCBA-DF6B11532E66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<sst xmlns="http://schemas.openxmlformats.org/spreadsheetml/2006/main" count="1239" uniqueCount="260">
  <si>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</si>
  <si>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</si>
  <si>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</si>
  <si>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</si>
  <si>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</si>
  <si>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</si>
  <si>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</si>
  <si>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</si>
  <si>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</si>
  <si>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</si>
  <si>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</si>
  <si>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</si>
  <si>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</si>
  <si>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</si>
  <si>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</si>
  <si>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</si>
  <si>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</si>
  <si>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</si>
  <si>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</si>
  <si>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</si>
  <si>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</si>
  <si>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</si>
  <si>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</si>
  <si>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</si>
  <si>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</si>
  <si>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</si>
  <si>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</si>
  <si>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</si>
  <si>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</si>
  <si>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</si>
  <si>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</si>
  <si>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</si>
  <si>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</si>
  <si>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</si>
  <si>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</si>
  <si>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</si>
  <si>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</si>
  <si>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</si>
  <si>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</si>
  <si>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</si>
  <si>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</si>
  <si>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</si>
  <si>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</si>
  <si>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</si>
  <si>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</si>
  <si>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</si>
  <si>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</si>
  <si>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</si>
  <si>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</si>
  <si>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</si>
  <si>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</si>
  <si>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</si>
  <si>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</si>
  <si>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</si>
  <si>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</si>
  <si>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</si>
  <si>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</si>
  <si>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</si>
  <si>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</si>
  <si>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</si>
  <si>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</si>
  <si>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</si>
  <si>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</si>
  <si>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</si>
  <si>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</si>
  <si>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</si>
  <si>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</si>
  <si>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</si>
  <si>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</si>
  <si>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</si>
  <si>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</si>
  <si>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</si>
  <si>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</si>
  <si>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</si>
  <si>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</si>
  <si>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</si>
  <si>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</si>
  <si>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</si>
  <si>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</si>
  <si>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</si>
  <si>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</si>
  <si>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</si>
  <si>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</si>
  <si>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</si>
  <si>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</si>
  <si>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</si>
  <si>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</si>
  <si>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</si>
  <si>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</si>
  <si>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</si>
  <si>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</si>
  <si>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</si>
  <si>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</si>
  <si>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</si>
  <si>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</si>
  <si>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</si>
  <si>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</si>
  <si>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</si>
  <si>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</si>
  <si>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</si>
  <si>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</si>
  <si>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</si>
  <si>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</si>
  <si>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</si>
  <si>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</si>
  <si>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</si>
  <si>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</si>
  <si>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</si>
  <si>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</si>
  <si>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</si>
  <si>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</si>
  <si>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</si>
  <si>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</si>
  <si>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</si>
  <si>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</si>
  <si>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</si>
  <si>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</si>
  <si>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</si>
  <si>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</si>
  <si>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</si>
  <si>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</si>
  <si>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</si>
  <si>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</si>
  <si>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</si>
  <si>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</si>
  <si>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</si>
  <si>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</si>
  <si>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</si>
  <si>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</si>
  <si>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</si>
  <si>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</si>
  <si>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</si>
  <si>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</si>
  <si>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</si>
  <si>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</si>
  <si>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</si>
  <si>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</si>
  <si>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</si>
  <si>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</si>
  <si>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</si>
  <si>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</si>
  <si>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</si>
  <si>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</si>
  <si>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</si>
  <si>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</si>
  <si>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</si>
  <si>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</si>
  <si>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</si>
  <si>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</si>
  <si>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</si>
  <si>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</si>
  <si>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</si>
  <si>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</si>
  <si>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</si>
  <si>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</si>
  <si>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</si>
  <si>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</si>
  <si>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</si>
  <si>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</si>
  <si>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</si>
  <si>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</si>
  <si>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</si>
  <si>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</si>
  <si>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</si>
  <si>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</si>
  <si>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</si>
  <si>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</si>
  <si>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</si>
  <si>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</si>
  <si>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</si>
  <si>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</si>
  <si>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</si>
  <si>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</si>
  <si>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</si>
  <si>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</si>
  <si>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</si>
  <si>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</si>
  <si>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</si>
  <si>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</si>
  <si>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</si>
  <si>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</si>
  <si>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</si>
  <si>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</si>
  <si>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</si>
  <si>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</si>
  <si>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</si>
  <si>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</si>
  <si>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</si>
  <si>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</si>
  <si>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</si>
  <si>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</si>
  <si>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</si>
  <si>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</si>
  <si>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</si>
  <si>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</si>
  <si>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</si>
  <si>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</si>
  <si>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</si>
  <si>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</si>
  <si>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</si>
  <si>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</si>
  <si>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</si>
  <si>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</si>
  <si>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</si>
  <si>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</si>
  <si>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</si>
  <si>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</si>
  <si>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</si>
  <si>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</si>
  <si>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</si>
  <si>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</si>
  <si>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</si>
  <si>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</si>
  <si>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</si>
  <si>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</si>
  <si>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</si>
  <si>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</si>
  <si>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</si>
  <si>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</si>
  <si>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</si>
  <si>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</si>
  <si>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</si>
  <si>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</si>
  <si>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</si>
  <si>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</si>
  <si>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</si>
  <si>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</si>
  <si>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</si>
  <si>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</si>
  <si>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</si>
  <si>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Table of Treatment Capacity Expansion Increments [bbl/week]</t>
  </si>
  <si>
    <t>Table of Pipeline Capacity Expansion Costs [$/bbl]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</si>
  <si>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</si>
  <si>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</si>
  <si>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</si>
  <si>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</si>
  <si>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</si>
  <si>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</si>
  <si>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</si>
  <si>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</si>
  <si>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</si>
  <si>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</si>
  <si>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</si>
  <si>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</si>
  <si>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</si>
  <si>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</si>
  <si>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</si>
  <si>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</si>
  <si>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Table of Pipeline Diameters [inch]</t>
  </si>
  <si>
    <t>Table of Pipeline Expansion Distances [mile]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</si>
  <si>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</si>
  <si>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</si>
  <si>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</si>
  <si>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</si>
  <si>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</si>
  <si>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</si>
  <si>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</si>
  <si>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</si>
  <si>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Pipeline Network Distances (distances are reported in pixels, use adequate conversion value)</t>
  </si>
  <si>
    <t>Table of Pipeline Capacity Expansion Increments [bbl/week]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</si>
</sst>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AB274018-47E8-46ED-B381-FAC74840E273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B137356B-9368-49FA-B339-8AA284EBA775}">
    <text>Distances between fresh water sources and completion pads are assumed, not measured from the diagram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C533C30D-3640-45A3-8E73-E047B5EDBDE3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1C383CCF-7B95-4CDF-BCBA-DF6B11532E66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opLeftCell="A16" zoomScale="110" zoomScaleNormal="110" workbookViewId="0">
      <selection activeCell="T22" sqref="T22"/>
    </sheetView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73</v>
      </c>
    </row>
    <row r="2" spans="1:20" x14ac:dyDescent="0.3">
      <c r="A2" s="5" t="s">
        <v>144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topLeftCell="A76" workbookViewId="0">
      <selection activeCell="C5" sqref="C5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74</v>
      </c>
    </row>
    <row r="2" spans="1:20" x14ac:dyDescent="0.3">
      <c r="A2" s="5" t="s">
        <v>145</v>
      </c>
    </row>
    <row r="3" spans="1:20" x14ac:dyDescent="0.3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146</v>
      </c>
    </row>
    <row r="11" spans="1:20" x14ac:dyDescent="0.3">
      <c r="A11" s="5" t="s">
        <v>147</v>
      </c>
    </row>
    <row r="12" spans="1:20" x14ac:dyDescent="0.3">
      <c r="A12" s="5" t="s">
        <v>148</v>
      </c>
    </row>
    <row r="13" spans="1:20" x14ac:dyDescent="0.3">
      <c r="A13" s="5" t="s">
        <v>149</v>
      </c>
    </row>
    <row r="14" spans="1:20" x14ac:dyDescent="0.3">
      <c r="A14" s="5" t="s">
        <v>150</v>
      </c>
    </row>
    <row r="15" spans="1:20" x14ac:dyDescent="0.3">
      <c r="A15" s="5" t="s">
        <v>151</v>
      </c>
    </row>
    <row r="16" spans="1:20" x14ac:dyDescent="0.3">
      <c r="A16" s="5" t="s">
        <v>152</v>
      </c>
    </row>
    <row r="17" spans="1:1" x14ac:dyDescent="0.3">
      <c r="A17" s="5" t="s">
        <v>153</v>
      </c>
    </row>
    <row r="18" spans="1:1" x14ac:dyDescent="0.3">
      <c r="A18" s="5" t="s">
        <v>154</v>
      </c>
    </row>
    <row r="19" spans="1:1" x14ac:dyDescent="0.3">
      <c r="A19" s="5" t="s">
        <v>155</v>
      </c>
    </row>
    <row r="20" spans="1:1" x14ac:dyDescent="0.3">
      <c r="A20" s="5" t="s">
        <v>156</v>
      </c>
    </row>
    <row r="21" spans="1:1" x14ac:dyDescent="0.3">
      <c r="A21" s="5" t="s">
        <v>157</v>
      </c>
    </row>
    <row r="22" spans="1:1" x14ac:dyDescent="0.3">
      <c r="A22" s="5" t="s">
        <v>158</v>
      </c>
    </row>
    <row r="23" spans="1:1" x14ac:dyDescent="0.3">
      <c r="A23" s="5" t="s">
        <v>159</v>
      </c>
    </row>
    <row r="24" spans="1:1" x14ac:dyDescent="0.3">
      <c r="A24" s="5" t="s">
        <v>160</v>
      </c>
    </row>
    <row r="25" spans="1:1" x14ac:dyDescent="0.3">
      <c r="A25" s="5" t="s">
        <v>161</v>
      </c>
    </row>
    <row r="26" spans="1:1" x14ac:dyDescent="0.3">
      <c r="A26" s="5" t="s">
        <v>162</v>
      </c>
    </row>
    <row r="27" spans="1:1" x14ac:dyDescent="0.3">
      <c r="A27" s="5" t="s">
        <v>163</v>
      </c>
    </row>
    <row r="28" spans="1:1" x14ac:dyDescent="0.3">
      <c r="A28" s="5" t="s">
        <v>164</v>
      </c>
    </row>
    <row r="29" spans="1:1" x14ac:dyDescent="0.3">
      <c r="A29" s="5" t="s">
        <v>165</v>
      </c>
    </row>
    <row r="30" spans="1:1" x14ac:dyDescent="0.3">
      <c r="A30" s="5" t="s">
        <v>166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3"/>
  <sheetViews>
    <sheetView workbookViewId="0">
      <selection activeCell="A3" sqref="A3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91</v>
      </c>
    </row>
    <row r="2" spans="1:20" x14ac:dyDescent="0.3">
      <c r="A2" s="5" t="s">
        <v>90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A2"/>
  <sheetViews>
    <sheetView workbookViewId="0">
      <selection activeCell="E13" sqref="E13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" x14ac:dyDescent="0.3">
      <c r="A1" s="1" t="s">
        <v>93</v>
      </c>
    </row>
    <row r="2" spans="1:1" x14ac:dyDescent="0.3">
      <c r="A2" s="5" t="s">
        <v>92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5"/>
  <sheetViews>
    <sheetView workbookViewId="0">
      <selection activeCell="L11" sqref="L11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228</v>
      </c>
    </row>
    <row r="2" spans="1:20" x14ac:dyDescent="0.3">
      <c r="A2" s="5" t="s">
        <v>229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5"/>
  <sheetViews>
    <sheetView workbookViewId="0">
      <selection activeCell="E17" sqref="E17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94</v>
      </c>
    </row>
    <row r="2" spans="1:20" x14ac:dyDescent="0.3">
      <c r="A2" s="5" t="s">
        <v>95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6BB-0C56-48E3-AE38-77A7F83C312F}">
  <dimension ref="A1:AP61"/>
  <sheetViews>
    <sheetView zoomScale="74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H23" sqref="AH23"/>
    </sheetView>
  </sheetViews>
  <sheetFormatPr defaultColWidth="9.33203125" defaultRowHeight="15.6" x14ac:dyDescent="0.3"/>
  <cols>
    <col min="1" max="1" width="17.44140625" style="1" customWidth="1"/>
    <col min="2" max="4" width="6.6640625" style="1" bestFit="1" customWidth="1"/>
    <col min="5" max="30" width="4.77734375" style="1" bestFit="1" customWidth="1"/>
    <col min="31" max="31" width="6" style="1" bestFit="1" customWidth="1"/>
    <col min="32" max="37" width="4.88671875" style="1" bestFit="1" customWidth="1"/>
    <col min="38" max="38" width="4.5546875" style="1" bestFit="1" customWidth="1"/>
    <col min="39" max="42" width="6.109375" style="1" bestFit="1" customWidth="1"/>
    <col min="43" max="16384" width="9.33203125" style="1"/>
  </cols>
  <sheetData>
    <row r="1" spans="1:42" ht="16.2" thickBot="1" x14ac:dyDescent="0.35">
      <c r="A1" s="1" t="s">
        <v>258</v>
      </c>
    </row>
    <row r="2" spans="1:42" s="9" customFormat="1" x14ac:dyDescent="0.3">
      <c r="A2" s="7" t="s">
        <v>235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  <c r="AE2" s="8" t="s">
        <v>136</v>
      </c>
      <c r="AF2" s="8" t="s">
        <v>51</v>
      </c>
      <c r="AG2" s="8" t="s">
        <v>133</v>
      </c>
      <c r="AH2" s="8" t="s">
        <v>134</v>
      </c>
      <c r="AI2" s="28" t="s">
        <v>135</v>
      </c>
      <c r="AJ2" s="8" t="s">
        <v>82</v>
      </c>
      <c r="AK2" s="28" t="s">
        <v>143</v>
      </c>
      <c r="AL2" s="28" t="s">
        <v>81</v>
      </c>
      <c r="AM2" s="8" t="s">
        <v>5</v>
      </c>
      <c r="AN2" s="8" t="s">
        <v>130</v>
      </c>
      <c r="AO2" s="8" t="s">
        <v>131</v>
      </c>
      <c r="AP2" s="28" t="s">
        <v>132</v>
      </c>
    </row>
    <row r="3" spans="1:42" s="9" customFormat="1" x14ac:dyDescent="0.3">
      <c r="A3" s="29" t="s">
        <v>125</v>
      </c>
      <c r="B3" s="46">
        <v>142.6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32"/>
      <c r="AE3" s="46"/>
      <c r="AF3" s="46"/>
      <c r="AG3" s="46"/>
      <c r="AH3" s="46"/>
      <c r="AI3" s="32"/>
      <c r="AJ3" s="46"/>
      <c r="AK3" s="32"/>
      <c r="AL3" s="32"/>
      <c r="AM3" s="46"/>
      <c r="AN3" s="46"/>
      <c r="AO3" s="46"/>
      <c r="AP3" s="32"/>
    </row>
    <row r="4" spans="1:42" s="9" customFormat="1" x14ac:dyDescent="0.3">
      <c r="A4" s="29" t="s">
        <v>3</v>
      </c>
      <c r="B4" s="46"/>
      <c r="C4" s="46"/>
      <c r="D4" s="46"/>
      <c r="E4" s="46"/>
      <c r="F4" s="46">
        <v>168.47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32"/>
      <c r="AE4" s="46"/>
      <c r="AF4" s="46"/>
      <c r="AG4" s="46"/>
      <c r="AH4" s="46"/>
      <c r="AI4" s="32"/>
      <c r="AJ4" s="46"/>
      <c r="AK4" s="32"/>
      <c r="AL4" s="32"/>
      <c r="AM4" s="46"/>
      <c r="AN4" s="46"/>
      <c r="AO4" s="46"/>
      <c r="AP4" s="32"/>
    </row>
    <row r="5" spans="1:42" s="9" customFormat="1" x14ac:dyDescent="0.3">
      <c r="A5" s="29" t="s">
        <v>4</v>
      </c>
      <c r="B5" s="46"/>
      <c r="C5" s="46"/>
      <c r="D5" s="46"/>
      <c r="E5" s="46"/>
      <c r="F5" s="46"/>
      <c r="G5" s="46">
        <v>125.63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32"/>
      <c r="AE5" s="46"/>
      <c r="AF5" s="46"/>
      <c r="AG5" s="46"/>
      <c r="AH5" s="46"/>
      <c r="AI5" s="32"/>
      <c r="AJ5" s="46"/>
      <c r="AK5" s="32"/>
      <c r="AL5" s="32"/>
      <c r="AM5" s="46"/>
      <c r="AN5" s="46"/>
      <c r="AO5" s="46"/>
      <c r="AP5" s="32"/>
    </row>
    <row r="6" spans="1:42" s="9" customFormat="1" x14ac:dyDescent="0.3">
      <c r="A6" s="29" t="s">
        <v>117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>
        <v>250.74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32"/>
      <c r="AE6" s="46"/>
      <c r="AF6" s="46"/>
      <c r="AG6" s="46"/>
      <c r="AH6" s="46"/>
      <c r="AI6" s="32"/>
      <c r="AJ6" s="46"/>
      <c r="AK6" s="32"/>
      <c r="AL6" s="32"/>
      <c r="AM6" s="46"/>
      <c r="AN6" s="46"/>
      <c r="AO6" s="46"/>
      <c r="AP6" s="32"/>
    </row>
    <row r="7" spans="1:42" s="9" customFormat="1" x14ac:dyDescent="0.3">
      <c r="A7" s="29" t="s">
        <v>118</v>
      </c>
      <c r="B7" s="46"/>
      <c r="C7" s="46"/>
      <c r="D7" s="46"/>
      <c r="E7" s="46"/>
      <c r="F7" s="46"/>
      <c r="G7" s="46"/>
      <c r="H7" s="46"/>
      <c r="I7" s="46"/>
      <c r="J7" s="46"/>
      <c r="K7" s="46">
        <v>591.84867367820755</v>
      </c>
      <c r="L7" s="46"/>
      <c r="M7" s="46">
        <v>148.71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2"/>
      <c r="AE7" s="46"/>
      <c r="AF7" s="46"/>
      <c r="AG7" s="46"/>
      <c r="AH7" s="46"/>
      <c r="AI7" s="32"/>
      <c r="AJ7" s="46"/>
      <c r="AK7" s="32"/>
      <c r="AL7" s="32"/>
      <c r="AM7" s="46"/>
      <c r="AN7" s="46"/>
      <c r="AO7" s="46"/>
      <c r="AP7" s="32"/>
    </row>
    <row r="8" spans="1:42" s="9" customFormat="1" x14ac:dyDescent="0.3">
      <c r="A8" s="29" t="s">
        <v>119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>
        <v>247.58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32"/>
      <c r="AE8" s="46"/>
      <c r="AF8" s="46"/>
      <c r="AG8" s="46"/>
      <c r="AH8" s="46"/>
      <c r="AI8" s="32"/>
      <c r="AJ8" s="46"/>
      <c r="AK8" s="32"/>
      <c r="AL8" s="32"/>
      <c r="AM8" s="46"/>
      <c r="AN8" s="46"/>
      <c r="AO8" s="46"/>
      <c r="AP8" s="32"/>
    </row>
    <row r="9" spans="1:42" s="9" customFormat="1" x14ac:dyDescent="0.3">
      <c r="A9" s="29" t="s">
        <v>120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>
        <v>307.22259990726229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32"/>
      <c r="AE9" s="46"/>
      <c r="AF9" s="46"/>
      <c r="AG9" s="46"/>
      <c r="AH9" s="46"/>
      <c r="AI9" s="32"/>
      <c r="AJ9" s="46"/>
      <c r="AK9" s="32"/>
      <c r="AL9" s="32"/>
      <c r="AM9" s="46"/>
      <c r="AN9" s="46"/>
      <c r="AO9" s="46"/>
      <c r="AP9" s="32"/>
    </row>
    <row r="10" spans="1:42" s="9" customFormat="1" x14ac:dyDescent="0.3">
      <c r="A10" s="29" t="s">
        <v>121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>
        <v>99.52</v>
      </c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32"/>
      <c r="AE10" s="46"/>
      <c r="AF10" s="46"/>
      <c r="AG10" s="46"/>
      <c r="AH10" s="46"/>
      <c r="AI10" s="32"/>
      <c r="AJ10" s="46"/>
      <c r="AK10" s="32"/>
      <c r="AL10" s="32"/>
      <c r="AM10" s="46"/>
      <c r="AN10" s="46"/>
      <c r="AO10" s="46"/>
      <c r="AP10" s="32"/>
    </row>
    <row r="11" spans="1:42" s="9" customFormat="1" x14ac:dyDescent="0.3">
      <c r="A11" s="29" t="s">
        <v>122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>
        <v>242.47</v>
      </c>
      <c r="W11" s="46"/>
      <c r="X11" s="46"/>
      <c r="Y11" s="46"/>
      <c r="Z11" s="46"/>
      <c r="AA11" s="46"/>
      <c r="AB11" s="46"/>
      <c r="AC11" s="46"/>
      <c r="AD11" s="32"/>
      <c r="AE11" s="46"/>
      <c r="AF11" s="46"/>
      <c r="AG11" s="46"/>
      <c r="AH11" s="46"/>
      <c r="AI11" s="32"/>
      <c r="AJ11" s="46"/>
      <c r="AK11" s="32"/>
      <c r="AL11" s="32"/>
      <c r="AM11" s="46"/>
      <c r="AN11" s="46"/>
      <c r="AO11" s="46"/>
      <c r="AP11" s="32"/>
    </row>
    <row r="12" spans="1:42" s="9" customFormat="1" x14ac:dyDescent="0.3">
      <c r="A12" s="29" t="s">
        <v>123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>
        <v>240.37</v>
      </c>
      <c r="U12" s="46"/>
      <c r="V12" s="46"/>
      <c r="W12" s="46"/>
      <c r="X12" s="46"/>
      <c r="Y12" s="46"/>
      <c r="Z12" s="46"/>
      <c r="AA12" s="46"/>
      <c r="AB12" s="46"/>
      <c r="AC12" s="46"/>
      <c r="AD12" s="32"/>
      <c r="AE12" s="46"/>
      <c r="AF12" s="46"/>
      <c r="AG12" s="46"/>
      <c r="AH12" s="46"/>
      <c r="AI12" s="32"/>
      <c r="AJ12" s="46"/>
      <c r="AK12" s="32"/>
      <c r="AL12" s="32"/>
      <c r="AM12" s="46"/>
      <c r="AN12" s="46"/>
      <c r="AO12" s="46"/>
      <c r="AP12" s="32"/>
    </row>
    <row r="13" spans="1:42" s="9" customFormat="1" x14ac:dyDescent="0.3">
      <c r="A13" s="29" t="s">
        <v>124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>
        <f>189.97+193</f>
        <v>382.97</v>
      </c>
      <c r="AA13" s="46"/>
      <c r="AB13" s="46"/>
      <c r="AC13" s="46"/>
      <c r="AD13" s="32"/>
      <c r="AE13" s="46"/>
      <c r="AF13" s="46"/>
      <c r="AG13" s="46"/>
      <c r="AH13" s="46"/>
      <c r="AI13" s="32"/>
      <c r="AJ13" s="46"/>
      <c r="AK13" s="32"/>
      <c r="AL13" s="32"/>
      <c r="AM13" s="46"/>
      <c r="AN13" s="46"/>
      <c r="AO13" s="46"/>
      <c r="AP13" s="32"/>
    </row>
    <row r="14" spans="1:42" s="9" customFormat="1" x14ac:dyDescent="0.3">
      <c r="A14" s="29" t="s">
        <v>126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>
        <v>85.05</v>
      </c>
      <c r="AC14" s="46"/>
      <c r="AD14" s="32"/>
      <c r="AE14" s="46"/>
      <c r="AF14" s="46"/>
      <c r="AG14" s="46"/>
      <c r="AH14" s="46"/>
      <c r="AI14" s="32"/>
      <c r="AJ14" s="46"/>
      <c r="AK14" s="32"/>
      <c r="AL14" s="32"/>
      <c r="AM14" s="46"/>
      <c r="AN14" s="46"/>
      <c r="AO14" s="46"/>
      <c r="AP14" s="32"/>
    </row>
    <row r="15" spans="1:42" s="9" customFormat="1" x14ac:dyDescent="0.3">
      <c r="A15" s="29" t="s">
        <v>127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>
        <v>89.53</v>
      </c>
      <c r="AC15" s="46"/>
      <c r="AD15" s="32"/>
      <c r="AE15" s="46"/>
      <c r="AF15" s="46"/>
      <c r="AG15" s="46"/>
      <c r="AH15" s="46"/>
      <c r="AI15" s="32"/>
      <c r="AJ15" s="46"/>
      <c r="AK15" s="32"/>
      <c r="AL15" s="32"/>
      <c r="AM15" s="46"/>
      <c r="AN15" s="46"/>
      <c r="AO15" s="46"/>
      <c r="AP15" s="32"/>
    </row>
    <row r="16" spans="1:42" s="9" customFormat="1" x14ac:dyDescent="0.3">
      <c r="A16" s="29" t="s">
        <v>128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>
        <v>124.25</v>
      </c>
      <c r="AC16" s="46"/>
      <c r="AD16" s="32"/>
      <c r="AE16" s="46"/>
      <c r="AF16" s="46"/>
      <c r="AG16" s="46"/>
      <c r="AH16" s="46"/>
      <c r="AI16" s="32"/>
      <c r="AJ16" s="46"/>
      <c r="AK16" s="32"/>
      <c r="AL16" s="32"/>
      <c r="AM16" s="46"/>
      <c r="AN16" s="46"/>
      <c r="AO16" s="46"/>
      <c r="AP16" s="32"/>
    </row>
    <row r="17" spans="1:42" ht="16.2" thickBot="1" x14ac:dyDescent="0.35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f>87.28+155.21</f>
        <v>242.49</v>
      </c>
      <c r="Z17" s="11"/>
      <c r="AA17" s="11"/>
      <c r="AB17" s="11"/>
      <c r="AC17" s="11"/>
      <c r="AD17" s="12"/>
      <c r="AE17" s="11"/>
      <c r="AF17" s="11"/>
      <c r="AG17" s="11"/>
      <c r="AH17" s="11"/>
      <c r="AI17" s="12"/>
      <c r="AJ17" s="11"/>
      <c r="AK17" s="12"/>
      <c r="AL17" s="12"/>
      <c r="AM17" s="11"/>
      <c r="AN17" s="11"/>
      <c r="AO17" s="11"/>
      <c r="AP17" s="12"/>
    </row>
    <row r="18" spans="1:42" x14ac:dyDescent="0.3">
      <c r="A18" s="29" t="s">
        <v>5</v>
      </c>
      <c r="B18" s="46"/>
      <c r="C18" s="46"/>
      <c r="D18" s="46">
        <v>112.1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47"/>
      <c r="AB18" s="47"/>
      <c r="AC18" s="47"/>
      <c r="AD18" s="35"/>
      <c r="AE18" s="47"/>
      <c r="AF18" s="47"/>
      <c r="AG18" s="47"/>
      <c r="AH18" s="47"/>
      <c r="AI18" s="35"/>
      <c r="AJ18" s="46">
        <f>539.69*1.3</f>
        <v>701.59700000000009</v>
      </c>
      <c r="AK18" s="32"/>
      <c r="AL18" s="35"/>
      <c r="AM18" s="47"/>
      <c r="AN18" s="47"/>
      <c r="AO18" s="47"/>
      <c r="AP18" s="35"/>
    </row>
    <row r="19" spans="1:42" x14ac:dyDescent="0.3">
      <c r="A19" s="29" t="s">
        <v>130</v>
      </c>
      <c r="B19" s="46"/>
      <c r="C19" s="46"/>
      <c r="D19" s="46"/>
      <c r="E19" s="46"/>
      <c r="F19" s="46"/>
      <c r="G19" s="46"/>
      <c r="H19" s="46"/>
      <c r="I19" s="46"/>
      <c r="J19" s="46"/>
      <c r="K19" s="46">
        <f>126.62+86.31</f>
        <v>212.93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47"/>
      <c r="AB19" s="47"/>
      <c r="AC19" s="47"/>
      <c r="AD19" s="35"/>
      <c r="AE19" s="47"/>
      <c r="AF19" s="47"/>
      <c r="AG19" s="47"/>
      <c r="AH19" s="47"/>
      <c r="AI19" s="35"/>
      <c r="AJ19" s="46">
        <f>475.17*1.3</f>
        <v>617.721</v>
      </c>
      <c r="AK19" s="32"/>
      <c r="AL19" s="35"/>
      <c r="AM19" s="47"/>
      <c r="AN19" s="47"/>
      <c r="AO19" s="47"/>
      <c r="AP19" s="35"/>
    </row>
    <row r="20" spans="1:42" x14ac:dyDescent="0.3">
      <c r="A20" s="29" t="s">
        <v>131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>
        <v>206.97</v>
      </c>
      <c r="S20" s="46"/>
      <c r="T20" s="46"/>
      <c r="U20" s="46"/>
      <c r="V20" s="46"/>
      <c r="W20" s="46"/>
      <c r="X20" s="46"/>
      <c r="Y20" s="46"/>
      <c r="Z20" s="47"/>
      <c r="AA20" s="47"/>
      <c r="AB20" s="47"/>
      <c r="AC20" s="47"/>
      <c r="AD20" s="35"/>
      <c r="AE20" s="47"/>
      <c r="AF20" s="47"/>
      <c r="AG20" s="47"/>
      <c r="AH20" s="47"/>
      <c r="AI20" s="35"/>
      <c r="AJ20" s="46"/>
      <c r="AK20" s="32">
        <f>722.29*1.3</f>
        <v>938.97699999999998</v>
      </c>
      <c r="AL20" s="35"/>
      <c r="AM20" s="47"/>
      <c r="AN20" s="47"/>
      <c r="AO20" s="47"/>
      <c r="AP20" s="35"/>
    </row>
    <row r="21" spans="1:42" ht="16.2" thickBot="1" x14ac:dyDescent="0.35">
      <c r="A21" s="30" t="s">
        <v>132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v>220.95</v>
      </c>
      <c r="Y21" s="11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11"/>
      <c r="AK21" s="12">
        <f>715.07*1.3</f>
        <v>929.59100000000012</v>
      </c>
      <c r="AL21" s="36"/>
      <c r="AM21" s="34"/>
      <c r="AN21" s="34"/>
      <c r="AO21" s="34"/>
      <c r="AP21" s="36"/>
    </row>
    <row r="22" spans="1:42" x14ac:dyDescent="0.3">
      <c r="A22" s="29" t="s">
        <v>145</v>
      </c>
      <c r="B22" s="56"/>
      <c r="C22" s="56">
        <v>407.52409775985359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32"/>
      <c r="AE22" s="56">
        <f>290.82+126.35</f>
        <v>417.16999999999996</v>
      </c>
      <c r="AF22" s="46"/>
      <c r="AG22" s="46"/>
      <c r="AH22" s="46"/>
      <c r="AI22" s="32"/>
      <c r="AJ22" s="46"/>
      <c r="AK22" s="32"/>
      <c r="AL22" s="32"/>
      <c r="AM22" s="46"/>
      <c r="AN22" s="46"/>
      <c r="AO22" s="46"/>
      <c r="AP22" s="32"/>
    </row>
    <row r="23" spans="1:42" x14ac:dyDescent="0.3">
      <c r="A23" s="29" t="s">
        <v>83</v>
      </c>
      <c r="B23" s="56">
        <v>407.52409775985359</v>
      </c>
      <c r="C23" s="56"/>
      <c r="D23" s="46">
        <v>82.97</v>
      </c>
      <c r="E23" s="46"/>
      <c r="F23" s="46">
        <v>181.42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32"/>
      <c r="AE23" s="46"/>
      <c r="AF23" s="46"/>
      <c r="AG23" s="46"/>
      <c r="AH23" s="46"/>
      <c r="AI23" s="32"/>
      <c r="AJ23" s="46"/>
      <c r="AK23" s="32"/>
      <c r="AL23" s="32"/>
      <c r="AM23" s="46"/>
      <c r="AN23" s="46"/>
      <c r="AO23" s="46"/>
      <c r="AP23" s="32"/>
    </row>
    <row r="24" spans="1:42" x14ac:dyDescent="0.3">
      <c r="A24" s="29" t="s">
        <v>84</v>
      </c>
      <c r="B24" s="46"/>
      <c r="C24" s="46">
        <v>82.97</v>
      </c>
      <c r="D24" s="46"/>
      <c r="E24" s="46">
        <v>83.13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32"/>
      <c r="AE24" s="46"/>
      <c r="AF24" s="46"/>
      <c r="AG24" s="46"/>
      <c r="AH24" s="46"/>
      <c r="AI24" s="32"/>
      <c r="AJ24" s="46"/>
      <c r="AK24" s="32"/>
      <c r="AL24" s="32"/>
      <c r="AM24" s="46">
        <v>112.1</v>
      </c>
      <c r="AN24" s="46"/>
      <c r="AO24" s="46"/>
      <c r="AP24" s="32"/>
    </row>
    <row r="25" spans="1:42" x14ac:dyDescent="0.3">
      <c r="A25" s="29" t="s">
        <v>85</v>
      </c>
      <c r="B25" s="46"/>
      <c r="C25" s="46"/>
      <c r="D25" s="46">
        <v>83.13</v>
      </c>
      <c r="E25" s="46"/>
      <c r="F25" s="46"/>
      <c r="G25" s="46">
        <v>125.33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32"/>
      <c r="AE25" s="46"/>
      <c r="AF25" s="46">
        <v>131.63</v>
      </c>
      <c r="AG25" s="46"/>
      <c r="AH25" s="46"/>
      <c r="AI25" s="32"/>
      <c r="AJ25" s="46"/>
      <c r="AK25" s="32"/>
      <c r="AL25" s="32"/>
      <c r="AM25" s="46"/>
      <c r="AN25" s="46"/>
      <c r="AO25" s="46"/>
      <c r="AP25" s="32"/>
    </row>
    <row r="26" spans="1:42" x14ac:dyDescent="0.3">
      <c r="A26" s="29" t="s">
        <v>86</v>
      </c>
      <c r="B26" s="46"/>
      <c r="C26" s="56">
        <v>181.42</v>
      </c>
      <c r="D26" s="46"/>
      <c r="E26" s="46"/>
      <c r="F26" s="46"/>
      <c r="G26" s="46"/>
      <c r="H26" s="46"/>
      <c r="I26" s="46">
        <v>144.31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32"/>
      <c r="AE26" s="46"/>
      <c r="AF26" s="46"/>
      <c r="AG26" s="46"/>
      <c r="AH26" s="46"/>
      <c r="AI26" s="32"/>
      <c r="AJ26" s="46"/>
      <c r="AK26" s="32"/>
      <c r="AL26" s="32"/>
      <c r="AM26" s="46"/>
      <c r="AN26" s="46"/>
      <c r="AO26" s="46"/>
      <c r="AP26" s="32"/>
    </row>
    <row r="27" spans="1:42" x14ac:dyDescent="0.3">
      <c r="A27" s="29" t="s">
        <v>87</v>
      </c>
      <c r="B27" s="46"/>
      <c r="C27" s="46"/>
      <c r="D27" s="46"/>
      <c r="E27" s="46">
        <v>125.33</v>
      </c>
      <c r="F27" s="46"/>
      <c r="G27" s="46"/>
      <c r="H27" s="46">
        <v>115.3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32"/>
      <c r="AE27" s="46"/>
      <c r="AF27" s="46"/>
      <c r="AG27" s="46"/>
      <c r="AH27" s="46"/>
      <c r="AI27" s="32"/>
      <c r="AJ27" s="46"/>
      <c r="AK27" s="32"/>
      <c r="AL27" s="32"/>
      <c r="AM27" s="46"/>
      <c r="AN27" s="46"/>
      <c r="AO27" s="46"/>
      <c r="AP27" s="32"/>
    </row>
    <row r="28" spans="1:42" x14ac:dyDescent="0.3">
      <c r="A28" s="29" t="s">
        <v>88</v>
      </c>
      <c r="B28" s="46"/>
      <c r="C28" s="46"/>
      <c r="D28" s="46"/>
      <c r="E28" s="46"/>
      <c r="F28" s="46"/>
      <c r="G28" s="46">
        <v>115.3</v>
      </c>
      <c r="H28" s="46"/>
      <c r="I28" s="46">
        <v>60.78</v>
      </c>
      <c r="J28" s="46">
        <f>36.17+208.32</f>
        <v>244.49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32"/>
      <c r="AE28" s="46"/>
      <c r="AF28" s="46"/>
      <c r="AG28" s="46"/>
      <c r="AH28" s="46"/>
      <c r="AI28" s="32"/>
      <c r="AJ28" s="46"/>
      <c r="AK28" s="32"/>
      <c r="AL28" s="32"/>
      <c r="AM28" s="46"/>
      <c r="AN28" s="46"/>
      <c r="AO28" s="46"/>
      <c r="AP28" s="32"/>
    </row>
    <row r="29" spans="1:42" x14ac:dyDescent="0.3">
      <c r="A29" s="29" t="s">
        <v>89</v>
      </c>
      <c r="B29" s="46"/>
      <c r="C29" s="46"/>
      <c r="D29" s="46"/>
      <c r="E29" s="46"/>
      <c r="F29" s="46">
        <v>144.31</v>
      </c>
      <c r="G29" s="46"/>
      <c r="H29" s="46">
        <v>60.78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32"/>
      <c r="AE29" s="46"/>
      <c r="AF29" s="46"/>
      <c r="AG29" s="46"/>
      <c r="AH29" s="46"/>
      <c r="AI29" s="32"/>
      <c r="AJ29" s="46">
        <v>175.99</v>
      </c>
      <c r="AK29" s="32"/>
      <c r="AL29" s="32"/>
      <c r="AM29" s="46"/>
      <c r="AN29" s="46"/>
      <c r="AO29" s="46"/>
      <c r="AP29" s="32"/>
    </row>
    <row r="30" spans="1:42" x14ac:dyDescent="0.3">
      <c r="A30" s="29" t="s">
        <v>146</v>
      </c>
      <c r="B30" s="46"/>
      <c r="C30" s="46"/>
      <c r="D30" s="46"/>
      <c r="E30" s="46"/>
      <c r="F30" s="46"/>
      <c r="G30" s="46"/>
      <c r="H30" s="46">
        <f>36.17+208.32</f>
        <v>244.49</v>
      </c>
      <c r="I30" s="46"/>
      <c r="J30" s="46"/>
      <c r="K30" s="46">
        <v>99.38</v>
      </c>
      <c r="L30" s="46">
        <v>388.51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32"/>
      <c r="AE30" s="46"/>
      <c r="AF30" s="46"/>
      <c r="AG30" s="46"/>
      <c r="AH30" s="46"/>
      <c r="AI30" s="32"/>
      <c r="AJ30" s="46"/>
      <c r="AK30" s="32"/>
      <c r="AL30" s="32"/>
      <c r="AM30" s="46"/>
      <c r="AN30" s="46"/>
      <c r="AO30" s="46"/>
      <c r="AP30" s="32"/>
    </row>
    <row r="31" spans="1:42" x14ac:dyDescent="0.3">
      <c r="A31" s="29" t="s">
        <v>147</v>
      </c>
      <c r="B31" s="46"/>
      <c r="C31" s="46"/>
      <c r="D31" s="46"/>
      <c r="E31" s="46"/>
      <c r="F31" s="46"/>
      <c r="G31" s="46"/>
      <c r="H31" s="46"/>
      <c r="I31" s="46"/>
      <c r="J31" s="46">
        <v>99.38</v>
      </c>
      <c r="K31" s="46"/>
      <c r="L31" s="46"/>
      <c r="M31" s="46">
        <v>740.55867367820758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32"/>
      <c r="AE31" s="46"/>
      <c r="AF31" s="46"/>
      <c r="AG31" s="46"/>
      <c r="AH31" s="46"/>
      <c r="AI31" s="32"/>
      <c r="AJ31" s="46"/>
      <c r="AK31" s="32"/>
      <c r="AL31" s="32"/>
      <c r="AM31" s="46"/>
      <c r="AN31" s="46">
        <f>126.62+86.31</f>
        <v>212.93</v>
      </c>
      <c r="AO31" s="46"/>
      <c r="AP31" s="32"/>
    </row>
    <row r="32" spans="1:42" x14ac:dyDescent="0.3">
      <c r="A32" s="29" t="s">
        <v>148</v>
      </c>
      <c r="B32" s="46"/>
      <c r="C32" s="46"/>
      <c r="D32" s="46"/>
      <c r="E32" s="46"/>
      <c r="F32" s="46"/>
      <c r="G32" s="46"/>
      <c r="H32" s="46"/>
      <c r="I32" s="46"/>
      <c r="J32" s="46">
        <v>388.51</v>
      </c>
      <c r="K32" s="46"/>
      <c r="L32" s="46"/>
      <c r="M32" s="46"/>
      <c r="N32" s="46">
        <v>264.3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32"/>
      <c r="AE32" s="46"/>
      <c r="AF32" s="46"/>
      <c r="AG32" s="46"/>
      <c r="AH32" s="46"/>
      <c r="AI32" s="32"/>
      <c r="AJ32" s="46"/>
      <c r="AK32" s="32"/>
      <c r="AL32" s="32"/>
      <c r="AM32" s="46"/>
      <c r="AN32" s="46"/>
      <c r="AO32" s="46"/>
      <c r="AP32" s="32"/>
    </row>
    <row r="33" spans="1:42" x14ac:dyDescent="0.3">
      <c r="A33" s="29" t="s">
        <v>149</v>
      </c>
      <c r="B33" s="46"/>
      <c r="C33" s="46"/>
      <c r="D33" s="46"/>
      <c r="E33" s="46"/>
      <c r="F33" s="46"/>
      <c r="G33" s="46"/>
      <c r="H33" s="46"/>
      <c r="I33" s="46"/>
      <c r="J33" s="46"/>
      <c r="K33" s="46">
        <v>740.55867367820758</v>
      </c>
      <c r="L33" s="46"/>
      <c r="M33" s="46"/>
      <c r="N33" s="46"/>
      <c r="O33" s="46">
        <v>488.48606101876084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32"/>
      <c r="AE33" s="46"/>
      <c r="AF33" s="46"/>
      <c r="AG33" s="46"/>
      <c r="AH33" s="46"/>
      <c r="AI33" s="32"/>
      <c r="AJ33" s="46"/>
      <c r="AK33" s="32"/>
      <c r="AL33" s="32">
        <v>108.5</v>
      </c>
      <c r="AM33" s="46"/>
      <c r="AN33" s="46"/>
      <c r="AO33" s="46"/>
      <c r="AP33" s="32"/>
    </row>
    <row r="34" spans="1:42" x14ac:dyDescent="0.3">
      <c r="A34" s="29" t="s">
        <v>150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>
        <v>264.3</v>
      </c>
      <c r="M34" s="46"/>
      <c r="N34" s="46"/>
      <c r="O34" s="46">
        <v>310.87656701677111</v>
      </c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32"/>
      <c r="AE34" s="46"/>
      <c r="AF34" s="46"/>
      <c r="AG34" s="46">
        <v>301.83999999999997</v>
      </c>
      <c r="AH34" s="46"/>
      <c r="AI34" s="32"/>
      <c r="AJ34" s="46"/>
      <c r="AK34" s="32"/>
      <c r="AL34" s="32"/>
      <c r="AM34" s="46"/>
      <c r="AN34" s="46"/>
      <c r="AO34" s="46"/>
      <c r="AP34" s="32"/>
    </row>
    <row r="35" spans="1:42" x14ac:dyDescent="0.3">
      <c r="A35" s="29" t="s">
        <v>151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>
        <v>488.48606101876084</v>
      </c>
      <c r="N35" s="46">
        <v>310.87656701677111</v>
      </c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32">
        <v>139.59</v>
      </c>
      <c r="AE35" s="46"/>
      <c r="AF35" s="46"/>
      <c r="AG35" s="46"/>
      <c r="AH35" s="46"/>
      <c r="AI35" s="32"/>
      <c r="AJ35" s="46"/>
      <c r="AK35" s="32"/>
      <c r="AL35" s="32"/>
      <c r="AM35" s="46"/>
      <c r="AN35" s="46"/>
      <c r="AO35" s="46"/>
      <c r="AP35" s="32"/>
    </row>
    <row r="36" spans="1:42" x14ac:dyDescent="0.3">
      <c r="A36" s="29" t="s">
        <v>152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>
        <v>135.54</v>
      </c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32">
        <v>71.44</v>
      </c>
      <c r="AE36" s="46"/>
      <c r="AF36" s="46"/>
      <c r="AG36" s="46"/>
      <c r="AH36" s="46"/>
      <c r="AI36" s="32"/>
      <c r="AJ36" s="46"/>
      <c r="AK36" s="32"/>
      <c r="AL36" s="32"/>
      <c r="AM36" s="46"/>
      <c r="AN36" s="46"/>
      <c r="AO36" s="46"/>
      <c r="AP36" s="32"/>
    </row>
    <row r="37" spans="1:42" x14ac:dyDescent="0.3">
      <c r="A37" s="29" t="s">
        <v>153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>
        <v>135.54</v>
      </c>
      <c r="Q37" s="46"/>
      <c r="R37" s="46">
        <v>320.03367068383</v>
      </c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32"/>
      <c r="AE37" s="46"/>
      <c r="AF37" s="46"/>
      <c r="AG37" s="46"/>
      <c r="AH37" s="46"/>
      <c r="AI37" s="32"/>
      <c r="AJ37" s="46"/>
      <c r="AK37" s="32"/>
      <c r="AL37" s="32"/>
      <c r="AM37" s="46"/>
      <c r="AN37" s="46"/>
      <c r="AO37" s="46"/>
      <c r="AP37" s="32"/>
    </row>
    <row r="38" spans="1:42" x14ac:dyDescent="0.3">
      <c r="A38" s="29" t="s">
        <v>154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>
        <v>320.03367068383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32"/>
      <c r="AE38" s="46"/>
      <c r="AF38" s="46"/>
      <c r="AG38" s="46"/>
      <c r="AH38" s="46">
        <v>648.59913942891035</v>
      </c>
      <c r="AI38" s="32"/>
      <c r="AJ38" s="46"/>
      <c r="AK38" s="32"/>
      <c r="AL38" s="32"/>
      <c r="AM38" s="46"/>
      <c r="AN38" s="46"/>
      <c r="AO38" s="46">
        <v>206.97</v>
      </c>
      <c r="AP38" s="32"/>
    </row>
    <row r="39" spans="1:42" x14ac:dyDescent="0.3">
      <c r="A39" s="29" t="s">
        <v>155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>
        <v>90.69</v>
      </c>
      <c r="U39" s="46"/>
      <c r="V39" s="46"/>
      <c r="W39" s="46"/>
      <c r="X39" s="46"/>
      <c r="Y39" s="46"/>
      <c r="Z39" s="46"/>
      <c r="AA39" s="46"/>
      <c r="AB39" s="46"/>
      <c r="AC39" s="46"/>
      <c r="AD39" s="32"/>
      <c r="AE39" s="46"/>
      <c r="AF39" s="46"/>
      <c r="AG39" s="46"/>
      <c r="AH39" s="46">
        <v>341.9</v>
      </c>
      <c r="AI39" s="32"/>
      <c r="AJ39" s="46"/>
      <c r="AK39" s="32"/>
      <c r="AL39" s="32"/>
      <c r="AM39" s="46"/>
      <c r="AN39" s="46"/>
      <c r="AO39" s="46"/>
      <c r="AP39" s="32"/>
    </row>
    <row r="40" spans="1:42" x14ac:dyDescent="0.3">
      <c r="A40" s="29" t="s">
        <v>156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>
        <v>90.69</v>
      </c>
      <c r="T40" s="46"/>
      <c r="U40" s="46"/>
      <c r="V40" s="46"/>
      <c r="W40" s="46">
        <f>130.58+419.2</f>
        <v>549.78</v>
      </c>
      <c r="X40" s="46"/>
      <c r="Y40" s="46"/>
      <c r="Z40" s="46"/>
      <c r="AA40" s="46"/>
      <c r="AB40" s="46"/>
      <c r="AC40" s="46"/>
      <c r="AD40" s="32"/>
      <c r="AE40" s="46"/>
      <c r="AF40" s="46"/>
      <c r="AG40" s="46"/>
      <c r="AH40" s="46"/>
      <c r="AI40" s="32"/>
      <c r="AJ40" s="46"/>
      <c r="AK40" s="32"/>
      <c r="AL40" s="32"/>
      <c r="AM40" s="46"/>
      <c r="AN40" s="46"/>
      <c r="AO40" s="46"/>
      <c r="AP40" s="32"/>
    </row>
    <row r="41" spans="1:42" x14ac:dyDescent="0.3">
      <c r="A41" s="29" t="s">
        <v>157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>
        <v>74.349999999999994</v>
      </c>
      <c r="W41" s="46"/>
      <c r="X41" s="46"/>
      <c r="Y41" s="46"/>
      <c r="Z41" s="46"/>
      <c r="AA41" s="46"/>
      <c r="AB41" s="46"/>
      <c r="AC41" s="46"/>
      <c r="AD41" s="32">
        <v>95.47</v>
      </c>
      <c r="AE41" s="46"/>
      <c r="AF41" s="46"/>
      <c r="AG41" s="46"/>
      <c r="AH41" s="46"/>
      <c r="AI41" s="32"/>
      <c r="AJ41" s="46"/>
      <c r="AK41" s="32">
        <v>226.67</v>
      </c>
      <c r="AL41" s="32"/>
      <c r="AM41" s="46"/>
      <c r="AN41" s="46"/>
      <c r="AO41" s="46"/>
      <c r="AP41" s="32"/>
    </row>
    <row r="42" spans="1:42" x14ac:dyDescent="0.3">
      <c r="A42" s="29" t="s">
        <v>158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>
        <v>74.349999999999994</v>
      </c>
      <c r="V42" s="46"/>
      <c r="W42" s="46">
        <v>73.900000000000006</v>
      </c>
      <c r="X42" s="46"/>
      <c r="Y42" s="46"/>
      <c r="Z42" s="46"/>
      <c r="AA42" s="46"/>
      <c r="AB42" s="46"/>
      <c r="AC42" s="46"/>
      <c r="AD42" s="32"/>
      <c r="AE42" s="46"/>
      <c r="AF42" s="46"/>
      <c r="AG42" s="46"/>
      <c r="AH42" s="46"/>
      <c r="AI42" s="32"/>
      <c r="AJ42" s="46"/>
      <c r="AK42" s="32"/>
      <c r="AL42" s="32"/>
      <c r="AM42" s="46"/>
      <c r="AN42" s="46"/>
      <c r="AO42" s="46"/>
      <c r="AP42" s="32"/>
    </row>
    <row r="43" spans="1:42" x14ac:dyDescent="0.3">
      <c r="A43" s="29" t="s">
        <v>159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>
        <f>130.58+419.2</f>
        <v>549.78</v>
      </c>
      <c r="U43" s="46"/>
      <c r="V43" s="46">
        <v>73.900000000000006</v>
      </c>
      <c r="W43" s="46"/>
      <c r="X43" s="46">
        <f>203.54+84.1</f>
        <v>287.64</v>
      </c>
      <c r="Y43" s="46"/>
      <c r="Z43" s="46"/>
      <c r="AA43" s="46"/>
      <c r="AB43" s="46"/>
      <c r="AC43" s="46"/>
      <c r="AD43" s="32"/>
      <c r="AE43" s="46"/>
      <c r="AF43" s="46"/>
      <c r="AG43" s="46">
        <v>388.08</v>
      </c>
      <c r="AH43" s="46"/>
      <c r="AI43" s="32"/>
      <c r="AJ43" s="46"/>
      <c r="AK43" s="32"/>
      <c r="AL43" s="32"/>
      <c r="AM43" s="46"/>
      <c r="AN43" s="46"/>
      <c r="AO43" s="46"/>
      <c r="AP43" s="32"/>
    </row>
    <row r="44" spans="1:42" x14ac:dyDescent="0.3">
      <c r="A44" s="29" t="s">
        <v>160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>
        <f>203.54+84.1</f>
        <v>287.64</v>
      </c>
      <c r="X44" s="46"/>
      <c r="Y44" s="46">
        <f>118.68+112.37+55.02</f>
        <v>286.07</v>
      </c>
      <c r="Z44" s="46"/>
      <c r="AA44" s="46"/>
      <c r="AB44" s="46"/>
      <c r="AC44" s="46"/>
      <c r="AD44" s="32"/>
      <c r="AE44" s="46"/>
      <c r="AF44" s="46"/>
      <c r="AG44" s="46"/>
      <c r="AH44" s="46"/>
      <c r="AI44" s="32"/>
      <c r="AJ44" s="46"/>
      <c r="AK44" s="32"/>
      <c r="AL44" s="32"/>
      <c r="AM44" s="46"/>
      <c r="AN44" s="46"/>
      <c r="AO44" s="46"/>
      <c r="AP44" s="32">
        <v>220.95</v>
      </c>
    </row>
    <row r="45" spans="1:42" x14ac:dyDescent="0.3">
      <c r="A45" s="29" t="s">
        <v>161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>
        <f>118.68+112.37+55.02</f>
        <v>286.07</v>
      </c>
      <c r="Y45" s="46"/>
      <c r="Z45" s="46">
        <v>127.31</v>
      </c>
      <c r="AA45" s="46"/>
      <c r="AB45" s="46"/>
      <c r="AC45" s="46"/>
      <c r="AD45" s="32"/>
      <c r="AE45" s="46"/>
      <c r="AF45" s="46"/>
      <c r="AG45" s="46"/>
      <c r="AH45" s="46"/>
      <c r="AI45" s="32"/>
      <c r="AJ45" s="46"/>
      <c r="AK45" s="32"/>
      <c r="AL45" s="32"/>
      <c r="AM45" s="46"/>
      <c r="AN45" s="46"/>
      <c r="AO45" s="46"/>
      <c r="AP45" s="32"/>
    </row>
    <row r="46" spans="1:42" x14ac:dyDescent="0.3">
      <c r="A46" s="29" t="s">
        <v>162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>
        <v>127.31</v>
      </c>
      <c r="Z46" s="46"/>
      <c r="AA46" s="46">
        <v>158.41</v>
      </c>
      <c r="AB46" s="46"/>
      <c r="AC46" s="46"/>
      <c r="AD46" s="32"/>
      <c r="AE46" s="46"/>
      <c r="AF46" s="46"/>
      <c r="AG46" s="46"/>
      <c r="AH46" s="46"/>
      <c r="AI46" s="32"/>
      <c r="AJ46" s="46"/>
      <c r="AK46" s="32"/>
      <c r="AL46" s="32"/>
      <c r="AM46" s="46"/>
      <c r="AN46" s="46"/>
      <c r="AO46" s="46"/>
      <c r="AP46" s="32"/>
    </row>
    <row r="47" spans="1:42" x14ac:dyDescent="0.3">
      <c r="A47" s="29" t="s">
        <v>163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>
        <v>158.41</v>
      </c>
      <c r="AA47" s="46"/>
      <c r="AB47" s="46">
        <v>165.06</v>
      </c>
      <c r="AC47" s="46">
        <f>81.53+96.95</f>
        <v>178.48000000000002</v>
      </c>
      <c r="AD47" s="32"/>
      <c r="AE47" s="46"/>
      <c r="AF47" s="46"/>
      <c r="AG47" s="46"/>
      <c r="AH47" s="46"/>
      <c r="AI47" s="32"/>
      <c r="AJ47" s="46"/>
      <c r="AK47" s="32"/>
      <c r="AL47" s="32"/>
      <c r="AM47" s="46"/>
      <c r="AN47" s="46"/>
      <c r="AO47" s="46"/>
      <c r="AP47" s="32"/>
    </row>
    <row r="48" spans="1:42" x14ac:dyDescent="0.3">
      <c r="A48" s="29" t="s">
        <v>164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>
        <v>165.06</v>
      </c>
      <c r="AB48" s="46"/>
      <c r="AC48" s="46"/>
      <c r="AD48" s="32"/>
      <c r="AE48" s="46"/>
      <c r="AF48" s="46"/>
      <c r="AG48" s="46"/>
      <c r="AH48" s="46"/>
      <c r="AI48" s="32"/>
      <c r="AJ48" s="46"/>
      <c r="AK48" s="32"/>
      <c r="AL48" s="32"/>
      <c r="AM48" s="46"/>
      <c r="AN48" s="46"/>
      <c r="AO48" s="46"/>
      <c r="AP48" s="32"/>
    </row>
    <row r="49" spans="1:42" x14ac:dyDescent="0.3">
      <c r="A49" s="29" t="s">
        <v>165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>
        <f>81.53+96.95</f>
        <v>178.48000000000002</v>
      </c>
      <c r="AB49" s="46"/>
      <c r="AC49" s="46"/>
      <c r="AD49" s="32"/>
      <c r="AE49" s="46"/>
      <c r="AF49" s="46"/>
      <c r="AG49" s="46"/>
      <c r="AH49" s="46"/>
      <c r="AI49" s="32">
        <v>224.58</v>
      </c>
      <c r="AJ49" s="46"/>
      <c r="AK49" s="32"/>
      <c r="AL49" s="32"/>
      <c r="AM49" s="46"/>
      <c r="AN49" s="46"/>
      <c r="AO49" s="46"/>
      <c r="AP49" s="32"/>
    </row>
    <row r="50" spans="1:42" ht="16.2" thickBot="1" x14ac:dyDescent="0.35">
      <c r="A50" s="30" t="s">
        <v>166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139.59</v>
      </c>
      <c r="P50" s="11">
        <v>71.44</v>
      </c>
      <c r="Q50" s="11"/>
      <c r="R50" s="11"/>
      <c r="S50" s="11"/>
      <c r="T50" s="11"/>
      <c r="U50" s="11">
        <v>95.47</v>
      </c>
      <c r="V50" s="11"/>
      <c r="W50" s="11"/>
      <c r="X50" s="11"/>
      <c r="Y50" s="11"/>
      <c r="Z50" s="11"/>
      <c r="AA50" s="11"/>
      <c r="AB50" s="11"/>
      <c r="AC50" s="11"/>
      <c r="AD50" s="12"/>
      <c r="AE50" s="11"/>
      <c r="AF50" s="11"/>
      <c r="AG50" s="11"/>
      <c r="AH50" s="11"/>
      <c r="AI50" s="12"/>
      <c r="AJ50" s="11"/>
      <c r="AK50" s="12"/>
      <c r="AL50" s="12"/>
      <c r="AM50" s="11"/>
      <c r="AN50" s="11"/>
      <c r="AO50" s="11"/>
      <c r="AP50" s="12"/>
    </row>
    <row r="51" spans="1:42" ht="16.2" thickBot="1" x14ac:dyDescent="0.35">
      <c r="A51" s="30" t="s">
        <v>81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108.5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1"/>
      <c r="AF51" s="11"/>
      <c r="AG51" s="11"/>
      <c r="AH51" s="11"/>
      <c r="AI51" s="12"/>
      <c r="AJ51" s="11"/>
      <c r="AK51" s="12"/>
      <c r="AL51" s="12"/>
      <c r="AM51" s="11"/>
      <c r="AN51" s="11"/>
      <c r="AO51" s="11"/>
      <c r="AP51" s="12"/>
    </row>
    <row r="52" spans="1:42" x14ac:dyDescent="0.3">
      <c r="A52" s="29" t="s">
        <v>67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32"/>
      <c r="AE52" s="46"/>
      <c r="AF52" s="46"/>
      <c r="AG52" s="46"/>
      <c r="AH52" s="46"/>
      <c r="AI52" s="32"/>
      <c r="AJ52" s="46"/>
      <c r="AK52" s="32"/>
      <c r="AL52" s="32"/>
      <c r="AM52" s="46">
        <v>260</v>
      </c>
      <c r="AN52" s="46"/>
      <c r="AO52" s="46"/>
      <c r="AP52" s="32"/>
    </row>
    <row r="53" spans="1:42" x14ac:dyDescent="0.3">
      <c r="A53" s="29" t="s">
        <v>68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32"/>
      <c r="AE53" s="46"/>
      <c r="AF53" s="46"/>
      <c r="AG53" s="46"/>
      <c r="AH53" s="46"/>
      <c r="AI53" s="32"/>
      <c r="AJ53" s="46"/>
      <c r="AK53" s="32"/>
      <c r="AL53" s="32"/>
      <c r="AM53" s="46">
        <v>270</v>
      </c>
      <c r="AN53" s="46"/>
      <c r="AO53" s="46"/>
      <c r="AP53" s="32"/>
    </row>
    <row r="54" spans="1:42" x14ac:dyDescent="0.3">
      <c r="A54" s="29" t="s">
        <v>137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32"/>
      <c r="AE54" s="46"/>
      <c r="AF54" s="46"/>
      <c r="AG54" s="46"/>
      <c r="AH54" s="46"/>
      <c r="AI54" s="32"/>
      <c r="AJ54" s="46"/>
      <c r="AK54" s="32"/>
      <c r="AL54" s="32"/>
      <c r="AM54" s="46"/>
      <c r="AN54" s="46">
        <v>260</v>
      </c>
      <c r="AO54" s="46"/>
      <c r="AP54" s="32"/>
    </row>
    <row r="55" spans="1:42" x14ac:dyDescent="0.3">
      <c r="A55" s="29" t="s">
        <v>138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32"/>
      <c r="AE55" s="46"/>
      <c r="AF55" s="46"/>
      <c r="AG55" s="46"/>
      <c r="AH55" s="46"/>
      <c r="AI55" s="32"/>
      <c r="AJ55" s="46"/>
      <c r="AK55" s="32"/>
      <c r="AL55" s="32"/>
      <c r="AM55" s="46"/>
      <c r="AN55" s="46">
        <v>270</v>
      </c>
      <c r="AO55" s="46"/>
      <c r="AP55" s="32"/>
    </row>
    <row r="56" spans="1:42" x14ac:dyDescent="0.3">
      <c r="A56" s="29" t="s">
        <v>139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32"/>
      <c r="AE56" s="46"/>
      <c r="AF56" s="46"/>
      <c r="AG56" s="46"/>
      <c r="AH56" s="46"/>
      <c r="AI56" s="32"/>
      <c r="AJ56" s="46"/>
      <c r="AK56" s="32"/>
      <c r="AL56" s="32"/>
      <c r="AM56" s="46"/>
      <c r="AN56" s="46"/>
      <c r="AO56" s="46">
        <v>300</v>
      </c>
      <c r="AP56" s="32"/>
    </row>
    <row r="57" spans="1:42" x14ac:dyDescent="0.3">
      <c r="A57" s="29" t="s">
        <v>140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32"/>
      <c r="AE57" s="46"/>
      <c r="AF57" s="46"/>
      <c r="AG57" s="46"/>
      <c r="AH57" s="46"/>
      <c r="AI57" s="32"/>
      <c r="AJ57" s="46"/>
      <c r="AK57" s="32"/>
      <c r="AL57" s="32"/>
      <c r="AM57" s="46"/>
      <c r="AN57" s="46"/>
      <c r="AO57" s="46">
        <v>280</v>
      </c>
      <c r="AP57" s="32"/>
    </row>
    <row r="58" spans="1:42" x14ac:dyDescent="0.3">
      <c r="A58" s="29" t="s">
        <v>141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32"/>
      <c r="AE58" s="46"/>
      <c r="AF58" s="46"/>
      <c r="AG58" s="46"/>
      <c r="AH58" s="46"/>
      <c r="AI58" s="32"/>
      <c r="AJ58" s="46"/>
      <c r="AK58" s="32"/>
      <c r="AL58" s="32"/>
      <c r="AM58" s="46"/>
      <c r="AN58" s="46"/>
      <c r="AO58" s="46"/>
      <c r="AP58" s="32">
        <v>220</v>
      </c>
    </row>
    <row r="59" spans="1:42" ht="16.2" thickBot="1" x14ac:dyDescent="0.35">
      <c r="A59" s="30" t="s">
        <v>142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2"/>
      <c r="AL59" s="12"/>
      <c r="AM59" s="11"/>
      <c r="AN59" s="11"/>
      <c r="AO59" s="11"/>
      <c r="AP59" s="12">
        <v>210</v>
      </c>
    </row>
    <row r="60" spans="1:42" x14ac:dyDescent="0.3">
      <c r="A60" s="29" t="s">
        <v>82</v>
      </c>
      <c r="B60" s="46"/>
      <c r="C60" s="46"/>
      <c r="D60" s="46"/>
      <c r="E60" s="46"/>
      <c r="F60" s="46"/>
      <c r="G60" s="46"/>
      <c r="H60" s="46"/>
      <c r="I60" s="46">
        <v>175.99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32"/>
      <c r="AE60" s="46"/>
      <c r="AF60" s="46"/>
      <c r="AG60" s="46"/>
      <c r="AH60" s="46"/>
      <c r="AI60" s="32"/>
      <c r="AJ60" s="46"/>
      <c r="AK60" s="32"/>
      <c r="AL60" s="32"/>
      <c r="AM60" s="46">
        <f>539.69*1.3</f>
        <v>701.59700000000009</v>
      </c>
      <c r="AN60" s="46">
        <f>475.17*1.3</f>
        <v>617.721</v>
      </c>
      <c r="AO60" s="46"/>
      <c r="AP60" s="32"/>
    </row>
    <row r="61" spans="1:42" ht="16.2" thickBot="1" x14ac:dyDescent="0.35">
      <c r="A61" s="30" t="s">
        <v>143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226.67</v>
      </c>
      <c r="V61" s="11"/>
      <c r="W61" s="11"/>
      <c r="X61" s="11"/>
      <c r="Y61" s="11"/>
      <c r="Z61" s="11"/>
      <c r="AA61" s="11"/>
      <c r="AB61" s="11"/>
      <c r="AC61" s="11"/>
      <c r="AD61" s="12"/>
      <c r="AE61" s="11"/>
      <c r="AF61" s="11"/>
      <c r="AG61" s="11"/>
      <c r="AH61" s="11"/>
      <c r="AI61" s="12"/>
      <c r="AJ61" s="11"/>
      <c r="AK61" s="12"/>
      <c r="AL61" s="12"/>
      <c r="AM61" s="11"/>
      <c r="AN61" s="11"/>
      <c r="AO61" s="11">
        <f>722.29*1.3</f>
        <v>938.97699999999998</v>
      </c>
      <c r="AP61" s="12">
        <f>715.07*1.3</f>
        <v>929.59100000000012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topLeftCell="D1" workbookViewId="0">
      <selection activeCell="Y17" sqref="Y17"/>
    </sheetView>
  </sheetViews>
  <sheetFormatPr defaultColWidth="9.21875" defaultRowHeight="15.6" x14ac:dyDescent="0.3"/>
  <cols>
    <col min="1" max="16384" width="9.21875" style="1"/>
  </cols>
  <sheetData>
    <row r="1" spans="1:30" ht="16.2" thickBot="1" x14ac:dyDescent="0.35">
      <c r="A1" s="1" t="s">
        <v>96</v>
      </c>
    </row>
    <row r="2" spans="1:30" s="9" customFormat="1" x14ac:dyDescent="0.3">
      <c r="A2" s="7" t="s">
        <v>236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3">
      <c r="A3" s="29" t="s">
        <v>125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117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118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119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120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121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122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123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124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126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127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128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6" sqref="A6"/>
    </sheetView>
  </sheetViews>
  <sheetFormatPr defaultColWidth="9.21875" defaultRowHeight="15.6" x14ac:dyDescent="0.3"/>
  <cols>
    <col min="1" max="16384" width="9.21875" style="1"/>
  </cols>
  <sheetData>
    <row r="1" spans="1:30" ht="16.2" thickBot="1" x14ac:dyDescent="0.35">
      <c r="A1" s="1" t="s">
        <v>97</v>
      </c>
    </row>
    <row r="2" spans="1:30" s="9" customFormat="1" x14ac:dyDescent="0.3">
      <c r="A2" s="7" t="s">
        <v>238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130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131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132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5" ht="16.2" thickBot="1" x14ac:dyDescent="0.35">
      <c r="A1" s="1" t="s">
        <v>114</v>
      </c>
    </row>
    <row r="2" spans="1:5" s="9" customFormat="1" x14ac:dyDescent="0.3">
      <c r="A2" s="7" t="s">
        <v>238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130</v>
      </c>
      <c r="B4" s="10"/>
      <c r="C4" s="10"/>
      <c r="D4" s="10"/>
      <c r="E4" s="32"/>
    </row>
    <row r="5" spans="1:5" x14ac:dyDescent="0.3">
      <c r="A5" s="29" t="s">
        <v>131</v>
      </c>
      <c r="B5" s="10"/>
      <c r="C5" s="10"/>
      <c r="D5" s="10"/>
      <c r="E5" s="32"/>
    </row>
    <row r="6" spans="1:5" ht="16.2" thickBot="1" x14ac:dyDescent="0.35">
      <c r="A6" s="30" t="s">
        <v>132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zoomScale="110" zoomScaleNormal="110" workbookViewId="0">
      <selection activeCell="AE3" sqref="AE3"/>
    </sheetView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C16" sqref="C16"/>
    </sheetView>
  </sheetViews>
  <sheetFormatPr defaultColWidth="9.21875" defaultRowHeight="15.6" x14ac:dyDescent="0.3"/>
  <cols>
    <col min="1" max="16384" width="9.21875" style="1"/>
  </cols>
  <sheetData>
    <row r="1" spans="1:5" ht="16.2" thickBot="1" x14ac:dyDescent="0.35">
      <c r="A1" s="1" t="s">
        <v>196</v>
      </c>
    </row>
    <row r="2" spans="1:5" s="9" customFormat="1" x14ac:dyDescent="0.3">
      <c r="A2" s="7" t="s">
        <v>242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29" t="s">
        <v>82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143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5" ht="16.2" thickBot="1" x14ac:dyDescent="0.35">
      <c r="A1" s="1" t="s">
        <v>99</v>
      </c>
    </row>
    <row r="2" spans="1:5" s="9" customFormat="1" x14ac:dyDescent="0.3">
      <c r="A2" s="7" t="s">
        <v>243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29" t="s">
        <v>145</v>
      </c>
      <c r="B3" s="46"/>
      <c r="C3" s="46"/>
      <c r="D3" s="46"/>
      <c r="E3" s="32"/>
    </row>
    <row r="4" spans="1:5" x14ac:dyDescent="0.3">
      <c r="A4" s="29" t="s">
        <v>83</v>
      </c>
      <c r="B4" s="46"/>
      <c r="C4" s="46"/>
      <c r="D4" s="46"/>
      <c r="E4" s="32"/>
    </row>
    <row r="5" spans="1:5" x14ac:dyDescent="0.3">
      <c r="A5" s="29" t="s">
        <v>84</v>
      </c>
      <c r="B5" s="46"/>
      <c r="C5" s="46"/>
      <c r="D5" s="46"/>
      <c r="E5" s="32"/>
    </row>
    <row r="6" spans="1:5" x14ac:dyDescent="0.3">
      <c r="A6" s="29" t="s">
        <v>85</v>
      </c>
      <c r="B6" s="46"/>
      <c r="C6" s="46"/>
      <c r="D6" s="46"/>
      <c r="E6" s="32"/>
    </row>
    <row r="7" spans="1:5" x14ac:dyDescent="0.3">
      <c r="A7" s="29" t="s">
        <v>86</v>
      </c>
      <c r="B7" s="46"/>
      <c r="C7" s="46"/>
      <c r="D7" s="46"/>
      <c r="E7" s="32"/>
    </row>
    <row r="8" spans="1:5" x14ac:dyDescent="0.3">
      <c r="A8" s="29" t="s">
        <v>87</v>
      </c>
      <c r="B8" s="46"/>
      <c r="C8" s="46"/>
      <c r="D8" s="46"/>
      <c r="E8" s="32"/>
    </row>
    <row r="9" spans="1:5" x14ac:dyDescent="0.3">
      <c r="A9" s="29" t="s">
        <v>88</v>
      </c>
      <c r="B9" s="46"/>
      <c r="C9" s="46"/>
      <c r="D9" s="46"/>
      <c r="E9" s="32"/>
    </row>
    <row r="10" spans="1:5" x14ac:dyDescent="0.3">
      <c r="A10" s="29" t="s">
        <v>89</v>
      </c>
      <c r="B10" s="46"/>
      <c r="C10" s="46"/>
      <c r="D10" s="46"/>
      <c r="E10" s="32"/>
    </row>
    <row r="11" spans="1:5" x14ac:dyDescent="0.3">
      <c r="A11" s="29" t="s">
        <v>146</v>
      </c>
      <c r="B11" s="46"/>
      <c r="C11" s="46"/>
      <c r="D11" s="46"/>
      <c r="E11" s="32"/>
    </row>
    <row r="12" spans="1:5" x14ac:dyDescent="0.3">
      <c r="A12" s="29" t="s">
        <v>147</v>
      </c>
      <c r="B12" s="46"/>
      <c r="C12" s="46"/>
      <c r="D12" s="46"/>
      <c r="E12" s="32"/>
    </row>
    <row r="13" spans="1:5" x14ac:dyDescent="0.3">
      <c r="A13" s="29" t="s">
        <v>148</v>
      </c>
      <c r="B13" s="46"/>
      <c r="C13" s="46"/>
      <c r="D13" s="46"/>
      <c r="E13" s="32"/>
    </row>
    <row r="14" spans="1:5" x14ac:dyDescent="0.3">
      <c r="A14" s="29" t="s">
        <v>149</v>
      </c>
      <c r="B14" s="46"/>
      <c r="C14" s="46"/>
      <c r="D14" s="46"/>
      <c r="E14" s="32"/>
    </row>
    <row r="15" spans="1:5" x14ac:dyDescent="0.3">
      <c r="A15" s="29" t="s">
        <v>150</v>
      </c>
      <c r="B15" s="46"/>
      <c r="C15" s="46"/>
      <c r="D15" s="46"/>
      <c r="E15" s="32"/>
    </row>
    <row r="16" spans="1:5" x14ac:dyDescent="0.3">
      <c r="A16" s="29" t="s">
        <v>151</v>
      </c>
      <c r="B16" s="46"/>
      <c r="C16" s="46"/>
      <c r="D16" s="46"/>
      <c r="E16" s="32"/>
    </row>
    <row r="17" spans="1:5" x14ac:dyDescent="0.3">
      <c r="A17" s="29" t="s">
        <v>152</v>
      </c>
      <c r="B17" s="46"/>
      <c r="C17" s="46"/>
      <c r="D17" s="46"/>
      <c r="E17" s="32"/>
    </row>
    <row r="18" spans="1:5" x14ac:dyDescent="0.3">
      <c r="A18" s="29" t="s">
        <v>153</v>
      </c>
      <c r="B18" s="46"/>
      <c r="C18" s="46"/>
      <c r="D18" s="46"/>
      <c r="E18" s="32"/>
    </row>
    <row r="19" spans="1:5" x14ac:dyDescent="0.3">
      <c r="A19" s="29" t="s">
        <v>154</v>
      </c>
      <c r="B19" s="46"/>
      <c r="C19" s="46"/>
      <c r="D19" s="46"/>
      <c r="E19" s="32"/>
    </row>
    <row r="20" spans="1:5" x14ac:dyDescent="0.3">
      <c r="A20" s="29" t="s">
        <v>155</v>
      </c>
      <c r="B20" s="46"/>
      <c r="C20" s="46"/>
      <c r="D20" s="46"/>
      <c r="E20" s="32"/>
    </row>
    <row r="21" spans="1:5" x14ac:dyDescent="0.3">
      <c r="A21" s="29" t="s">
        <v>156</v>
      </c>
      <c r="B21" s="46"/>
      <c r="C21" s="46"/>
      <c r="D21" s="46"/>
      <c r="E21" s="32"/>
    </row>
    <row r="22" spans="1:5" x14ac:dyDescent="0.3">
      <c r="A22" s="29" t="s">
        <v>157</v>
      </c>
      <c r="B22" s="46"/>
      <c r="C22" s="46"/>
      <c r="D22" s="46"/>
      <c r="E22" s="32"/>
    </row>
    <row r="23" spans="1:5" x14ac:dyDescent="0.3">
      <c r="A23" s="29" t="s">
        <v>158</v>
      </c>
      <c r="B23" s="46"/>
      <c r="C23" s="46"/>
      <c r="D23" s="46"/>
      <c r="E23" s="32"/>
    </row>
    <row r="24" spans="1:5" x14ac:dyDescent="0.3">
      <c r="A24" s="29" t="s">
        <v>159</v>
      </c>
      <c r="B24" s="46"/>
      <c r="C24" s="46"/>
      <c r="D24" s="46"/>
      <c r="E24" s="32"/>
    </row>
    <row r="25" spans="1:5" x14ac:dyDescent="0.3">
      <c r="A25" s="29" t="s">
        <v>160</v>
      </c>
      <c r="B25" s="46"/>
      <c r="C25" s="46"/>
      <c r="D25" s="46"/>
      <c r="E25" s="32"/>
    </row>
    <row r="26" spans="1:5" x14ac:dyDescent="0.3">
      <c r="A26" s="29" t="s">
        <v>161</v>
      </c>
      <c r="B26" s="46"/>
      <c r="C26" s="46"/>
      <c r="D26" s="46"/>
      <c r="E26" s="32"/>
    </row>
    <row r="27" spans="1:5" x14ac:dyDescent="0.3">
      <c r="A27" s="29" t="s">
        <v>162</v>
      </c>
      <c r="B27" s="46"/>
      <c r="C27" s="46"/>
      <c r="D27" s="46"/>
      <c r="E27" s="32"/>
    </row>
    <row r="28" spans="1:5" x14ac:dyDescent="0.3">
      <c r="A28" s="29" t="s">
        <v>163</v>
      </c>
      <c r="B28" s="46"/>
      <c r="C28" s="46"/>
      <c r="D28" s="46"/>
      <c r="E28" s="32"/>
    </row>
    <row r="29" spans="1:5" x14ac:dyDescent="0.3">
      <c r="A29" s="29" t="s">
        <v>164</v>
      </c>
      <c r="B29" s="46"/>
      <c r="C29" s="46"/>
      <c r="D29" s="46"/>
      <c r="E29" s="32"/>
    </row>
    <row r="30" spans="1:5" x14ac:dyDescent="0.3">
      <c r="A30" s="29" t="s">
        <v>165</v>
      </c>
      <c r="B30" s="46"/>
      <c r="C30" s="46"/>
      <c r="D30" s="46"/>
      <c r="E30" s="32"/>
    </row>
    <row r="31" spans="1:5" ht="16.2" thickBot="1" x14ac:dyDescent="0.35">
      <c r="A31" s="30" t="s">
        <v>166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topLeftCell="A13" workbookViewId="0">
      <selection activeCell="F30" sqref="F30"/>
    </sheetView>
  </sheetViews>
  <sheetFormatPr defaultColWidth="9.21875" defaultRowHeight="15.6" x14ac:dyDescent="0.3"/>
  <cols>
    <col min="1" max="16384" width="9.21875" style="1"/>
  </cols>
  <sheetData>
    <row r="1" spans="1:6" ht="16.2" thickBot="1" x14ac:dyDescent="0.35">
      <c r="A1" s="1" t="s">
        <v>100</v>
      </c>
    </row>
    <row r="2" spans="1:6" s="9" customFormat="1" x14ac:dyDescent="0.3">
      <c r="A2" s="7" t="s">
        <v>243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x14ac:dyDescent="0.3">
      <c r="A3" s="29" t="s">
        <v>145</v>
      </c>
      <c r="B3" s="10"/>
      <c r="C3" s="10"/>
      <c r="D3" s="10"/>
      <c r="E3" s="10"/>
      <c r="F3" s="32"/>
    </row>
    <row r="4" spans="1:6" x14ac:dyDescent="0.3">
      <c r="A4" s="29" t="s">
        <v>83</v>
      </c>
      <c r="B4" s="10"/>
      <c r="C4" s="10"/>
      <c r="D4" s="10"/>
      <c r="E4" s="10"/>
      <c r="F4" s="32"/>
    </row>
    <row r="5" spans="1:6" x14ac:dyDescent="0.3">
      <c r="A5" s="29" t="s">
        <v>84</v>
      </c>
      <c r="B5" s="10"/>
      <c r="C5" s="10"/>
      <c r="D5" s="10"/>
      <c r="E5" s="10"/>
      <c r="F5" s="32"/>
    </row>
    <row r="6" spans="1:6" x14ac:dyDescent="0.3">
      <c r="A6" s="29" t="s">
        <v>85</v>
      </c>
      <c r="B6" s="10"/>
      <c r="C6" s="10">
        <v>1</v>
      </c>
      <c r="D6" s="10"/>
      <c r="E6" s="10"/>
      <c r="F6" s="32"/>
    </row>
    <row r="7" spans="1:6" x14ac:dyDescent="0.3">
      <c r="A7" s="29" t="s">
        <v>86</v>
      </c>
      <c r="B7" s="10"/>
      <c r="C7" s="10"/>
      <c r="D7" s="10"/>
      <c r="E7" s="10"/>
      <c r="F7" s="32"/>
    </row>
    <row r="8" spans="1:6" x14ac:dyDescent="0.3">
      <c r="A8" s="29" t="s">
        <v>87</v>
      </c>
      <c r="B8" s="10"/>
      <c r="C8" s="10"/>
      <c r="D8" s="10"/>
      <c r="E8" s="10"/>
      <c r="F8" s="32"/>
    </row>
    <row r="9" spans="1:6" x14ac:dyDescent="0.3">
      <c r="A9" s="29" t="s">
        <v>88</v>
      </c>
      <c r="B9" s="10"/>
      <c r="C9" s="10"/>
      <c r="D9" s="10"/>
      <c r="E9" s="10"/>
      <c r="F9" s="32"/>
    </row>
    <row r="10" spans="1:6" x14ac:dyDescent="0.3">
      <c r="A10" s="29" t="s">
        <v>89</v>
      </c>
      <c r="B10" s="10"/>
      <c r="C10" s="10"/>
      <c r="D10" s="10"/>
      <c r="E10" s="10"/>
      <c r="F10" s="32"/>
    </row>
    <row r="11" spans="1:6" x14ac:dyDescent="0.3">
      <c r="A11" s="29" t="s">
        <v>146</v>
      </c>
      <c r="B11" s="10"/>
      <c r="C11" s="10"/>
      <c r="D11" s="10"/>
      <c r="E11" s="10"/>
      <c r="F11" s="32"/>
    </row>
    <row r="12" spans="1:6" x14ac:dyDescent="0.3">
      <c r="A12" s="29" t="s">
        <v>147</v>
      </c>
      <c r="B12" s="10"/>
      <c r="C12" s="10"/>
      <c r="D12" s="10"/>
      <c r="E12" s="10"/>
      <c r="F12" s="32"/>
    </row>
    <row r="13" spans="1:6" x14ac:dyDescent="0.3">
      <c r="A13" s="29" t="s">
        <v>148</v>
      </c>
      <c r="B13" s="10"/>
      <c r="C13" s="10"/>
      <c r="D13" s="10"/>
      <c r="E13" s="10"/>
      <c r="F13" s="32"/>
    </row>
    <row r="14" spans="1:6" x14ac:dyDescent="0.3">
      <c r="A14" s="29" t="s">
        <v>149</v>
      </c>
      <c r="B14" s="10"/>
      <c r="C14" s="10"/>
      <c r="D14" s="10"/>
      <c r="E14" s="10"/>
      <c r="F14" s="32"/>
    </row>
    <row r="15" spans="1:6" x14ac:dyDescent="0.3">
      <c r="A15" s="29" t="s">
        <v>150</v>
      </c>
      <c r="B15" s="10"/>
      <c r="C15" s="10"/>
      <c r="D15" s="10"/>
      <c r="E15" s="10"/>
      <c r="F15" s="32"/>
    </row>
    <row r="16" spans="1:6" x14ac:dyDescent="0.3">
      <c r="A16" s="29" t="s">
        <v>151</v>
      </c>
      <c r="B16" s="10"/>
      <c r="C16" s="10"/>
      <c r="D16" s="10"/>
      <c r="E16" s="10"/>
      <c r="F16" s="32"/>
    </row>
    <row r="17" spans="1:6" x14ac:dyDescent="0.3">
      <c r="A17" s="29" t="s">
        <v>152</v>
      </c>
      <c r="B17" s="10"/>
      <c r="C17" s="10"/>
      <c r="D17" s="10"/>
      <c r="E17" s="10"/>
      <c r="F17" s="32"/>
    </row>
    <row r="18" spans="1:6" x14ac:dyDescent="0.3">
      <c r="A18" s="29" t="s">
        <v>153</v>
      </c>
      <c r="B18" s="10"/>
      <c r="C18" s="10"/>
      <c r="D18" s="10"/>
      <c r="E18" s="10"/>
      <c r="F18" s="32"/>
    </row>
    <row r="19" spans="1:6" x14ac:dyDescent="0.3">
      <c r="A19" s="29" t="s">
        <v>154</v>
      </c>
      <c r="B19" s="10"/>
      <c r="C19" s="10"/>
      <c r="D19" s="10"/>
      <c r="E19" s="10">
        <v>1</v>
      </c>
      <c r="F19" s="32"/>
    </row>
    <row r="20" spans="1:6" x14ac:dyDescent="0.3">
      <c r="A20" s="29" t="s">
        <v>155</v>
      </c>
      <c r="B20" s="10"/>
      <c r="C20" s="10"/>
      <c r="D20" s="10"/>
      <c r="E20" s="10">
        <v>1</v>
      </c>
      <c r="F20" s="32"/>
    </row>
    <row r="21" spans="1:6" x14ac:dyDescent="0.3">
      <c r="A21" s="29" t="s">
        <v>156</v>
      </c>
      <c r="B21" s="10"/>
      <c r="C21" s="10"/>
      <c r="D21" s="10"/>
      <c r="E21" s="10"/>
      <c r="F21" s="32"/>
    </row>
    <row r="22" spans="1:6" x14ac:dyDescent="0.3">
      <c r="A22" s="29" t="s">
        <v>157</v>
      </c>
      <c r="B22" s="10"/>
      <c r="C22" s="10"/>
      <c r="D22" s="10"/>
      <c r="E22" s="10"/>
      <c r="F22" s="32"/>
    </row>
    <row r="23" spans="1:6" x14ac:dyDescent="0.3">
      <c r="A23" s="29" t="s">
        <v>158</v>
      </c>
      <c r="B23" s="10"/>
      <c r="C23" s="10"/>
      <c r="D23" s="10"/>
      <c r="E23" s="10"/>
      <c r="F23" s="32"/>
    </row>
    <row r="24" spans="1:6" x14ac:dyDescent="0.3">
      <c r="A24" s="29" t="s">
        <v>159</v>
      </c>
      <c r="B24" s="10"/>
      <c r="C24" s="10"/>
      <c r="D24" s="10"/>
      <c r="E24" s="10"/>
      <c r="F24" s="32"/>
    </row>
    <row r="25" spans="1:6" x14ac:dyDescent="0.3">
      <c r="A25" s="29" t="s">
        <v>160</v>
      </c>
      <c r="B25" s="10"/>
      <c r="C25" s="10"/>
      <c r="D25" s="10"/>
      <c r="E25" s="10"/>
      <c r="F25" s="32"/>
    </row>
    <row r="26" spans="1:6" x14ac:dyDescent="0.3">
      <c r="A26" s="29" t="s">
        <v>161</v>
      </c>
      <c r="B26" s="10"/>
      <c r="C26" s="10"/>
      <c r="D26" s="10"/>
      <c r="E26" s="10"/>
      <c r="F26" s="32"/>
    </row>
    <row r="27" spans="1:6" x14ac:dyDescent="0.3">
      <c r="A27" s="29" t="s">
        <v>162</v>
      </c>
      <c r="B27" s="10"/>
      <c r="C27" s="10"/>
      <c r="D27" s="10"/>
      <c r="E27" s="10"/>
      <c r="F27" s="32"/>
    </row>
    <row r="28" spans="1:6" x14ac:dyDescent="0.3">
      <c r="A28" s="29" t="s">
        <v>163</v>
      </c>
      <c r="B28" s="10"/>
      <c r="C28" s="10"/>
      <c r="D28" s="10"/>
      <c r="E28" s="10"/>
      <c r="F28" s="32"/>
    </row>
    <row r="29" spans="1:6" x14ac:dyDescent="0.3">
      <c r="A29" s="29" t="s">
        <v>164</v>
      </c>
      <c r="B29" s="10"/>
      <c r="C29" s="10"/>
      <c r="D29" s="10"/>
      <c r="E29" s="10"/>
      <c r="F29" s="32"/>
    </row>
    <row r="30" spans="1:6" x14ac:dyDescent="0.3">
      <c r="A30" s="29" t="s">
        <v>165</v>
      </c>
      <c r="B30" s="10"/>
      <c r="C30" s="10"/>
      <c r="D30" s="10"/>
      <c r="E30" s="10"/>
      <c r="F30" s="32"/>
    </row>
    <row r="31" spans="1:6" ht="16.2" thickBot="1" x14ac:dyDescent="0.35">
      <c r="A31" s="30" t="s">
        <v>166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topLeftCell="A7"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3" ht="16.2" thickBot="1" x14ac:dyDescent="0.35">
      <c r="A1" s="1" t="s">
        <v>101</v>
      </c>
    </row>
    <row r="2" spans="1:3" s="9" customFormat="1" x14ac:dyDescent="0.3">
      <c r="A2" s="7" t="s">
        <v>243</v>
      </c>
      <c r="B2" s="8" t="s">
        <v>82</v>
      </c>
      <c r="C2" s="28" t="s">
        <v>143</v>
      </c>
    </row>
    <row r="3" spans="1:3" x14ac:dyDescent="0.3">
      <c r="A3" s="29" t="s">
        <v>145</v>
      </c>
      <c r="B3" s="10"/>
      <c r="C3" s="32"/>
    </row>
    <row r="4" spans="1:3" x14ac:dyDescent="0.3">
      <c r="A4" s="29" t="s">
        <v>83</v>
      </c>
      <c r="B4" s="10"/>
      <c r="C4" s="32"/>
    </row>
    <row r="5" spans="1:3" x14ac:dyDescent="0.3">
      <c r="A5" s="29" t="s">
        <v>84</v>
      </c>
      <c r="B5" s="10"/>
      <c r="C5" s="32"/>
    </row>
    <row r="6" spans="1:3" x14ac:dyDescent="0.3">
      <c r="A6" s="29" t="s">
        <v>85</v>
      </c>
      <c r="B6" s="10"/>
      <c r="C6" s="32"/>
    </row>
    <row r="7" spans="1:3" x14ac:dyDescent="0.3">
      <c r="A7" s="29" t="s">
        <v>86</v>
      </c>
      <c r="B7" s="10"/>
      <c r="C7" s="32"/>
    </row>
    <row r="8" spans="1:3" x14ac:dyDescent="0.3">
      <c r="A8" s="29" t="s">
        <v>87</v>
      </c>
      <c r="B8" s="10"/>
      <c r="C8" s="32"/>
    </row>
    <row r="9" spans="1:3" x14ac:dyDescent="0.3">
      <c r="A9" s="29" t="s">
        <v>88</v>
      </c>
      <c r="B9" s="10"/>
      <c r="C9" s="32"/>
    </row>
    <row r="10" spans="1:3" x14ac:dyDescent="0.3">
      <c r="A10" s="29" t="s">
        <v>89</v>
      </c>
      <c r="B10" s="10">
        <v>1</v>
      </c>
      <c r="C10" s="32"/>
    </row>
    <row r="11" spans="1:3" x14ac:dyDescent="0.3">
      <c r="A11" s="29" t="s">
        <v>146</v>
      </c>
      <c r="B11" s="10"/>
      <c r="C11" s="32"/>
    </row>
    <row r="12" spans="1:3" x14ac:dyDescent="0.3">
      <c r="A12" s="29" t="s">
        <v>147</v>
      </c>
      <c r="B12" s="10"/>
      <c r="C12" s="32"/>
    </row>
    <row r="13" spans="1:3" x14ac:dyDescent="0.3">
      <c r="A13" s="29" t="s">
        <v>148</v>
      </c>
      <c r="B13" s="10"/>
      <c r="C13" s="32"/>
    </row>
    <row r="14" spans="1:3" x14ac:dyDescent="0.3">
      <c r="A14" s="29" t="s">
        <v>149</v>
      </c>
      <c r="B14" s="10"/>
      <c r="C14" s="32"/>
    </row>
    <row r="15" spans="1:3" x14ac:dyDescent="0.3">
      <c r="A15" s="29" t="s">
        <v>150</v>
      </c>
      <c r="B15" s="10"/>
      <c r="C15" s="32"/>
    </row>
    <row r="16" spans="1:3" x14ac:dyDescent="0.3">
      <c r="A16" s="29" t="s">
        <v>151</v>
      </c>
      <c r="B16" s="10"/>
      <c r="C16" s="32"/>
    </row>
    <row r="17" spans="1:3" x14ac:dyDescent="0.3">
      <c r="A17" s="29" t="s">
        <v>152</v>
      </c>
      <c r="B17" s="10"/>
      <c r="C17" s="32"/>
    </row>
    <row r="18" spans="1:3" x14ac:dyDescent="0.3">
      <c r="A18" s="29" t="s">
        <v>153</v>
      </c>
      <c r="B18" s="10"/>
      <c r="C18" s="32"/>
    </row>
    <row r="19" spans="1:3" x14ac:dyDescent="0.3">
      <c r="A19" s="29" t="s">
        <v>154</v>
      </c>
      <c r="B19" s="10"/>
      <c r="C19" s="32"/>
    </row>
    <row r="20" spans="1:3" x14ac:dyDescent="0.3">
      <c r="A20" s="29" t="s">
        <v>155</v>
      </c>
      <c r="B20" s="10"/>
      <c r="C20" s="32"/>
    </row>
    <row r="21" spans="1:3" x14ac:dyDescent="0.3">
      <c r="A21" s="29" t="s">
        <v>156</v>
      </c>
      <c r="B21" s="10"/>
      <c r="C21" s="32"/>
    </row>
    <row r="22" spans="1:3" x14ac:dyDescent="0.3">
      <c r="A22" s="29" t="s">
        <v>157</v>
      </c>
      <c r="B22" s="10"/>
      <c r="C22" s="32">
        <v>1</v>
      </c>
    </row>
    <row r="23" spans="1:3" x14ac:dyDescent="0.3">
      <c r="A23" s="29" t="s">
        <v>158</v>
      </c>
      <c r="B23" s="10"/>
      <c r="C23" s="32"/>
    </row>
    <row r="24" spans="1:3" x14ac:dyDescent="0.3">
      <c r="A24" s="29" t="s">
        <v>159</v>
      </c>
      <c r="B24" s="10"/>
      <c r="C24" s="32"/>
    </row>
    <row r="25" spans="1:3" x14ac:dyDescent="0.3">
      <c r="A25" s="29" t="s">
        <v>160</v>
      </c>
      <c r="B25" s="10"/>
      <c r="C25" s="32"/>
    </row>
    <row r="26" spans="1:3" x14ac:dyDescent="0.3">
      <c r="A26" s="29" t="s">
        <v>161</v>
      </c>
      <c r="B26" s="10"/>
      <c r="C26" s="32"/>
    </row>
    <row r="27" spans="1:3" x14ac:dyDescent="0.3">
      <c r="A27" s="29" t="s">
        <v>162</v>
      </c>
      <c r="B27" s="10"/>
      <c r="C27" s="32"/>
    </row>
    <row r="28" spans="1:3" x14ac:dyDescent="0.3">
      <c r="A28" s="29" t="s">
        <v>163</v>
      </c>
      <c r="B28" s="10"/>
      <c r="C28" s="32"/>
    </row>
    <row r="29" spans="1:3" x14ac:dyDescent="0.3">
      <c r="A29" s="29" t="s">
        <v>164</v>
      </c>
      <c r="B29" s="10"/>
      <c r="C29" s="32"/>
    </row>
    <row r="30" spans="1:3" x14ac:dyDescent="0.3">
      <c r="A30" s="29" t="s">
        <v>165</v>
      </c>
      <c r="B30" s="10"/>
      <c r="C30" s="32"/>
    </row>
    <row r="31" spans="1:3" ht="16.2" thickBot="1" x14ac:dyDescent="0.35">
      <c r="A31" s="30" t="s">
        <v>166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topLeftCell="A6" zoomScaleNormal="100" workbookViewId="0">
      <selection activeCell="A31" sqref="A31"/>
    </sheetView>
  </sheetViews>
  <sheetFormatPr defaultColWidth="9.21875" defaultRowHeight="15.6" x14ac:dyDescent="0.3"/>
  <cols>
    <col min="1" max="16384" width="9.21875" style="1"/>
  </cols>
  <sheetData>
    <row r="1" spans="1:30" ht="16.2" thickBot="1" x14ac:dyDescent="0.35">
      <c r="A1" s="1" t="s">
        <v>98</v>
      </c>
    </row>
    <row r="2" spans="1:30" s="9" customFormat="1" x14ac:dyDescent="0.3">
      <c r="A2" s="7" t="s">
        <v>243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3">
      <c r="A3" s="29" t="s">
        <v>145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146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147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148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149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150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151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152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153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154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155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156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157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158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159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160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161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162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163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164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165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32"/>
    </row>
    <row r="31" spans="1:30" ht="16.2" thickBot="1" x14ac:dyDescent="0.35">
      <c r="A31" s="30" t="s">
        <v>166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167</v>
      </c>
    </row>
    <row r="2" spans="1:2" s="9" customFormat="1" x14ac:dyDescent="0.3">
      <c r="A2" s="7" t="s">
        <v>243</v>
      </c>
      <c r="B2" s="28" t="s">
        <v>81</v>
      </c>
    </row>
    <row r="3" spans="1:2" ht="16.2" thickBot="1" x14ac:dyDescent="0.35">
      <c r="A3" s="4" t="s">
        <v>149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168</v>
      </c>
    </row>
    <row r="2" spans="1:2" s="9" customFormat="1" x14ac:dyDescent="0.3">
      <c r="A2" s="7" t="s">
        <v>241</v>
      </c>
      <c r="B2" s="28" t="s">
        <v>149</v>
      </c>
    </row>
    <row r="3" spans="1:2" ht="16.2" thickBot="1" x14ac:dyDescent="0.35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I13" sqref="I13"/>
    </sheetView>
  </sheetViews>
  <sheetFormatPr defaultColWidth="9.21875" defaultRowHeight="15.6" x14ac:dyDescent="0.3"/>
  <cols>
    <col min="1" max="16384" width="9.2187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240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3" t="s">
        <v>67</v>
      </c>
      <c r="B3" s="10"/>
      <c r="C3" s="10"/>
      <c r="D3" s="10"/>
      <c r="E3" s="32"/>
    </row>
    <row r="4" spans="1:5" x14ac:dyDescent="0.3">
      <c r="A4" s="3" t="s">
        <v>68</v>
      </c>
      <c r="B4" s="10"/>
      <c r="C4" s="10"/>
      <c r="D4" s="10"/>
      <c r="E4" s="32"/>
    </row>
    <row r="5" spans="1:5" x14ac:dyDescent="0.3">
      <c r="A5" s="3" t="s">
        <v>137</v>
      </c>
      <c r="B5" s="10"/>
      <c r="C5" s="10"/>
      <c r="D5" s="10"/>
      <c r="E5" s="32"/>
    </row>
    <row r="6" spans="1:5" x14ac:dyDescent="0.3">
      <c r="A6" s="3" t="s">
        <v>138</v>
      </c>
      <c r="B6" s="10"/>
      <c r="C6" s="10"/>
      <c r="D6" s="10"/>
      <c r="E6" s="32"/>
    </row>
    <row r="7" spans="1:5" x14ac:dyDescent="0.3">
      <c r="A7" s="3" t="s">
        <v>139</v>
      </c>
      <c r="B7" s="10"/>
      <c r="C7" s="10"/>
      <c r="D7" s="10"/>
      <c r="E7" s="32"/>
    </row>
    <row r="8" spans="1:5" x14ac:dyDescent="0.3">
      <c r="A8" s="3" t="s">
        <v>140</v>
      </c>
      <c r="B8" s="10"/>
      <c r="C8" s="10"/>
      <c r="D8" s="10"/>
      <c r="E8" s="32"/>
    </row>
    <row r="9" spans="1:5" x14ac:dyDescent="0.3">
      <c r="A9" s="3" t="s">
        <v>141</v>
      </c>
      <c r="B9" s="10"/>
      <c r="C9" s="10"/>
      <c r="D9" s="10"/>
      <c r="E9" s="32"/>
    </row>
    <row r="10" spans="1:5" ht="16.2" thickBot="1" x14ac:dyDescent="0.35">
      <c r="A10" s="4" t="s">
        <v>142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3" ht="16.2" thickBot="1" x14ac:dyDescent="0.35">
      <c r="A1" s="1" t="s">
        <v>102</v>
      </c>
    </row>
    <row r="2" spans="1:3" s="9" customFormat="1" x14ac:dyDescent="0.3">
      <c r="A2" s="7" t="s">
        <v>242</v>
      </c>
      <c r="B2" s="8" t="s">
        <v>89</v>
      </c>
      <c r="C2" s="28" t="s">
        <v>157</v>
      </c>
    </row>
    <row r="3" spans="1:3" x14ac:dyDescent="0.3">
      <c r="A3" s="29" t="s">
        <v>82</v>
      </c>
      <c r="B3" s="10"/>
      <c r="C3" s="32"/>
    </row>
    <row r="4" spans="1:3" ht="16.2" thickBot="1" x14ac:dyDescent="0.35">
      <c r="A4" s="30" t="s">
        <v>143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5" ht="16.2" thickBot="1" x14ac:dyDescent="0.35">
      <c r="A1" s="1" t="s">
        <v>76</v>
      </c>
    </row>
    <row r="2" spans="1:5" s="9" customFormat="1" x14ac:dyDescent="0.3">
      <c r="A2" s="7" t="s">
        <v>236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s="9" customFormat="1" x14ac:dyDescent="0.3">
      <c r="A3" s="29" t="s">
        <v>125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117</v>
      </c>
      <c r="B6" s="10"/>
      <c r="C6" s="10"/>
      <c r="D6" s="10"/>
      <c r="E6" s="32"/>
    </row>
    <row r="7" spans="1:5" x14ac:dyDescent="0.3">
      <c r="A7" s="29" t="s">
        <v>118</v>
      </c>
      <c r="B7" s="10"/>
      <c r="C7" s="10"/>
      <c r="D7" s="10"/>
      <c r="E7" s="32"/>
    </row>
    <row r="8" spans="1:5" x14ac:dyDescent="0.3">
      <c r="A8" s="29" t="s">
        <v>119</v>
      </c>
      <c r="B8" s="10"/>
      <c r="C8" s="10"/>
      <c r="D8" s="10"/>
      <c r="E8" s="32"/>
    </row>
    <row r="9" spans="1:5" x14ac:dyDescent="0.3">
      <c r="A9" s="29" t="s">
        <v>120</v>
      </c>
      <c r="B9" s="10"/>
      <c r="C9" s="10"/>
      <c r="D9" s="10"/>
      <c r="E9" s="32"/>
    </row>
    <row r="10" spans="1:5" x14ac:dyDescent="0.3">
      <c r="A10" s="29" t="s">
        <v>121</v>
      </c>
      <c r="B10" s="10"/>
      <c r="C10" s="10"/>
      <c r="D10" s="10"/>
      <c r="E10" s="32"/>
    </row>
    <row r="11" spans="1:5" x14ac:dyDescent="0.3">
      <c r="A11" s="29" t="s">
        <v>122</v>
      </c>
      <c r="B11" s="10"/>
      <c r="C11" s="10"/>
      <c r="D11" s="10"/>
      <c r="E11" s="32"/>
    </row>
    <row r="12" spans="1:5" x14ac:dyDescent="0.3">
      <c r="A12" s="29" t="s">
        <v>123</v>
      </c>
      <c r="B12" s="10"/>
      <c r="C12" s="10"/>
      <c r="D12" s="10"/>
      <c r="E12" s="32"/>
    </row>
    <row r="13" spans="1:5" x14ac:dyDescent="0.3">
      <c r="A13" s="29" t="s">
        <v>124</v>
      </c>
      <c r="B13" s="10"/>
      <c r="C13" s="10"/>
      <c r="D13" s="10"/>
      <c r="E13" s="32"/>
    </row>
    <row r="14" spans="1:5" x14ac:dyDescent="0.3">
      <c r="A14" s="29" t="s">
        <v>126</v>
      </c>
      <c r="B14" s="10"/>
      <c r="C14" s="10"/>
      <c r="D14" s="10"/>
      <c r="E14" s="32"/>
    </row>
    <row r="15" spans="1:5" x14ac:dyDescent="0.3">
      <c r="A15" s="29" t="s">
        <v>127</v>
      </c>
      <c r="B15" s="10"/>
      <c r="C15" s="10"/>
      <c r="D15" s="10"/>
      <c r="E15" s="32"/>
    </row>
    <row r="16" spans="1:5" x14ac:dyDescent="0.3">
      <c r="A16" s="29" t="s">
        <v>128</v>
      </c>
      <c r="B16" s="10"/>
      <c r="C16" s="10"/>
      <c r="D16" s="10"/>
      <c r="E16" s="32"/>
    </row>
    <row r="17" spans="1:5" ht="16.2" thickBot="1" x14ac:dyDescent="0.35">
      <c r="A17" s="30" t="s">
        <v>129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F10" sqref="F10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18" x14ac:dyDescent="0.3">
      <c r="A1" s="1" t="s">
        <v>0</v>
      </c>
    </row>
    <row r="2" spans="1:18" x14ac:dyDescent="0.3">
      <c r="A2" s="5" t="s">
        <v>125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117</v>
      </c>
    </row>
    <row r="6" spans="1:18" x14ac:dyDescent="0.3">
      <c r="A6" s="5" t="s">
        <v>118</v>
      </c>
    </row>
    <row r="7" spans="1:18" x14ac:dyDescent="0.3">
      <c r="A7" s="5" t="s">
        <v>119</v>
      </c>
    </row>
    <row r="8" spans="1:18" x14ac:dyDescent="0.3">
      <c r="A8" s="5" t="s">
        <v>120</v>
      </c>
    </row>
    <row r="9" spans="1:18" x14ac:dyDescent="0.3">
      <c r="A9" s="5" t="s">
        <v>121</v>
      </c>
    </row>
    <row r="10" spans="1:18" x14ac:dyDescent="0.3">
      <c r="A10" s="5" t="s">
        <v>122</v>
      </c>
    </row>
    <row r="11" spans="1:18" x14ac:dyDescent="0.3">
      <c r="A11" s="5" t="s">
        <v>123</v>
      </c>
    </row>
    <row r="12" spans="1:18" x14ac:dyDescent="0.3">
      <c r="A12" s="5" t="s">
        <v>124</v>
      </c>
    </row>
    <row r="13" spans="1:18" x14ac:dyDescent="0.3">
      <c r="A13" s="5" t="s">
        <v>126</v>
      </c>
    </row>
    <row r="14" spans="1:18" x14ac:dyDescent="0.3">
      <c r="A14" s="5" t="s">
        <v>127</v>
      </c>
    </row>
    <row r="15" spans="1:18" x14ac:dyDescent="0.3">
      <c r="A15" s="5" t="s">
        <v>128</v>
      </c>
    </row>
    <row r="16" spans="1:18" x14ac:dyDescent="0.3">
      <c r="A16" s="5" t="s">
        <v>129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B3" sqref="B3:E10"/>
    </sheetView>
  </sheetViews>
  <sheetFormatPr defaultColWidth="9.21875" defaultRowHeight="15.6" x14ac:dyDescent="0.3"/>
  <cols>
    <col min="1" max="16384" width="9.21875" style="1"/>
  </cols>
  <sheetData>
    <row r="1" spans="1:5" ht="16.2" thickBot="1" x14ac:dyDescent="0.35">
      <c r="A1" s="1" t="s">
        <v>112</v>
      </c>
    </row>
    <row r="2" spans="1:5" s="9" customFormat="1" x14ac:dyDescent="0.3">
      <c r="A2" s="7" t="s">
        <v>240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137</v>
      </c>
      <c r="B5" s="10"/>
      <c r="C5" s="10">
        <v>1</v>
      </c>
      <c r="D5" s="10"/>
      <c r="E5" s="32"/>
    </row>
    <row r="6" spans="1:5" x14ac:dyDescent="0.3">
      <c r="A6" s="3" t="s">
        <v>138</v>
      </c>
      <c r="B6" s="10"/>
      <c r="C6" s="10">
        <v>1</v>
      </c>
      <c r="D6" s="10"/>
      <c r="E6" s="32"/>
    </row>
    <row r="7" spans="1:5" x14ac:dyDescent="0.3">
      <c r="A7" s="3" t="s">
        <v>139</v>
      </c>
      <c r="B7" s="10"/>
      <c r="C7" s="10"/>
      <c r="D7" s="10">
        <v>1</v>
      </c>
      <c r="E7" s="32"/>
    </row>
    <row r="8" spans="1:5" x14ac:dyDescent="0.3">
      <c r="A8" s="3" t="s">
        <v>140</v>
      </c>
      <c r="B8" s="10"/>
      <c r="C8" s="10"/>
      <c r="D8" s="10">
        <v>1</v>
      </c>
      <c r="E8" s="32"/>
    </row>
    <row r="9" spans="1:5" x14ac:dyDescent="0.3">
      <c r="A9" s="3" t="s">
        <v>141</v>
      </c>
      <c r="B9" s="10"/>
      <c r="C9" s="10"/>
      <c r="D9" s="10"/>
      <c r="E9" s="32">
        <v>1</v>
      </c>
    </row>
    <row r="10" spans="1:5" ht="16.2" thickBot="1" x14ac:dyDescent="0.35">
      <c r="A10" s="4" t="s">
        <v>142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236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s="9" customFormat="1" x14ac:dyDescent="0.3">
      <c r="A3" s="29" t="s">
        <v>125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117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118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119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120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121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122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123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124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126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127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128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129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B5" sqref="B5:F5"/>
    </sheetView>
  </sheetViews>
  <sheetFormatPr defaultColWidth="9.21875" defaultRowHeight="15.6" x14ac:dyDescent="0.3"/>
  <cols>
    <col min="1" max="16384" width="9.21875" style="1"/>
  </cols>
  <sheetData>
    <row r="1" spans="1:6" ht="16.2" thickBot="1" x14ac:dyDescent="0.35">
      <c r="A1" s="1" t="s">
        <v>78</v>
      </c>
    </row>
    <row r="2" spans="1:6" s="9" customFormat="1" x14ac:dyDescent="0.3">
      <c r="A2" s="7" t="s">
        <v>238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130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131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132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G14" sqref="G14"/>
    </sheetView>
  </sheetViews>
  <sheetFormatPr defaultColWidth="9.21875" defaultRowHeight="15.6" x14ac:dyDescent="0.3"/>
  <cols>
    <col min="1" max="16384" width="9.21875" style="1"/>
  </cols>
  <sheetData>
    <row r="1" spans="1:5" ht="16.2" thickBot="1" x14ac:dyDescent="0.35">
      <c r="A1" s="1" t="s">
        <v>115</v>
      </c>
    </row>
    <row r="2" spans="1:5" s="9" customFormat="1" x14ac:dyDescent="0.3">
      <c r="A2" s="7" t="s">
        <v>238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130</v>
      </c>
      <c r="B4" s="33"/>
      <c r="C4" s="33"/>
      <c r="D4" s="33"/>
      <c r="E4" s="35"/>
    </row>
    <row r="5" spans="1:5" s="9" customFormat="1" x14ac:dyDescent="0.3">
      <c r="A5" s="29" t="s">
        <v>131</v>
      </c>
      <c r="B5" s="33"/>
      <c r="C5" s="33"/>
      <c r="D5" s="33"/>
      <c r="E5" s="35"/>
    </row>
    <row r="6" spans="1:5" s="9" customFormat="1" ht="16.2" thickBot="1" x14ac:dyDescent="0.35">
      <c r="A6" s="30" t="s">
        <v>132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103</v>
      </c>
    </row>
    <row r="2" spans="1:2" s="9" customFormat="1" x14ac:dyDescent="0.3">
      <c r="A2" s="7" t="s">
        <v>238</v>
      </c>
      <c r="B2" s="28" t="s">
        <v>81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dimension ref="A1:B4"/>
  <sheetViews>
    <sheetView workbookViewId="0">
      <selection activeCell="K7" sqref="K7"/>
    </sheetView>
  </sheetViews>
  <sheetFormatPr defaultRowHeight="14.4" x14ac:dyDescent="0.3"/>
  <sheetData>
    <row r="1" spans="1:2" ht="16.2" thickBot="1" x14ac:dyDescent="0.35">
      <c r="A1" s="1" t="s">
        <v>256</v>
      </c>
      <c r="B1" s="1"/>
    </row>
    <row r="2" spans="1:2" ht="15.6" x14ac:dyDescent="0.3">
      <c r="A2" s="7" t="s">
        <v>242</v>
      </c>
      <c r="B2" s="28" t="s">
        <v>81</v>
      </c>
    </row>
    <row r="3" spans="1:2" ht="15.6" x14ac:dyDescent="0.3">
      <c r="A3" s="3" t="s">
        <v>82</v>
      </c>
      <c r="B3" s="32">
        <v>1</v>
      </c>
    </row>
    <row r="4" spans="1:2" ht="16.2" thickBot="1" x14ac:dyDescent="0.35">
      <c r="A4" s="4" t="s">
        <v>143</v>
      </c>
      <c r="B4" s="55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dimension ref="A1:E4"/>
  <sheetViews>
    <sheetView workbookViewId="0">
      <selection activeCell="E10" sqref="E10"/>
    </sheetView>
  </sheetViews>
  <sheetFormatPr defaultRowHeight="14.4" x14ac:dyDescent="0.3"/>
  <sheetData>
    <row r="1" spans="1:5" ht="16.2" thickBot="1" x14ac:dyDescent="0.35">
      <c r="A1" s="1" t="s">
        <v>257</v>
      </c>
    </row>
    <row r="2" spans="1:5" ht="15.6" x14ac:dyDescent="0.3">
      <c r="A2" s="7" t="s">
        <v>241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ht="16.2" thickBot="1" x14ac:dyDescent="0.35">
      <c r="A3" s="4" t="s">
        <v>81</v>
      </c>
      <c r="B3" s="11">
        <v>1</v>
      </c>
      <c r="C3" s="11">
        <v>1</v>
      </c>
      <c r="D3" s="11">
        <v>1</v>
      </c>
      <c r="E3" s="12">
        <v>1</v>
      </c>
    </row>
    <row r="4" spans="1:5" ht="15.6" x14ac:dyDescent="0.3">
      <c r="A4" s="5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53" ht="16.2" thickBot="1" x14ac:dyDescent="0.35">
      <c r="A1" s="1" t="s">
        <v>52</v>
      </c>
    </row>
    <row r="2" spans="1:53" s="9" customFormat="1" x14ac:dyDescent="0.3">
      <c r="A2" s="7" t="s">
        <v>238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3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3">
      <c r="A4" s="29" t="s">
        <v>130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3">
      <c r="A5" s="29" t="s">
        <v>131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2" thickBot="1" x14ac:dyDescent="0.35">
      <c r="A6" s="30" t="s">
        <v>132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activeCell="N25" sqref="N25"/>
    </sheetView>
  </sheetViews>
  <sheetFormatPr defaultColWidth="9.21875" defaultRowHeight="15.6" x14ac:dyDescent="0.3"/>
  <cols>
    <col min="1" max="1" width="9.21875" style="9"/>
    <col min="2" max="2" width="9.21875" style="1"/>
    <col min="3" max="3" width="10.44140625" style="1" bestFit="1" customWidth="1"/>
    <col min="4" max="5" width="10.109375" style="1" bestFit="1" customWidth="1"/>
    <col min="6" max="16384" width="9.21875" style="1"/>
  </cols>
  <sheetData>
    <row r="1" spans="1:53" ht="16.2" thickBot="1" x14ac:dyDescent="0.35">
      <c r="A1" s="31" t="s">
        <v>104</v>
      </c>
    </row>
    <row r="2" spans="1:53" s="9" customFormat="1" x14ac:dyDescent="0.3">
      <c r="A2" s="7" t="s">
        <v>236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3">
      <c r="A3" s="29" t="s">
        <v>125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3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3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3">
      <c r="A6" s="29" t="s">
        <v>117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3">
      <c r="A7" s="29" t="s">
        <v>118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3">
      <c r="A8" s="29" t="s">
        <v>119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3">
      <c r="A9" s="29" t="s">
        <v>120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3">
      <c r="A10" s="29" t="s">
        <v>121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3">
      <c r="A11" s="29" t="s">
        <v>122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3">
      <c r="A12" s="29" t="s">
        <v>123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3">
      <c r="A13" s="29" t="s">
        <v>124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3">
      <c r="A14" s="29" t="s">
        <v>126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3">
      <c r="A15" s="29" t="s">
        <v>127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3">
      <c r="A16" s="29" t="s">
        <v>128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2" thickBot="1" x14ac:dyDescent="0.35">
      <c r="A17" s="30" t="s">
        <v>129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3">
      <c r="D18" s="2"/>
      <c r="E18" s="2"/>
      <c r="F18" s="2"/>
    </row>
    <row r="19" spans="1:53" x14ac:dyDescent="0.3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21875" defaultRowHeight="15.6" x14ac:dyDescent="0.3"/>
  <cols>
    <col min="1" max="1" width="9.21875" style="9"/>
    <col min="2" max="13" width="9.21875" style="1"/>
    <col min="14" max="15" width="11.21875" style="1" bestFit="1" customWidth="1"/>
    <col min="16" max="23" width="10.109375" style="1" bestFit="1" customWidth="1"/>
    <col min="24" max="16384" width="9.21875" style="1"/>
  </cols>
  <sheetData>
    <row r="1" spans="1:53" ht="16.2" thickBot="1" x14ac:dyDescent="0.35">
      <c r="A1" s="31" t="s">
        <v>116</v>
      </c>
    </row>
    <row r="2" spans="1:53" s="9" customFormat="1" x14ac:dyDescent="0.3">
      <c r="A2" s="7" t="s">
        <v>238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x14ac:dyDescent="0.3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3">
      <c r="A4" s="29" t="s">
        <v>130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3">
      <c r="A5" s="29" t="s">
        <v>131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2" thickBot="1" x14ac:dyDescent="0.35">
      <c r="A6" s="30" t="s">
        <v>132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3">
      <c r="D7" s="2"/>
      <c r="E7" s="2"/>
      <c r="F7" s="2"/>
    </row>
    <row r="8" spans="1:53" x14ac:dyDescent="0.3">
      <c r="D8" s="2"/>
      <c r="E8" s="2"/>
      <c r="F8" s="13"/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AK51"/>
  <sheetViews>
    <sheetView zoomScale="85" zoomScaleNormal="85" workbookViewId="0">
      <selection activeCell="E4" sqref="E4"/>
    </sheetView>
  </sheetViews>
  <sheetFormatPr defaultColWidth="9.21875" defaultRowHeight="15.6" x14ac:dyDescent="0.3"/>
  <cols>
    <col min="1" max="16384" width="9.21875" style="1"/>
  </cols>
  <sheetData>
    <row r="1" spans="1:37" ht="16.2" thickBot="1" x14ac:dyDescent="0.35">
      <c r="A1" s="2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3">
      <c r="A2" s="7" t="s">
        <v>235</v>
      </c>
      <c r="B2" s="8" t="s">
        <v>145</v>
      </c>
      <c r="C2" s="8" t="s">
        <v>84</v>
      </c>
      <c r="D2" s="8" t="s">
        <v>5</v>
      </c>
      <c r="E2" s="8" t="s">
        <v>130</v>
      </c>
      <c r="F2" s="8" t="s">
        <v>131</v>
      </c>
      <c r="G2" s="8" t="s">
        <v>132</v>
      </c>
      <c r="H2" s="8" t="s">
        <v>83</v>
      </c>
      <c r="I2" s="8" t="s">
        <v>85</v>
      </c>
      <c r="J2" s="8" t="s">
        <v>86</v>
      </c>
      <c r="K2" s="8" t="s">
        <v>87</v>
      </c>
      <c r="L2" s="8" t="s">
        <v>88</v>
      </c>
      <c r="M2" s="8" t="s">
        <v>89</v>
      </c>
      <c r="N2" s="8" t="s">
        <v>146</v>
      </c>
      <c r="O2" s="8" t="s">
        <v>51</v>
      </c>
      <c r="P2" s="8" t="s">
        <v>147</v>
      </c>
      <c r="Q2" s="8" t="s">
        <v>148</v>
      </c>
      <c r="R2" s="8" t="s">
        <v>149</v>
      </c>
      <c r="S2" s="8" t="s">
        <v>150</v>
      </c>
      <c r="T2" s="8" t="s">
        <v>151</v>
      </c>
      <c r="U2" s="8" t="s">
        <v>152</v>
      </c>
      <c r="V2" s="8" t="s">
        <v>153</v>
      </c>
      <c r="W2" s="8" t="s">
        <v>154</v>
      </c>
      <c r="X2" s="8" t="s">
        <v>155</v>
      </c>
      <c r="Y2" s="8" t="s">
        <v>157</v>
      </c>
      <c r="Z2" s="8" t="s">
        <v>158</v>
      </c>
      <c r="AA2" s="8" t="s">
        <v>159</v>
      </c>
      <c r="AB2" s="8" t="s">
        <v>160</v>
      </c>
      <c r="AC2" s="8" t="s">
        <v>161</v>
      </c>
      <c r="AD2" s="8" t="s">
        <v>162</v>
      </c>
      <c r="AE2" s="8" t="s">
        <v>163</v>
      </c>
      <c r="AF2" s="8" t="s">
        <v>164</v>
      </c>
      <c r="AG2" s="8" t="s">
        <v>166</v>
      </c>
      <c r="AH2" s="8" t="s">
        <v>156</v>
      </c>
      <c r="AI2" s="8" t="s">
        <v>82</v>
      </c>
      <c r="AJ2" s="8" t="s">
        <v>143</v>
      </c>
      <c r="AK2" s="28" t="s">
        <v>134</v>
      </c>
    </row>
    <row r="3" spans="1:37" x14ac:dyDescent="0.3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8"/>
    </row>
    <row r="4" spans="1:37" x14ac:dyDescent="0.3">
      <c r="A4" s="29" t="s">
        <v>130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8"/>
    </row>
    <row r="5" spans="1:37" x14ac:dyDescent="0.3">
      <c r="A5" s="29" t="s">
        <v>131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8"/>
    </row>
    <row r="6" spans="1:37" x14ac:dyDescent="0.3">
      <c r="A6" s="29" t="s">
        <v>82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8"/>
    </row>
    <row r="7" spans="1:37" x14ac:dyDescent="0.3">
      <c r="A7" s="29" t="s">
        <v>143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8"/>
    </row>
    <row r="8" spans="1:37" x14ac:dyDescent="0.3">
      <c r="A8" s="29" t="s">
        <v>145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8"/>
    </row>
    <row r="9" spans="1:37" x14ac:dyDescent="0.3">
      <c r="A9" s="29" t="s">
        <v>83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8"/>
    </row>
    <row r="10" spans="1:37" x14ac:dyDescent="0.3">
      <c r="A10" s="29" t="s">
        <v>84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8"/>
    </row>
    <row r="11" spans="1:37" x14ac:dyDescent="0.3">
      <c r="A11" s="29" t="s">
        <v>85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8"/>
    </row>
    <row r="12" spans="1:37" x14ac:dyDescent="0.3">
      <c r="A12" s="29" t="s">
        <v>86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</row>
    <row r="13" spans="1:37" x14ac:dyDescent="0.3">
      <c r="A13" s="29" t="s">
        <v>87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8"/>
    </row>
    <row r="14" spans="1:37" x14ac:dyDescent="0.3">
      <c r="A14" s="29" t="s">
        <v>88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8"/>
    </row>
    <row r="15" spans="1:37" x14ac:dyDescent="0.3">
      <c r="A15" s="29" t="s">
        <v>89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8"/>
    </row>
    <row r="16" spans="1:37" x14ac:dyDescent="0.3">
      <c r="A16" s="29" t="s">
        <v>146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8"/>
    </row>
    <row r="17" spans="1:37" x14ac:dyDescent="0.3">
      <c r="A17" s="29" t="s">
        <v>147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8"/>
    </row>
    <row r="18" spans="1:37" x14ac:dyDescent="0.3">
      <c r="A18" s="29" t="s">
        <v>148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8"/>
    </row>
    <row r="19" spans="1:37" x14ac:dyDescent="0.3">
      <c r="A19" s="29" t="s">
        <v>149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8"/>
    </row>
    <row r="20" spans="1:37" x14ac:dyDescent="0.3">
      <c r="A20" s="29" t="s">
        <v>150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8"/>
    </row>
    <row r="21" spans="1:37" x14ac:dyDescent="0.3">
      <c r="A21" s="29" t="s">
        <v>151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8"/>
    </row>
    <row r="22" spans="1:37" x14ac:dyDescent="0.3">
      <c r="A22" s="29" t="s">
        <v>152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38"/>
    </row>
    <row r="23" spans="1:37" x14ac:dyDescent="0.3">
      <c r="A23" s="29" t="s">
        <v>153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38"/>
    </row>
    <row r="24" spans="1:37" x14ac:dyDescent="0.3">
      <c r="A24" s="29" t="s">
        <v>154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38">
        <v>100000</v>
      </c>
    </row>
    <row r="25" spans="1:37" x14ac:dyDescent="0.3">
      <c r="A25" s="29" t="s">
        <v>155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38">
        <v>300000</v>
      </c>
    </row>
    <row r="26" spans="1:37" x14ac:dyDescent="0.3">
      <c r="A26" s="29" t="s">
        <v>156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38"/>
    </row>
    <row r="27" spans="1:37" x14ac:dyDescent="0.3">
      <c r="A27" s="29" t="s">
        <v>157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38"/>
    </row>
    <row r="28" spans="1:37" x14ac:dyDescent="0.3">
      <c r="A28" s="29" t="s">
        <v>158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38"/>
    </row>
    <row r="29" spans="1:37" x14ac:dyDescent="0.3">
      <c r="A29" s="29" t="s">
        <v>159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38"/>
    </row>
    <row r="30" spans="1:37" x14ac:dyDescent="0.3">
      <c r="A30" s="29" t="s">
        <v>160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38"/>
    </row>
    <row r="31" spans="1:37" x14ac:dyDescent="0.3">
      <c r="A31" s="29" t="s">
        <v>161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38"/>
    </row>
    <row r="32" spans="1:37" x14ac:dyDescent="0.3">
      <c r="A32" s="29" t="s">
        <v>162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38"/>
    </row>
    <row r="33" spans="1:37" x14ac:dyDescent="0.3">
      <c r="A33" s="29" t="s">
        <v>163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38"/>
    </row>
    <row r="34" spans="1:37" x14ac:dyDescent="0.3">
      <c r="A34" s="29" t="s">
        <v>164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38"/>
    </row>
    <row r="35" spans="1:37" x14ac:dyDescent="0.3">
      <c r="A35" s="29" t="s">
        <v>166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38"/>
    </row>
    <row r="36" spans="1:37" x14ac:dyDescent="0.3">
      <c r="A36" s="29" t="s">
        <v>125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8"/>
    </row>
    <row r="37" spans="1:37" x14ac:dyDescent="0.3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8"/>
    </row>
    <row r="38" spans="1:37" x14ac:dyDescent="0.3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8"/>
    </row>
    <row r="39" spans="1:37" x14ac:dyDescent="0.3">
      <c r="A39" s="29" t="s">
        <v>117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8"/>
    </row>
    <row r="40" spans="1:37" x14ac:dyDescent="0.3">
      <c r="A40" s="29" t="s">
        <v>118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8"/>
    </row>
    <row r="41" spans="1:37" x14ac:dyDescent="0.3">
      <c r="A41" s="29" t="s">
        <v>119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38"/>
    </row>
    <row r="42" spans="1:37" x14ac:dyDescent="0.3">
      <c r="A42" s="29" t="s">
        <v>120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38"/>
    </row>
    <row r="43" spans="1:37" x14ac:dyDescent="0.3">
      <c r="A43" s="29" t="s">
        <v>121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38"/>
    </row>
    <row r="44" spans="1:37" x14ac:dyDescent="0.3">
      <c r="A44" s="29" t="s">
        <v>122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38"/>
    </row>
    <row r="45" spans="1:37" x14ac:dyDescent="0.3">
      <c r="A45" s="29" t="s">
        <v>123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38"/>
    </row>
    <row r="46" spans="1:37" x14ac:dyDescent="0.3">
      <c r="A46" s="29" t="s">
        <v>124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38"/>
    </row>
    <row r="47" spans="1:37" x14ac:dyDescent="0.3">
      <c r="A47" s="29" t="s">
        <v>126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38"/>
    </row>
    <row r="48" spans="1:37" x14ac:dyDescent="0.3">
      <c r="A48" s="29" t="s">
        <v>127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38"/>
    </row>
    <row r="49" spans="1:37" x14ac:dyDescent="0.3">
      <c r="A49" s="29" t="s">
        <v>128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38"/>
    </row>
    <row r="50" spans="1:37" x14ac:dyDescent="0.3">
      <c r="A50" s="29" t="s">
        <v>129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38"/>
    </row>
    <row r="51" spans="1:37" x14ac:dyDescent="0.3">
      <c r="A51" s="29" t="s">
        <v>134</v>
      </c>
      <c r="B51" s="10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>
        <v>300000</v>
      </c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38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106</v>
      </c>
    </row>
    <row r="2" spans="1:2" s="9" customFormat="1" x14ac:dyDescent="0.3">
      <c r="A2" s="7" t="s">
        <v>239</v>
      </c>
      <c r="B2" s="28" t="s">
        <v>237</v>
      </c>
    </row>
    <row r="3" spans="1:2" x14ac:dyDescent="0.3">
      <c r="A3" s="29" t="s">
        <v>136</v>
      </c>
      <c r="B3" s="38">
        <v>100000</v>
      </c>
    </row>
    <row r="4" spans="1:2" x14ac:dyDescent="0.3">
      <c r="A4" s="29" t="s">
        <v>51</v>
      </c>
      <c r="B4" s="38">
        <v>100000</v>
      </c>
    </row>
    <row r="5" spans="1:2" x14ac:dyDescent="0.3">
      <c r="A5" s="29" t="s">
        <v>133</v>
      </c>
      <c r="B5" s="38">
        <v>0</v>
      </c>
    </row>
    <row r="6" spans="1:2" x14ac:dyDescent="0.3">
      <c r="A6" s="29" t="s">
        <v>134</v>
      </c>
      <c r="B6" s="38">
        <v>200000</v>
      </c>
    </row>
    <row r="7" spans="1:2" ht="16.2" thickBot="1" x14ac:dyDescent="0.35">
      <c r="A7" s="30" t="s">
        <v>135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B5" sqref="B5"/>
    </sheetView>
  </sheetViews>
  <sheetFormatPr defaultColWidth="9.21875" defaultRowHeight="15.6" x14ac:dyDescent="0.3"/>
  <cols>
    <col min="1" max="1" width="9.21875" style="1"/>
    <col min="2" max="2" width="12.109375" style="1" bestFit="1" customWidth="1"/>
    <col min="3" max="16384" width="9.21875" style="1"/>
  </cols>
  <sheetData>
    <row r="1" spans="1:2" ht="16.2" thickBot="1" x14ac:dyDescent="0.35">
      <c r="A1" s="1" t="s">
        <v>194</v>
      </c>
    </row>
    <row r="2" spans="1:2" s="9" customFormat="1" x14ac:dyDescent="0.3">
      <c r="A2" s="7" t="s">
        <v>241</v>
      </c>
      <c r="B2" s="28" t="s">
        <v>237</v>
      </c>
    </row>
    <row r="3" spans="1:2" ht="16.2" thickBot="1" x14ac:dyDescent="0.35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107</v>
      </c>
    </row>
    <row r="2" spans="1:2" s="9" customFormat="1" x14ac:dyDescent="0.3">
      <c r="A2" s="7" t="s">
        <v>242</v>
      </c>
      <c r="B2" s="28" t="s">
        <v>237</v>
      </c>
    </row>
    <row r="3" spans="1:2" s="9" customFormat="1" x14ac:dyDescent="0.3">
      <c r="A3" s="29" t="s">
        <v>82</v>
      </c>
      <c r="B3" s="48">
        <v>75000</v>
      </c>
    </row>
    <row r="4" spans="1:2" ht="16.2" thickBot="1" x14ac:dyDescent="0.35">
      <c r="A4" s="30" t="s">
        <v>143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53" ht="16.2" thickBot="1" x14ac:dyDescent="0.35">
      <c r="A1" s="1" t="s">
        <v>108</v>
      </c>
    </row>
    <row r="2" spans="1:53" s="9" customFormat="1" x14ac:dyDescent="0.3">
      <c r="A2" s="7" t="s">
        <v>240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3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3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3">
      <c r="A5" s="29" t="s">
        <v>137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3">
      <c r="A6" s="29" t="s">
        <v>138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3">
      <c r="A7" s="29" t="s">
        <v>139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3">
      <c r="A8" s="29" t="s">
        <v>140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3">
      <c r="A9" s="29" t="s">
        <v>141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2" thickBot="1" x14ac:dyDescent="0.35">
      <c r="A10" s="30" t="s">
        <v>142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21875" defaultRowHeight="15.6" x14ac:dyDescent="0.3"/>
  <cols>
    <col min="1" max="1" width="9.21875" style="1"/>
    <col min="2" max="2" width="10.109375" style="1" bestFit="1" customWidth="1"/>
    <col min="3" max="16384" width="9.21875" style="1"/>
  </cols>
  <sheetData>
    <row r="1" spans="1:2" ht="16.2" thickBot="1" x14ac:dyDescent="0.35">
      <c r="A1" s="1" t="s">
        <v>183</v>
      </c>
    </row>
    <row r="2" spans="1:2" s="9" customFormat="1" x14ac:dyDescent="0.3">
      <c r="A2" s="7" t="s">
        <v>238</v>
      </c>
      <c r="B2" s="28" t="s">
        <v>237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130</v>
      </c>
      <c r="B4" s="38">
        <v>500000</v>
      </c>
    </row>
    <row r="5" spans="1:2" x14ac:dyDescent="0.3">
      <c r="A5" s="29" t="s">
        <v>131</v>
      </c>
      <c r="B5" s="38">
        <v>750000</v>
      </c>
    </row>
    <row r="6" spans="1:2" ht="16.2" thickBot="1" x14ac:dyDescent="0.35">
      <c r="A6" s="30" t="s">
        <v>132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109</v>
      </c>
    </row>
    <row r="2" spans="1:2" s="9" customFormat="1" x14ac:dyDescent="0.3">
      <c r="A2" s="7" t="s">
        <v>238</v>
      </c>
      <c r="B2" s="28" t="s">
        <v>237</v>
      </c>
    </row>
    <row r="3" spans="1:2" ht="16.2" thickBot="1" x14ac:dyDescent="0.35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M24" sqref="M24"/>
    </sheetView>
  </sheetViews>
  <sheetFormatPr defaultColWidth="9.21875" defaultRowHeight="15.6" x14ac:dyDescent="0.3"/>
  <cols>
    <col min="1" max="16384" width="9.21875" style="1"/>
  </cols>
  <sheetData>
    <row r="1" spans="1:6" ht="16.2" thickBot="1" x14ac:dyDescent="0.35">
      <c r="A1" s="1" t="s">
        <v>6</v>
      </c>
    </row>
    <row r="2" spans="1:6" x14ac:dyDescent="0.3">
      <c r="A2" s="6" t="s">
        <v>235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x14ac:dyDescent="0.3">
      <c r="A3" s="3" t="s">
        <v>125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130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131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132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B3" sqref="B3:B7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239</v>
      </c>
      <c r="B2" s="28" t="s">
        <v>237</v>
      </c>
    </row>
    <row r="3" spans="1:2" s="9" customFormat="1" x14ac:dyDescent="0.3">
      <c r="A3" s="29" t="s">
        <v>136</v>
      </c>
      <c r="B3" s="32">
        <v>0.75</v>
      </c>
    </row>
    <row r="4" spans="1:2" s="9" customFormat="1" x14ac:dyDescent="0.3">
      <c r="A4" s="29" t="s">
        <v>51</v>
      </c>
      <c r="B4" s="32">
        <v>0.85</v>
      </c>
    </row>
    <row r="5" spans="1:2" s="9" customFormat="1" x14ac:dyDescent="0.3">
      <c r="A5" s="29" t="s">
        <v>133</v>
      </c>
      <c r="B5" s="32">
        <v>0.5</v>
      </c>
    </row>
    <row r="6" spans="1:2" s="9" customFormat="1" x14ac:dyDescent="0.3">
      <c r="A6" s="29" t="s">
        <v>134</v>
      </c>
      <c r="B6" s="32">
        <v>0.55000000000000004</v>
      </c>
    </row>
    <row r="7" spans="1:2" ht="16.2" thickBot="1" x14ac:dyDescent="0.35">
      <c r="A7" s="30" t="s">
        <v>135</v>
      </c>
      <c r="B7" s="12">
        <v>0.75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14" sqref="B14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110</v>
      </c>
    </row>
    <row r="2" spans="1:2" s="9" customFormat="1" x14ac:dyDescent="0.3">
      <c r="A2" s="7" t="s">
        <v>242</v>
      </c>
      <c r="B2" s="28" t="s">
        <v>237</v>
      </c>
    </row>
    <row r="3" spans="1:2" s="9" customFormat="1" x14ac:dyDescent="0.3">
      <c r="A3" s="29" t="s">
        <v>82</v>
      </c>
      <c r="B3" s="32">
        <v>0.4</v>
      </c>
    </row>
    <row r="4" spans="1:2" ht="16.2" thickBot="1" x14ac:dyDescent="0.35">
      <c r="A4" s="30" t="s">
        <v>143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18" sqref="E18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238</v>
      </c>
      <c r="B2" s="28" t="s">
        <v>237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130</v>
      </c>
      <c r="B4" s="32">
        <v>0</v>
      </c>
    </row>
    <row r="5" spans="1:2" s="9" customFormat="1" x14ac:dyDescent="0.3">
      <c r="A5" s="29" t="s">
        <v>131</v>
      </c>
      <c r="B5" s="32">
        <v>0</v>
      </c>
    </row>
    <row r="6" spans="1:2" ht="16.2" thickBot="1" x14ac:dyDescent="0.35">
      <c r="A6" s="30" t="s">
        <v>132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F15" sqref="F15"/>
    </sheetView>
  </sheetViews>
  <sheetFormatPr defaultColWidth="9.21875" defaultRowHeight="15.6" x14ac:dyDescent="0.3"/>
  <cols>
    <col min="1" max="3" width="9.21875" style="1"/>
    <col min="4" max="7" width="10.109375" style="1" bestFit="1" customWidth="1"/>
    <col min="8" max="16384" width="9.21875" style="1"/>
  </cols>
  <sheetData>
    <row r="1" spans="1:7" ht="16.2" thickBot="1" x14ac:dyDescent="0.35">
      <c r="A1" s="1" t="s">
        <v>111</v>
      </c>
    </row>
    <row r="2" spans="1:7" x14ac:dyDescent="0.3">
      <c r="A2" s="6" t="s">
        <v>235</v>
      </c>
      <c r="B2" s="8" t="s">
        <v>86</v>
      </c>
      <c r="C2" s="8" t="s">
        <v>87</v>
      </c>
      <c r="D2" s="8" t="s">
        <v>5</v>
      </c>
      <c r="E2" s="8" t="s">
        <v>130</v>
      </c>
      <c r="F2" s="8" t="s">
        <v>131</v>
      </c>
      <c r="G2" s="28" t="s">
        <v>132</v>
      </c>
    </row>
    <row r="3" spans="1:7" x14ac:dyDescent="0.3">
      <c r="A3" s="3" t="s">
        <v>5</v>
      </c>
      <c r="B3" s="47"/>
      <c r="C3" s="47"/>
      <c r="D3" s="46">
        <v>1E-4</v>
      </c>
      <c r="E3" s="47"/>
      <c r="F3" s="47"/>
      <c r="G3" s="35"/>
    </row>
    <row r="4" spans="1:7" x14ac:dyDescent="0.3">
      <c r="A4" s="3" t="s">
        <v>130</v>
      </c>
      <c r="B4" s="47"/>
      <c r="C4" s="47"/>
      <c r="D4" s="46"/>
      <c r="E4" s="46">
        <v>1E-4</v>
      </c>
      <c r="F4" s="47"/>
      <c r="G4" s="35"/>
    </row>
    <row r="5" spans="1:7" x14ac:dyDescent="0.3">
      <c r="A5" s="3" t="s">
        <v>131</v>
      </c>
      <c r="B5" s="47"/>
      <c r="C5" s="47"/>
      <c r="D5" s="46"/>
      <c r="E5" s="47"/>
      <c r="F5" s="46">
        <v>1E-4</v>
      </c>
      <c r="G5" s="35"/>
    </row>
    <row r="6" spans="1:7" x14ac:dyDescent="0.3">
      <c r="A6" s="3" t="s">
        <v>132</v>
      </c>
      <c r="B6" s="47"/>
      <c r="C6" s="47"/>
      <c r="D6" s="46"/>
      <c r="E6" s="47"/>
      <c r="F6" s="47"/>
      <c r="G6" s="32">
        <v>1E-4</v>
      </c>
    </row>
    <row r="7" spans="1:7" x14ac:dyDescent="0.3">
      <c r="A7" s="3" t="s">
        <v>3</v>
      </c>
      <c r="B7" s="46"/>
      <c r="C7" s="46"/>
      <c r="D7" s="46"/>
      <c r="E7" s="46"/>
      <c r="F7" s="46"/>
      <c r="G7" s="32"/>
    </row>
    <row r="8" spans="1:7" x14ac:dyDescent="0.3">
      <c r="A8" s="3" t="s">
        <v>4</v>
      </c>
      <c r="B8" s="46"/>
      <c r="C8" s="46"/>
      <c r="D8" s="46"/>
      <c r="E8" s="46"/>
      <c r="F8" s="46"/>
      <c r="G8" s="32"/>
    </row>
    <row r="9" spans="1:7" x14ac:dyDescent="0.3">
      <c r="A9" s="3" t="s">
        <v>67</v>
      </c>
      <c r="B9" s="46"/>
      <c r="C9" s="46"/>
      <c r="D9" s="46"/>
      <c r="E9" s="46"/>
      <c r="F9" s="46"/>
      <c r="G9" s="32"/>
    </row>
    <row r="10" spans="1:7" ht="16.2" thickBot="1" x14ac:dyDescent="0.35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182</v>
      </c>
    </row>
    <row r="2" spans="1:2" s="9" customFormat="1" x14ac:dyDescent="0.3">
      <c r="A2" s="7" t="s">
        <v>240</v>
      </c>
      <c r="B2" s="28" t="s">
        <v>237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137</v>
      </c>
      <c r="B5" s="32">
        <v>1.35</v>
      </c>
    </row>
    <row r="6" spans="1:2" x14ac:dyDescent="0.3">
      <c r="A6" s="29" t="s">
        <v>138</v>
      </c>
      <c r="B6" s="32">
        <v>1.25</v>
      </c>
    </row>
    <row r="7" spans="1:2" x14ac:dyDescent="0.3">
      <c r="A7" s="29" t="s">
        <v>139</v>
      </c>
      <c r="B7" s="32">
        <v>1.35</v>
      </c>
    </row>
    <row r="8" spans="1:2" x14ac:dyDescent="0.3">
      <c r="A8" s="29" t="s">
        <v>140</v>
      </c>
      <c r="B8" s="32">
        <v>1.1499999999999999</v>
      </c>
    </row>
    <row r="9" spans="1:2" x14ac:dyDescent="0.3">
      <c r="A9" s="29" t="s">
        <v>141</v>
      </c>
      <c r="B9" s="32">
        <v>1.35</v>
      </c>
    </row>
    <row r="10" spans="1:2" ht="16.2" thickBot="1" x14ac:dyDescent="0.35">
      <c r="A10" s="30" t="s">
        <v>142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B22" sqref="B2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113</v>
      </c>
    </row>
    <row r="2" spans="1:2" s="9" customFormat="1" x14ac:dyDescent="0.3">
      <c r="A2" s="7" t="s">
        <v>235</v>
      </c>
      <c r="B2" s="28" t="s">
        <v>237</v>
      </c>
    </row>
    <row r="3" spans="1:2" s="9" customFormat="1" x14ac:dyDescent="0.3">
      <c r="A3" s="29" t="s">
        <v>125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117</v>
      </c>
      <c r="B6" s="32">
        <v>94</v>
      </c>
    </row>
    <row r="7" spans="1:2" s="9" customFormat="1" x14ac:dyDescent="0.3">
      <c r="A7" s="29" t="s">
        <v>118</v>
      </c>
      <c r="B7" s="32">
        <v>96</v>
      </c>
    </row>
    <row r="8" spans="1:2" s="9" customFormat="1" x14ac:dyDescent="0.3">
      <c r="A8" s="29" t="s">
        <v>119</v>
      </c>
      <c r="B8" s="32">
        <v>98</v>
      </c>
    </row>
    <row r="9" spans="1:2" s="9" customFormat="1" x14ac:dyDescent="0.3">
      <c r="A9" s="29" t="s">
        <v>120</v>
      </c>
      <c r="B9" s="32">
        <v>99</v>
      </c>
    </row>
    <row r="10" spans="1:2" s="9" customFormat="1" x14ac:dyDescent="0.3">
      <c r="A10" s="29" t="s">
        <v>121</v>
      </c>
      <c r="B10" s="32">
        <v>97</v>
      </c>
    </row>
    <row r="11" spans="1:2" s="9" customFormat="1" x14ac:dyDescent="0.3">
      <c r="A11" s="29" t="s">
        <v>122</v>
      </c>
      <c r="B11" s="32">
        <v>101</v>
      </c>
    </row>
    <row r="12" spans="1:2" s="9" customFormat="1" x14ac:dyDescent="0.3">
      <c r="A12" s="29" t="s">
        <v>123</v>
      </c>
      <c r="B12" s="32">
        <v>103</v>
      </c>
    </row>
    <row r="13" spans="1:2" s="9" customFormat="1" x14ac:dyDescent="0.3">
      <c r="A13" s="29" t="s">
        <v>124</v>
      </c>
      <c r="B13" s="32">
        <v>100</v>
      </c>
    </row>
    <row r="14" spans="1:2" s="9" customFormat="1" x14ac:dyDescent="0.3">
      <c r="A14" s="29" t="s">
        <v>126</v>
      </c>
      <c r="B14" s="32">
        <v>99</v>
      </c>
    </row>
    <row r="15" spans="1:2" s="9" customFormat="1" x14ac:dyDescent="0.3">
      <c r="A15" s="29" t="s">
        <v>127</v>
      </c>
      <c r="B15" s="32">
        <v>95</v>
      </c>
    </row>
    <row r="16" spans="1:2" s="9" customFormat="1" x14ac:dyDescent="0.3">
      <c r="A16" s="29" t="s">
        <v>128</v>
      </c>
      <c r="B16" s="32">
        <v>105</v>
      </c>
    </row>
    <row r="17" spans="1:2" s="9" customFormat="1" x14ac:dyDescent="0.3">
      <c r="A17" s="29" t="s">
        <v>129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130</v>
      </c>
      <c r="B19" s="32">
        <v>100</v>
      </c>
    </row>
    <row r="20" spans="1:2" s="9" customFormat="1" x14ac:dyDescent="0.3">
      <c r="A20" s="29" t="s">
        <v>131</v>
      </c>
      <c r="B20" s="32">
        <v>110</v>
      </c>
    </row>
    <row r="21" spans="1:2" s="9" customFormat="1" x14ac:dyDescent="0.3">
      <c r="A21" s="29" t="s">
        <v>132</v>
      </c>
      <c r="B21" s="32">
        <v>95</v>
      </c>
    </row>
    <row r="22" spans="1:2" s="9" customFormat="1" x14ac:dyDescent="0.3">
      <c r="A22" s="29" t="s">
        <v>67</v>
      </c>
      <c r="B22" s="32">
        <v>110</v>
      </c>
    </row>
    <row r="23" spans="1:2" ht="16.2" thickBot="1" x14ac:dyDescent="0.35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dimension ref="A1:B4"/>
  <sheetViews>
    <sheetView workbookViewId="0">
      <selection activeCell="B4" sqref="A4:B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248</v>
      </c>
    </row>
    <row r="2" spans="1:2" x14ac:dyDescent="0.3">
      <c r="A2" s="7" t="s">
        <v>244</v>
      </c>
      <c r="B2" s="28" t="s">
        <v>237</v>
      </c>
    </row>
    <row r="3" spans="1:2" x14ac:dyDescent="0.3">
      <c r="A3" s="29" t="s">
        <v>90</v>
      </c>
      <c r="B3" s="38">
        <v>0</v>
      </c>
    </row>
    <row r="4" spans="1:2" x14ac:dyDescent="0.3">
      <c r="A4" s="57"/>
      <c r="B4" s="58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3"/>
  <sheetViews>
    <sheetView workbookViewId="0">
      <selection activeCell="A3" sqref="A3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193</v>
      </c>
    </row>
    <row r="2" spans="1:2" x14ac:dyDescent="0.3">
      <c r="A2" s="7" t="s">
        <v>246</v>
      </c>
      <c r="B2" s="28" t="s">
        <v>237</v>
      </c>
    </row>
    <row r="3" spans="1:2" x14ac:dyDescent="0.3">
      <c r="A3" s="29" t="s">
        <v>95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3"/>
  <sheetViews>
    <sheetView workbookViewId="0">
      <selection activeCell="K8" sqref="K8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195</v>
      </c>
    </row>
    <row r="2" spans="1:2" x14ac:dyDescent="0.3">
      <c r="A2" s="7" t="s">
        <v>245</v>
      </c>
      <c r="B2" s="28" t="s">
        <v>237</v>
      </c>
    </row>
    <row r="3" spans="1:2" x14ac:dyDescent="0.3">
      <c r="A3" s="29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3"/>
  <sheetViews>
    <sheetView workbookViewId="0">
      <selection activeCell="A3" sqref="A3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230</v>
      </c>
    </row>
    <row r="2" spans="1:2" x14ac:dyDescent="0.3">
      <c r="A2" s="7" t="s">
        <v>247</v>
      </c>
      <c r="B2" s="28" t="s">
        <v>237</v>
      </c>
    </row>
    <row r="3" spans="1:2" ht="16.2" thickBot="1" x14ac:dyDescent="0.35">
      <c r="A3" s="30" t="s">
        <v>229</v>
      </c>
      <c r="B3" s="40">
        <v>250000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197</v>
      </c>
    </row>
    <row r="2" spans="1:2" s="9" customFormat="1" x14ac:dyDescent="0.3">
      <c r="A2" s="7" t="s">
        <v>242</v>
      </c>
      <c r="B2" s="28" t="s">
        <v>237</v>
      </c>
    </row>
    <row r="3" spans="1:2" s="9" customFormat="1" x14ac:dyDescent="0.3">
      <c r="A3" s="29" t="s">
        <v>82</v>
      </c>
      <c r="B3" s="32">
        <v>1</v>
      </c>
    </row>
    <row r="4" spans="1:2" ht="16.2" thickBot="1" x14ac:dyDescent="0.35">
      <c r="A4" s="30" t="s">
        <v>143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B7"/>
  <sheetViews>
    <sheetView workbookViewId="0">
      <selection activeCell="C1" sqref="C1:C1048576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232</v>
      </c>
    </row>
    <row r="2" spans="1:2" s="9" customFormat="1" x14ac:dyDescent="0.3">
      <c r="A2" s="7" t="s">
        <v>239</v>
      </c>
      <c r="B2" s="8" t="s">
        <v>95</v>
      </c>
    </row>
    <row r="3" spans="1:2" s="9" customFormat="1" x14ac:dyDescent="0.3">
      <c r="A3" s="29" t="s">
        <v>136</v>
      </c>
      <c r="B3" s="37">
        <v>20</v>
      </c>
    </row>
    <row r="4" spans="1:2" s="9" customFormat="1" x14ac:dyDescent="0.3">
      <c r="A4" s="29" t="s">
        <v>51</v>
      </c>
      <c r="B4" s="37">
        <v>20</v>
      </c>
    </row>
    <row r="5" spans="1:2" s="9" customFormat="1" x14ac:dyDescent="0.3">
      <c r="A5" s="29" t="s">
        <v>133</v>
      </c>
      <c r="B5" s="37">
        <v>20</v>
      </c>
    </row>
    <row r="6" spans="1:2" s="9" customFormat="1" x14ac:dyDescent="0.3">
      <c r="A6" s="29" t="s">
        <v>134</v>
      </c>
      <c r="B6" s="37">
        <v>20</v>
      </c>
    </row>
    <row r="7" spans="1:2" ht="16.2" thickBot="1" x14ac:dyDescent="0.35">
      <c r="A7" s="30" t="s">
        <v>135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21875" defaultRowHeight="15.6" x14ac:dyDescent="0.3"/>
  <cols>
    <col min="1" max="3" width="9.21875" style="1"/>
    <col min="4" max="4" width="4.44140625" style="1" customWidth="1"/>
    <col min="5" max="14" width="9.21875" style="1"/>
    <col min="15" max="15" width="12.109375" style="1" customWidth="1"/>
    <col min="16" max="16" width="12.21875" style="1" customWidth="1"/>
    <col min="17" max="17" width="4.5546875" style="1" customWidth="1"/>
    <col min="18" max="16384" width="9.21875" style="1"/>
  </cols>
  <sheetData>
    <row r="1" spans="1:18" x14ac:dyDescent="0.3">
      <c r="A1" s="1" t="s">
        <v>2</v>
      </c>
    </row>
    <row r="2" spans="1:18" x14ac:dyDescent="0.3">
      <c r="A2" s="5" t="s">
        <v>136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133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134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135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B3"/>
  <sheetViews>
    <sheetView workbookViewId="0">
      <selection activeCell="P25" sqref="P25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233</v>
      </c>
    </row>
    <row r="2" spans="1:2" s="9" customFormat="1" x14ac:dyDescent="0.3">
      <c r="A2" s="7" t="s">
        <v>241</v>
      </c>
      <c r="B2" s="8" t="s">
        <v>92</v>
      </c>
    </row>
    <row r="3" spans="1:2" ht="16.2" thickBot="1" x14ac:dyDescent="0.35">
      <c r="A3" s="30" t="s">
        <v>81</v>
      </c>
      <c r="B3" s="50">
        <v>2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B15"/>
  <sheetViews>
    <sheetView workbookViewId="0">
      <selection activeCell="B2" sqref="B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234</v>
      </c>
    </row>
    <row r="2" spans="1:2" s="9" customFormat="1" x14ac:dyDescent="0.3">
      <c r="A2" s="7" t="s">
        <v>242</v>
      </c>
      <c r="B2" s="28" t="s">
        <v>229</v>
      </c>
    </row>
    <row r="3" spans="1:2" s="9" customFormat="1" x14ac:dyDescent="0.3">
      <c r="A3" s="29" t="s">
        <v>82</v>
      </c>
      <c r="B3" s="38">
        <v>10</v>
      </c>
    </row>
    <row r="4" spans="1:2" ht="16.2" thickBot="1" x14ac:dyDescent="0.35">
      <c r="A4" s="30" t="s">
        <v>143</v>
      </c>
      <c r="B4" s="40">
        <v>10</v>
      </c>
    </row>
    <row r="7" spans="1:2" x14ac:dyDescent="0.3">
      <c r="B7" s="2"/>
    </row>
    <row r="8" spans="1:2" x14ac:dyDescent="0.3">
      <c r="B8" s="2"/>
    </row>
    <row r="9" spans="1:2" x14ac:dyDescent="0.3">
      <c r="B9" s="2"/>
    </row>
    <row r="10" spans="1:2" x14ac:dyDescent="0.3">
      <c r="B10" s="2"/>
    </row>
    <row r="11" spans="1:2" x14ac:dyDescent="0.3">
      <c r="B11" s="2"/>
    </row>
    <row r="12" spans="1:2" x14ac:dyDescent="0.3">
      <c r="B12" s="2"/>
    </row>
    <row r="13" spans="1:2" x14ac:dyDescent="0.3">
      <c r="B13" s="2"/>
    </row>
    <row r="14" spans="1:2" x14ac:dyDescent="0.3">
      <c r="B14" s="2"/>
    </row>
    <row r="15" spans="1:2" x14ac:dyDescent="0.3">
      <c r="B15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C3"/>
  <sheetViews>
    <sheetView workbookViewId="0">
      <selection activeCell="G6" sqref="G6"/>
    </sheetView>
  </sheetViews>
  <sheetFormatPr defaultRowHeight="14.4" x14ac:dyDescent="0.3"/>
  <sheetData>
    <row r="1" spans="1:3" ht="16.2" thickBot="1" x14ac:dyDescent="0.35">
      <c r="A1" s="1" t="s">
        <v>231</v>
      </c>
      <c r="B1" s="1"/>
      <c r="C1" s="1"/>
    </row>
    <row r="2" spans="1:3" ht="15.6" x14ac:dyDescent="0.3">
      <c r="A2" s="7" t="s">
        <v>251</v>
      </c>
      <c r="B2" s="28" t="s">
        <v>252</v>
      </c>
    </row>
    <row r="3" spans="1:3" ht="16.2" thickBot="1" x14ac:dyDescent="0.35">
      <c r="A3" s="30" t="s">
        <v>255</v>
      </c>
      <c r="B3" s="40">
        <v>120000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C1F8-A751-4C25-8134-E01587FF203F}">
  <dimension ref="A1:AP61"/>
  <sheetViews>
    <sheetView tabSelected="1" zoomScale="85" zoomScaleNormal="85" workbookViewId="0">
      <selection activeCell="E13" sqref="E13"/>
    </sheetView>
  </sheetViews>
  <sheetFormatPr defaultRowHeight="14.4" x14ac:dyDescent="0.3"/>
  <sheetData>
    <row r="1" spans="1:42" ht="16.2" thickBot="1" x14ac:dyDescent="0.35">
      <c r="A1" s="1" t="s">
        <v>249</v>
      </c>
      <c r="B1" s="1"/>
      <c r="C1" s="1"/>
    </row>
    <row r="2" spans="1:42" ht="15.6" x14ac:dyDescent="0.3">
      <c r="A2" s="7" t="s">
        <v>235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  <c r="AE2" s="8" t="s">
        <v>136</v>
      </c>
      <c r="AF2" s="8" t="s">
        <v>51</v>
      </c>
      <c r="AG2" s="8" t="s">
        <v>133</v>
      </c>
      <c r="AH2" s="8" t="s">
        <v>134</v>
      </c>
      <c r="AI2" s="28" t="s">
        <v>135</v>
      </c>
      <c r="AJ2" s="8" t="s">
        <v>82</v>
      </c>
      <c r="AK2" s="28" t="s">
        <v>143</v>
      </c>
      <c r="AL2" s="28" t="s">
        <v>81</v>
      </c>
      <c r="AM2" s="8" t="s">
        <v>5</v>
      </c>
      <c r="AN2" s="8" t="s">
        <v>130</v>
      </c>
      <c r="AO2" s="8" t="s">
        <v>131</v>
      </c>
      <c r="AP2" s="28" t="s">
        <v>132</v>
      </c>
    </row>
    <row r="3" spans="1:42" ht="15.6" x14ac:dyDescent="0.3">
      <c r="A3" s="29" t="s">
        <v>125</v>
      </c>
      <c r="B3" s="46">
        <v>142.6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32"/>
      <c r="AE3" s="46"/>
      <c r="AF3" s="46"/>
      <c r="AG3" s="46"/>
      <c r="AH3" s="46"/>
      <c r="AI3" s="32"/>
      <c r="AJ3" s="46"/>
      <c r="AK3" s="32"/>
      <c r="AL3" s="32"/>
      <c r="AM3" s="46"/>
      <c r="AN3" s="46"/>
      <c r="AO3" s="46"/>
      <c r="AP3" s="32"/>
    </row>
    <row r="4" spans="1:42" ht="15.6" x14ac:dyDescent="0.3">
      <c r="A4" s="29" t="s">
        <v>3</v>
      </c>
      <c r="B4" s="46"/>
      <c r="C4" s="46"/>
      <c r="D4" s="46"/>
      <c r="E4" s="46"/>
      <c r="F4" s="46">
        <v>168.47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32"/>
      <c r="AE4" s="46"/>
      <c r="AF4" s="46"/>
      <c r="AG4" s="46"/>
      <c r="AH4" s="46"/>
      <c r="AI4" s="32"/>
      <c r="AJ4" s="46"/>
      <c r="AK4" s="32"/>
      <c r="AL4" s="32"/>
      <c r="AM4" s="46"/>
      <c r="AN4" s="46"/>
      <c r="AO4" s="46"/>
      <c r="AP4" s="32"/>
    </row>
    <row r="5" spans="1:42" ht="15.6" x14ac:dyDescent="0.3">
      <c r="A5" s="29" t="s">
        <v>4</v>
      </c>
      <c r="B5" s="46"/>
      <c r="C5" s="46"/>
      <c r="D5" s="46"/>
      <c r="E5" s="46"/>
      <c r="F5" s="46"/>
      <c r="G5" s="46">
        <v>125.63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32"/>
      <c r="AE5" s="46"/>
      <c r="AF5" s="46"/>
      <c r="AG5" s="46"/>
      <c r="AH5" s="46"/>
      <c r="AI5" s="32"/>
      <c r="AJ5" s="46"/>
      <c r="AK5" s="32"/>
      <c r="AL5" s="32"/>
      <c r="AM5" s="46"/>
      <c r="AN5" s="46"/>
      <c r="AO5" s="46"/>
      <c r="AP5" s="32"/>
    </row>
    <row r="6" spans="1:42" ht="15.6" x14ac:dyDescent="0.3">
      <c r="A6" s="29" t="s">
        <v>117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>
        <v>250.74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32"/>
      <c r="AE6" s="46"/>
      <c r="AF6" s="46"/>
      <c r="AG6" s="46"/>
      <c r="AH6" s="46"/>
      <c r="AI6" s="32"/>
      <c r="AJ6" s="46"/>
      <c r="AK6" s="32"/>
      <c r="AL6" s="32"/>
      <c r="AM6" s="46"/>
      <c r="AN6" s="46"/>
      <c r="AO6" s="46"/>
      <c r="AP6" s="32"/>
    </row>
    <row r="7" spans="1:42" ht="15.6" x14ac:dyDescent="0.3">
      <c r="A7" s="29" t="s">
        <v>118</v>
      </c>
      <c r="B7" s="46"/>
      <c r="C7" s="46"/>
      <c r="D7" s="46"/>
      <c r="E7" s="46"/>
      <c r="F7" s="46"/>
      <c r="G7" s="46"/>
      <c r="H7" s="46"/>
      <c r="I7" s="46"/>
      <c r="J7" s="46"/>
      <c r="K7" s="46">
        <v>591.84867367820755</v>
      </c>
      <c r="L7" s="46"/>
      <c r="M7" s="46">
        <v>148.71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2"/>
      <c r="AE7" s="46"/>
      <c r="AF7" s="46"/>
      <c r="AG7" s="46"/>
      <c r="AH7" s="46"/>
      <c r="AI7" s="32"/>
      <c r="AJ7" s="46"/>
      <c r="AK7" s="32"/>
      <c r="AL7" s="32"/>
      <c r="AM7" s="46"/>
      <c r="AN7" s="46"/>
      <c r="AO7" s="46"/>
      <c r="AP7" s="32"/>
    </row>
    <row r="8" spans="1:42" ht="15.6" x14ac:dyDescent="0.3">
      <c r="A8" s="29" t="s">
        <v>119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>
        <v>247.58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32"/>
      <c r="AE8" s="46"/>
      <c r="AF8" s="46"/>
      <c r="AG8" s="46"/>
      <c r="AH8" s="46"/>
      <c r="AI8" s="32"/>
      <c r="AJ8" s="46"/>
      <c r="AK8" s="32"/>
      <c r="AL8" s="32"/>
      <c r="AM8" s="46"/>
      <c r="AN8" s="46"/>
      <c r="AO8" s="46"/>
      <c r="AP8" s="32"/>
    </row>
    <row r="9" spans="1:42" ht="15.6" x14ac:dyDescent="0.3">
      <c r="A9" s="29" t="s">
        <v>120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>
        <v>307.22259990726229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32"/>
      <c r="AE9" s="46"/>
      <c r="AF9" s="46"/>
      <c r="AG9" s="46"/>
      <c r="AH9" s="46"/>
      <c r="AI9" s="32"/>
      <c r="AJ9" s="46"/>
      <c r="AK9" s="32"/>
      <c r="AL9" s="32"/>
      <c r="AM9" s="46"/>
      <c r="AN9" s="46"/>
      <c r="AO9" s="46"/>
      <c r="AP9" s="32"/>
    </row>
    <row r="10" spans="1:42" ht="15.6" x14ac:dyDescent="0.3">
      <c r="A10" s="29" t="s">
        <v>121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>
        <v>99.52</v>
      </c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32"/>
      <c r="AE10" s="46"/>
      <c r="AF10" s="46"/>
      <c r="AG10" s="46"/>
      <c r="AH10" s="46"/>
      <c r="AI10" s="32"/>
      <c r="AJ10" s="46"/>
      <c r="AK10" s="32"/>
      <c r="AL10" s="32"/>
      <c r="AM10" s="46"/>
      <c r="AN10" s="46"/>
      <c r="AO10" s="46"/>
      <c r="AP10" s="32"/>
    </row>
    <row r="11" spans="1:42" ht="15.6" x14ac:dyDescent="0.3">
      <c r="A11" s="29" t="s">
        <v>122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>
        <v>242.47</v>
      </c>
      <c r="W11" s="46"/>
      <c r="X11" s="46"/>
      <c r="Y11" s="46"/>
      <c r="Z11" s="46"/>
      <c r="AA11" s="46"/>
      <c r="AB11" s="46"/>
      <c r="AC11" s="46"/>
      <c r="AD11" s="32"/>
      <c r="AE11" s="46"/>
      <c r="AF11" s="46"/>
      <c r="AG11" s="46"/>
      <c r="AH11" s="46"/>
      <c r="AI11" s="32"/>
      <c r="AJ11" s="46"/>
      <c r="AK11" s="32"/>
      <c r="AL11" s="32"/>
      <c r="AM11" s="46"/>
      <c r="AN11" s="46"/>
      <c r="AO11" s="46"/>
      <c r="AP11" s="32"/>
    </row>
    <row r="12" spans="1:42" ht="15.6" x14ac:dyDescent="0.3">
      <c r="A12" s="29" t="s">
        <v>123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>
        <v>240.37</v>
      </c>
      <c r="U12" s="46"/>
      <c r="V12" s="46"/>
      <c r="W12" s="46"/>
      <c r="X12" s="46"/>
      <c r="Y12" s="46"/>
      <c r="Z12" s="46"/>
      <c r="AA12" s="46"/>
      <c r="AB12" s="46"/>
      <c r="AC12" s="46"/>
      <c r="AD12" s="32"/>
      <c r="AE12" s="46"/>
      <c r="AF12" s="46"/>
      <c r="AG12" s="46"/>
      <c r="AH12" s="46"/>
      <c r="AI12" s="32"/>
      <c r="AJ12" s="46"/>
      <c r="AK12" s="32"/>
      <c r="AL12" s="32"/>
      <c r="AM12" s="46"/>
      <c r="AN12" s="46"/>
      <c r="AO12" s="46"/>
      <c r="AP12" s="32"/>
    </row>
    <row r="13" spans="1:42" ht="15.6" x14ac:dyDescent="0.3">
      <c r="A13" s="29" t="s">
        <v>124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>
        <f>189.97+193</f>
        <v>382.97</v>
      </c>
      <c r="AA13" s="46"/>
      <c r="AB13" s="46"/>
      <c r="AC13" s="46"/>
      <c r="AD13" s="32"/>
      <c r="AE13" s="46"/>
      <c r="AF13" s="46"/>
      <c r="AG13" s="46"/>
      <c r="AH13" s="46"/>
      <c r="AI13" s="32"/>
      <c r="AJ13" s="46"/>
      <c r="AK13" s="32"/>
      <c r="AL13" s="32"/>
      <c r="AM13" s="46"/>
      <c r="AN13" s="46"/>
      <c r="AO13" s="46"/>
      <c r="AP13" s="32"/>
    </row>
    <row r="14" spans="1:42" ht="15.6" x14ac:dyDescent="0.3">
      <c r="A14" s="29" t="s">
        <v>126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>
        <v>85.05</v>
      </c>
      <c r="AC14" s="46"/>
      <c r="AD14" s="32"/>
      <c r="AE14" s="46"/>
      <c r="AF14" s="46"/>
      <c r="AG14" s="46"/>
      <c r="AH14" s="46"/>
      <c r="AI14" s="32"/>
      <c r="AJ14" s="46"/>
      <c r="AK14" s="32"/>
      <c r="AL14" s="32"/>
      <c r="AM14" s="46"/>
      <c r="AN14" s="46"/>
      <c r="AO14" s="46"/>
      <c r="AP14" s="32"/>
    </row>
    <row r="15" spans="1:42" ht="15.6" x14ac:dyDescent="0.3">
      <c r="A15" s="29" t="s">
        <v>127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>
        <v>89.53</v>
      </c>
      <c r="AC15" s="46"/>
      <c r="AD15" s="32"/>
      <c r="AE15" s="46"/>
      <c r="AF15" s="46"/>
      <c r="AG15" s="46"/>
      <c r="AH15" s="46"/>
      <c r="AI15" s="32"/>
      <c r="AJ15" s="46"/>
      <c r="AK15" s="32"/>
      <c r="AL15" s="32"/>
      <c r="AM15" s="46"/>
      <c r="AN15" s="46"/>
      <c r="AO15" s="46"/>
      <c r="AP15" s="32"/>
    </row>
    <row r="16" spans="1:42" ht="15.6" x14ac:dyDescent="0.3">
      <c r="A16" s="29" t="s">
        <v>128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>
        <v>124.25</v>
      </c>
      <c r="AC16" s="46"/>
      <c r="AD16" s="32"/>
      <c r="AE16" s="46"/>
      <c r="AF16" s="46"/>
      <c r="AG16" s="46"/>
      <c r="AH16" s="46"/>
      <c r="AI16" s="32"/>
      <c r="AJ16" s="46"/>
      <c r="AK16" s="32"/>
      <c r="AL16" s="32"/>
      <c r="AM16" s="46"/>
      <c r="AN16" s="46"/>
      <c r="AO16" s="46"/>
      <c r="AP16" s="32"/>
    </row>
    <row r="17" spans="1:42" ht="16.2" thickBot="1" x14ac:dyDescent="0.35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f>87.28+155.21</f>
        <v>242.49</v>
      </c>
      <c r="Z17" s="11"/>
      <c r="AA17" s="11"/>
      <c r="AB17" s="11"/>
      <c r="AC17" s="11"/>
      <c r="AD17" s="12"/>
      <c r="AE17" s="11"/>
      <c r="AF17" s="11"/>
      <c r="AG17" s="11"/>
      <c r="AH17" s="11"/>
      <c r="AI17" s="12"/>
      <c r="AJ17" s="11"/>
      <c r="AK17" s="12"/>
      <c r="AL17" s="12"/>
      <c r="AM17" s="11"/>
      <c r="AN17" s="11"/>
      <c r="AO17" s="11"/>
      <c r="AP17" s="12"/>
    </row>
    <row r="18" spans="1:42" ht="15.6" x14ac:dyDescent="0.3">
      <c r="A18" s="29" t="s">
        <v>5</v>
      </c>
      <c r="B18" s="46"/>
      <c r="C18" s="46"/>
      <c r="D18" s="46">
        <v>112.1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47"/>
      <c r="AB18" s="47"/>
      <c r="AC18" s="47"/>
      <c r="AD18" s="35"/>
      <c r="AE18" s="47"/>
      <c r="AF18" s="47"/>
      <c r="AG18" s="47"/>
      <c r="AH18" s="47"/>
      <c r="AI18" s="35"/>
      <c r="AJ18" s="46">
        <f>539.69*1.3</f>
        <v>701.59700000000009</v>
      </c>
      <c r="AK18" s="32"/>
      <c r="AL18" s="35"/>
      <c r="AM18" s="47"/>
      <c r="AN18" s="47"/>
      <c r="AO18" s="47"/>
      <c r="AP18" s="35"/>
    </row>
    <row r="19" spans="1:42" ht="15.6" x14ac:dyDescent="0.3">
      <c r="A19" s="29" t="s">
        <v>130</v>
      </c>
      <c r="B19" s="46"/>
      <c r="C19" s="46"/>
      <c r="D19" s="46"/>
      <c r="E19" s="46"/>
      <c r="F19" s="46"/>
      <c r="G19" s="46"/>
      <c r="H19" s="46"/>
      <c r="I19" s="46"/>
      <c r="J19" s="46"/>
      <c r="K19" s="46">
        <f>126.62+86.31</f>
        <v>212.93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47"/>
      <c r="AB19" s="47"/>
      <c r="AC19" s="47"/>
      <c r="AD19" s="35"/>
      <c r="AE19" s="47"/>
      <c r="AF19" s="47"/>
      <c r="AG19" s="47"/>
      <c r="AH19" s="47"/>
      <c r="AI19" s="35"/>
      <c r="AJ19" s="46">
        <f>475.17*1.3</f>
        <v>617.721</v>
      </c>
      <c r="AK19" s="32"/>
      <c r="AL19" s="35"/>
      <c r="AM19" s="47"/>
      <c r="AN19" s="47"/>
      <c r="AO19" s="47"/>
      <c r="AP19" s="35"/>
    </row>
    <row r="20" spans="1:42" ht="15.6" x14ac:dyDescent="0.3">
      <c r="A20" s="29" t="s">
        <v>131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>
        <v>206.97</v>
      </c>
      <c r="S20" s="46"/>
      <c r="T20" s="46"/>
      <c r="U20" s="46"/>
      <c r="V20" s="46"/>
      <c r="W20" s="46"/>
      <c r="X20" s="46"/>
      <c r="Y20" s="46"/>
      <c r="Z20" s="47"/>
      <c r="AA20" s="47"/>
      <c r="AB20" s="47"/>
      <c r="AC20" s="47"/>
      <c r="AD20" s="35"/>
      <c r="AE20" s="47"/>
      <c r="AF20" s="47"/>
      <c r="AG20" s="47"/>
      <c r="AH20" s="47"/>
      <c r="AI20" s="35"/>
      <c r="AJ20" s="46"/>
      <c r="AK20" s="32">
        <f>722.29*1.3</f>
        <v>938.97699999999998</v>
      </c>
      <c r="AL20" s="35"/>
      <c r="AM20" s="47"/>
      <c r="AN20" s="47"/>
      <c r="AO20" s="47"/>
      <c r="AP20" s="35"/>
    </row>
    <row r="21" spans="1:42" ht="16.2" thickBot="1" x14ac:dyDescent="0.35">
      <c r="A21" s="30" t="s">
        <v>132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v>220.95</v>
      </c>
      <c r="Y21" s="11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11"/>
      <c r="AK21" s="12">
        <f>715.07*1.3</f>
        <v>929.59100000000012</v>
      </c>
      <c r="AL21" s="36"/>
      <c r="AM21" s="34"/>
      <c r="AN21" s="34"/>
      <c r="AO21" s="34"/>
      <c r="AP21" s="36"/>
    </row>
    <row r="22" spans="1:42" ht="15.6" x14ac:dyDescent="0.3">
      <c r="A22" s="29" t="s">
        <v>145</v>
      </c>
      <c r="B22" s="56"/>
      <c r="C22" s="56">
        <v>407.52409775985359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32"/>
      <c r="AE22" s="56">
        <f>290.82+126.35</f>
        <v>417.16999999999996</v>
      </c>
      <c r="AF22" s="46"/>
      <c r="AG22" s="46"/>
      <c r="AH22" s="46"/>
      <c r="AI22" s="32"/>
      <c r="AJ22" s="46"/>
      <c r="AK22" s="32"/>
      <c r="AL22" s="32"/>
      <c r="AM22" s="46"/>
      <c r="AN22" s="46"/>
      <c r="AO22" s="46"/>
      <c r="AP22" s="32"/>
    </row>
    <row r="23" spans="1:42" ht="15.6" x14ac:dyDescent="0.3">
      <c r="A23" s="29" t="s">
        <v>83</v>
      </c>
      <c r="B23" s="56">
        <v>407.52409775985359</v>
      </c>
      <c r="C23" s="56"/>
      <c r="D23" s="46">
        <v>82.97</v>
      </c>
      <c r="E23" s="46"/>
      <c r="F23" s="46">
        <v>181.42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32"/>
      <c r="AE23" s="46"/>
      <c r="AF23" s="46"/>
      <c r="AG23" s="46"/>
      <c r="AH23" s="46"/>
      <c r="AI23" s="32"/>
      <c r="AJ23" s="46"/>
      <c r="AK23" s="32"/>
      <c r="AL23" s="32"/>
      <c r="AM23" s="46"/>
      <c r="AN23" s="46"/>
      <c r="AO23" s="46"/>
      <c r="AP23" s="32"/>
    </row>
    <row r="24" spans="1:42" ht="15.6" x14ac:dyDescent="0.3">
      <c r="A24" s="29" t="s">
        <v>84</v>
      </c>
      <c r="B24" s="46"/>
      <c r="C24" s="46">
        <v>82.97</v>
      </c>
      <c r="D24" s="46"/>
      <c r="E24" s="46">
        <v>83.13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32"/>
      <c r="AE24" s="46"/>
      <c r="AF24" s="46"/>
      <c r="AG24" s="46"/>
      <c r="AH24" s="46"/>
      <c r="AI24" s="32"/>
      <c r="AJ24" s="46"/>
      <c r="AK24" s="32"/>
      <c r="AL24" s="32"/>
      <c r="AM24" s="46">
        <v>112.1</v>
      </c>
      <c r="AN24" s="46"/>
      <c r="AO24" s="46"/>
      <c r="AP24" s="32"/>
    </row>
    <row r="25" spans="1:42" ht="15.6" x14ac:dyDescent="0.3">
      <c r="A25" s="29" t="s">
        <v>85</v>
      </c>
      <c r="B25" s="46"/>
      <c r="C25" s="46"/>
      <c r="D25" s="46">
        <v>83.13</v>
      </c>
      <c r="E25" s="46"/>
      <c r="F25" s="46"/>
      <c r="G25" s="46">
        <v>125.33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32"/>
      <c r="AE25" s="46"/>
      <c r="AF25" s="46">
        <v>131.63</v>
      </c>
      <c r="AG25" s="46"/>
      <c r="AH25" s="46"/>
      <c r="AI25" s="32"/>
      <c r="AJ25" s="46"/>
      <c r="AK25" s="32"/>
      <c r="AL25" s="32"/>
      <c r="AM25" s="46"/>
      <c r="AN25" s="46"/>
      <c r="AO25" s="46"/>
      <c r="AP25" s="32"/>
    </row>
    <row r="26" spans="1:42" ht="15.6" x14ac:dyDescent="0.3">
      <c r="A26" s="29" t="s">
        <v>86</v>
      </c>
      <c r="B26" s="46"/>
      <c r="C26" s="56">
        <v>181.42</v>
      </c>
      <c r="D26" s="46"/>
      <c r="E26" s="46"/>
      <c r="F26" s="46"/>
      <c r="G26" s="46"/>
      <c r="H26" s="46"/>
      <c r="I26" s="46">
        <v>144.31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32"/>
      <c r="AE26" s="46"/>
      <c r="AF26" s="46"/>
      <c r="AG26" s="46"/>
      <c r="AH26" s="46"/>
      <c r="AI26" s="32"/>
      <c r="AJ26" s="46"/>
      <c r="AK26" s="32"/>
      <c r="AL26" s="32"/>
      <c r="AM26" s="46"/>
      <c r="AN26" s="46"/>
      <c r="AO26" s="46"/>
      <c r="AP26" s="32"/>
    </row>
    <row r="27" spans="1:42" ht="15.6" x14ac:dyDescent="0.3">
      <c r="A27" s="29" t="s">
        <v>87</v>
      </c>
      <c r="B27" s="46"/>
      <c r="C27" s="46"/>
      <c r="D27" s="46"/>
      <c r="E27" s="46">
        <v>125.33</v>
      </c>
      <c r="F27" s="46"/>
      <c r="G27" s="46"/>
      <c r="H27" s="46">
        <v>115.3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32"/>
      <c r="AE27" s="46"/>
      <c r="AF27" s="46"/>
      <c r="AG27" s="46"/>
      <c r="AH27" s="46"/>
      <c r="AI27" s="32"/>
      <c r="AJ27" s="46"/>
      <c r="AK27" s="32"/>
      <c r="AL27" s="32"/>
      <c r="AM27" s="46"/>
      <c r="AN27" s="46"/>
      <c r="AO27" s="46"/>
      <c r="AP27" s="32"/>
    </row>
    <row r="28" spans="1:42" ht="15.6" x14ac:dyDescent="0.3">
      <c r="A28" s="29" t="s">
        <v>88</v>
      </c>
      <c r="B28" s="46"/>
      <c r="C28" s="46"/>
      <c r="D28" s="46"/>
      <c r="E28" s="46"/>
      <c r="F28" s="46"/>
      <c r="G28" s="46">
        <v>115.3</v>
      </c>
      <c r="H28" s="46"/>
      <c r="I28" s="46">
        <v>60.78</v>
      </c>
      <c r="J28" s="46">
        <f>36.17+208.32</f>
        <v>244.49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32"/>
      <c r="AE28" s="46"/>
      <c r="AF28" s="46"/>
      <c r="AG28" s="46"/>
      <c r="AH28" s="46"/>
      <c r="AI28" s="32"/>
      <c r="AJ28" s="46"/>
      <c r="AK28" s="32"/>
      <c r="AL28" s="32"/>
      <c r="AM28" s="46"/>
      <c r="AN28" s="46"/>
      <c r="AO28" s="46"/>
      <c r="AP28" s="32"/>
    </row>
    <row r="29" spans="1:42" ht="15.6" x14ac:dyDescent="0.3">
      <c r="A29" s="29" t="s">
        <v>89</v>
      </c>
      <c r="B29" s="46"/>
      <c r="C29" s="46"/>
      <c r="D29" s="46"/>
      <c r="E29" s="46"/>
      <c r="F29" s="46">
        <v>144.31</v>
      </c>
      <c r="G29" s="46"/>
      <c r="H29" s="46">
        <v>60.78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32"/>
      <c r="AE29" s="46"/>
      <c r="AF29" s="46"/>
      <c r="AG29" s="46"/>
      <c r="AH29" s="46"/>
      <c r="AI29" s="32"/>
      <c r="AJ29" s="46">
        <v>175.99</v>
      </c>
      <c r="AK29" s="32"/>
      <c r="AL29" s="32"/>
      <c r="AM29" s="46"/>
      <c r="AN29" s="46"/>
      <c r="AO29" s="46"/>
      <c r="AP29" s="32"/>
    </row>
    <row r="30" spans="1:42" ht="15.6" x14ac:dyDescent="0.3">
      <c r="A30" s="29" t="s">
        <v>146</v>
      </c>
      <c r="B30" s="46"/>
      <c r="C30" s="46"/>
      <c r="D30" s="46"/>
      <c r="E30" s="46"/>
      <c r="F30" s="46"/>
      <c r="G30" s="46"/>
      <c r="H30" s="46">
        <f>36.17+208.32</f>
        <v>244.49</v>
      </c>
      <c r="I30" s="46"/>
      <c r="J30" s="46"/>
      <c r="K30" s="46">
        <v>99.38</v>
      </c>
      <c r="L30" s="46">
        <v>388.51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32"/>
      <c r="AE30" s="46"/>
      <c r="AF30" s="46"/>
      <c r="AG30" s="46"/>
      <c r="AH30" s="46"/>
      <c r="AI30" s="32"/>
      <c r="AJ30" s="46"/>
      <c r="AK30" s="32"/>
      <c r="AL30" s="32"/>
      <c r="AM30" s="46"/>
      <c r="AN30" s="46"/>
      <c r="AO30" s="46"/>
      <c r="AP30" s="32"/>
    </row>
    <row r="31" spans="1:42" ht="15.6" x14ac:dyDescent="0.3">
      <c r="A31" s="29" t="s">
        <v>147</v>
      </c>
      <c r="B31" s="46"/>
      <c r="C31" s="46"/>
      <c r="D31" s="46"/>
      <c r="E31" s="46"/>
      <c r="F31" s="46"/>
      <c r="G31" s="46"/>
      <c r="H31" s="46"/>
      <c r="I31" s="46"/>
      <c r="J31" s="46">
        <v>99.38</v>
      </c>
      <c r="K31" s="46"/>
      <c r="L31" s="46"/>
      <c r="M31" s="46">
        <v>740.55867367820758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32"/>
      <c r="AE31" s="46"/>
      <c r="AF31" s="46"/>
      <c r="AG31" s="46"/>
      <c r="AH31" s="46"/>
      <c r="AI31" s="32"/>
      <c r="AJ31" s="46"/>
      <c r="AK31" s="32"/>
      <c r="AL31" s="32"/>
      <c r="AM31" s="46"/>
      <c r="AN31" s="46">
        <f>126.62+86.31</f>
        <v>212.93</v>
      </c>
      <c r="AO31" s="46"/>
      <c r="AP31" s="32"/>
    </row>
    <row r="32" spans="1:42" ht="15.6" x14ac:dyDescent="0.3">
      <c r="A32" s="29" t="s">
        <v>148</v>
      </c>
      <c r="B32" s="46"/>
      <c r="C32" s="46"/>
      <c r="D32" s="46"/>
      <c r="E32" s="46"/>
      <c r="F32" s="46"/>
      <c r="G32" s="46"/>
      <c r="H32" s="46"/>
      <c r="I32" s="46"/>
      <c r="J32" s="46">
        <v>388.51</v>
      </c>
      <c r="K32" s="46"/>
      <c r="L32" s="46"/>
      <c r="M32" s="46"/>
      <c r="N32" s="46">
        <v>264.3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32"/>
      <c r="AE32" s="46"/>
      <c r="AF32" s="46"/>
      <c r="AG32" s="46"/>
      <c r="AH32" s="46"/>
      <c r="AI32" s="32"/>
      <c r="AJ32" s="46"/>
      <c r="AK32" s="32"/>
      <c r="AL32" s="32"/>
      <c r="AM32" s="46"/>
      <c r="AN32" s="46"/>
      <c r="AO32" s="46"/>
      <c r="AP32" s="32"/>
    </row>
    <row r="33" spans="1:42" ht="15.6" x14ac:dyDescent="0.3">
      <c r="A33" s="29" t="s">
        <v>149</v>
      </c>
      <c r="B33" s="46"/>
      <c r="C33" s="46"/>
      <c r="D33" s="46"/>
      <c r="E33" s="46"/>
      <c r="F33" s="46"/>
      <c r="G33" s="46"/>
      <c r="H33" s="46"/>
      <c r="I33" s="46"/>
      <c r="J33" s="46"/>
      <c r="K33" s="46">
        <v>740.55867367820758</v>
      </c>
      <c r="L33" s="46"/>
      <c r="M33" s="46"/>
      <c r="N33" s="46"/>
      <c r="O33" s="46">
        <v>488.48606101876084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32"/>
      <c r="AE33" s="46"/>
      <c r="AF33" s="46"/>
      <c r="AG33" s="46"/>
      <c r="AH33" s="46"/>
      <c r="AI33" s="32"/>
      <c r="AJ33" s="46"/>
      <c r="AK33" s="32"/>
      <c r="AL33" s="32">
        <v>108.5</v>
      </c>
      <c r="AM33" s="46"/>
      <c r="AN33" s="46"/>
      <c r="AO33" s="46"/>
      <c r="AP33" s="32"/>
    </row>
    <row r="34" spans="1:42" ht="15.6" x14ac:dyDescent="0.3">
      <c r="A34" s="29" t="s">
        <v>150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>
        <v>264.3</v>
      </c>
      <c r="M34" s="46"/>
      <c r="N34" s="46"/>
      <c r="O34" s="46">
        <v>310.87656701677111</v>
      </c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32"/>
      <c r="AE34" s="46"/>
      <c r="AF34" s="46"/>
      <c r="AG34" s="46">
        <v>301.83999999999997</v>
      </c>
      <c r="AH34" s="46"/>
      <c r="AI34" s="32"/>
      <c r="AJ34" s="46"/>
      <c r="AK34" s="32"/>
      <c r="AL34" s="32"/>
      <c r="AM34" s="46"/>
      <c r="AN34" s="46"/>
      <c r="AO34" s="46"/>
      <c r="AP34" s="32"/>
    </row>
    <row r="35" spans="1:42" ht="15.6" x14ac:dyDescent="0.3">
      <c r="A35" s="29" t="s">
        <v>151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>
        <v>488.48606101876084</v>
      </c>
      <c r="N35" s="46">
        <v>310.87656701677111</v>
      </c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32">
        <v>139.59</v>
      </c>
      <c r="AE35" s="46"/>
      <c r="AF35" s="46"/>
      <c r="AG35" s="46"/>
      <c r="AH35" s="46"/>
      <c r="AI35" s="32"/>
      <c r="AJ35" s="46"/>
      <c r="AK35" s="32"/>
      <c r="AL35" s="32"/>
      <c r="AM35" s="46"/>
      <c r="AN35" s="46"/>
      <c r="AO35" s="46"/>
      <c r="AP35" s="32"/>
    </row>
    <row r="36" spans="1:42" ht="15.6" x14ac:dyDescent="0.3">
      <c r="A36" s="29" t="s">
        <v>152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>
        <v>135.54</v>
      </c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32">
        <v>71.44</v>
      </c>
      <c r="AE36" s="46"/>
      <c r="AF36" s="46"/>
      <c r="AG36" s="46"/>
      <c r="AH36" s="46"/>
      <c r="AI36" s="32"/>
      <c r="AJ36" s="46"/>
      <c r="AK36" s="32"/>
      <c r="AL36" s="32"/>
      <c r="AM36" s="46"/>
      <c r="AN36" s="46"/>
      <c r="AO36" s="46"/>
      <c r="AP36" s="32"/>
    </row>
    <row r="37" spans="1:42" ht="15.6" x14ac:dyDescent="0.3">
      <c r="A37" s="29" t="s">
        <v>153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>
        <v>135.54</v>
      </c>
      <c r="Q37" s="46"/>
      <c r="R37" s="46">
        <v>320.03367068383</v>
      </c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32"/>
      <c r="AE37" s="46"/>
      <c r="AF37" s="46"/>
      <c r="AG37" s="46"/>
      <c r="AH37" s="46"/>
      <c r="AI37" s="32"/>
      <c r="AJ37" s="46"/>
      <c r="AK37" s="32"/>
      <c r="AL37" s="32"/>
      <c r="AM37" s="46"/>
      <c r="AN37" s="46"/>
      <c r="AO37" s="46"/>
      <c r="AP37" s="32"/>
    </row>
    <row r="38" spans="1:42" ht="15.6" x14ac:dyDescent="0.3">
      <c r="A38" s="29" t="s">
        <v>154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>
        <v>320.03367068383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32"/>
      <c r="AE38" s="46"/>
      <c r="AF38" s="46"/>
      <c r="AG38" s="46"/>
      <c r="AH38" s="46">
        <v>648.59913942891035</v>
      </c>
      <c r="AI38" s="32"/>
      <c r="AJ38" s="46"/>
      <c r="AK38" s="32"/>
      <c r="AL38" s="32"/>
      <c r="AM38" s="46"/>
      <c r="AN38" s="46"/>
      <c r="AO38" s="46">
        <v>206.97</v>
      </c>
      <c r="AP38" s="32"/>
    </row>
    <row r="39" spans="1:42" ht="15.6" x14ac:dyDescent="0.3">
      <c r="A39" s="29" t="s">
        <v>155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>
        <v>90.69</v>
      </c>
      <c r="U39" s="46"/>
      <c r="V39" s="46"/>
      <c r="W39" s="46"/>
      <c r="X39" s="46"/>
      <c r="Y39" s="46"/>
      <c r="Z39" s="46"/>
      <c r="AA39" s="46"/>
      <c r="AB39" s="46"/>
      <c r="AC39" s="46"/>
      <c r="AD39" s="32"/>
      <c r="AE39" s="46"/>
      <c r="AF39" s="46"/>
      <c r="AG39" s="46"/>
      <c r="AH39" s="46">
        <v>341.9</v>
      </c>
      <c r="AI39" s="32"/>
      <c r="AJ39" s="46"/>
      <c r="AK39" s="32"/>
      <c r="AL39" s="32"/>
      <c r="AM39" s="46"/>
      <c r="AN39" s="46"/>
      <c r="AO39" s="46"/>
      <c r="AP39" s="32"/>
    </row>
    <row r="40" spans="1:42" ht="15.6" x14ac:dyDescent="0.3">
      <c r="A40" s="29" t="s">
        <v>156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>
        <v>90.69</v>
      </c>
      <c r="T40" s="46"/>
      <c r="U40" s="46"/>
      <c r="V40" s="46"/>
      <c r="W40" s="46">
        <f>130.58+419.2</f>
        <v>549.78</v>
      </c>
      <c r="X40" s="46"/>
      <c r="Y40" s="46"/>
      <c r="Z40" s="46"/>
      <c r="AA40" s="46"/>
      <c r="AB40" s="46"/>
      <c r="AC40" s="46"/>
      <c r="AD40" s="32"/>
      <c r="AE40" s="46"/>
      <c r="AF40" s="46"/>
      <c r="AG40" s="46"/>
      <c r="AH40" s="46"/>
      <c r="AI40" s="32"/>
      <c r="AJ40" s="46"/>
      <c r="AK40" s="32"/>
      <c r="AL40" s="32"/>
      <c r="AM40" s="46"/>
      <c r="AN40" s="46"/>
      <c r="AO40" s="46"/>
      <c r="AP40" s="32"/>
    </row>
    <row r="41" spans="1:42" ht="15.6" x14ac:dyDescent="0.3">
      <c r="A41" s="29" t="s">
        <v>157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>
        <v>74.349999999999994</v>
      </c>
      <c r="W41" s="46"/>
      <c r="X41" s="46"/>
      <c r="Y41" s="46"/>
      <c r="Z41" s="46"/>
      <c r="AA41" s="46"/>
      <c r="AB41" s="46"/>
      <c r="AC41" s="46"/>
      <c r="AD41" s="32">
        <v>95.47</v>
      </c>
      <c r="AE41" s="46"/>
      <c r="AF41" s="46"/>
      <c r="AG41" s="46"/>
      <c r="AH41" s="46"/>
      <c r="AI41" s="32"/>
      <c r="AJ41" s="46"/>
      <c r="AK41" s="32">
        <v>226.67</v>
      </c>
      <c r="AL41" s="32"/>
      <c r="AM41" s="46"/>
      <c r="AN41" s="46"/>
      <c r="AO41" s="46"/>
      <c r="AP41" s="32"/>
    </row>
    <row r="42" spans="1:42" ht="15.6" x14ac:dyDescent="0.3">
      <c r="A42" s="29" t="s">
        <v>158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>
        <v>74.349999999999994</v>
      </c>
      <c r="V42" s="46"/>
      <c r="W42" s="46">
        <v>73.900000000000006</v>
      </c>
      <c r="X42" s="46"/>
      <c r="Y42" s="46"/>
      <c r="Z42" s="46"/>
      <c r="AA42" s="46"/>
      <c r="AB42" s="46"/>
      <c r="AC42" s="46"/>
      <c r="AD42" s="32"/>
      <c r="AE42" s="46"/>
      <c r="AF42" s="46"/>
      <c r="AG42" s="46"/>
      <c r="AH42" s="46"/>
      <c r="AI42" s="32"/>
      <c r="AJ42" s="46"/>
      <c r="AK42" s="32"/>
      <c r="AL42" s="32"/>
      <c r="AM42" s="46"/>
      <c r="AN42" s="46"/>
      <c r="AO42" s="46"/>
      <c r="AP42" s="32"/>
    </row>
    <row r="43" spans="1:42" ht="15.6" x14ac:dyDescent="0.3">
      <c r="A43" s="29" t="s">
        <v>159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>
        <f>130.58+419.2</f>
        <v>549.78</v>
      </c>
      <c r="U43" s="46"/>
      <c r="V43" s="46">
        <v>73.900000000000006</v>
      </c>
      <c r="W43" s="46"/>
      <c r="X43" s="46">
        <f>203.54+84.1</f>
        <v>287.64</v>
      </c>
      <c r="Y43" s="46"/>
      <c r="Z43" s="46"/>
      <c r="AA43" s="46"/>
      <c r="AB43" s="46"/>
      <c r="AC43" s="46"/>
      <c r="AD43" s="32"/>
      <c r="AE43" s="46"/>
      <c r="AF43" s="46"/>
      <c r="AG43" s="46">
        <v>388.08</v>
      </c>
      <c r="AH43" s="46"/>
      <c r="AI43" s="32"/>
      <c r="AJ43" s="46"/>
      <c r="AK43" s="32"/>
      <c r="AL43" s="32"/>
      <c r="AM43" s="46"/>
      <c r="AN43" s="46"/>
      <c r="AO43" s="46"/>
      <c r="AP43" s="32"/>
    </row>
    <row r="44" spans="1:42" ht="15.6" x14ac:dyDescent="0.3">
      <c r="A44" s="29" t="s">
        <v>160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>
        <f>203.54+84.1</f>
        <v>287.64</v>
      </c>
      <c r="X44" s="46"/>
      <c r="Y44" s="46">
        <f>118.68+112.37+55.02</f>
        <v>286.07</v>
      </c>
      <c r="Z44" s="46"/>
      <c r="AA44" s="46"/>
      <c r="AB44" s="46"/>
      <c r="AC44" s="46"/>
      <c r="AD44" s="32"/>
      <c r="AE44" s="46"/>
      <c r="AF44" s="46"/>
      <c r="AG44" s="46"/>
      <c r="AH44" s="46"/>
      <c r="AI44" s="32"/>
      <c r="AJ44" s="46"/>
      <c r="AK44" s="32"/>
      <c r="AL44" s="32"/>
      <c r="AM44" s="46"/>
      <c r="AN44" s="46"/>
      <c r="AO44" s="46"/>
      <c r="AP44" s="32">
        <v>220.95</v>
      </c>
    </row>
    <row r="45" spans="1:42" ht="15.6" x14ac:dyDescent="0.3">
      <c r="A45" s="29" t="s">
        <v>161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>
        <f>118.68+112.37+55.02</f>
        <v>286.07</v>
      </c>
      <c r="Y45" s="46"/>
      <c r="Z45" s="46">
        <v>127.31</v>
      </c>
      <c r="AA45" s="46"/>
      <c r="AB45" s="46"/>
      <c r="AC45" s="46"/>
      <c r="AD45" s="32"/>
      <c r="AE45" s="46"/>
      <c r="AF45" s="46"/>
      <c r="AG45" s="46"/>
      <c r="AH45" s="46"/>
      <c r="AI45" s="32"/>
      <c r="AJ45" s="46"/>
      <c r="AK45" s="32"/>
      <c r="AL45" s="32"/>
      <c r="AM45" s="46"/>
      <c r="AN45" s="46"/>
      <c r="AO45" s="46"/>
      <c r="AP45" s="32"/>
    </row>
    <row r="46" spans="1:42" ht="15.6" x14ac:dyDescent="0.3">
      <c r="A46" s="29" t="s">
        <v>162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>
        <v>127.31</v>
      </c>
      <c r="Z46" s="46"/>
      <c r="AA46" s="46">
        <v>158.41</v>
      </c>
      <c r="AB46" s="46"/>
      <c r="AC46" s="46"/>
      <c r="AD46" s="32"/>
      <c r="AE46" s="46"/>
      <c r="AF46" s="46"/>
      <c r="AG46" s="46"/>
      <c r="AH46" s="46"/>
      <c r="AI46" s="32"/>
      <c r="AJ46" s="46"/>
      <c r="AK46" s="32"/>
      <c r="AL46" s="32"/>
      <c r="AM46" s="46"/>
      <c r="AN46" s="46"/>
      <c r="AO46" s="46"/>
      <c r="AP46" s="32"/>
    </row>
    <row r="47" spans="1:42" ht="15.6" x14ac:dyDescent="0.3">
      <c r="A47" s="29" t="s">
        <v>163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>
        <v>158.41</v>
      </c>
      <c r="AA47" s="46"/>
      <c r="AB47" s="46">
        <v>165.06</v>
      </c>
      <c r="AC47" s="46">
        <f>81.53+96.95</f>
        <v>178.48000000000002</v>
      </c>
      <c r="AD47" s="32"/>
      <c r="AE47" s="46"/>
      <c r="AF47" s="46"/>
      <c r="AG47" s="46"/>
      <c r="AH47" s="46"/>
      <c r="AI47" s="32"/>
      <c r="AJ47" s="46"/>
      <c r="AK47" s="32"/>
      <c r="AL47" s="32"/>
      <c r="AM47" s="46"/>
      <c r="AN47" s="46"/>
      <c r="AO47" s="46"/>
      <c r="AP47" s="32"/>
    </row>
    <row r="48" spans="1:42" ht="15.6" x14ac:dyDescent="0.3">
      <c r="A48" s="29" t="s">
        <v>164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>
        <v>165.06</v>
      </c>
      <c r="AB48" s="46"/>
      <c r="AC48" s="46"/>
      <c r="AD48" s="32"/>
      <c r="AE48" s="46"/>
      <c r="AF48" s="46"/>
      <c r="AG48" s="46"/>
      <c r="AH48" s="46"/>
      <c r="AI48" s="32"/>
      <c r="AJ48" s="46"/>
      <c r="AK48" s="32"/>
      <c r="AL48" s="32"/>
      <c r="AM48" s="46"/>
      <c r="AN48" s="46"/>
      <c r="AO48" s="46"/>
      <c r="AP48" s="32"/>
    </row>
    <row r="49" spans="1:42" ht="15.6" x14ac:dyDescent="0.3">
      <c r="A49" s="29" t="s">
        <v>165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>
        <f>81.53+96.95</f>
        <v>178.48000000000002</v>
      </c>
      <c r="AB49" s="46"/>
      <c r="AC49" s="46"/>
      <c r="AD49" s="32"/>
      <c r="AE49" s="46"/>
      <c r="AF49" s="46"/>
      <c r="AG49" s="46"/>
      <c r="AH49" s="46"/>
      <c r="AI49" s="32">
        <v>224.58</v>
      </c>
      <c r="AJ49" s="46"/>
      <c r="AK49" s="32"/>
      <c r="AL49" s="32"/>
      <c r="AM49" s="46"/>
      <c r="AN49" s="46"/>
      <c r="AO49" s="46"/>
      <c r="AP49" s="32"/>
    </row>
    <row r="50" spans="1:42" ht="16.2" thickBot="1" x14ac:dyDescent="0.35">
      <c r="A50" s="30" t="s">
        <v>166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139.59</v>
      </c>
      <c r="P50" s="11">
        <v>71.44</v>
      </c>
      <c r="Q50" s="11"/>
      <c r="R50" s="11"/>
      <c r="S50" s="11"/>
      <c r="T50" s="11"/>
      <c r="U50" s="11">
        <v>95.47</v>
      </c>
      <c r="V50" s="11"/>
      <c r="W50" s="11"/>
      <c r="X50" s="11"/>
      <c r="Y50" s="11"/>
      <c r="Z50" s="11"/>
      <c r="AA50" s="11"/>
      <c r="AB50" s="11"/>
      <c r="AC50" s="11"/>
      <c r="AD50" s="12"/>
      <c r="AE50" s="11"/>
      <c r="AF50" s="11"/>
      <c r="AG50" s="11"/>
      <c r="AH50" s="11"/>
      <c r="AI50" s="12"/>
      <c r="AJ50" s="11"/>
      <c r="AK50" s="12"/>
      <c r="AL50" s="12"/>
      <c r="AM50" s="11"/>
      <c r="AN50" s="11"/>
      <c r="AO50" s="11"/>
      <c r="AP50" s="12"/>
    </row>
    <row r="51" spans="1:42" ht="16.2" thickBot="1" x14ac:dyDescent="0.35">
      <c r="A51" s="30" t="s">
        <v>81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108.5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1"/>
      <c r="AF51" s="11"/>
      <c r="AG51" s="11"/>
      <c r="AH51" s="11"/>
      <c r="AI51" s="12"/>
      <c r="AJ51" s="11"/>
      <c r="AK51" s="12"/>
      <c r="AL51" s="12"/>
      <c r="AM51" s="11"/>
      <c r="AN51" s="11"/>
      <c r="AO51" s="11"/>
      <c r="AP51" s="12"/>
    </row>
    <row r="52" spans="1:42" ht="15.6" x14ac:dyDescent="0.3">
      <c r="A52" s="29" t="s">
        <v>67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32"/>
      <c r="AE52" s="46"/>
      <c r="AF52" s="46"/>
      <c r="AG52" s="46"/>
      <c r="AH52" s="46"/>
      <c r="AI52" s="32"/>
      <c r="AJ52" s="46"/>
      <c r="AK52" s="32"/>
      <c r="AL52" s="32"/>
      <c r="AM52" s="46">
        <v>260</v>
      </c>
      <c r="AN52" s="46"/>
      <c r="AO52" s="46"/>
      <c r="AP52" s="32"/>
    </row>
    <row r="53" spans="1:42" ht="15.6" x14ac:dyDescent="0.3">
      <c r="A53" s="29" t="s">
        <v>68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32"/>
      <c r="AE53" s="46"/>
      <c r="AF53" s="46"/>
      <c r="AG53" s="46"/>
      <c r="AH53" s="46"/>
      <c r="AI53" s="32"/>
      <c r="AJ53" s="46"/>
      <c r="AK53" s="32"/>
      <c r="AL53" s="32"/>
      <c r="AM53" s="46">
        <v>270</v>
      </c>
      <c r="AN53" s="46"/>
      <c r="AO53" s="46"/>
      <c r="AP53" s="32"/>
    </row>
    <row r="54" spans="1:42" ht="15.6" x14ac:dyDescent="0.3">
      <c r="A54" s="29" t="s">
        <v>137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32"/>
      <c r="AE54" s="46"/>
      <c r="AF54" s="46"/>
      <c r="AG54" s="46"/>
      <c r="AH54" s="46"/>
      <c r="AI54" s="32"/>
      <c r="AJ54" s="46"/>
      <c r="AK54" s="32"/>
      <c r="AL54" s="32"/>
      <c r="AM54" s="46"/>
      <c r="AN54" s="46">
        <v>260</v>
      </c>
      <c r="AO54" s="46"/>
      <c r="AP54" s="32"/>
    </row>
    <row r="55" spans="1:42" ht="15.6" x14ac:dyDescent="0.3">
      <c r="A55" s="29" t="s">
        <v>138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32"/>
      <c r="AE55" s="46"/>
      <c r="AF55" s="46"/>
      <c r="AG55" s="46"/>
      <c r="AH55" s="46"/>
      <c r="AI55" s="32"/>
      <c r="AJ55" s="46"/>
      <c r="AK55" s="32"/>
      <c r="AL55" s="32"/>
      <c r="AM55" s="46"/>
      <c r="AN55" s="46">
        <v>270</v>
      </c>
      <c r="AO55" s="46"/>
      <c r="AP55" s="32"/>
    </row>
    <row r="56" spans="1:42" ht="15.6" x14ac:dyDescent="0.3">
      <c r="A56" s="29" t="s">
        <v>139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32"/>
      <c r="AE56" s="46"/>
      <c r="AF56" s="46"/>
      <c r="AG56" s="46"/>
      <c r="AH56" s="46"/>
      <c r="AI56" s="32"/>
      <c r="AJ56" s="46"/>
      <c r="AK56" s="32"/>
      <c r="AL56" s="32"/>
      <c r="AM56" s="46"/>
      <c r="AN56" s="46"/>
      <c r="AO56" s="46">
        <v>300</v>
      </c>
      <c r="AP56" s="32"/>
    </row>
    <row r="57" spans="1:42" ht="15.6" x14ac:dyDescent="0.3">
      <c r="A57" s="29" t="s">
        <v>140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32"/>
      <c r="AE57" s="46"/>
      <c r="AF57" s="46"/>
      <c r="AG57" s="46"/>
      <c r="AH57" s="46"/>
      <c r="AI57" s="32"/>
      <c r="AJ57" s="46"/>
      <c r="AK57" s="32"/>
      <c r="AL57" s="32"/>
      <c r="AM57" s="46"/>
      <c r="AN57" s="46"/>
      <c r="AO57" s="46">
        <v>280</v>
      </c>
      <c r="AP57" s="32"/>
    </row>
    <row r="58" spans="1:42" ht="15.6" x14ac:dyDescent="0.3">
      <c r="A58" s="29" t="s">
        <v>141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32"/>
      <c r="AE58" s="46"/>
      <c r="AF58" s="46"/>
      <c r="AG58" s="46"/>
      <c r="AH58" s="46"/>
      <c r="AI58" s="32"/>
      <c r="AJ58" s="46"/>
      <c r="AK58" s="32"/>
      <c r="AL58" s="32"/>
      <c r="AM58" s="46"/>
      <c r="AN58" s="46"/>
      <c r="AO58" s="46"/>
      <c r="AP58" s="32">
        <v>220</v>
      </c>
    </row>
    <row r="59" spans="1:42" ht="16.2" thickBot="1" x14ac:dyDescent="0.35">
      <c r="A59" s="30" t="s">
        <v>142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2"/>
      <c r="AL59" s="12"/>
      <c r="AM59" s="11"/>
      <c r="AN59" s="11"/>
      <c r="AO59" s="11"/>
      <c r="AP59" s="12">
        <v>210</v>
      </c>
    </row>
    <row r="60" spans="1:42" ht="15.6" x14ac:dyDescent="0.3">
      <c r="A60" s="29" t="s">
        <v>82</v>
      </c>
      <c r="B60" s="46"/>
      <c r="C60" s="46"/>
      <c r="D60" s="46"/>
      <c r="E60" s="46"/>
      <c r="F60" s="46"/>
      <c r="G60" s="46"/>
      <c r="H60" s="46"/>
      <c r="I60" s="46">
        <v>175.99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32"/>
      <c r="AE60" s="46"/>
      <c r="AF60" s="46"/>
      <c r="AG60" s="46"/>
      <c r="AH60" s="46"/>
      <c r="AI60" s="32"/>
      <c r="AJ60" s="46"/>
      <c r="AK60" s="32"/>
      <c r="AL60" s="32"/>
      <c r="AM60" s="46">
        <f>539.69*1.3</f>
        <v>701.59700000000009</v>
      </c>
      <c r="AN60" s="46">
        <f>475.17*1.3</f>
        <v>617.721</v>
      </c>
      <c r="AO60" s="46"/>
      <c r="AP60" s="32"/>
    </row>
    <row r="61" spans="1:42" ht="16.2" thickBot="1" x14ac:dyDescent="0.35">
      <c r="A61" s="30" t="s">
        <v>143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226.67</v>
      </c>
      <c r="V61" s="11"/>
      <c r="W61" s="11"/>
      <c r="X61" s="11"/>
      <c r="Y61" s="11"/>
      <c r="Z61" s="11"/>
      <c r="AA61" s="11"/>
      <c r="AB61" s="11"/>
      <c r="AC61" s="11"/>
      <c r="AD61" s="12"/>
      <c r="AE61" s="11"/>
      <c r="AF61" s="11"/>
      <c r="AG61" s="11"/>
      <c r="AH61" s="11"/>
      <c r="AI61" s="12"/>
      <c r="AJ61" s="11"/>
      <c r="AK61" s="12"/>
      <c r="AL61" s="12"/>
      <c r="AM61" s="11"/>
      <c r="AN61" s="11"/>
      <c r="AO61" s="11">
        <f>722.29*1.3</f>
        <v>938.97699999999998</v>
      </c>
      <c r="AP61" s="12">
        <f>715.07*1.3</f>
        <v>929.59100000000012</v>
      </c>
    </row>
  </sheetData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dimension ref="A1:B4"/>
  <sheetViews>
    <sheetView workbookViewId="0">
      <selection activeCell="D10" sqref="D10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250</v>
      </c>
    </row>
    <row r="2" spans="1:2" ht="15.6" x14ac:dyDescent="0.3">
      <c r="A2" s="7" t="s">
        <v>251</v>
      </c>
      <c r="B2" s="28" t="s">
        <v>252</v>
      </c>
    </row>
    <row r="3" spans="1:2" ht="15.6" x14ac:dyDescent="0.3">
      <c r="A3" s="29" t="s">
        <v>253</v>
      </c>
      <c r="B3" s="38">
        <v>110</v>
      </c>
    </row>
    <row r="4" spans="1:2" ht="16.2" thickBot="1" x14ac:dyDescent="0.35">
      <c r="A4" s="30" t="s">
        <v>254</v>
      </c>
      <c r="B4" s="53">
        <v>0.03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5563-B1EA-4DEA-ACB9-166BB7A869D5}">
  <dimension ref="A1:B8"/>
  <sheetViews>
    <sheetView workbookViewId="0">
      <selection activeCell="A4" sqref="A4:B8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259</v>
      </c>
    </row>
    <row r="2" spans="1:2" x14ac:dyDescent="0.3">
      <c r="A2" s="7" t="s">
        <v>244</v>
      </c>
      <c r="B2" s="28" t="s">
        <v>237</v>
      </c>
    </row>
    <row r="3" spans="1:2" x14ac:dyDescent="0.3">
      <c r="A3" s="29" t="s">
        <v>90</v>
      </c>
      <c r="B3" s="38">
        <v>0</v>
      </c>
    </row>
    <row r="4" spans="1:2" x14ac:dyDescent="0.3">
      <c r="A4" s="29"/>
      <c r="B4" s="38"/>
    </row>
    <row r="5" spans="1:2" x14ac:dyDescent="0.3">
      <c r="A5" s="29"/>
      <c r="B5" s="38"/>
    </row>
    <row r="6" spans="1:2" x14ac:dyDescent="0.3">
      <c r="A6" s="29"/>
      <c r="B6" s="38"/>
    </row>
    <row r="7" spans="1:2" x14ac:dyDescent="0.3">
      <c r="A7" s="29"/>
      <c r="B7" s="38"/>
    </row>
    <row r="8" spans="1:2" ht="16.2" thickBot="1" x14ac:dyDescent="0.35">
      <c r="A8" s="30"/>
      <c r="B8" s="40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FC47E-27A2-41AF-8D69-8A4E098BC496}">
  <dimension ref="A1:H6"/>
  <sheetViews>
    <sheetView workbookViewId="0">
      <selection activeCell="I11" sqref="I11"/>
    </sheetView>
  </sheetViews>
  <sheetFormatPr defaultRowHeight="14.4" x14ac:dyDescent="0.3"/>
  <sheetData>
    <row r="1" spans="1:8" ht="16.2" thickBot="1" x14ac:dyDescent="0.35">
      <c r="A1" s="1" t="s">
        <v>231</v>
      </c>
      <c r="B1" s="1"/>
      <c r="C1" s="1"/>
      <c r="D1" s="1"/>
    </row>
    <row r="2" spans="1:8" ht="15.6" x14ac:dyDescent="0.3">
      <c r="A2" s="51" t="s">
        <v>235</v>
      </c>
      <c r="B2" s="51" t="s">
        <v>235</v>
      </c>
      <c r="C2" s="8" t="s">
        <v>90</v>
      </c>
      <c r="D2" s="8"/>
      <c r="E2" s="8"/>
      <c r="F2" s="8"/>
      <c r="G2" s="8"/>
      <c r="H2" s="28"/>
    </row>
    <row r="3" spans="1:8" ht="15.6" x14ac:dyDescent="0.3">
      <c r="A3" s="49" t="s">
        <v>147</v>
      </c>
      <c r="B3" s="59" t="s">
        <v>149</v>
      </c>
      <c r="C3" s="52">
        <v>30</v>
      </c>
      <c r="D3" s="52"/>
      <c r="E3" s="52"/>
      <c r="F3" s="52"/>
      <c r="G3" s="52"/>
      <c r="H3" s="60"/>
    </row>
    <row r="4" spans="1:8" ht="15.6" x14ac:dyDescent="0.3">
      <c r="A4" s="49" t="s">
        <v>149</v>
      </c>
      <c r="B4" s="59" t="s">
        <v>147</v>
      </c>
      <c r="C4" s="52">
        <v>30</v>
      </c>
      <c r="D4" s="52"/>
      <c r="E4" s="52"/>
      <c r="F4" s="52"/>
      <c r="G4" s="52"/>
      <c r="H4" s="60"/>
    </row>
    <row r="5" spans="1:8" ht="15.6" x14ac:dyDescent="0.3">
      <c r="A5" s="49" t="s">
        <v>146</v>
      </c>
      <c r="B5" s="59" t="s">
        <v>148</v>
      </c>
      <c r="C5" s="52">
        <v>30</v>
      </c>
      <c r="D5" s="52"/>
      <c r="E5" s="52"/>
      <c r="F5" s="52"/>
      <c r="G5" s="52"/>
      <c r="H5" s="60"/>
    </row>
    <row r="6" spans="1:8" ht="16.2" thickBot="1" x14ac:dyDescent="0.35">
      <c r="A6" s="61" t="s">
        <v>148</v>
      </c>
      <c r="B6" s="62" t="s">
        <v>146</v>
      </c>
      <c r="C6" s="63">
        <v>30</v>
      </c>
      <c r="D6" s="63"/>
      <c r="E6" s="63"/>
      <c r="F6" s="63"/>
      <c r="G6" s="63"/>
      <c r="H6" s="6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139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140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141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142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71</v>
      </c>
    </row>
    <row r="2" spans="1:20" x14ac:dyDescent="0.3">
      <c r="A2" s="5" t="s">
        <v>81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72</v>
      </c>
    </row>
    <row r="2" spans="1:20" x14ac:dyDescent="0.3">
      <c r="A2" s="5" t="s">
        <v>82</v>
      </c>
    </row>
    <row r="3" spans="1:20" x14ac:dyDescent="0.3">
      <c r="A3" s="5" t="s">
        <v>143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66</vt:i4>
      </vt:variant>
      <vt:variant>
        <vt:lpstr>Named Ranges</vt:lpstr>
      </vt:variant>
      <vt:variant>
        <vt:i4>1</vt:i4>
      </vt:variant>
    </vt:vector>
  </HeadingPairs>
  <TitlesOfParts>
    <vt:vector size="67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pipelines_distance</vt:lpstr>
      <vt:lpstr>PNA</vt:lpstr>
      <vt:lpstr>CNA</vt:lpstr>
      <vt:lpstr>CCA</vt:lpstr>
      <vt:lpstr>RCA</vt:lpstr>
      <vt:lpstr>NCA</vt:lpstr>
      <vt:lpstr>NKA</vt:lpstr>
      <vt:lpstr>NRA</vt:lpstr>
      <vt:lpstr>NNA</vt:lpstr>
      <vt:lpstr>NSA</vt:lpstr>
      <vt:lpstr>SNA</vt:lpstr>
      <vt:lpstr>FCA</vt:lpstr>
      <vt:lpstr>RNA</vt:lpstr>
      <vt:lpstr>PCT</vt:lpstr>
      <vt:lpstr>FCT</vt:lpstr>
      <vt:lpstr>PKT</vt:lpstr>
      <vt:lpstr>CKT</vt:lpstr>
      <vt:lpstr>CCT</vt:lpstr>
      <vt:lpstr>CST</vt:lpstr>
      <vt:lpstr>RSA</vt:lpstr>
      <vt:lpstr>SCA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Hydraulics</vt:lpstr>
      <vt:lpstr>PipelineCapacityIncrements</vt:lpstr>
      <vt:lpstr>PipelineCapexCapacityBased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2021-11-19T20:39:13Z</dcterms:modified>
</cp:coreProperties>
</file>