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BC6863CD-57DF-4634-94D1-7B033DB4BF2A}" xr6:coauthVersionLast="47" xr6:coauthVersionMax="47" xr10:uidLastSave="{00000000-0000-0000-0000-000000000000}"/>
  <bookViews>
    <workbookView xWindow="-15105" yWindow="-16425" windowWidth="29040" windowHeight="15840" tabRatio="834" firstSheet="2" activeTab="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NA" sheetId="56" r:id="rId17"/>
    <sheet name="CNA" sheetId="57" r:id="rId18"/>
    <sheet name="CCA" sheetId="73" r:id="rId19"/>
    <sheet name="NNA" sheetId="58" r:id="rId20"/>
    <sheet name="NCA" sheetId="59" r:id="rId21"/>
    <sheet name="NKA" sheetId="60" r:id="rId22"/>
    <sheet name="NRA" sheetId="61" r:id="rId23"/>
    <sheet name="NSA" sheetId="76" r:id="rId24"/>
    <sheet name="SNA" sheetId="77" r:id="rId25"/>
    <sheet name="FCA" sheetId="41" r:id="rId26"/>
    <sheet name="RCA" sheetId="83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CompletionsDemand" sheetId="8" r:id="rId35"/>
    <sheet name="PadRates" sheetId="65" r:id="rId36"/>
    <sheet name="NodeCapacities" sheetId="102" r:id="rId37"/>
    <sheet name="FlowbackRates" sheetId="75" r:id="rId38"/>
    <sheet name="InitialPipelineCapacity" sheetId="66" r:id="rId39"/>
    <sheet name="InitialDisposalCapacity" sheetId="46" r:id="rId40"/>
    <sheet name="InitialStorageCapacity" sheetId="80" r:id="rId41"/>
    <sheet name="InitialTreatmentCapacity" sheetId="67" r:id="rId42"/>
    <sheet name="FreshwaterSourcingAvailability" sheetId="47" r:id="rId43"/>
    <sheet name="CompletionsPadStorage" sheetId="72" r:id="rId44"/>
    <sheet name="PadOffloadingCapacity" sheetId="48" r:id="rId45"/>
    <sheet name="TruckingTime" sheetId="7" r:id="rId46"/>
    <sheet name="DisposalOperationalCost" sheetId="49" r:id="rId47"/>
    <sheet name="TreatmentOperationalCost" sheetId="68" r:id="rId48"/>
    <sheet name="ReuseOperationalCost" sheetId="50" r:id="rId49"/>
    <sheet name="PipelineOperationalCost" sheetId="69" r:id="rId50"/>
    <sheet name="FreshSourcingCost" sheetId="52" r:id="rId51"/>
    <sheet name="TruckingHourlyCost" sheetId="71" r:id="rId52"/>
    <sheet name="PipelineDiameterValues" sheetId="78" r:id="rId53"/>
    <sheet name="DisposalCapacityIncrements" sheetId="79" r:id="rId54"/>
    <sheet name="StorageCapacityIncrements" sheetId="81" r:id="rId55"/>
    <sheet name="TreatmentCapacityIncrements" sheetId="87" r:id="rId56"/>
    <sheet name="TreatmentEfficiency" sheetId="85" r:id="rId57"/>
    <sheet name="DisposalExpansionCost" sheetId="90" r:id="rId58"/>
    <sheet name="StorageExpansionCost" sheetId="91" r:id="rId59"/>
    <sheet name="TreatmentExpansionCost" sheetId="92" r:id="rId60"/>
    <sheet name="PipelineCapexDistanceBased" sheetId="89" r:id="rId61"/>
    <sheet name="PipelineExpansionDistance" sheetId="97" r:id="rId62"/>
    <sheet name="PipelineCapacityIncrements" sheetId="96" r:id="rId63"/>
    <sheet name="PipelineCapexCapacityBased" sheetId="98" r:id="rId64"/>
    <sheet name="Hydraulics" sheetId="93" r:id="rId65"/>
    <sheet name="Economics" sheetId="95" r:id="rId66"/>
    <sheet name="PadWaterQuality" sheetId="99" r:id="rId67"/>
    <sheet name="StorageInitialWaterQuality" sheetId="100" r:id="rId68"/>
    <sheet name="PadStorageInitialWaterQuality" sheetId="101" r:id="rId69"/>
  </sheets>
  <definedNames>
    <definedName name="_xlnm._FilterDatabase" localSheetId="61" hidden="1">#REF!</definedName>
    <definedName name="_xlnm.Extract" localSheetId="61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5" l="1"/>
  <c r="T6" i="65" s="1"/>
  <c r="B5" i="65"/>
  <c r="U5" i="65" s="1"/>
  <c r="B4" i="65"/>
  <c r="B3" i="65"/>
  <c r="R4" i="75"/>
  <c r="M3" i="75"/>
  <c r="R6" i="65" l="1"/>
  <c r="O3" i="65"/>
  <c r="C3" i="65"/>
  <c r="Q3" i="65"/>
  <c r="E3" i="65"/>
  <c r="S3" i="65"/>
  <c r="F6" i="65"/>
  <c r="H6" i="65"/>
  <c r="F3" i="65"/>
  <c r="G3" i="65"/>
  <c r="I3" i="65"/>
  <c r="K3" i="65"/>
  <c r="I6" i="65"/>
  <c r="N3" i="65"/>
  <c r="T5" i="65"/>
  <c r="L6" i="65"/>
  <c r="M3" i="65"/>
  <c r="I5" i="65"/>
  <c r="H5" i="65"/>
  <c r="J5" i="65"/>
  <c r="I4" i="65"/>
  <c r="O3" i="75"/>
  <c r="U3" i="65"/>
  <c r="S4" i="65"/>
  <c r="R3" i="75"/>
  <c r="T4" i="75"/>
  <c r="Q4" i="65"/>
  <c r="C4" i="65"/>
  <c r="H3" i="65"/>
  <c r="P3" i="65"/>
  <c r="D4" i="65"/>
  <c r="L4" i="65"/>
  <c r="T4" i="65"/>
  <c r="L5" i="65"/>
  <c r="J6" i="65"/>
  <c r="M4" i="65"/>
  <c r="E4" i="65"/>
  <c r="U4" i="65"/>
  <c r="S5" i="65"/>
  <c r="K5" i="65"/>
  <c r="C5" i="65"/>
  <c r="Q5" i="65"/>
  <c r="O5" i="65"/>
  <c r="G5" i="65"/>
  <c r="M5" i="65"/>
  <c r="J3" i="65"/>
  <c r="R3" i="65"/>
  <c r="F4" i="65"/>
  <c r="N4" i="65"/>
  <c r="D5" i="65"/>
  <c r="N5" i="65"/>
  <c r="N6" i="65"/>
  <c r="O4" i="65"/>
  <c r="E5" i="65"/>
  <c r="K4" i="65"/>
  <c r="G4" i="65"/>
  <c r="P5" i="65"/>
  <c r="O6" i="65"/>
  <c r="G6" i="65"/>
  <c r="U6" i="65"/>
  <c r="M6" i="65"/>
  <c r="E6" i="65"/>
  <c r="S6" i="65"/>
  <c r="K6" i="65"/>
  <c r="C6" i="65"/>
  <c r="P6" i="65"/>
  <c r="D3" i="65"/>
  <c r="L3" i="65"/>
  <c r="T3" i="65"/>
  <c r="H4" i="65"/>
  <c r="P4" i="65"/>
  <c r="F5" i="65"/>
  <c r="R5" i="65"/>
  <c r="D6" i="65"/>
  <c r="Q6" i="65"/>
  <c r="J4" i="65"/>
  <c r="R4" i="65"/>
  <c r="S3" i="75"/>
  <c r="T3" i="75"/>
  <c r="U3" i="75"/>
  <c r="N3" i="75"/>
  <c r="S4" i="75"/>
  <c r="P3" i="75"/>
  <c r="U4" i="75"/>
  <c r="Q3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O7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P20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<sst xmlns="http://schemas.openxmlformats.org/spreadsheetml/2006/main" count="968" uniqueCount="232">
  <si>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</si>
  <si>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</si>
  <si>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</si>
  <si>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</si>
  <si>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</si>
  <si>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</si>
  <si>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</si>
  <si>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</si>
  <si>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</si>
  <si>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</si>
  <si>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</si>
  <si>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</si>
  <si>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</si>
  <si>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</si>
  <si>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</si>
  <si>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</si>
  <si>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</si>
  <si>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</si>
  <si>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</si>
  <si>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</si>
  <si>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</si>
  <si>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</si>
  <si>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</si>
  <si>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</si>
  <si>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</si>
  <si>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</si>
  <si>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</si>
  <si>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</si>
  <si>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</si>
  <si>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</si>
  <si>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</si>
  <si>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</si>
  <si>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</si>
  <si>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</si>
  <si>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</si>
  <si>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</si>
  <si>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</si>
  <si>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</si>
  <si>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</si>
  <si>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</si>
  <si>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</si>
  <si>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</si>
  <si>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</si>
  <si>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</si>
  <si>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</si>
  <si>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</si>
  <si>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</si>
  <si>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</si>
  <si>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</si>
  <si>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</si>
  <si>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</si>
  <si>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</si>
  <si>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</si>
  <si>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</si>
  <si>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</si>
  <si>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</si>
  <si>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</si>
  <si>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</si>
  <si>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</si>
  <si>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</si>
  <si>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</si>
  <si>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</si>
  <si>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</si>
  <si>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</si>
  <si>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</si>
  <si>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</si>
  <si>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</si>
  <si>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</si>
  <si>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</si>
  <si>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</si>
  <si>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</si>
  <si>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</si>
  <si>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</si>
  <si>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</si>
  <si>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</si>
  <si>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</si>
  <si>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</si>
  <si>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</si>
  <si>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</si>
  <si>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</si>
  <si>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</si>
  <si>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</si>
  <si>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</si>
  <si>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</si>
  <si>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</si>
  <si>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</si>
  <si>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</si>
  <si>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</si>
  <si>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</si>
  <si>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</si>
  <si>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</si>
  <si>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</si>
  <si>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List of all Pipeline Diameter Identifiers [-]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</si>
  <si>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</si>
  <si>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</si>
  <si>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</si>
  <si>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</si>
  <si>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</si>
  <si>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</si>
  <si>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</si>
  <si>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</si>
  <si>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</si>
  <si>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</si>
  <si>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</si>
  <si>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</si>
  <si>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</si>
  <si>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</si>
  <si>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</si>
  <si>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</si>
  <si>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</si>
  <si>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</si>
  <si>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</si>
  <si>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</si>
  <si>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</si>
  <si>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</si>
  <si>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</si>
  <si>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</si>
  <si>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</si>
  <si>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PP01</t>
  </si>
  <si>
    <t>CP02</t>
  </si>
  <si>
    <t>CP03</t>
  </si>
  <si>
    <t>CP04</t>
  </si>
  <si>
    <t>K01</t>
  </si>
  <si>
    <t>F03</t>
  </si>
  <si>
    <t>F04</t>
  </si>
  <si>
    <t>N01</t>
  </si>
  <si>
    <t>N09</t>
  </si>
  <si>
    <t>N10</t>
  </si>
  <si>
    <t>N11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</si>
  <si>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</si>
  <si>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</si>
  <si>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</si>
  <si>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</si>
  <si>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</si>
  <si>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</si>
  <si>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</si>
  <si>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</si>
  <si>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</si>
  <si>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</si>
  <si>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</si>
  <si>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</si>
  <si>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</si>
  <si>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</si>
  <si>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</si>
  <si>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</si>
  <si>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</si>
  <si>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</si>
  <si>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</si>
  <si>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</si>
  <si>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</si>
  <si>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</si>
  <si>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</si>
  <si>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</si>
  <si>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</si>
  <si>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</si>
  <si>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</si>
  <si>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</si>
  <si>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</si>
  <si>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</si>
  <si>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List of all Treatment Capacity Identifiers [-]</t>
  </si>
  <si>
    <t>J0</t>
  </si>
  <si>
    <t>J1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</si>
  <si>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</si>
  <si>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</si>
  <si>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</si>
  <si>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</si>
  <si>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</si>
  <si>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</si>
  <si>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</si>
  <si>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</si>
  <si>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</si>
  <si>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</si>
  <si>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TreatmentSites</t>
  </si>
  <si>
    <t>NetworkNodes</t>
  </si>
  <si>
    <t>PipelineDiameters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</si>
  <si>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</si>
  <si>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</si>
  <si>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</si>
  <si>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</si>
  <si>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</si>
  <si>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</si>
  <si>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</si>
  <si>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</si>
  <si>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</si>
  <si>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</si>
  <si>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</si>
  <si>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</si>
  <si>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</si>
  <si>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</si>
  <si>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</si>
  <si>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</si>
  <si>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</si>
  <si>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</si>
  <si>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</si>
  <si>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</si>
  <si>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</si>
  <si>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</si>
  <si>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>Table of Node Capacity Capacity  [bbl/week] * absence of node or empty cell signifies no max capacity</t>
  </si>
  <si>
    <t>Units</t>
  </si>
  <si>
    <t>Notes on Units</t>
  </si>
  <si>
    <t>volume</t>
  </si>
  <si>
    <t>oil_bbl</t>
  </si>
  <si>
    <t>=</t>
  </si>
  <si>
    <t>42 gallons</t>
  </si>
  <si>
    <t>koil_bbl</t>
  </si>
  <si>
    <t>1000 oil_bbl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</si>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</sst>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3" xfId="0" applyFont="1" applyFill="1" applyBorder="1" applyAlignment="1">
      <alignment horizontal="left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6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7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P20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8"/>
  <sheetViews>
    <sheetView workbookViewId="0">
      <selection activeCell="A3" sqref="A3:XFD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81</v>
      </c>
    </row>
    <row r="3" spans="1:20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12"/>
  <sheetViews>
    <sheetView workbookViewId="0">
      <selection activeCell="E11" sqref="E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125</v>
      </c>
    </row>
    <row r="3" spans="1:20" x14ac:dyDescent="0.3">
      <c r="A3" s="5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126</v>
      </c>
    </row>
    <row r="11" spans="1:20" x14ac:dyDescent="0.3">
      <c r="A11" s="5" t="s">
        <v>127</v>
      </c>
    </row>
    <row r="12" spans="1:20" x14ac:dyDescent="0.3">
      <c r="A12" s="5" t="s">
        <v>128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5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92</v>
      </c>
    </row>
    <row r="2" spans="1:20" x14ac:dyDescent="0.3">
      <c r="A2" s="5" t="s">
        <v>89</v>
      </c>
    </row>
    <row r="3" spans="1:20" x14ac:dyDescent="0.3">
      <c r="A3" s="5" t="s">
        <v>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2" sqref="A2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6"/>
  <sheetViews>
    <sheetView workbookViewId="0">
      <selection activeCell="G15" sqref="G1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159</v>
      </c>
    </row>
    <row r="2" spans="1:20" x14ac:dyDescent="0.3">
      <c r="A2" s="5" t="s">
        <v>160</v>
      </c>
    </row>
    <row r="3" spans="1:20" x14ac:dyDescent="0.3">
      <c r="A3" s="5" t="s">
        <v>161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6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94</v>
      </c>
    </row>
    <row r="2" spans="1:20" x14ac:dyDescent="0.3">
      <c r="A2" s="5" t="s">
        <v>95</v>
      </c>
    </row>
    <row r="3" spans="1:20" x14ac:dyDescent="0.3">
      <c r="A3" s="5" t="s">
        <v>153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L6"/>
  <sheetViews>
    <sheetView workbookViewId="0">
      <selection activeCell="L6" sqref="L6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96</v>
      </c>
    </row>
    <row r="2" spans="1:12" s="9" customFormat="1" x14ac:dyDescent="0.3">
      <c r="A2" s="7" t="s">
        <v>167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3">
      <c r="A3" s="29" t="s">
        <v>118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</row>
    <row r="6" spans="1:12" s="9" customFormat="1" x14ac:dyDescent="0.3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L4"/>
  <sheetViews>
    <sheetView workbookViewId="0">
      <selection activeCell="K4" sqref="K4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97</v>
      </c>
    </row>
    <row r="2" spans="1:12" s="9" customFormat="1" x14ac:dyDescent="0.3">
      <c r="A2" s="7" t="s">
        <v>169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119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114</v>
      </c>
    </row>
    <row r="2" spans="1:5" s="9" customFormat="1" x14ac:dyDescent="0.3">
      <c r="A2" s="7" t="s">
        <v>169</v>
      </c>
      <c r="B2" s="8" t="s">
        <v>5</v>
      </c>
      <c r="C2" s="8" t="s">
        <v>119</v>
      </c>
      <c r="D2" s="8" t="s">
        <v>120</v>
      </c>
      <c r="E2" s="28" t="s">
        <v>121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119</v>
      </c>
      <c r="B4" s="10"/>
      <c r="C4" s="10"/>
      <c r="D4" s="10"/>
      <c r="E4" s="32"/>
    </row>
    <row r="5" spans="1:5" x14ac:dyDescent="0.3">
      <c r="A5" s="29" t="s">
        <v>120</v>
      </c>
      <c r="B5" s="10"/>
      <c r="C5" s="10"/>
      <c r="D5" s="10"/>
      <c r="E5" s="32"/>
    </row>
    <row r="6" spans="1:5" ht="16.2" thickBot="1" x14ac:dyDescent="0.35">
      <c r="A6" s="30" t="s">
        <v>121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11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37"/>
    </row>
    <row r="21" spans="3:13" x14ac:dyDescent="0.3">
      <c r="C21" s="38"/>
      <c r="F21" s="38"/>
    </row>
    <row r="23" spans="3:13" x14ac:dyDescent="0.3">
      <c r="C23" s="39"/>
    </row>
    <row r="24" spans="3:13" x14ac:dyDescent="0.3">
      <c r="C24" s="39"/>
    </row>
    <row r="25" spans="3:13" x14ac:dyDescent="0.3">
      <c r="C25" s="39"/>
    </row>
    <row r="26" spans="3:13" x14ac:dyDescent="0.3">
      <c r="C26" s="39"/>
    </row>
    <row r="27" spans="3:13" x14ac:dyDescent="0.3">
      <c r="C27" s="39"/>
    </row>
    <row r="28" spans="3:13" x14ac:dyDescent="0.3">
      <c r="C28" s="39"/>
    </row>
    <row r="29" spans="3:13" x14ac:dyDescent="0.3">
      <c r="C29" s="39"/>
    </row>
    <row r="30" spans="3:13" x14ac:dyDescent="0.3">
      <c r="C30" s="39"/>
    </row>
    <row r="31" spans="3:13" x14ac:dyDescent="0.3">
      <c r="C31" s="39"/>
      <c r="M31" s="27"/>
    </row>
    <row r="32" spans="3:13" x14ac:dyDescent="0.3">
      <c r="C32" s="39"/>
    </row>
    <row r="33" spans="3:3" x14ac:dyDescent="0.3">
      <c r="C33" s="39"/>
    </row>
    <row r="34" spans="3:3" x14ac:dyDescent="0.3">
      <c r="C34" s="39"/>
    </row>
    <row r="35" spans="3:3" x14ac:dyDescent="0.3">
      <c r="C35" s="39"/>
    </row>
    <row r="36" spans="3:3" x14ac:dyDescent="0.3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L13"/>
  <sheetViews>
    <sheetView zoomScaleNormal="100" workbookViewId="0">
      <selection activeCell="A13" sqref="A13:XFD13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98</v>
      </c>
    </row>
    <row r="2" spans="1:12" s="9" customFormat="1" x14ac:dyDescent="0.3">
      <c r="A2" s="7" t="s">
        <v>173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3">
      <c r="A3" s="29" t="s">
        <v>125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82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3">
      <c r="A5" s="29" t="s">
        <v>83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</row>
    <row r="6" spans="1:12" s="9" customFormat="1" x14ac:dyDescent="0.3">
      <c r="A6" s="29" t="s">
        <v>84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</row>
    <row r="7" spans="1:12" s="9" customFormat="1" x14ac:dyDescent="0.3">
      <c r="A7" s="29" t="s">
        <v>85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</row>
    <row r="8" spans="1:12" x14ac:dyDescent="0.3">
      <c r="A8" s="29" t="s">
        <v>86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</row>
    <row r="9" spans="1:12" x14ac:dyDescent="0.3">
      <c r="A9" s="29" t="s">
        <v>87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</row>
    <row r="10" spans="1:12" x14ac:dyDescent="0.3">
      <c r="A10" s="29" t="s">
        <v>88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</row>
    <row r="11" spans="1:12" x14ac:dyDescent="0.3">
      <c r="A11" s="29" t="s">
        <v>126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</row>
    <row r="12" spans="1:12" x14ac:dyDescent="0.3">
      <c r="A12" s="29" t="s">
        <v>127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</row>
    <row r="13" spans="1:12" x14ac:dyDescent="0.3">
      <c r="A13" s="29" t="s">
        <v>128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C13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99</v>
      </c>
    </row>
    <row r="2" spans="1:3" s="9" customFormat="1" x14ac:dyDescent="0.3">
      <c r="A2" s="7" t="s">
        <v>173</v>
      </c>
      <c r="B2" s="8" t="s">
        <v>5</v>
      </c>
      <c r="C2" s="8" t="s">
        <v>119</v>
      </c>
    </row>
    <row r="3" spans="1:3" x14ac:dyDescent="0.3">
      <c r="A3" s="29" t="s">
        <v>125</v>
      </c>
      <c r="B3" s="42"/>
      <c r="C3" s="42"/>
    </row>
    <row r="4" spans="1:3" x14ac:dyDescent="0.3">
      <c r="A4" s="29" t="s">
        <v>82</v>
      </c>
      <c r="B4" s="42"/>
      <c r="C4" s="42"/>
    </row>
    <row r="5" spans="1:3" x14ac:dyDescent="0.3">
      <c r="A5" s="29" t="s">
        <v>83</v>
      </c>
      <c r="B5" s="42"/>
      <c r="C5" s="42"/>
    </row>
    <row r="6" spans="1:3" x14ac:dyDescent="0.3">
      <c r="A6" s="29" t="s">
        <v>84</v>
      </c>
      <c r="B6" s="42"/>
      <c r="C6" s="42"/>
    </row>
    <row r="7" spans="1:3" x14ac:dyDescent="0.3">
      <c r="A7" s="29" t="s">
        <v>85</v>
      </c>
      <c r="B7" s="42"/>
      <c r="C7" s="42"/>
    </row>
    <row r="8" spans="1:3" x14ac:dyDescent="0.3">
      <c r="A8" s="29" t="s">
        <v>86</v>
      </c>
      <c r="B8" s="42"/>
      <c r="C8" s="42"/>
    </row>
    <row r="9" spans="1:3" x14ac:dyDescent="0.3">
      <c r="A9" s="29" t="s">
        <v>87</v>
      </c>
      <c r="B9" s="42"/>
      <c r="C9" s="42"/>
    </row>
    <row r="10" spans="1:3" x14ac:dyDescent="0.3">
      <c r="A10" s="29" t="s">
        <v>88</v>
      </c>
      <c r="B10" s="42"/>
      <c r="C10" s="42"/>
    </row>
    <row r="11" spans="1:3" x14ac:dyDescent="0.3">
      <c r="A11" s="29" t="s">
        <v>126</v>
      </c>
      <c r="B11" s="42"/>
      <c r="C11" s="42"/>
    </row>
    <row r="12" spans="1:3" x14ac:dyDescent="0.3">
      <c r="A12" s="29" t="s">
        <v>127</v>
      </c>
      <c r="B12" s="42"/>
      <c r="C12" s="42"/>
    </row>
    <row r="13" spans="1:3" x14ac:dyDescent="0.3">
      <c r="A13" s="29" t="s">
        <v>128</v>
      </c>
      <c r="B13" s="42"/>
      <c r="C13" s="4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C13"/>
  <sheetViews>
    <sheetView workbookViewId="0">
      <selection activeCell="C6" sqref="C6"/>
    </sheetView>
  </sheetViews>
  <sheetFormatPr defaultColWidth="9.33203125" defaultRowHeight="15.6" x14ac:dyDescent="0.3"/>
  <cols>
    <col min="1" max="1" width="15.21875" style="1" customWidth="1"/>
    <col min="2" max="16384" width="9.33203125" style="1"/>
  </cols>
  <sheetData>
    <row r="1" spans="1:3" ht="16.2" thickBot="1" x14ac:dyDescent="0.35">
      <c r="A1" s="1" t="s">
        <v>100</v>
      </c>
    </row>
    <row r="2" spans="1:3" s="9" customFormat="1" x14ac:dyDescent="0.3">
      <c r="A2" s="7" t="s">
        <v>173</v>
      </c>
      <c r="B2" s="8" t="s">
        <v>122</v>
      </c>
      <c r="C2" s="8" t="s">
        <v>51</v>
      </c>
    </row>
    <row r="3" spans="1:3" x14ac:dyDescent="0.3">
      <c r="A3" s="29" t="s">
        <v>125</v>
      </c>
      <c r="B3" s="10">
        <v>1</v>
      </c>
      <c r="C3" s="10"/>
    </row>
    <row r="4" spans="1:3" x14ac:dyDescent="0.3">
      <c r="A4" s="29" t="s">
        <v>82</v>
      </c>
      <c r="B4" s="10"/>
      <c r="C4" s="10"/>
    </row>
    <row r="5" spans="1:3" x14ac:dyDescent="0.3">
      <c r="A5" s="29" t="s">
        <v>83</v>
      </c>
      <c r="B5" s="10"/>
      <c r="C5" s="10"/>
    </row>
    <row r="6" spans="1:3" x14ac:dyDescent="0.3">
      <c r="A6" s="29" t="s">
        <v>84</v>
      </c>
      <c r="B6" s="10"/>
      <c r="C6" s="10">
        <v>1</v>
      </c>
    </row>
    <row r="7" spans="1:3" x14ac:dyDescent="0.3">
      <c r="A7" s="29" t="s">
        <v>85</v>
      </c>
      <c r="B7" s="10"/>
      <c r="C7" s="10"/>
    </row>
    <row r="8" spans="1:3" x14ac:dyDescent="0.3">
      <c r="A8" s="29" t="s">
        <v>86</v>
      </c>
      <c r="B8" s="10"/>
      <c r="C8" s="10"/>
    </row>
    <row r="9" spans="1:3" x14ac:dyDescent="0.3">
      <c r="A9" s="29" t="s">
        <v>87</v>
      </c>
      <c r="B9" s="10"/>
      <c r="C9" s="10"/>
    </row>
    <row r="10" spans="1:3" x14ac:dyDescent="0.3">
      <c r="A10" s="29" t="s">
        <v>88</v>
      </c>
      <c r="B10" s="10"/>
      <c r="C10" s="10"/>
    </row>
    <row r="11" spans="1:3" x14ac:dyDescent="0.3">
      <c r="A11" s="29" t="s">
        <v>126</v>
      </c>
      <c r="B11" s="10"/>
      <c r="C11" s="10"/>
    </row>
    <row r="12" spans="1:3" x14ac:dyDescent="0.3">
      <c r="A12" s="29" t="s">
        <v>127</v>
      </c>
      <c r="B12" s="10"/>
      <c r="C12" s="10"/>
    </row>
    <row r="13" spans="1:3" x14ac:dyDescent="0.3">
      <c r="A13" s="29" t="s">
        <v>128</v>
      </c>
      <c r="B13" s="10"/>
      <c r="C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B13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101</v>
      </c>
    </row>
    <row r="2" spans="1:2" s="9" customFormat="1" x14ac:dyDescent="0.3">
      <c r="A2" s="7" t="s">
        <v>173</v>
      </c>
      <c r="B2" s="8" t="s">
        <v>81</v>
      </c>
    </row>
    <row r="3" spans="1:2" x14ac:dyDescent="0.3">
      <c r="A3" s="29" t="s">
        <v>125</v>
      </c>
      <c r="B3" s="10"/>
    </row>
    <row r="4" spans="1:2" x14ac:dyDescent="0.3">
      <c r="A4" s="29" t="s">
        <v>82</v>
      </c>
      <c r="B4" s="10"/>
    </row>
    <row r="5" spans="1:2" x14ac:dyDescent="0.3">
      <c r="A5" s="29" t="s">
        <v>83</v>
      </c>
      <c r="B5" s="10"/>
    </row>
    <row r="6" spans="1:2" x14ac:dyDescent="0.3">
      <c r="A6" s="29" t="s">
        <v>84</v>
      </c>
      <c r="B6" s="10"/>
    </row>
    <row r="7" spans="1:2" x14ac:dyDescent="0.3">
      <c r="A7" s="29" t="s">
        <v>85</v>
      </c>
      <c r="B7" s="10"/>
    </row>
    <row r="8" spans="1:2" x14ac:dyDescent="0.3">
      <c r="A8" s="29" t="s">
        <v>86</v>
      </c>
      <c r="B8" s="10"/>
    </row>
    <row r="9" spans="1:2" x14ac:dyDescent="0.3">
      <c r="A9" s="29" t="s">
        <v>87</v>
      </c>
      <c r="B9" s="10"/>
    </row>
    <row r="10" spans="1:2" x14ac:dyDescent="0.3">
      <c r="A10" s="29" t="s">
        <v>88</v>
      </c>
      <c r="B10" s="10">
        <v>1</v>
      </c>
    </row>
    <row r="11" spans="1:2" x14ac:dyDescent="0.3">
      <c r="A11" s="29" t="s">
        <v>126</v>
      </c>
      <c r="B11" s="10"/>
    </row>
    <row r="12" spans="1:2" x14ac:dyDescent="0.3">
      <c r="A12" s="29" t="s">
        <v>127</v>
      </c>
      <c r="B12" s="10"/>
    </row>
    <row r="13" spans="1:2" x14ac:dyDescent="0.3">
      <c r="A13" s="29" t="s">
        <v>128</v>
      </c>
      <c r="B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129</v>
      </c>
    </row>
    <row r="2" spans="1:2" s="9" customFormat="1" x14ac:dyDescent="0.3">
      <c r="A2" s="7"/>
      <c r="B2" s="28"/>
    </row>
    <row r="3" spans="1:2" ht="16.2" thickBot="1" x14ac:dyDescent="0.35">
      <c r="A3" s="4"/>
      <c r="B3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130</v>
      </c>
    </row>
    <row r="2" spans="1:2" s="9" customFormat="1" x14ac:dyDescent="0.3">
      <c r="A2" s="7"/>
      <c r="B2" s="28"/>
    </row>
    <row r="3" spans="1:2" ht="16.2" thickBot="1" x14ac:dyDescent="0.35">
      <c r="A3" s="4"/>
      <c r="B3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C6"/>
  <sheetViews>
    <sheetView workbookViewId="0">
      <selection activeCell="B17" sqref="B17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75</v>
      </c>
    </row>
    <row r="2" spans="1:3" s="9" customFormat="1" x14ac:dyDescent="0.3">
      <c r="A2" s="7" t="s">
        <v>171</v>
      </c>
      <c r="B2" s="8" t="s">
        <v>5</v>
      </c>
      <c r="C2" s="8" t="s">
        <v>119</v>
      </c>
    </row>
    <row r="3" spans="1:3" x14ac:dyDescent="0.3">
      <c r="A3" s="3" t="s">
        <v>67</v>
      </c>
      <c r="B3" s="10">
        <v>1</v>
      </c>
      <c r="C3" s="10"/>
    </row>
    <row r="4" spans="1:3" x14ac:dyDescent="0.3">
      <c r="A4" s="3" t="s">
        <v>68</v>
      </c>
      <c r="B4" s="10">
        <v>1</v>
      </c>
      <c r="C4" s="10"/>
    </row>
    <row r="5" spans="1:3" x14ac:dyDescent="0.3">
      <c r="A5" s="3" t="s">
        <v>123</v>
      </c>
      <c r="B5" s="10"/>
      <c r="C5" s="10">
        <v>1</v>
      </c>
    </row>
    <row r="6" spans="1:3" x14ac:dyDescent="0.3">
      <c r="A6" s="3" t="s">
        <v>124</v>
      </c>
      <c r="B6" s="10"/>
      <c r="C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C3"/>
  <sheetViews>
    <sheetView workbookViewId="0">
      <selection activeCell="I16" sqref="I1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157</v>
      </c>
    </row>
    <row r="2" spans="1:3" s="9" customFormat="1" x14ac:dyDescent="0.3">
      <c r="A2" s="7" t="s">
        <v>172</v>
      </c>
      <c r="B2" s="8" t="s">
        <v>5</v>
      </c>
      <c r="C2" s="8" t="s">
        <v>119</v>
      </c>
    </row>
    <row r="3" spans="1:3" x14ac:dyDescent="0.3">
      <c r="A3" s="29" t="s">
        <v>81</v>
      </c>
      <c r="B3" s="10">
        <v>1</v>
      </c>
      <c r="C3" s="10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B3"/>
  <sheetViews>
    <sheetView workbookViewId="0">
      <selection activeCell="F12" sqref="F1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102</v>
      </c>
    </row>
    <row r="2" spans="1:2" s="9" customFormat="1" x14ac:dyDescent="0.3">
      <c r="A2" s="7" t="s">
        <v>172</v>
      </c>
      <c r="B2" s="8" t="s">
        <v>88</v>
      </c>
    </row>
    <row r="3" spans="1:2" x14ac:dyDescent="0.3">
      <c r="A3" s="29" t="s">
        <v>81</v>
      </c>
      <c r="B3" s="1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C6"/>
  <sheetViews>
    <sheetView workbookViewId="0">
      <selection activeCell="D1" sqref="D1:E104857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76</v>
      </c>
    </row>
    <row r="2" spans="1:3" s="9" customFormat="1" x14ac:dyDescent="0.3">
      <c r="A2" s="7" t="s">
        <v>167</v>
      </c>
      <c r="B2" s="8" t="s">
        <v>5</v>
      </c>
      <c r="C2" s="8" t="s">
        <v>119</v>
      </c>
    </row>
    <row r="3" spans="1:3" s="9" customFormat="1" x14ac:dyDescent="0.3">
      <c r="A3" s="29" t="s">
        <v>118</v>
      </c>
      <c r="B3" s="10"/>
      <c r="C3" s="10"/>
    </row>
    <row r="4" spans="1:3" x14ac:dyDescent="0.3">
      <c r="A4" s="29" t="s">
        <v>3</v>
      </c>
      <c r="B4" s="10"/>
      <c r="C4" s="10"/>
    </row>
    <row r="5" spans="1:3" x14ac:dyDescent="0.3">
      <c r="A5" s="29" t="s">
        <v>4</v>
      </c>
      <c r="B5" s="10"/>
      <c r="C5" s="10"/>
    </row>
    <row r="6" spans="1:3" x14ac:dyDescent="0.3">
      <c r="A6" s="29" t="s">
        <v>117</v>
      </c>
      <c r="B6" s="10"/>
      <c r="C6" s="10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CCFB5-25D0-4644-A82A-D16A10EF253B}">
  <dimension ref="A1:AY12"/>
  <sheetViews>
    <sheetView tabSelected="1" zoomScaleNormal="100" workbookViewId="0"/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8.44140625" style="1" bestFit="1" customWidth="1"/>
    <col min="5" max="5" width="2.21875" style="1" bestFit="1" customWidth="1"/>
    <col min="6" max="6" width="12.44140625" style="1" bestFit="1" customWidth="1"/>
    <col min="7" max="7" width="0.77734375" style="1" customWidth="1"/>
    <col min="8" max="8" width="8.44140625" style="1" bestFit="1" customWidth="1"/>
    <col min="9" max="9" width="2.21875" style="1" bestFit="1" customWidth="1"/>
    <col min="10" max="10" width="12.44140625" style="1" bestFit="1" customWidth="1"/>
    <col min="11" max="47" width="9.33203125" style="1"/>
    <col min="48" max="48" width="13.88671875" style="1" bestFit="1" customWidth="1"/>
    <col min="49" max="49" width="9.21875" style="1" bestFit="1" customWidth="1"/>
    <col min="50" max="50" width="6.21875" style="1" bestFit="1" customWidth="1"/>
    <col min="51" max="51" width="15.5546875" style="1" bestFit="1" customWidth="1"/>
    <col min="52" max="16384" width="9.33203125" style="1"/>
  </cols>
  <sheetData>
    <row r="1" spans="1:51" ht="16.2" thickBot="1" x14ac:dyDescent="0.35">
      <c r="A1" s="1" t="s">
        <v>198</v>
      </c>
    </row>
    <row r="2" spans="1:51" s="9" customFormat="1" x14ac:dyDescent="0.3">
      <c r="A2" s="7" t="s">
        <v>185</v>
      </c>
      <c r="B2" s="28" t="s">
        <v>168</v>
      </c>
      <c r="D2" s="65" t="s">
        <v>199</v>
      </c>
      <c r="E2" s="66"/>
      <c r="F2" s="66"/>
      <c r="G2" s="67"/>
      <c r="H2" s="66"/>
      <c r="I2" s="66"/>
      <c r="J2" s="68"/>
    </row>
    <row r="3" spans="1:51" x14ac:dyDescent="0.3">
      <c r="A3" s="29" t="s">
        <v>200</v>
      </c>
      <c r="B3" s="50" t="s">
        <v>201</v>
      </c>
      <c r="D3" s="69" t="s">
        <v>201</v>
      </c>
      <c r="E3" s="70" t="s">
        <v>202</v>
      </c>
      <c r="F3" s="71" t="s">
        <v>203</v>
      </c>
      <c r="G3" s="72"/>
      <c r="H3" s="71" t="s">
        <v>204</v>
      </c>
      <c r="I3" s="70" t="s">
        <v>202</v>
      </c>
      <c r="J3" s="73" t="s">
        <v>205</v>
      </c>
    </row>
    <row r="4" spans="1:51" x14ac:dyDescent="0.3">
      <c r="A4" s="29" t="s">
        <v>206</v>
      </c>
      <c r="B4" s="50" t="s">
        <v>207</v>
      </c>
      <c r="D4" s="69" t="s">
        <v>208</v>
      </c>
      <c r="E4" s="70" t="s">
        <v>202</v>
      </c>
      <c r="F4" s="71" t="s">
        <v>209</v>
      </c>
      <c r="G4" s="72"/>
      <c r="H4" s="71"/>
      <c r="I4" s="71"/>
      <c r="J4" s="73"/>
    </row>
    <row r="5" spans="1:51" x14ac:dyDescent="0.3">
      <c r="A5" s="29" t="s">
        <v>210</v>
      </c>
      <c r="B5" s="50" t="s">
        <v>211</v>
      </c>
      <c r="D5" s="74"/>
      <c r="E5" s="75"/>
      <c r="F5" s="75"/>
      <c r="G5" s="76"/>
      <c r="H5" s="75"/>
      <c r="I5" s="75"/>
      <c r="J5" s="77"/>
    </row>
    <row r="6" spans="1:51" x14ac:dyDescent="0.3">
      <c r="A6" s="29" t="s">
        <v>212</v>
      </c>
      <c r="B6" s="50" t="s">
        <v>213</v>
      </c>
      <c r="D6" s="69" t="s">
        <v>213</v>
      </c>
      <c r="E6" s="70" t="s">
        <v>202</v>
      </c>
      <c r="F6" s="71" t="s">
        <v>214</v>
      </c>
      <c r="G6" s="76"/>
      <c r="H6" s="75"/>
      <c r="I6" s="75"/>
      <c r="J6" s="77"/>
    </row>
    <row r="7" spans="1:51" x14ac:dyDescent="0.3">
      <c r="A7" s="29" t="s">
        <v>215</v>
      </c>
      <c r="B7" s="50" t="s">
        <v>216</v>
      </c>
      <c r="D7" s="69" t="s">
        <v>217</v>
      </c>
      <c r="E7" s="70" t="s">
        <v>202</v>
      </c>
      <c r="F7" s="71" t="s">
        <v>218</v>
      </c>
      <c r="G7" s="76"/>
      <c r="H7" s="75"/>
      <c r="I7" s="75"/>
      <c r="J7" s="77"/>
    </row>
    <row r="8" spans="1:51" x14ac:dyDescent="0.3">
      <c r="A8" s="29" t="s">
        <v>219</v>
      </c>
      <c r="B8" s="50" t="s">
        <v>223</v>
      </c>
      <c r="D8" s="74"/>
      <c r="E8" s="75"/>
      <c r="F8" s="75"/>
      <c r="G8" s="76"/>
      <c r="H8" s="75"/>
      <c r="I8" s="75"/>
      <c r="J8" s="77"/>
      <c r="AS8" s="57" t="s">
        <v>200</v>
      </c>
      <c r="AT8" s="57" t="s">
        <v>206</v>
      </c>
      <c r="AU8" s="57" t="s">
        <v>210</v>
      </c>
      <c r="AV8" s="57" t="s">
        <v>212</v>
      </c>
      <c r="AW8" s="57" t="s">
        <v>215</v>
      </c>
      <c r="AX8" s="57" t="s">
        <v>219</v>
      </c>
      <c r="AY8" s="57" t="s">
        <v>221</v>
      </c>
    </row>
    <row r="9" spans="1:51" ht="16.2" thickBot="1" x14ac:dyDescent="0.35">
      <c r="A9" s="30" t="s">
        <v>222</v>
      </c>
      <c r="B9" s="36" t="s">
        <v>223</v>
      </c>
      <c r="D9" s="78" t="s">
        <v>224</v>
      </c>
      <c r="E9" s="79" t="s">
        <v>202</v>
      </c>
      <c r="F9" s="80" t="s">
        <v>225</v>
      </c>
      <c r="G9" s="81"/>
      <c r="H9" s="82" t="s">
        <v>226</v>
      </c>
      <c r="I9" s="79" t="s">
        <v>202</v>
      </c>
      <c r="J9" s="80" t="s">
        <v>227</v>
      </c>
      <c r="AS9" s="1" t="s">
        <v>201</v>
      </c>
      <c r="AT9" s="1" t="s">
        <v>228</v>
      </c>
      <c r="AU9" s="1" t="s">
        <v>211</v>
      </c>
      <c r="AV9" s="1" t="s">
        <v>213</v>
      </c>
      <c r="AW9" s="1" t="s">
        <v>216</v>
      </c>
      <c r="AX9" s="1" t="s">
        <v>220</v>
      </c>
      <c r="AY9" s="1" t="s">
        <v>220</v>
      </c>
    </row>
    <row r="10" spans="1:51" x14ac:dyDescent="0.3">
      <c r="AS10" s="1" t="s">
        <v>204</v>
      </c>
      <c r="AT10" s="1" t="s">
        <v>207</v>
      </c>
      <c r="AU10" s="1" t="s">
        <v>229</v>
      </c>
      <c r="AV10" s="1" t="s">
        <v>230</v>
      </c>
      <c r="AW10" s="1" t="s">
        <v>217</v>
      </c>
      <c r="AX10" s="1" t="s">
        <v>223</v>
      </c>
      <c r="AY10" s="1" t="s">
        <v>223</v>
      </c>
    </row>
    <row r="11" spans="1:51" x14ac:dyDescent="0.3">
      <c r="AT11" s="1" t="s">
        <v>231</v>
      </c>
      <c r="AY11" s="1" t="s">
        <v>224</v>
      </c>
    </row>
    <row r="12" spans="1:51" x14ac:dyDescent="0.3">
      <c r="AT12" s="1" t="s">
        <v>208</v>
      </c>
      <c r="AY12" s="1" t="s">
        <v>226</v>
      </c>
    </row>
  </sheetData>
  <dataValidations count="7">
    <dataValidation type="list" allowBlank="1" showInputMessage="1" showErrorMessage="1" sqref="B5" xr:uid="{A9167F44-7A3C-4E44-8DEC-EDC47BEFE739}">
      <formula1>$AU$9:$AU$10</formula1>
    </dataValidation>
    <dataValidation type="list" allowBlank="1" showInputMessage="1" showErrorMessage="1" sqref="B9" xr:uid="{3CB575D5-633A-4314-903C-149A50C589D5}">
      <formula1>$AY$9:$AY$12</formula1>
    </dataValidation>
    <dataValidation type="list" allowBlank="1" showInputMessage="1" showErrorMessage="1" sqref="B8" xr:uid="{F6A1B264-2639-4885-A834-5654C6013419}">
      <formula1>$AX$9:$AX$10</formula1>
    </dataValidation>
    <dataValidation type="list" allowBlank="1" showInputMessage="1" showErrorMessage="1" sqref="B7" xr:uid="{3A6FCF00-41EF-41B9-9BFD-54A74F62C5F7}">
      <formula1>$AW$9:$AW$10</formula1>
    </dataValidation>
    <dataValidation type="list" allowBlank="1" showInputMessage="1" showErrorMessage="1" sqref="B6" xr:uid="{8CA2CFB7-E1EF-4FC9-B717-CBB1F953EB75}">
      <formula1>$AV$9:$AV$10</formula1>
    </dataValidation>
    <dataValidation type="list" allowBlank="1" showInputMessage="1" showErrorMessage="1" sqref="B4" xr:uid="{B519E00F-752D-440A-AC1D-CD8E3822E8A9}">
      <formula1>$AT$9:$AT$12</formula1>
    </dataValidation>
    <dataValidation type="list" allowBlank="1" showInputMessage="1" showErrorMessage="1" sqref="B3" xr:uid="{547CCE94-C7D3-4926-988F-BAA08A6205C3}">
      <formula1>$AS$9:$AS$10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C6"/>
  <sheetViews>
    <sheetView workbookViewId="0">
      <selection activeCell="D4" sqref="D4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112</v>
      </c>
    </row>
    <row r="2" spans="1:3" s="9" customFormat="1" x14ac:dyDescent="0.3">
      <c r="A2" s="7" t="s">
        <v>171</v>
      </c>
      <c r="B2" s="8" t="s">
        <v>5</v>
      </c>
      <c r="C2" s="8" t="s">
        <v>119</v>
      </c>
    </row>
    <row r="3" spans="1:3" x14ac:dyDescent="0.3">
      <c r="A3" s="3" t="s">
        <v>67</v>
      </c>
      <c r="B3" s="10">
        <v>1</v>
      </c>
      <c r="C3" s="10"/>
    </row>
    <row r="4" spans="1:3" x14ac:dyDescent="0.3">
      <c r="A4" s="3" t="s">
        <v>68</v>
      </c>
      <c r="B4" s="10">
        <v>1</v>
      </c>
      <c r="C4" s="10"/>
    </row>
    <row r="5" spans="1:3" x14ac:dyDescent="0.3">
      <c r="A5" s="3" t="s">
        <v>123</v>
      </c>
      <c r="B5" s="10"/>
      <c r="C5" s="10">
        <v>1</v>
      </c>
    </row>
    <row r="6" spans="1:3" x14ac:dyDescent="0.3">
      <c r="A6" s="3" t="s">
        <v>124</v>
      </c>
      <c r="B6" s="10"/>
      <c r="C6" s="10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6"/>
  <sheetViews>
    <sheetView workbookViewId="0">
      <selection activeCell="G10" sqref="G10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77</v>
      </c>
    </row>
    <row r="2" spans="1:3" s="9" customFormat="1" x14ac:dyDescent="0.3">
      <c r="A2" s="7" t="s">
        <v>167</v>
      </c>
      <c r="B2" s="8" t="s">
        <v>122</v>
      </c>
      <c r="C2" s="8" t="s">
        <v>51</v>
      </c>
    </row>
    <row r="3" spans="1:3" s="9" customFormat="1" x14ac:dyDescent="0.3">
      <c r="A3" s="29" t="s">
        <v>118</v>
      </c>
      <c r="B3" s="10">
        <v>1</v>
      </c>
      <c r="C3" s="10">
        <v>1</v>
      </c>
    </row>
    <row r="4" spans="1:3" s="9" customFormat="1" x14ac:dyDescent="0.3">
      <c r="A4" s="29" t="s">
        <v>3</v>
      </c>
      <c r="B4" s="10">
        <v>1</v>
      </c>
      <c r="C4" s="10">
        <v>1</v>
      </c>
    </row>
    <row r="5" spans="1:3" s="9" customFormat="1" x14ac:dyDescent="0.3">
      <c r="A5" s="29" t="s">
        <v>4</v>
      </c>
      <c r="B5" s="10">
        <v>1</v>
      </c>
      <c r="C5" s="10">
        <v>1</v>
      </c>
    </row>
    <row r="6" spans="1:3" x14ac:dyDescent="0.3">
      <c r="A6" s="29" t="s">
        <v>117</v>
      </c>
      <c r="B6" s="10">
        <v>1</v>
      </c>
      <c r="C6" s="10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C4"/>
  <sheetViews>
    <sheetView workbookViewId="0">
      <selection activeCell="D3" sqref="D3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78</v>
      </c>
    </row>
    <row r="2" spans="1:3" s="9" customFormat="1" x14ac:dyDescent="0.3">
      <c r="A2" s="7" t="s">
        <v>169</v>
      </c>
      <c r="B2" s="8" t="s">
        <v>122</v>
      </c>
      <c r="C2" s="8" t="s">
        <v>51</v>
      </c>
    </row>
    <row r="3" spans="1:3" s="9" customFormat="1" x14ac:dyDescent="0.3">
      <c r="A3" s="29" t="s">
        <v>5</v>
      </c>
      <c r="B3" s="10">
        <v>1</v>
      </c>
      <c r="C3" s="10">
        <v>1</v>
      </c>
    </row>
    <row r="4" spans="1:3" x14ac:dyDescent="0.3">
      <c r="A4" s="29" t="s">
        <v>119</v>
      </c>
      <c r="B4" s="10">
        <v>1</v>
      </c>
      <c r="C4" s="10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C4"/>
  <sheetViews>
    <sheetView workbookViewId="0">
      <selection activeCell="L20" sqref="L20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115</v>
      </c>
    </row>
    <row r="2" spans="1:3" s="9" customFormat="1" x14ac:dyDescent="0.3">
      <c r="A2" s="7" t="s">
        <v>169</v>
      </c>
      <c r="B2" s="8" t="s">
        <v>5</v>
      </c>
      <c r="C2" s="8" t="s">
        <v>119</v>
      </c>
    </row>
    <row r="3" spans="1:3" s="9" customFormat="1" x14ac:dyDescent="0.3">
      <c r="A3" s="29" t="s">
        <v>5</v>
      </c>
      <c r="B3" s="33"/>
      <c r="C3" s="33"/>
    </row>
    <row r="4" spans="1:3" s="9" customFormat="1" x14ac:dyDescent="0.3">
      <c r="A4" s="29" t="s">
        <v>119</v>
      </c>
      <c r="B4" s="33"/>
      <c r="C4" s="33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F15" sqref="F1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103</v>
      </c>
    </row>
    <row r="2" spans="1:2" s="9" customFormat="1" x14ac:dyDescent="0.3">
      <c r="A2" s="7"/>
      <c r="B2" s="28"/>
    </row>
    <row r="3" spans="1:2" s="9" customFormat="1" ht="16.2" thickBot="1" x14ac:dyDescent="0.35">
      <c r="A3" s="30"/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U15"/>
  <sheetViews>
    <sheetView workbookViewId="0">
      <selection activeCell="R4" sqref="R4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1" t="s">
        <v>52</v>
      </c>
    </row>
    <row r="2" spans="1:21" s="9" customFormat="1" x14ac:dyDescent="0.3">
      <c r="A2" s="7" t="s">
        <v>169</v>
      </c>
      <c r="B2" s="8" t="s">
        <v>144</v>
      </c>
      <c r="C2" s="8" t="s">
        <v>145</v>
      </c>
      <c r="D2" s="8" t="s">
        <v>146</v>
      </c>
      <c r="E2" s="8" t="s">
        <v>147</v>
      </c>
      <c r="F2" s="8" t="s">
        <v>148</v>
      </c>
      <c r="G2" s="8" t="s">
        <v>149</v>
      </c>
      <c r="H2" s="8" t="s">
        <v>150</v>
      </c>
      <c r="I2" s="8" t="s">
        <v>151</v>
      </c>
      <c r="J2" s="8" t="s">
        <v>152</v>
      </c>
      <c r="K2" s="8" t="s">
        <v>131</v>
      </c>
      <c r="L2" s="8" t="s">
        <v>132</v>
      </c>
      <c r="M2" s="8" t="s">
        <v>133</v>
      </c>
      <c r="N2" s="8" t="s">
        <v>134</v>
      </c>
      <c r="O2" s="8" t="s">
        <v>135</v>
      </c>
      <c r="P2" s="8" t="s">
        <v>136</v>
      </c>
      <c r="Q2" s="8" t="s">
        <v>137</v>
      </c>
      <c r="R2" s="8" t="s">
        <v>138</v>
      </c>
      <c r="S2" s="8" t="s">
        <v>139</v>
      </c>
      <c r="T2" s="8" t="s">
        <v>140</v>
      </c>
      <c r="U2" s="8" t="s">
        <v>141</v>
      </c>
    </row>
    <row r="3" spans="1:21" s="9" customFormat="1" x14ac:dyDescent="0.3">
      <c r="A3" s="29" t="s">
        <v>5</v>
      </c>
      <c r="B3" s="40"/>
      <c r="C3" s="40">
        <v>315000</v>
      </c>
      <c r="D3" s="40">
        <v>350000</v>
      </c>
      <c r="E3" s="40">
        <v>350000</v>
      </c>
      <c r="F3" s="40">
        <v>350000</v>
      </c>
      <c r="G3" s="40">
        <v>350000</v>
      </c>
      <c r="H3" s="40">
        <v>350000</v>
      </c>
      <c r="I3" s="40">
        <v>350000</v>
      </c>
      <c r="J3" s="40">
        <v>350000</v>
      </c>
      <c r="K3" s="40">
        <v>350000</v>
      </c>
      <c r="L3" s="40">
        <v>260000</v>
      </c>
      <c r="M3" s="40"/>
      <c r="N3" s="40"/>
      <c r="O3" s="40"/>
      <c r="P3" s="40"/>
      <c r="Q3" s="40"/>
      <c r="R3" s="40"/>
      <c r="S3" s="40"/>
      <c r="T3" s="40"/>
      <c r="U3" s="40"/>
    </row>
    <row r="4" spans="1:21" s="9" customFormat="1" x14ac:dyDescent="0.3">
      <c r="A4" s="29" t="s">
        <v>119</v>
      </c>
      <c r="B4" s="41"/>
      <c r="C4" s="41"/>
      <c r="D4" s="40">
        <v>280000</v>
      </c>
      <c r="E4" s="40">
        <v>300000</v>
      </c>
      <c r="F4" s="40">
        <v>300000</v>
      </c>
      <c r="G4" s="40">
        <v>300000</v>
      </c>
      <c r="H4" s="40">
        <v>300000</v>
      </c>
      <c r="I4" s="40">
        <v>300000</v>
      </c>
      <c r="J4" s="40">
        <v>300000</v>
      </c>
      <c r="K4" s="40">
        <v>300000</v>
      </c>
      <c r="L4" s="40">
        <v>300000</v>
      </c>
      <c r="M4" s="40">
        <v>300000</v>
      </c>
      <c r="N4" s="40">
        <v>300000</v>
      </c>
      <c r="O4" s="40">
        <v>300000</v>
      </c>
      <c r="P4" s="40">
        <v>300000</v>
      </c>
      <c r="Q4" s="40">
        <v>150000</v>
      </c>
    </row>
    <row r="7" spans="1:21" x14ac:dyDescent="0.3">
      <c r="D7" s="2"/>
      <c r="E7" s="2"/>
      <c r="F7" s="2"/>
    </row>
    <row r="8" spans="1:21" x14ac:dyDescent="0.3">
      <c r="D8" s="2"/>
      <c r="E8" s="2"/>
      <c r="F8" s="2"/>
    </row>
    <row r="9" spans="1:21" x14ac:dyDescent="0.3">
      <c r="D9" s="2"/>
      <c r="E9" s="2"/>
      <c r="F9" s="13"/>
    </row>
    <row r="10" spans="1:21" x14ac:dyDescent="0.3">
      <c r="D10" s="2"/>
      <c r="E10" s="2"/>
      <c r="F10" s="2"/>
    </row>
    <row r="11" spans="1:21" x14ac:dyDescent="0.3">
      <c r="D11" s="2"/>
      <c r="E11" s="2"/>
      <c r="F11" s="2"/>
    </row>
    <row r="12" spans="1:21" x14ac:dyDescent="0.3">
      <c r="D12" s="2"/>
      <c r="E12" s="2"/>
      <c r="F12" s="2"/>
    </row>
    <row r="13" spans="1:21" x14ac:dyDescent="0.3">
      <c r="D13" s="2"/>
      <c r="E13" s="2"/>
      <c r="F13" s="2"/>
    </row>
    <row r="14" spans="1:21" x14ac:dyDescent="0.3">
      <c r="D14" s="2"/>
      <c r="E14" s="2"/>
      <c r="F14" s="2"/>
    </row>
    <row r="15" spans="1:21" x14ac:dyDescent="0.3">
      <c r="D15" s="2"/>
      <c r="E15" s="2"/>
      <c r="F15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U8"/>
  <sheetViews>
    <sheetView topLeftCell="K1" workbookViewId="0">
      <selection activeCell="T8" sqref="T8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21" ht="16.2" thickBot="1" x14ac:dyDescent="0.35">
      <c r="A1" s="31" t="s">
        <v>104</v>
      </c>
    </row>
    <row r="2" spans="1:21" s="9" customFormat="1" x14ac:dyDescent="0.3">
      <c r="A2" s="7" t="s">
        <v>167</v>
      </c>
      <c r="B2" s="8" t="s">
        <v>144</v>
      </c>
      <c r="C2" s="8" t="s">
        <v>145</v>
      </c>
      <c r="D2" s="8" t="s">
        <v>146</v>
      </c>
      <c r="E2" s="8" t="s">
        <v>147</v>
      </c>
      <c r="F2" s="8" t="s">
        <v>148</v>
      </c>
      <c r="G2" s="8" t="s">
        <v>149</v>
      </c>
      <c r="H2" s="8" t="s">
        <v>150</v>
      </c>
      <c r="I2" s="8" t="s">
        <v>151</v>
      </c>
      <c r="J2" s="8" t="s">
        <v>152</v>
      </c>
      <c r="K2" s="8" t="s">
        <v>131</v>
      </c>
      <c r="L2" s="8" t="s">
        <v>132</v>
      </c>
      <c r="M2" s="8" t="s">
        <v>133</v>
      </c>
      <c r="N2" s="8" t="s">
        <v>134</v>
      </c>
      <c r="O2" s="8" t="s">
        <v>135</v>
      </c>
      <c r="P2" s="8" t="s">
        <v>136</v>
      </c>
      <c r="Q2" s="8" t="s">
        <v>137</v>
      </c>
      <c r="R2" s="8" t="s">
        <v>138</v>
      </c>
      <c r="S2" s="8" t="s">
        <v>139</v>
      </c>
      <c r="T2" s="8" t="s">
        <v>140</v>
      </c>
      <c r="U2" s="8" t="s">
        <v>141</v>
      </c>
    </row>
    <row r="3" spans="1:21" s="9" customFormat="1" x14ac:dyDescent="0.3">
      <c r="A3" s="29" t="s">
        <v>118</v>
      </c>
      <c r="B3" s="40">
        <f>5000*7</f>
        <v>35000</v>
      </c>
      <c r="C3" s="40">
        <f>$B3*(VALUE(RIGHT(C$2,2)))^(-0.21)</f>
        <v>30258.803095775282</v>
      </c>
      <c r="D3" s="40">
        <f t="shared" ref="D3:U3" si="0">$B3*(VALUE(RIGHT(D$2,2)))^(-0.21)</f>
        <v>27788.978378196462</v>
      </c>
      <c r="E3" s="40">
        <f t="shared" si="0"/>
        <v>26159.861851111425</v>
      </c>
      <c r="F3" s="40">
        <f t="shared" si="0"/>
        <v>24962.285351788229</v>
      </c>
      <c r="G3" s="40">
        <f t="shared" si="0"/>
        <v>24024.606427960101</v>
      </c>
      <c r="H3" s="40">
        <f t="shared" si="0"/>
        <v>23259.343684102365</v>
      </c>
      <c r="I3" s="40">
        <f t="shared" si="0"/>
        <v>22616.174536156115</v>
      </c>
      <c r="J3" s="40">
        <f t="shared" si="0"/>
        <v>22063.637694396301</v>
      </c>
      <c r="K3" s="40">
        <f t="shared" si="0"/>
        <v>21580.825065151876</v>
      </c>
      <c r="L3" s="40">
        <f t="shared" si="0"/>
        <v>21153.175883626711</v>
      </c>
      <c r="M3" s="40">
        <f t="shared" si="0"/>
        <v>20770.166724489769</v>
      </c>
      <c r="N3" s="40">
        <f t="shared" si="0"/>
        <v>20423.959488695262</v>
      </c>
      <c r="O3" s="40">
        <f t="shared" si="0"/>
        <v>20108.568590691943</v>
      </c>
      <c r="P3" s="40">
        <f t="shared" si="0"/>
        <v>19819.325940320385</v>
      </c>
      <c r="Q3" s="40">
        <f t="shared" si="0"/>
        <v>19552.52491626385</v>
      </c>
      <c r="R3" s="40">
        <f t="shared" si="0"/>
        <v>19305.176246215316</v>
      </c>
      <c r="S3" s="40">
        <f t="shared" si="0"/>
        <v>19074.836244893231</v>
      </c>
      <c r="T3" s="40">
        <f t="shared" si="0"/>
        <v>18859.483217791862</v>
      </c>
      <c r="U3" s="40">
        <f t="shared" si="0"/>
        <v>18657.426751165785</v>
      </c>
    </row>
    <row r="4" spans="1:21" s="9" customFormat="1" x14ac:dyDescent="0.3">
      <c r="A4" s="29" t="s">
        <v>3</v>
      </c>
      <c r="B4" s="40">
        <f>13000*7</f>
        <v>91000</v>
      </c>
      <c r="C4" s="40">
        <f t="shared" ref="C4:U4" si="1">$B4*(VALUE(RIGHT(C$2,2)))^(-0.35)</f>
        <v>71397.152908604316</v>
      </c>
      <c r="D4" s="40">
        <f t="shared" si="1"/>
        <v>61951.090169008989</v>
      </c>
      <c r="E4" s="40">
        <f t="shared" si="1"/>
        <v>56017.07080719369</v>
      </c>
      <c r="F4" s="40">
        <f t="shared" si="1"/>
        <v>51808.604067688932</v>
      </c>
      <c r="G4" s="40">
        <f t="shared" si="1"/>
        <v>48605.840193972173</v>
      </c>
      <c r="H4" s="40">
        <f t="shared" si="1"/>
        <v>46052.910067251345</v>
      </c>
      <c r="I4" s="40">
        <f t="shared" si="1"/>
        <v>43950.102966080478</v>
      </c>
      <c r="J4" s="40">
        <f t="shared" si="1"/>
        <v>42175.138166249249</v>
      </c>
      <c r="K4" s="40">
        <f t="shared" si="1"/>
        <v>40648.206885737643</v>
      </c>
      <c r="L4" s="40">
        <f t="shared" si="1"/>
        <v>39314.608251327569</v>
      </c>
      <c r="M4" s="40">
        <f t="shared" si="1"/>
        <v>38135.369281101288</v>
      </c>
      <c r="N4" s="40">
        <f t="shared" si="1"/>
        <v>37081.835160851289</v>
      </c>
      <c r="O4" s="40">
        <f t="shared" si="1"/>
        <v>36132.380900634584</v>
      </c>
      <c r="P4" s="40">
        <f t="shared" si="1"/>
        <v>35270.324199207498</v>
      </c>
      <c r="Q4" s="40">
        <f t="shared" si="1"/>
        <v>34482.551888111557</v>
      </c>
      <c r="R4" s="40">
        <f t="shared" si="1"/>
        <v>33758.587726172031</v>
      </c>
      <c r="S4" s="40">
        <f t="shared" si="1"/>
        <v>33089.942731837495</v>
      </c>
      <c r="T4" s="40">
        <f t="shared" si="1"/>
        <v>32469.651848585527</v>
      </c>
      <c r="U4" s="40">
        <f t="shared" si="1"/>
        <v>31891.936730566969</v>
      </c>
    </row>
    <row r="5" spans="1:21" x14ac:dyDescent="0.3">
      <c r="A5" s="29" t="s">
        <v>4</v>
      </c>
      <c r="B5" s="40">
        <f>8000*7</f>
        <v>56000</v>
      </c>
      <c r="C5" s="40">
        <f>$B5*(VALUE(RIGHT(C$2,2)))^(-0.25)</f>
        <v>47090.199254208019</v>
      </c>
      <c r="D5" s="40">
        <f t="shared" ref="D5:U5" si="2">$B5*(VALUE(RIGHT(D$2,2)))^(-0.25)</f>
        <v>42550.798396489176</v>
      </c>
      <c r="E5" s="40">
        <f t="shared" si="2"/>
        <v>39597.979746446661</v>
      </c>
      <c r="F5" s="40">
        <f t="shared" si="2"/>
        <v>37449.457078679632</v>
      </c>
      <c r="G5" s="40">
        <f t="shared" si="2"/>
        <v>35780.813837791255</v>
      </c>
      <c r="H5" s="40">
        <f t="shared" si="2"/>
        <v>34428.136565270812</v>
      </c>
      <c r="I5" s="40">
        <f t="shared" si="2"/>
        <v>33297.799220076187</v>
      </c>
      <c r="J5" s="40">
        <f t="shared" si="2"/>
        <v>32331.61507461904</v>
      </c>
      <c r="K5" s="40">
        <f t="shared" si="2"/>
        <v>31491.114210659547</v>
      </c>
      <c r="L5" s="40">
        <f t="shared" si="2"/>
        <v>30749.627259462297</v>
      </c>
      <c r="M5" s="40">
        <f t="shared" si="2"/>
        <v>30087.958091059176</v>
      </c>
      <c r="N5" s="40">
        <f t="shared" si="2"/>
        <v>29491.861719483888</v>
      </c>
      <c r="O5" s="40">
        <f t="shared" si="2"/>
        <v>28950.496621601553</v>
      </c>
      <c r="P5" s="40">
        <f t="shared" si="2"/>
        <v>28455.433896658426</v>
      </c>
      <c r="Q5" s="40">
        <f t="shared" si="2"/>
        <v>28000</v>
      </c>
      <c r="R5" s="40">
        <f t="shared" si="2"/>
        <v>27578.827388305333</v>
      </c>
      <c r="S5" s="40">
        <f t="shared" si="2"/>
        <v>27187.539215610112</v>
      </c>
      <c r="T5" s="40">
        <f t="shared" si="2"/>
        <v>26822.523024840182</v>
      </c>
      <c r="U5" s="40">
        <f t="shared" si="2"/>
        <v>26480.765052088922</v>
      </c>
    </row>
    <row r="6" spans="1:21" x14ac:dyDescent="0.3">
      <c r="A6" s="29" t="s">
        <v>117</v>
      </c>
      <c r="B6" s="40">
        <f>2000*7</f>
        <v>14000</v>
      </c>
      <c r="C6" s="40">
        <f>$B6*(VALUE(RIGHT(C$2,2)))^(-0.02)</f>
        <v>13807.257862907029</v>
      </c>
      <c r="D6" s="40">
        <f t="shared" ref="D6:U6" si="3">$B6*(VALUE(RIGHT(D$2,2)))^(-0.02)</f>
        <v>13695.743400208396</v>
      </c>
      <c r="E6" s="40">
        <f t="shared" si="3"/>
        <v>13617.169263771997</v>
      </c>
      <c r="F6" s="40">
        <f t="shared" si="3"/>
        <v>13556.533000158817</v>
      </c>
      <c r="G6" s="40">
        <f t="shared" si="3"/>
        <v>13507.1900536346</v>
      </c>
      <c r="H6" s="40">
        <f t="shared" si="3"/>
        <v>13465.611329867192</v>
      </c>
      <c r="I6" s="40">
        <f t="shared" si="3"/>
        <v>13429.6976705537</v>
      </c>
      <c r="J6" s="40">
        <f t="shared" si="3"/>
        <v>13398.099091739417</v>
      </c>
      <c r="K6" s="40">
        <f t="shared" si="3"/>
        <v>13369.896204300103</v>
      </c>
      <c r="L6" s="40">
        <f t="shared" si="3"/>
        <v>13344.434735157942</v>
      </c>
      <c r="M6" s="40">
        <f t="shared" si="3"/>
        <v>13321.232576701854</v>
      </c>
      <c r="N6" s="40">
        <f t="shared" si="3"/>
        <v>13299.924286485162</v>
      </c>
      <c r="O6" s="40">
        <f t="shared" si="3"/>
        <v>13280.22627951134</v>
      </c>
      <c r="P6" s="40">
        <f t="shared" si="3"/>
        <v>13261.914097616605</v>
      </c>
      <c r="Q6" s="40">
        <f t="shared" si="3"/>
        <v>13244.807054158344</v>
      </c>
      <c r="R6" s="40">
        <f t="shared" si="3"/>
        <v>13228.757557697323</v>
      </c>
      <c r="S6" s="40">
        <f t="shared" si="3"/>
        <v>13213.643502316185</v>
      </c>
      <c r="T6" s="40">
        <f t="shared" si="3"/>
        <v>13199.362725186578</v>
      </c>
      <c r="U6" s="40">
        <f t="shared" si="3"/>
        <v>13185.828892362388</v>
      </c>
    </row>
    <row r="7" spans="1:21" x14ac:dyDescent="0.3">
      <c r="D7" s="2"/>
      <c r="E7" s="2"/>
      <c r="F7" s="2"/>
    </row>
    <row r="8" spans="1:21" x14ac:dyDescent="0.3">
      <c r="D8" s="2"/>
      <c r="E8" s="2"/>
      <c r="F8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83FA-0F3B-443C-8B3E-ADC37406AEAD}">
  <dimension ref="A1:B13"/>
  <sheetViews>
    <sheetView workbookViewId="0">
      <selection activeCell="B7" sqref="B7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197</v>
      </c>
    </row>
    <row r="2" spans="1:2" s="9" customFormat="1" x14ac:dyDescent="0.3">
      <c r="A2" s="7" t="s">
        <v>166</v>
      </c>
      <c r="B2" s="28" t="s">
        <v>168</v>
      </c>
    </row>
    <row r="3" spans="1:2" x14ac:dyDescent="0.3">
      <c r="A3" s="29" t="s">
        <v>125</v>
      </c>
      <c r="B3" s="35"/>
    </row>
    <row r="4" spans="1:2" x14ac:dyDescent="0.3">
      <c r="A4" s="29" t="s">
        <v>82</v>
      </c>
      <c r="B4" s="35"/>
    </row>
    <row r="5" spans="1:2" x14ac:dyDescent="0.3">
      <c r="A5" s="29" t="s">
        <v>83</v>
      </c>
      <c r="B5" s="35"/>
    </row>
    <row r="6" spans="1:2" x14ac:dyDescent="0.3">
      <c r="A6" s="29" t="s">
        <v>84</v>
      </c>
      <c r="B6" s="35"/>
    </row>
    <row r="7" spans="1:2" x14ac:dyDescent="0.3">
      <c r="A7" s="29" t="s">
        <v>85</v>
      </c>
      <c r="B7" s="35"/>
    </row>
    <row r="8" spans="1:2" x14ac:dyDescent="0.3">
      <c r="A8" s="29" t="s">
        <v>86</v>
      </c>
      <c r="B8" s="35"/>
    </row>
    <row r="9" spans="1:2" x14ac:dyDescent="0.3">
      <c r="A9" s="29" t="s">
        <v>87</v>
      </c>
      <c r="B9" s="35"/>
    </row>
    <row r="10" spans="1:2" x14ac:dyDescent="0.3">
      <c r="A10" s="29" t="s">
        <v>88</v>
      </c>
      <c r="B10" s="35"/>
    </row>
    <row r="11" spans="1:2" x14ac:dyDescent="0.3">
      <c r="A11" s="29" t="s">
        <v>126</v>
      </c>
      <c r="B11" s="35"/>
    </row>
    <row r="12" spans="1:2" x14ac:dyDescent="0.3">
      <c r="A12" s="29" t="s">
        <v>127</v>
      </c>
      <c r="B12" s="35"/>
    </row>
    <row r="13" spans="1:2" x14ac:dyDescent="0.3">
      <c r="A13" s="29" t="s">
        <v>128</v>
      </c>
      <c r="B13" s="35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U12"/>
  <sheetViews>
    <sheetView workbookViewId="0">
      <selection activeCell="J12" sqref="J1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1" width="10.109375" style="1" bestFit="1" customWidth="1"/>
    <col min="22" max="16384" width="9.33203125" style="1"/>
  </cols>
  <sheetData>
    <row r="1" spans="1:21" ht="16.2" thickBot="1" x14ac:dyDescent="0.35">
      <c r="A1" s="31" t="s">
        <v>116</v>
      </c>
    </row>
    <row r="2" spans="1:21" s="9" customFormat="1" x14ac:dyDescent="0.3">
      <c r="A2" s="7" t="s">
        <v>169</v>
      </c>
      <c r="B2" s="8" t="s">
        <v>144</v>
      </c>
      <c r="C2" s="8" t="s">
        <v>145</v>
      </c>
      <c r="D2" s="8" t="s">
        <v>146</v>
      </c>
      <c r="E2" s="8" t="s">
        <v>147</v>
      </c>
      <c r="F2" s="8" t="s">
        <v>148</v>
      </c>
      <c r="G2" s="8" t="s">
        <v>149</v>
      </c>
      <c r="H2" s="8" t="s">
        <v>150</v>
      </c>
      <c r="I2" s="8" t="s">
        <v>151</v>
      </c>
      <c r="J2" s="8" t="s">
        <v>152</v>
      </c>
      <c r="K2" s="8" t="s">
        <v>131</v>
      </c>
      <c r="L2" s="8" t="s">
        <v>132</v>
      </c>
      <c r="M2" s="8" t="s">
        <v>133</v>
      </c>
      <c r="N2" s="8" t="s">
        <v>134</v>
      </c>
      <c r="O2" s="8" t="s">
        <v>135</v>
      </c>
      <c r="P2" s="8" t="s">
        <v>136</v>
      </c>
      <c r="Q2" s="8" t="s">
        <v>137</v>
      </c>
      <c r="R2" s="8" t="s">
        <v>138</v>
      </c>
      <c r="S2" s="8" t="s">
        <v>139</v>
      </c>
      <c r="T2" s="8" t="s">
        <v>140</v>
      </c>
      <c r="U2" s="8" t="s">
        <v>141</v>
      </c>
    </row>
    <row r="3" spans="1:21" x14ac:dyDescent="0.3">
      <c r="A3" s="29" t="s">
        <v>5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0">
        <f>5*4000*7</f>
        <v>140000</v>
      </c>
      <c r="N3" s="40">
        <f t="shared" ref="N3:U3" si="0">$M3*(VALUE(RIGHT(C$2,2)))^(-0.35)</f>
        <v>109841.77370554511</v>
      </c>
      <c r="O3" s="40">
        <f t="shared" si="0"/>
        <v>95309.369490783065</v>
      </c>
      <c r="P3" s="40">
        <f t="shared" si="0"/>
        <v>86180.10893414414</v>
      </c>
      <c r="Q3" s="40">
        <f t="shared" si="0"/>
        <v>79705.544719521436</v>
      </c>
      <c r="R3" s="40">
        <f t="shared" si="0"/>
        <v>74778.215683034112</v>
      </c>
      <c r="S3" s="40">
        <f t="shared" si="0"/>
        <v>70850.630872694383</v>
      </c>
      <c r="T3" s="40">
        <f t="shared" si="0"/>
        <v>67615.543024739207</v>
      </c>
      <c r="U3" s="40">
        <f t="shared" si="0"/>
        <v>64884.827948075763</v>
      </c>
    </row>
    <row r="4" spans="1:21" x14ac:dyDescent="0.3">
      <c r="A4" s="29" t="s">
        <v>119</v>
      </c>
      <c r="B4" s="43"/>
      <c r="C4" s="43"/>
      <c r="D4" s="43"/>
      <c r="E4" s="43"/>
      <c r="F4" s="43"/>
      <c r="G4" s="42"/>
      <c r="H4" s="42"/>
      <c r="I4" s="42"/>
      <c r="J4" s="42"/>
      <c r="K4" s="42"/>
      <c r="L4" s="42"/>
      <c r="M4" s="42"/>
      <c r="N4" s="40"/>
      <c r="O4" s="40"/>
      <c r="P4" s="40"/>
      <c r="Q4" s="40"/>
      <c r="R4" s="40">
        <f>6*4000*7</f>
        <v>168000</v>
      </c>
      <c r="S4" s="40">
        <f>$R4*(VALUE(RIGHT(C$2,2)))^(-0.35)</f>
        <v>131810.12844665413</v>
      </c>
      <c r="T4" s="40">
        <f>$R4*(VALUE(RIGHT(D$2,2)))^(-0.35)</f>
        <v>114371.24338893968</v>
      </c>
      <c r="U4" s="40">
        <f>$R4*(VALUE(RIGHT(E$2,2)))^(-0.35)</f>
        <v>103416.13072097297</v>
      </c>
    </row>
    <row r="5" spans="1:21" x14ac:dyDescent="0.3">
      <c r="D5" s="2"/>
      <c r="E5" s="2"/>
      <c r="F5" s="2"/>
    </row>
    <row r="6" spans="1:21" x14ac:dyDescent="0.3">
      <c r="D6" s="2"/>
      <c r="E6" s="2"/>
      <c r="F6" s="13"/>
    </row>
    <row r="7" spans="1:21" x14ac:dyDescent="0.3">
      <c r="D7" s="2"/>
      <c r="E7" s="2"/>
      <c r="F7" s="2"/>
    </row>
    <row r="8" spans="1:21" x14ac:dyDescent="0.3">
      <c r="D8" s="2"/>
      <c r="E8" s="2"/>
      <c r="F8" s="2"/>
    </row>
    <row r="9" spans="1:21" x14ac:dyDescent="0.3">
      <c r="D9" s="2"/>
      <c r="E9" s="2"/>
      <c r="F9" s="2"/>
    </row>
    <row r="10" spans="1:21" x14ac:dyDescent="0.3">
      <c r="D10" s="2"/>
      <c r="E10" s="2"/>
      <c r="F10" s="2"/>
    </row>
    <row r="11" spans="1:21" x14ac:dyDescent="0.3">
      <c r="D11" s="2"/>
      <c r="E11" s="2"/>
      <c r="F11" s="2"/>
    </row>
    <row r="12" spans="1:21" x14ac:dyDescent="0.3">
      <c r="D12" s="2"/>
      <c r="E12" s="2"/>
      <c r="F12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K12"/>
  <sheetViews>
    <sheetView workbookViewId="0">
      <selection activeCell="I19" sqref="I19"/>
    </sheetView>
  </sheetViews>
  <sheetFormatPr defaultColWidth="9.33203125" defaultRowHeight="15.6" x14ac:dyDescent="0.3"/>
  <cols>
    <col min="1" max="16384" width="9.33203125" style="1"/>
  </cols>
  <sheetData>
    <row r="1" spans="1:11" ht="16.2" thickBot="1" x14ac:dyDescent="0.35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7" t="s">
        <v>166</v>
      </c>
      <c r="B2" s="8" t="s">
        <v>83</v>
      </c>
      <c r="C2" s="8" t="s">
        <v>5</v>
      </c>
      <c r="D2" s="8" t="s">
        <v>84</v>
      </c>
      <c r="E2" s="8" t="s">
        <v>82</v>
      </c>
      <c r="F2" s="8" t="s">
        <v>85</v>
      </c>
      <c r="G2" s="8" t="s">
        <v>88</v>
      </c>
      <c r="H2" s="8" t="s">
        <v>87</v>
      </c>
      <c r="I2" s="8" t="s">
        <v>86</v>
      </c>
      <c r="J2" s="8" t="s">
        <v>51</v>
      </c>
      <c r="K2" s="8" t="s">
        <v>81</v>
      </c>
    </row>
    <row r="3" spans="1:11" x14ac:dyDescent="0.3">
      <c r="A3" s="29" t="s">
        <v>5</v>
      </c>
      <c r="B3" s="34">
        <v>300000</v>
      </c>
      <c r="C3" s="34"/>
      <c r="D3" s="34"/>
      <c r="E3" s="34"/>
      <c r="F3" s="34"/>
      <c r="G3" s="34"/>
      <c r="H3" s="34"/>
      <c r="I3" s="34"/>
      <c r="J3" s="34"/>
      <c r="K3" s="34"/>
    </row>
    <row r="4" spans="1:11" x14ac:dyDescent="0.3">
      <c r="A4" s="29" t="s">
        <v>82</v>
      </c>
      <c r="B4" s="34">
        <v>300000</v>
      </c>
      <c r="C4" s="34"/>
      <c r="D4" s="34"/>
      <c r="E4" s="34"/>
      <c r="F4" s="34">
        <v>300000</v>
      </c>
      <c r="G4" s="34"/>
      <c r="H4" s="34"/>
      <c r="I4" s="34"/>
      <c r="J4" s="34"/>
      <c r="K4" s="34"/>
    </row>
    <row r="5" spans="1:11" x14ac:dyDescent="0.3">
      <c r="A5" s="29" t="s">
        <v>83</v>
      </c>
      <c r="B5" s="34"/>
      <c r="C5" s="34">
        <v>300000</v>
      </c>
      <c r="D5" s="34">
        <v>300000</v>
      </c>
      <c r="E5" s="34">
        <v>300000</v>
      </c>
      <c r="F5" s="34"/>
      <c r="G5" s="34"/>
      <c r="H5" s="34"/>
      <c r="I5" s="34"/>
      <c r="J5" s="34"/>
      <c r="K5" s="34"/>
    </row>
    <row r="6" spans="1:11" x14ac:dyDescent="0.3">
      <c r="A6" s="29" t="s">
        <v>84</v>
      </c>
      <c r="B6" s="34">
        <v>300000</v>
      </c>
      <c r="C6" s="34"/>
      <c r="D6" s="34"/>
      <c r="E6" s="34"/>
      <c r="F6" s="34"/>
      <c r="G6" s="34"/>
      <c r="H6" s="34"/>
      <c r="I6" s="34">
        <v>300000</v>
      </c>
      <c r="J6" s="34">
        <v>300000</v>
      </c>
      <c r="K6" s="34"/>
    </row>
    <row r="7" spans="1:11" x14ac:dyDescent="0.3">
      <c r="A7" s="29" t="s">
        <v>85</v>
      </c>
      <c r="B7" s="34"/>
      <c r="C7" s="34"/>
      <c r="D7" s="34"/>
      <c r="E7" s="34">
        <v>300000</v>
      </c>
      <c r="F7" s="34"/>
      <c r="G7" s="34">
        <v>300000</v>
      </c>
      <c r="H7" s="34"/>
      <c r="I7" s="34"/>
      <c r="J7" s="34"/>
      <c r="K7" s="34"/>
    </row>
    <row r="8" spans="1:11" x14ac:dyDescent="0.3">
      <c r="A8" s="29" t="s">
        <v>86</v>
      </c>
      <c r="B8" s="34"/>
      <c r="C8" s="34"/>
      <c r="D8" s="34">
        <v>300000</v>
      </c>
      <c r="E8" s="34"/>
      <c r="F8" s="34"/>
      <c r="G8" s="34"/>
      <c r="H8" s="34">
        <v>300000</v>
      </c>
      <c r="I8" s="34"/>
      <c r="J8" s="34"/>
      <c r="K8" s="34"/>
    </row>
    <row r="9" spans="1:11" x14ac:dyDescent="0.3">
      <c r="A9" s="29" t="s">
        <v>87</v>
      </c>
      <c r="B9" s="34"/>
      <c r="C9" s="34"/>
      <c r="D9" s="34"/>
      <c r="E9" s="34"/>
      <c r="F9" s="34"/>
      <c r="G9" s="34">
        <v>300000</v>
      </c>
      <c r="H9" s="34"/>
      <c r="I9" s="34">
        <v>300000</v>
      </c>
      <c r="J9" s="34"/>
      <c r="K9" s="34"/>
    </row>
    <row r="10" spans="1:11" x14ac:dyDescent="0.3">
      <c r="A10" s="29" t="s">
        <v>88</v>
      </c>
      <c r="B10" s="34"/>
      <c r="C10" s="34"/>
      <c r="D10" s="34"/>
      <c r="E10" s="34"/>
      <c r="F10" s="34">
        <v>300000</v>
      </c>
      <c r="G10" s="34"/>
      <c r="H10" s="34">
        <v>300000</v>
      </c>
      <c r="I10" s="34"/>
      <c r="J10" s="34"/>
      <c r="K10" s="34">
        <v>500000</v>
      </c>
    </row>
    <row r="11" spans="1:11" x14ac:dyDescent="0.3">
      <c r="A11" s="29" t="s">
        <v>3</v>
      </c>
      <c r="B11" s="34"/>
      <c r="C11" s="34"/>
      <c r="D11" s="34"/>
      <c r="E11" s="34"/>
      <c r="F11" s="34">
        <v>100000</v>
      </c>
      <c r="G11" s="34"/>
      <c r="H11" s="34"/>
      <c r="I11" s="34"/>
      <c r="J11" s="34"/>
      <c r="K11" s="34"/>
    </row>
    <row r="12" spans="1:11" x14ac:dyDescent="0.3">
      <c r="A12" s="29" t="s">
        <v>4</v>
      </c>
      <c r="B12" s="34"/>
      <c r="C12" s="34"/>
      <c r="D12" s="34"/>
      <c r="E12" s="34"/>
      <c r="F12" s="34"/>
      <c r="G12" s="34"/>
      <c r="H12" s="34"/>
      <c r="I12" s="34">
        <v>75000</v>
      </c>
      <c r="J12" s="34"/>
      <c r="K12" s="34"/>
    </row>
  </sheetData>
  <sortState xmlns:xlrd2="http://schemas.microsoft.com/office/spreadsheetml/2017/richdata2" ref="A3:K12">
    <sortCondition ref="A2:A1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5"/>
  <sheetViews>
    <sheetView workbookViewId="0">
      <selection activeCell="D27" sqref="D27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118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4"/>
  <sheetViews>
    <sheetView workbookViewId="0">
      <selection activeCell="C3" sqref="C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9" customFormat="1" x14ac:dyDescent="0.3">
      <c r="A2" s="7" t="s">
        <v>170</v>
      </c>
      <c r="B2" s="28" t="s">
        <v>168</v>
      </c>
    </row>
    <row r="3" spans="1:2" x14ac:dyDescent="0.3">
      <c r="A3" s="29" t="s">
        <v>122</v>
      </c>
      <c r="B3" s="35">
        <v>100000</v>
      </c>
    </row>
    <row r="4" spans="1:2" x14ac:dyDescent="0.3">
      <c r="A4" s="29" t="s">
        <v>51</v>
      </c>
      <c r="B4" s="35">
        <v>100000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155</v>
      </c>
    </row>
    <row r="2" spans="1:2" s="9" customFormat="1" x14ac:dyDescent="0.3">
      <c r="A2" s="7"/>
      <c r="B2" s="28"/>
    </row>
    <row r="3" spans="1:2" ht="16.2" thickBot="1" x14ac:dyDescent="0.35">
      <c r="A3" s="30"/>
      <c r="B3" s="36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3"/>
  <sheetViews>
    <sheetView workbookViewId="0">
      <selection activeCell="G11" sqref="G11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107</v>
      </c>
    </row>
    <row r="2" spans="1:2" s="9" customFormat="1" x14ac:dyDescent="0.3">
      <c r="A2" s="7" t="s">
        <v>172</v>
      </c>
      <c r="B2" s="28" t="s">
        <v>168</v>
      </c>
    </row>
    <row r="3" spans="1:2" s="9" customFormat="1" x14ac:dyDescent="0.3">
      <c r="A3" s="29" t="s">
        <v>81</v>
      </c>
      <c r="B3" s="44">
        <v>75000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U17"/>
  <sheetViews>
    <sheetView topLeftCell="K1" workbookViewId="0">
      <selection activeCell="V1" sqref="V1:BA1048576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1" t="s">
        <v>108</v>
      </c>
    </row>
    <row r="2" spans="1:21" s="9" customFormat="1" x14ac:dyDescent="0.3">
      <c r="A2" s="7" t="s">
        <v>171</v>
      </c>
      <c r="B2" s="8" t="s">
        <v>144</v>
      </c>
      <c r="C2" s="8" t="s">
        <v>145</v>
      </c>
      <c r="D2" s="8" t="s">
        <v>146</v>
      </c>
      <c r="E2" s="8" t="s">
        <v>147</v>
      </c>
      <c r="F2" s="8" t="s">
        <v>148</v>
      </c>
      <c r="G2" s="8" t="s">
        <v>149</v>
      </c>
      <c r="H2" s="8" t="s">
        <v>150</v>
      </c>
      <c r="I2" s="8" t="s">
        <v>151</v>
      </c>
      <c r="J2" s="8" t="s">
        <v>152</v>
      </c>
      <c r="K2" s="8" t="s">
        <v>131</v>
      </c>
      <c r="L2" s="8" t="s">
        <v>132</v>
      </c>
      <c r="M2" s="8" t="s">
        <v>133</v>
      </c>
      <c r="N2" s="8" t="s">
        <v>134</v>
      </c>
      <c r="O2" s="8" t="s">
        <v>135</v>
      </c>
      <c r="P2" s="8" t="s">
        <v>136</v>
      </c>
      <c r="Q2" s="8" t="s">
        <v>137</v>
      </c>
      <c r="R2" s="8" t="s">
        <v>138</v>
      </c>
      <c r="S2" s="8" t="s">
        <v>139</v>
      </c>
      <c r="T2" s="8" t="s">
        <v>140</v>
      </c>
      <c r="U2" s="8" t="s">
        <v>141</v>
      </c>
    </row>
    <row r="3" spans="1:21" s="9" customFormat="1" x14ac:dyDescent="0.3">
      <c r="A3" s="29" t="s">
        <v>67</v>
      </c>
      <c r="B3" s="40">
        <v>250000</v>
      </c>
      <c r="C3" s="40">
        <v>250000</v>
      </c>
      <c r="D3" s="40">
        <v>250000</v>
      </c>
      <c r="E3" s="40">
        <v>250000</v>
      </c>
      <c r="F3" s="40">
        <v>250000</v>
      </c>
      <c r="G3" s="40">
        <v>250000</v>
      </c>
      <c r="H3" s="40">
        <v>250000</v>
      </c>
      <c r="I3" s="40">
        <v>250000</v>
      </c>
      <c r="J3" s="40">
        <v>250000</v>
      </c>
      <c r="K3" s="40">
        <v>250000</v>
      </c>
      <c r="L3" s="40">
        <v>250000</v>
      </c>
      <c r="M3" s="40">
        <v>250000</v>
      </c>
      <c r="N3" s="40">
        <v>250000</v>
      </c>
      <c r="O3" s="40">
        <v>250000</v>
      </c>
      <c r="P3" s="40">
        <v>250000</v>
      </c>
      <c r="Q3" s="40">
        <v>250000</v>
      </c>
      <c r="R3" s="40">
        <v>250000</v>
      </c>
      <c r="S3" s="40">
        <v>250000</v>
      </c>
      <c r="T3" s="40">
        <v>250000</v>
      </c>
      <c r="U3" s="40">
        <v>250000</v>
      </c>
    </row>
    <row r="4" spans="1:21" s="9" customFormat="1" x14ac:dyDescent="0.3">
      <c r="A4" s="29" t="s">
        <v>68</v>
      </c>
      <c r="B4" s="40">
        <v>150000</v>
      </c>
      <c r="C4" s="40">
        <v>150000</v>
      </c>
      <c r="D4" s="40">
        <v>150000</v>
      </c>
      <c r="E4" s="40">
        <v>150000</v>
      </c>
      <c r="F4" s="40">
        <v>150000</v>
      </c>
      <c r="G4" s="40">
        <v>150000</v>
      </c>
      <c r="H4" s="40">
        <v>150000</v>
      </c>
      <c r="I4" s="40">
        <v>150000</v>
      </c>
      <c r="J4" s="40">
        <v>150000</v>
      </c>
      <c r="K4" s="40">
        <v>150000</v>
      </c>
      <c r="L4" s="40">
        <v>150000</v>
      </c>
      <c r="M4" s="40">
        <v>150000</v>
      </c>
      <c r="N4" s="40">
        <v>150000</v>
      </c>
      <c r="O4" s="40">
        <v>150000</v>
      </c>
      <c r="P4" s="40">
        <v>150000</v>
      </c>
      <c r="Q4" s="40">
        <v>150000</v>
      </c>
      <c r="R4" s="40">
        <v>150000</v>
      </c>
      <c r="S4" s="40">
        <v>150000</v>
      </c>
      <c r="T4" s="40">
        <v>150000</v>
      </c>
      <c r="U4" s="40">
        <v>150000</v>
      </c>
    </row>
    <row r="5" spans="1:21" s="9" customFormat="1" x14ac:dyDescent="0.3">
      <c r="A5" s="29" t="s">
        <v>123</v>
      </c>
      <c r="B5" s="40">
        <v>250000</v>
      </c>
      <c r="C5" s="40">
        <v>250000</v>
      </c>
      <c r="D5" s="40">
        <v>250000</v>
      </c>
      <c r="E5" s="40">
        <v>250000</v>
      </c>
      <c r="F5" s="40">
        <v>250000</v>
      </c>
      <c r="G5" s="40">
        <v>250000</v>
      </c>
      <c r="H5" s="40">
        <v>250000</v>
      </c>
      <c r="I5" s="40">
        <v>250000</v>
      </c>
      <c r="J5" s="40">
        <v>250000</v>
      </c>
      <c r="K5" s="40">
        <v>250000</v>
      </c>
      <c r="L5" s="40">
        <v>250000</v>
      </c>
      <c r="M5" s="40">
        <v>250000</v>
      </c>
      <c r="N5" s="40">
        <v>250000</v>
      </c>
      <c r="O5" s="40">
        <v>250000</v>
      </c>
      <c r="P5" s="40">
        <v>250000</v>
      </c>
      <c r="Q5" s="40">
        <v>250000</v>
      </c>
      <c r="R5" s="40">
        <v>250000</v>
      </c>
      <c r="S5" s="40">
        <v>250000</v>
      </c>
      <c r="T5" s="40">
        <v>250000</v>
      </c>
      <c r="U5" s="40">
        <v>250000</v>
      </c>
    </row>
    <row r="6" spans="1:21" s="9" customFormat="1" x14ac:dyDescent="0.3">
      <c r="A6" s="29" t="s">
        <v>124</v>
      </c>
      <c r="B6" s="40">
        <v>150000</v>
      </c>
      <c r="C6" s="40">
        <v>150000</v>
      </c>
      <c r="D6" s="40">
        <v>150000</v>
      </c>
      <c r="E6" s="40">
        <v>150000</v>
      </c>
      <c r="F6" s="40">
        <v>150000</v>
      </c>
      <c r="G6" s="40">
        <v>150000</v>
      </c>
      <c r="H6" s="40">
        <v>150000</v>
      </c>
      <c r="I6" s="40">
        <v>150000</v>
      </c>
      <c r="J6" s="40">
        <v>150000</v>
      </c>
      <c r="K6" s="40">
        <v>150000</v>
      </c>
      <c r="L6" s="40">
        <v>150000</v>
      </c>
      <c r="M6" s="40">
        <v>150000</v>
      </c>
      <c r="N6" s="40">
        <v>150000</v>
      </c>
      <c r="O6" s="40">
        <v>150000</v>
      </c>
      <c r="P6" s="40">
        <v>150000</v>
      </c>
      <c r="Q6" s="40">
        <v>150000</v>
      </c>
      <c r="R6" s="40">
        <v>150000</v>
      </c>
      <c r="S6" s="40">
        <v>150000</v>
      </c>
      <c r="T6" s="40">
        <v>150000</v>
      </c>
      <c r="U6" s="40">
        <v>150000</v>
      </c>
    </row>
    <row r="9" spans="1:21" x14ac:dyDescent="0.3">
      <c r="D9" s="2"/>
      <c r="E9" s="2"/>
      <c r="F9" s="2"/>
    </row>
    <row r="10" spans="1:21" x14ac:dyDescent="0.3">
      <c r="D10" s="2"/>
      <c r="E10" s="2"/>
      <c r="F10" s="2"/>
    </row>
    <row r="11" spans="1:21" x14ac:dyDescent="0.3">
      <c r="D11" s="2"/>
      <c r="E11" s="2"/>
      <c r="F11" s="13"/>
    </row>
    <row r="12" spans="1:21" x14ac:dyDescent="0.3">
      <c r="D12" s="2"/>
      <c r="E12" s="2"/>
      <c r="F12" s="2"/>
    </row>
    <row r="13" spans="1:21" x14ac:dyDescent="0.3">
      <c r="D13" s="2"/>
      <c r="E13" s="2"/>
      <c r="F13" s="2"/>
    </row>
    <row r="14" spans="1:21" x14ac:dyDescent="0.3">
      <c r="D14" s="2"/>
      <c r="E14" s="2"/>
      <c r="F14" s="2"/>
    </row>
    <row r="15" spans="1:21" x14ac:dyDescent="0.3">
      <c r="D15" s="2"/>
      <c r="E15" s="2"/>
      <c r="F15" s="2"/>
    </row>
    <row r="16" spans="1:21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4"/>
  <sheetViews>
    <sheetView workbookViewId="0">
      <selection activeCell="A5" sqref="A5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143</v>
      </c>
    </row>
    <row r="2" spans="1:2" s="9" customFormat="1" x14ac:dyDescent="0.3">
      <c r="A2" s="7" t="s">
        <v>169</v>
      </c>
      <c r="B2" s="28" t="s">
        <v>168</v>
      </c>
    </row>
    <row r="3" spans="1:2" x14ac:dyDescent="0.3">
      <c r="A3" s="29" t="s">
        <v>5</v>
      </c>
      <c r="B3" s="35">
        <v>1000000</v>
      </c>
    </row>
    <row r="4" spans="1:2" x14ac:dyDescent="0.3">
      <c r="A4" s="29" t="s">
        <v>119</v>
      </c>
      <c r="B4" s="35">
        <v>500000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169</v>
      </c>
      <c r="B2" s="28" t="s">
        <v>168</v>
      </c>
    </row>
    <row r="3" spans="1:2" ht="16.2" thickBot="1" x14ac:dyDescent="0.35">
      <c r="A3" s="30" t="s">
        <v>5</v>
      </c>
      <c r="B3" s="36">
        <v>210000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C18"/>
  <sheetViews>
    <sheetView workbookViewId="0">
      <selection activeCell="B8" sqref="B8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6</v>
      </c>
    </row>
    <row r="2" spans="1:3" x14ac:dyDescent="0.3">
      <c r="A2" s="6" t="s">
        <v>166</v>
      </c>
      <c r="B2" s="8" t="s">
        <v>122</v>
      </c>
      <c r="C2" s="8" t="s">
        <v>51</v>
      </c>
    </row>
    <row r="3" spans="1:3" x14ac:dyDescent="0.3">
      <c r="A3" s="3" t="s">
        <v>118</v>
      </c>
      <c r="B3" s="10">
        <v>3</v>
      </c>
      <c r="C3" s="10">
        <v>3.5</v>
      </c>
    </row>
    <row r="4" spans="1:3" x14ac:dyDescent="0.3">
      <c r="A4" s="3" t="s">
        <v>3</v>
      </c>
      <c r="B4" s="10">
        <v>2.5</v>
      </c>
      <c r="C4" s="10">
        <v>2</v>
      </c>
    </row>
    <row r="5" spans="1:3" x14ac:dyDescent="0.3">
      <c r="A5" s="3" t="s">
        <v>4</v>
      </c>
      <c r="B5" s="10">
        <v>3</v>
      </c>
      <c r="C5" s="10">
        <v>0.5</v>
      </c>
    </row>
    <row r="6" spans="1:3" x14ac:dyDescent="0.3">
      <c r="A6" s="3" t="s">
        <v>5</v>
      </c>
      <c r="B6" s="10">
        <v>3</v>
      </c>
      <c r="C6" s="10">
        <v>1.5</v>
      </c>
    </row>
    <row r="7" spans="1:3" x14ac:dyDescent="0.3">
      <c r="A7" s="3" t="s">
        <v>119</v>
      </c>
      <c r="B7" s="10">
        <v>3.5</v>
      </c>
      <c r="C7" s="10">
        <v>2</v>
      </c>
    </row>
    <row r="9" spans="1:3" x14ac:dyDescent="0.3">
      <c r="B9" s="2"/>
    </row>
    <row r="10" spans="1:3" x14ac:dyDescent="0.3">
      <c r="B10" s="2"/>
    </row>
    <row r="11" spans="1:3" x14ac:dyDescent="0.3">
      <c r="B11" s="2"/>
    </row>
    <row r="12" spans="1:3" x14ac:dyDescent="0.3">
      <c r="B12" s="14"/>
    </row>
    <row r="13" spans="1:3" x14ac:dyDescent="0.3">
      <c r="B13" s="2"/>
    </row>
    <row r="14" spans="1:3" x14ac:dyDescent="0.3">
      <c r="B14" s="2"/>
    </row>
    <row r="15" spans="1:3" x14ac:dyDescent="0.3">
      <c r="B15" s="2"/>
    </row>
    <row r="16" spans="1:3" x14ac:dyDescent="0.3">
      <c r="B16" s="2"/>
    </row>
    <row r="17" spans="2:2" x14ac:dyDescent="0.3">
      <c r="B17" s="2"/>
    </row>
    <row r="18" spans="2:2" x14ac:dyDescent="0.3">
      <c r="B18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4"/>
  <sheetViews>
    <sheetView workbookViewId="0">
      <selection activeCell="A5" sqref="A5:XF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170</v>
      </c>
      <c r="B2" s="28" t="s">
        <v>168</v>
      </c>
    </row>
    <row r="3" spans="1:2" s="9" customFormat="1" x14ac:dyDescent="0.3">
      <c r="A3" s="29" t="s">
        <v>122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3"/>
  <sheetViews>
    <sheetView workbookViewId="0">
      <selection activeCell="E12" sqref="E1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110</v>
      </c>
    </row>
    <row r="2" spans="1:2" s="9" customFormat="1" x14ac:dyDescent="0.3">
      <c r="A2" s="7" t="s">
        <v>172</v>
      </c>
      <c r="B2" s="28" t="s">
        <v>168</v>
      </c>
    </row>
    <row r="3" spans="1:2" s="9" customFormat="1" x14ac:dyDescent="0.3">
      <c r="A3" s="29" t="s">
        <v>81</v>
      </c>
      <c r="B3" s="32">
        <v>0.4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4"/>
  <sheetViews>
    <sheetView workbookViewId="0">
      <selection activeCell="A5" sqref="A5:XFD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169</v>
      </c>
      <c r="B2" s="28" t="s">
        <v>168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119</v>
      </c>
      <c r="B4" s="3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E8"/>
  <sheetViews>
    <sheetView workbookViewId="0">
      <selection activeCell="D8" sqref="D8"/>
    </sheetView>
  </sheetViews>
  <sheetFormatPr defaultColWidth="9.33203125" defaultRowHeight="15.6" x14ac:dyDescent="0.3"/>
  <cols>
    <col min="1" max="3" width="9.33203125" style="1"/>
    <col min="4" max="5" width="10.109375" style="1" bestFit="1" customWidth="1"/>
    <col min="6" max="16384" width="9.33203125" style="1"/>
  </cols>
  <sheetData>
    <row r="1" spans="1:5" ht="16.2" thickBot="1" x14ac:dyDescent="0.35">
      <c r="A1" s="1" t="s">
        <v>111</v>
      </c>
    </row>
    <row r="2" spans="1:5" x14ac:dyDescent="0.3">
      <c r="A2" s="6" t="s">
        <v>166</v>
      </c>
      <c r="B2" s="8" t="s">
        <v>85</v>
      </c>
      <c r="C2" s="8" t="s">
        <v>86</v>
      </c>
      <c r="D2" s="8" t="s">
        <v>5</v>
      </c>
      <c r="E2" s="8" t="s">
        <v>119</v>
      </c>
    </row>
    <row r="3" spans="1:5" x14ac:dyDescent="0.3">
      <c r="A3" s="3" t="s">
        <v>5</v>
      </c>
      <c r="B3" s="33"/>
      <c r="C3" s="33"/>
      <c r="D3" s="10">
        <v>1E-4</v>
      </c>
      <c r="E3" s="33"/>
    </row>
    <row r="4" spans="1:5" x14ac:dyDescent="0.3">
      <c r="A4" s="3" t="s">
        <v>119</v>
      </c>
      <c r="B4" s="33"/>
      <c r="C4" s="33"/>
      <c r="D4" s="10"/>
      <c r="E4" s="10">
        <v>1E-4</v>
      </c>
    </row>
    <row r="5" spans="1:5" x14ac:dyDescent="0.3">
      <c r="A5" s="3" t="s">
        <v>3</v>
      </c>
      <c r="B5" s="10"/>
      <c r="C5" s="10"/>
      <c r="D5" s="10"/>
      <c r="E5" s="10"/>
    </row>
    <row r="6" spans="1:5" x14ac:dyDescent="0.3">
      <c r="A6" s="3" t="s">
        <v>4</v>
      </c>
      <c r="B6" s="10"/>
      <c r="C6" s="10"/>
      <c r="D6" s="10"/>
      <c r="E6" s="10"/>
    </row>
    <row r="7" spans="1:5" x14ac:dyDescent="0.3">
      <c r="A7" s="3" t="s">
        <v>67</v>
      </c>
      <c r="B7" s="10"/>
      <c r="C7" s="10"/>
      <c r="D7" s="10"/>
      <c r="E7" s="10"/>
    </row>
    <row r="8" spans="1:5" ht="16.2" thickBot="1" x14ac:dyDescent="0.35">
      <c r="A8" s="4" t="s">
        <v>68</v>
      </c>
      <c r="B8" s="11"/>
      <c r="C8" s="11"/>
      <c r="D8" s="11"/>
      <c r="E8" s="11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6"/>
  <sheetViews>
    <sheetView workbookViewId="0">
      <selection activeCell="D22" sqref="D2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142</v>
      </c>
    </row>
    <row r="2" spans="1:2" s="9" customFormat="1" x14ac:dyDescent="0.3">
      <c r="A2" s="7" t="s">
        <v>171</v>
      </c>
      <c r="B2" s="28" t="s">
        <v>168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123</v>
      </c>
      <c r="B5" s="32">
        <v>1.35</v>
      </c>
    </row>
    <row r="6" spans="1:2" x14ac:dyDescent="0.3">
      <c r="A6" s="29" t="s">
        <v>124</v>
      </c>
      <c r="B6" s="32">
        <v>1.25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10"/>
  <sheetViews>
    <sheetView workbookViewId="0">
      <selection activeCell="D5" sqref="D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113</v>
      </c>
    </row>
    <row r="2" spans="1:2" s="9" customFormat="1" x14ac:dyDescent="0.3">
      <c r="A2" s="7" t="s">
        <v>166</v>
      </c>
      <c r="B2" s="28" t="s">
        <v>168</v>
      </c>
    </row>
    <row r="3" spans="1:2" s="9" customFormat="1" x14ac:dyDescent="0.3">
      <c r="A3" s="29" t="s">
        <v>118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117</v>
      </c>
      <c r="B6" s="32">
        <v>94</v>
      </c>
    </row>
    <row r="7" spans="1:2" s="9" customFormat="1" x14ac:dyDescent="0.3">
      <c r="A7" s="29" t="s">
        <v>5</v>
      </c>
      <c r="B7" s="32">
        <v>90</v>
      </c>
    </row>
    <row r="8" spans="1:2" s="9" customFormat="1" x14ac:dyDescent="0.3">
      <c r="A8" s="29" t="s">
        <v>119</v>
      </c>
      <c r="B8" s="32">
        <v>100</v>
      </c>
    </row>
    <row r="9" spans="1:2" s="9" customFormat="1" x14ac:dyDescent="0.3">
      <c r="A9" s="29" t="s">
        <v>67</v>
      </c>
      <c r="B9" s="32">
        <v>110</v>
      </c>
    </row>
    <row r="10" spans="1:2" ht="16.2" thickBot="1" x14ac:dyDescent="0.35">
      <c r="A10" s="30" t="s">
        <v>68</v>
      </c>
      <c r="B10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5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181</v>
      </c>
    </row>
    <row r="2" spans="1:2" x14ac:dyDescent="0.3">
      <c r="A2" s="7" t="s">
        <v>174</v>
      </c>
      <c r="B2" s="28" t="s">
        <v>168</v>
      </c>
    </row>
    <row r="3" spans="1:2" x14ac:dyDescent="0.3">
      <c r="A3" s="29" t="s">
        <v>89</v>
      </c>
      <c r="B3" s="35">
        <v>0</v>
      </c>
    </row>
    <row r="4" spans="1:2" x14ac:dyDescent="0.3">
      <c r="A4" s="29" t="s">
        <v>90</v>
      </c>
      <c r="B4" s="35">
        <v>2</v>
      </c>
    </row>
    <row r="5" spans="1:2" x14ac:dyDescent="0.3">
      <c r="A5" s="29" t="s">
        <v>91</v>
      </c>
      <c r="B5" s="35">
        <v>4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4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154</v>
      </c>
    </row>
    <row r="2" spans="1:2" x14ac:dyDescent="0.3">
      <c r="A2" s="7" t="s">
        <v>175</v>
      </c>
      <c r="B2" s="28" t="s">
        <v>168</v>
      </c>
    </row>
    <row r="3" spans="1:2" x14ac:dyDescent="0.3">
      <c r="A3" s="29" t="s">
        <v>95</v>
      </c>
      <c r="B3" s="35">
        <v>0</v>
      </c>
    </row>
    <row r="4" spans="1:2" x14ac:dyDescent="0.3">
      <c r="A4" s="29" t="s">
        <v>153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156</v>
      </c>
    </row>
    <row r="2" spans="1:2" x14ac:dyDescent="0.3">
      <c r="A2" s="7"/>
      <c r="B2" s="28"/>
    </row>
    <row r="3" spans="1:2" x14ac:dyDescent="0.3">
      <c r="A3" s="29"/>
      <c r="B3" s="35"/>
    </row>
    <row r="4" spans="1:2" x14ac:dyDescent="0.3">
      <c r="A4" s="29"/>
      <c r="B4" s="35"/>
    </row>
    <row r="5" spans="1:2" x14ac:dyDescent="0.3">
      <c r="A5" s="29"/>
      <c r="B5" s="35"/>
    </row>
    <row r="6" spans="1:2" ht="16.2" thickBot="1" x14ac:dyDescent="0.35">
      <c r="A6" s="30"/>
      <c r="B6" s="36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4"/>
  <sheetViews>
    <sheetView workbookViewId="0">
      <selection activeCell="A5" sqref="A5:XFD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162</v>
      </c>
    </row>
    <row r="2" spans="1:2" x14ac:dyDescent="0.3">
      <c r="A2" s="7" t="s">
        <v>176</v>
      </c>
      <c r="B2" s="28" t="s">
        <v>168</v>
      </c>
    </row>
    <row r="3" spans="1:2" x14ac:dyDescent="0.3">
      <c r="A3" s="29" t="s">
        <v>160</v>
      </c>
      <c r="B3" s="35">
        <v>0</v>
      </c>
    </row>
    <row r="4" spans="1:2" x14ac:dyDescent="0.3">
      <c r="A4" s="29" t="s">
        <v>161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3"/>
  <sheetViews>
    <sheetView workbookViewId="0">
      <selection activeCell="I20" sqref="I2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158</v>
      </c>
    </row>
    <row r="2" spans="1:2" s="9" customFormat="1" x14ac:dyDescent="0.3">
      <c r="A2" s="7" t="s">
        <v>172</v>
      </c>
      <c r="B2" s="28" t="s">
        <v>194</v>
      </c>
    </row>
    <row r="3" spans="1:2" s="9" customFormat="1" x14ac:dyDescent="0.3">
      <c r="A3" s="29" t="s">
        <v>81</v>
      </c>
      <c r="B3" s="32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C4"/>
  <sheetViews>
    <sheetView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163</v>
      </c>
    </row>
    <row r="2" spans="1:3" s="9" customFormat="1" x14ac:dyDescent="0.3">
      <c r="A2" s="7" t="s">
        <v>170</v>
      </c>
      <c r="B2" s="8" t="s">
        <v>95</v>
      </c>
      <c r="C2" s="8" t="s">
        <v>153</v>
      </c>
    </row>
    <row r="3" spans="1:3" s="9" customFormat="1" x14ac:dyDescent="0.3">
      <c r="A3" s="29" t="s">
        <v>122</v>
      </c>
      <c r="B3" s="34">
        <v>20</v>
      </c>
      <c r="C3" s="34">
        <v>20</v>
      </c>
    </row>
    <row r="4" spans="1:3" s="9" customFormat="1" x14ac:dyDescent="0.3">
      <c r="A4" s="29" t="s">
        <v>51</v>
      </c>
      <c r="B4" s="34">
        <v>20</v>
      </c>
      <c r="C4" s="34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G7" sqref="G7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164</v>
      </c>
    </row>
    <row r="2" spans="1:5" s="9" customFormat="1" x14ac:dyDescent="0.3">
      <c r="A2" s="7"/>
      <c r="B2" s="8"/>
      <c r="C2" s="8"/>
      <c r="D2" s="8"/>
      <c r="E2" s="28"/>
    </row>
    <row r="3" spans="1:5" ht="16.2" thickBot="1" x14ac:dyDescent="0.35">
      <c r="A3" s="30"/>
      <c r="B3" s="46"/>
      <c r="C3" s="46"/>
      <c r="D3" s="46"/>
      <c r="E3" s="47"/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7"/>
  <sheetViews>
    <sheetView workbookViewId="0">
      <selection activeCell="E27" sqref="E2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C3"/>
  <sheetViews>
    <sheetView workbookViewId="0">
      <selection activeCell="D1" sqref="D1:E104857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165</v>
      </c>
    </row>
    <row r="2" spans="1:3" s="9" customFormat="1" x14ac:dyDescent="0.3">
      <c r="A2" s="7" t="s">
        <v>172</v>
      </c>
      <c r="B2" s="8" t="s">
        <v>160</v>
      </c>
      <c r="C2" s="8" t="s">
        <v>161</v>
      </c>
    </row>
    <row r="3" spans="1:3" s="9" customFormat="1" x14ac:dyDescent="0.3">
      <c r="A3" s="29" t="s">
        <v>81</v>
      </c>
      <c r="B3" s="34">
        <v>10</v>
      </c>
      <c r="C3" s="34">
        <v>10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4.4" x14ac:dyDescent="0.3"/>
  <cols>
    <col min="1" max="1" width="33.109375" bestFit="1" customWidth="1"/>
    <col min="2" max="2" width="9.33203125" customWidth="1"/>
    <col min="6" max="6" width="12" bestFit="1" customWidth="1"/>
  </cols>
  <sheetData>
    <row r="1" spans="1:2" ht="16.2" thickBot="1" x14ac:dyDescent="0.35">
      <c r="A1" s="31" t="s">
        <v>183</v>
      </c>
    </row>
    <row r="2" spans="1:2" ht="15.6" x14ac:dyDescent="0.3">
      <c r="A2" s="7" t="s">
        <v>185</v>
      </c>
      <c r="B2" s="28" t="s">
        <v>180</v>
      </c>
    </row>
    <row r="3" spans="1:2" ht="16.2" thickBot="1" x14ac:dyDescent="0.35">
      <c r="A3" s="30" t="s">
        <v>184</v>
      </c>
      <c r="B3" s="36">
        <v>120000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Q24"/>
  <sheetViews>
    <sheetView showZeros="0" zoomScale="90" zoomScaleNormal="90" workbookViewId="0">
      <selection activeCell="Q18" sqref="Q18"/>
    </sheetView>
  </sheetViews>
  <sheetFormatPr defaultRowHeight="14.4" x14ac:dyDescent="0.3"/>
  <sheetData>
    <row r="1" spans="1:17" ht="16.2" thickBot="1" x14ac:dyDescent="0.35">
      <c r="A1" s="1" t="s">
        <v>182</v>
      </c>
      <c r="B1" s="1"/>
      <c r="C1" s="1"/>
    </row>
    <row r="2" spans="1:17" ht="15.6" x14ac:dyDescent="0.3">
      <c r="A2" s="7" t="s">
        <v>166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  <c r="M2" s="8" t="s">
        <v>122</v>
      </c>
      <c r="N2" s="8" t="s">
        <v>51</v>
      </c>
      <c r="O2" s="8" t="s">
        <v>81</v>
      </c>
      <c r="P2" s="8" t="s">
        <v>5</v>
      </c>
      <c r="Q2" s="8" t="s">
        <v>119</v>
      </c>
    </row>
    <row r="3" spans="1:17" ht="15.6" x14ac:dyDescent="0.3">
      <c r="A3" s="29" t="s">
        <v>118</v>
      </c>
      <c r="B3" s="56">
        <v>14.26</v>
      </c>
      <c r="C3" s="56" t="s">
        <v>191</v>
      </c>
      <c r="D3" s="56" t="s">
        <v>191</v>
      </c>
      <c r="E3" s="56" t="s">
        <v>191</v>
      </c>
      <c r="F3" s="56" t="s">
        <v>191</v>
      </c>
      <c r="G3" s="56" t="s">
        <v>191</v>
      </c>
      <c r="H3" s="56" t="s">
        <v>191</v>
      </c>
      <c r="I3" s="56" t="s">
        <v>191</v>
      </c>
      <c r="J3" s="56" t="s">
        <v>191</v>
      </c>
      <c r="K3" s="56" t="s">
        <v>191</v>
      </c>
      <c r="L3" s="56" t="s">
        <v>191</v>
      </c>
      <c r="M3" s="56" t="s">
        <v>191</v>
      </c>
      <c r="N3" s="56" t="s">
        <v>191</v>
      </c>
      <c r="O3" s="56" t="s">
        <v>191</v>
      </c>
      <c r="P3" s="56" t="s">
        <v>191</v>
      </c>
      <c r="Q3" s="56" t="s">
        <v>191</v>
      </c>
    </row>
    <row r="4" spans="1:17" ht="15.6" x14ac:dyDescent="0.3">
      <c r="A4" s="29" t="s">
        <v>3</v>
      </c>
      <c r="B4" s="56" t="s">
        <v>191</v>
      </c>
      <c r="C4" s="56" t="s">
        <v>191</v>
      </c>
      <c r="D4" s="56" t="s">
        <v>191</v>
      </c>
      <c r="E4" s="56" t="s">
        <v>191</v>
      </c>
      <c r="F4" s="56">
        <v>16.847000000000001</v>
      </c>
      <c r="G4" s="56" t="s">
        <v>191</v>
      </c>
      <c r="H4" s="56" t="s">
        <v>191</v>
      </c>
      <c r="I4" s="56" t="s">
        <v>191</v>
      </c>
      <c r="J4" s="56" t="s">
        <v>191</v>
      </c>
      <c r="K4" s="56" t="s">
        <v>191</v>
      </c>
      <c r="L4" s="56" t="s">
        <v>191</v>
      </c>
      <c r="M4" s="56" t="s">
        <v>191</v>
      </c>
      <c r="N4" s="56" t="s">
        <v>191</v>
      </c>
      <c r="O4" s="56" t="s">
        <v>191</v>
      </c>
      <c r="P4" s="56" t="s">
        <v>191</v>
      </c>
      <c r="Q4" s="56" t="s">
        <v>191</v>
      </c>
    </row>
    <row r="5" spans="1:17" ht="15.6" x14ac:dyDescent="0.3">
      <c r="A5" s="29" t="s">
        <v>4</v>
      </c>
      <c r="B5" s="56" t="s">
        <v>191</v>
      </c>
      <c r="C5" s="56" t="s">
        <v>191</v>
      </c>
      <c r="D5" s="56" t="s">
        <v>191</v>
      </c>
      <c r="E5" s="56" t="s">
        <v>191</v>
      </c>
      <c r="F5" s="56" t="s">
        <v>191</v>
      </c>
      <c r="G5" s="56">
        <v>12.562999999999999</v>
      </c>
      <c r="H5" s="56" t="s">
        <v>191</v>
      </c>
      <c r="I5" s="56" t="s">
        <v>191</v>
      </c>
      <c r="J5" s="56" t="s">
        <v>191</v>
      </c>
      <c r="K5" s="56" t="s">
        <v>191</v>
      </c>
      <c r="L5" s="56" t="s">
        <v>191</v>
      </c>
      <c r="M5" s="56" t="s">
        <v>191</v>
      </c>
      <c r="N5" s="56" t="s">
        <v>191</v>
      </c>
      <c r="O5" s="56" t="s">
        <v>191</v>
      </c>
      <c r="P5" s="56" t="s">
        <v>191</v>
      </c>
      <c r="Q5" s="56" t="s">
        <v>191</v>
      </c>
    </row>
    <row r="6" spans="1:17" ht="15.6" x14ac:dyDescent="0.3">
      <c r="A6" s="29" t="s">
        <v>117</v>
      </c>
      <c r="B6" s="56" t="s">
        <v>191</v>
      </c>
      <c r="C6" s="56" t="s">
        <v>191</v>
      </c>
      <c r="D6" s="56" t="s">
        <v>191</v>
      </c>
      <c r="E6" s="56" t="s">
        <v>191</v>
      </c>
      <c r="F6" s="56" t="s">
        <v>191</v>
      </c>
      <c r="G6" s="56" t="s">
        <v>191</v>
      </c>
      <c r="H6" s="56" t="s">
        <v>191</v>
      </c>
      <c r="I6" s="56" t="s">
        <v>191</v>
      </c>
      <c r="J6" s="56" t="s">
        <v>191</v>
      </c>
      <c r="K6" s="56" t="s">
        <v>191</v>
      </c>
      <c r="L6" s="56">
        <v>25.074000000000002</v>
      </c>
      <c r="M6" s="56" t="s">
        <v>191</v>
      </c>
      <c r="N6" s="56" t="s">
        <v>191</v>
      </c>
      <c r="O6" s="56" t="s">
        <v>191</v>
      </c>
      <c r="P6" s="56" t="s">
        <v>191</v>
      </c>
      <c r="Q6" s="56" t="s">
        <v>191</v>
      </c>
    </row>
    <row r="7" spans="1:17" ht="15.6" x14ac:dyDescent="0.3">
      <c r="A7" s="29" t="s">
        <v>5</v>
      </c>
      <c r="B7" s="56" t="s">
        <v>191</v>
      </c>
      <c r="C7" s="56" t="s">
        <v>191</v>
      </c>
      <c r="D7" s="56">
        <v>11.209999999999999</v>
      </c>
      <c r="E7" s="56" t="s">
        <v>191</v>
      </c>
      <c r="F7" s="56" t="s">
        <v>191</v>
      </c>
      <c r="G7" s="56" t="s">
        <v>191</v>
      </c>
      <c r="H7" s="56" t="s">
        <v>191</v>
      </c>
      <c r="I7" s="56" t="s">
        <v>191</v>
      </c>
      <c r="J7" s="56" t="s">
        <v>191</v>
      </c>
      <c r="K7" s="56" t="s">
        <v>191</v>
      </c>
      <c r="L7" s="56" t="s">
        <v>191</v>
      </c>
      <c r="M7" s="57" t="s">
        <v>191</v>
      </c>
      <c r="N7" s="57" t="s">
        <v>191</v>
      </c>
      <c r="O7" s="56">
        <v>35.07985</v>
      </c>
      <c r="P7" s="57" t="s">
        <v>191</v>
      </c>
      <c r="Q7" s="57" t="s">
        <v>191</v>
      </c>
    </row>
    <row r="8" spans="1:17" ht="15.6" x14ac:dyDescent="0.3">
      <c r="A8" s="29" t="s">
        <v>119</v>
      </c>
      <c r="B8" s="56" t="s">
        <v>191</v>
      </c>
      <c r="C8" s="56" t="s">
        <v>191</v>
      </c>
      <c r="D8" s="56" t="s">
        <v>191</v>
      </c>
      <c r="E8" s="56" t="s">
        <v>191</v>
      </c>
      <c r="F8" s="56" t="s">
        <v>191</v>
      </c>
      <c r="G8" s="56" t="s">
        <v>191</v>
      </c>
      <c r="H8" s="56" t="s">
        <v>191</v>
      </c>
      <c r="I8" s="56" t="s">
        <v>191</v>
      </c>
      <c r="J8" s="56" t="s">
        <v>191</v>
      </c>
      <c r="K8" s="56">
        <v>21.292999999999999</v>
      </c>
      <c r="L8" s="56" t="s">
        <v>191</v>
      </c>
      <c r="M8" s="57" t="s">
        <v>191</v>
      </c>
      <c r="N8" s="57" t="s">
        <v>191</v>
      </c>
      <c r="O8" s="56">
        <v>30.886050000000001</v>
      </c>
      <c r="P8" s="57" t="s">
        <v>191</v>
      </c>
      <c r="Q8" s="57" t="s">
        <v>191</v>
      </c>
    </row>
    <row r="9" spans="1:17" ht="15.6" x14ac:dyDescent="0.3">
      <c r="A9" s="29" t="s">
        <v>125</v>
      </c>
      <c r="B9" s="58" t="s">
        <v>191</v>
      </c>
      <c r="C9" s="58">
        <v>40.752409775985356</v>
      </c>
      <c r="D9" s="56" t="s">
        <v>191</v>
      </c>
      <c r="E9" s="56" t="s">
        <v>191</v>
      </c>
      <c r="F9" s="56" t="s">
        <v>191</v>
      </c>
      <c r="G9" s="56" t="s">
        <v>191</v>
      </c>
      <c r="H9" s="56" t="s">
        <v>191</v>
      </c>
      <c r="I9" s="56" t="s">
        <v>191</v>
      </c>
      <c r="J9" s="56" t="s">
        <v>191</v>
      </c>
      <c r="K9" s="56" t="s">
        <v>191</v>
      </c>
      <c r="L9" s="56" t="s">
        <v>191</v>
      </c>
      <c r="M9" s="58">
        <v>41.716999999999999</v>
      </c>
      <c r="N9" s="56" t="s">
        <v>191</v>
      </c>
      <c r="O9" s="56" t="s">
        <v>191</v>
      </c>
      <c r="P9" s="56" t="s">
        <v>191</v>
      </c>
      <c r="Q9" s="56" t="s">
        <v>191</v>
      </c>
    </row>
    <row r="10" spans="1:17" ht="15.6" x14ac:dyDescent="0.3">
      <c r="A10" s="29" t="s">
        <v>82</v>
      </c>
      <c r="B10" s="58">
        <v>40.752409775985356</v>
      </c>
      <c r="C10" s="58" t="s">
        <v>191</v>
      </c>
      <c r="D10" s="56">
        <v>8.2970000000000006</v>
      </c>
      <c r="E10" s="56" t="s">
        <v>191</v>
      </c>
      <c r="F10" s="56">
        <v>18.141999999999999</v>
      </c>
      <c r="G10" s="56" t="s">
        <v>191</v>
      </c>
      <c r="H10" s="56" t="s">
        <v>191</v>
      </c>
      <c r="I10" s="56" t="s">
        <v>191</v>
      </c>
      <c r="J10" s="56" t="s">
        <v>191</v>
      </c>
      <c r="K10" s="56" t="s">
        <v>191</v>
      </c>
      <c r="L10" s="56" t="s">
        <v>191</v>
      </c>
      <c r="M10" s="56" t="s">
        <v>191</v>
      </c>
      <c r="N10" s="56" t="s">
        <v>191</v>
      </c>
      <c r="O10" s="56" t="s">
        <v>191</v>
      </c>
      <c r="P10" s="56" t="s">
        <v>191</v>
      </c>
      <c r="Q10" s="56" t="s">
        <v>191</v>
      </c>
    </row>
    <row r="11" spans="1:17" ht="15.6" x14ac:dyDescent="0.3">
      <c r="A11" s="29" t="s">
        <v>83</v>
      </c>
      <c r="B11" s="56" t="s">
        <v>191</v>
      </c>
      <c r="C11" s="56">
        <v>8.2970000000000006</v>
      </c>
      <c r="D11" s="56" t="s">
        <v>191</v>
      </c>
      <c r="E11" s="56">
        <v>8.3129999999999988</v>
      </c>
      <c r="F11" s="56" t="s">
        <v>191</v>
      </c>
      <c r="G11" s="56" t="s">
        <v>191</v>
      </c>
      <c r="H11" s="56" t="s">
        <v>191</v>
      </c>
      <c r="I11" s="56" t="s">
        <v>191</v>
      </c>
      <c r="J11" s="56" t="s">
        <v>191</v>
      </c>
      <c r="K11" s="56" t="s">
        <v>191</v>
      </c>
      <c r="L11" s="56" t="s">
        <v>191</v>
      </c>
      <c r="M11" s="56" t="s">
        <v>191</v>
      </c>
      <c r="N11" s="56" t="s">
        <v>191</v>
      </c>
      <c r="O11" s="56" t="s">
        <v>191</v>
      </c>
      <c r="P11" s="56">
        <v>11.209999999999999</v>
      </c>
      <c r="Q11" s="56" t="s">
        <v>191</v>
      </c>
    </row>
    <row r="12" spans="1:17" ht="15.6" x14ac:dyDescent="0.3">
      <c r="A12" s="29" t="s">
        <v>84</v>
      </c>
      <c r="B12" s="56" t="s">
        <v>191</v>
      </c>
      <c r="C12" s="56" t="s">
        <v>191</v>
      </c>
      <c r="D12" s="56">
        <v>8.3129999999999988</v>
      </c>
      <c r="E12" s="56" t="s">
        <v>191</v>
      </c>
      <c r="F12" s="56" t="s">
        <v>191</v>
      </c>
      <c r="G12" s="56">
        <v>12.532999999999999</v>
      </c>
      <c r="H12" s="56" t="s">
        <v>191</v>
      </c>
      <c r="I12" s="56" t="s">
        <v>191</v>
      </c>
      <c r="J12" s="56" t="s">
        <v>191</v>
      </c>
      <c r="K12" s="56" t="s">
        <v>191</v>
      </c>
      <c r="L12" s="56" t="s">
        <v>191</v>
      </c>
      <c r="M12" s="56" t="s">
        <v>191</v>
      </c>
      <c r="N12" s="56">
        <v>13.163</v>
      </c>
      <c r="O12" s="56" t="s">
        <v>191</v>
      </c>
      <c r="P12" s="56" t="s">
        <v>191</v>
      </c>
      <c r="Q12" s="56" t="s">
        <v>191</v>
      </c>
    </row>
    <row r="13" spans="1:17" ht="15.6" x14ac:dyDescent="0.3">
      <c r="A13" s="29" t="s">
        <v>85</v>
      </c>
      <c r="B13" s="56" t="s">
        <v>191</v>
      </c>
      <c r="C13" s="58">
        <v>18.141999999999999</v>
      </c>
      <c r="D13" s="56" t="s">
        <v>191</v>
      </c>
      <c r="E13" s="56" t="s">
        <v>191</v>
      </c>
      <c r="F13" s="56" t="s">
        <v>191</v>
      </c>
      <c r="G13" s="56" t="s">
        <v>191</v>
      </c>
      <c r="H13" s="56" t="s">
        <v>191</v>
      </c>
      <c r="I13" s="56">
        <v>14.431000000000001</v>
      </c>
      <c r="J13" s="56" t="s">
        <v>191</v>
      </c>
      <c r="K13" s="56" t="s">
        <v>191</v>
      </c>
      <c r="L13" s="56" t="s">
        <v>191</v>
      </c>
      <c r="M13" s="56" t="s">
        <v>191</v>
      </c>
      <c r="N13" s="56" t="s">
        <v>191</v>
      </c>
      <c r="O13" s="56" t="s">
        <v>191</v>
      </c>
      <c r="P13" s="56" t="s">
        <v>191</v>
      </c>
      <c r="Q13" s="56" t="s">
        <v>191</v>
      </c>
    </row>
    <row r="14" spans="1:17" ht="15.6" x14ac:dyDescent="0.3">
      <c r="A14" s="29" t="s">
        <v>86</v>
      </c>
      <c r="B14" s="56" t="s">
        <v>191</v>
      </c>
      <c r="C14" s="56" t="s">
        <v>191</v>
      </c>
      <c r="D14" s="56" t="s">
        <v>191</v>
      </c>
      <c r="E14" s="56">
        <v>12.532999999999999</v>
      </c>
      <c r="F14" s="56" t="s">
        <v>191</v>
      </c>
      <c r="G14" s="56" t="s">
        <v>191</v>
      </c>
      <c r="H14" s="56">
        <v>11.53</v>
      </c>
      <c r="I14" s="56" t="s">
        <v>191</v>
      </c>
      <c r="J14" s="56" t="s">
        <v>191</v>
      </c>
      <c r="K14" s="56" t="s">
        <v>191</v>
      </c>
      <c r="L14" s="56" t="s">
        <v>191</v>
      </c>
      <c r="M14" s="56" t="s">
        <v>191</v>
      </c>
      <c r="N14" s="56" t="s">
        <v>191</v>
      </c>
      <c r="O14" s="56" t="s">
        <v>191</v>
      </c>
      <c r="P14" s="56" t="s">
        <v>191</v>
      </c>
      <c r="Q14" s="56" t="s">
        <v>191</v>
      </c>
    </row>
    <row r="15" spans="1:17" ht="15.6" x14ac:dyDescent="0.3">
      <c r="A15" s="29" t="s">
        <v>87</v>
      </c>
      <c r="B15" s="56" t="s">
        <v>191</v>
      </c>
      <c r="C15" s="56" t="s">
        <v>191</v>
      </c>
      <c r="D15" s="56" t="s">
        <v>191</v>
      </c>
      <c r="E15" s="56" t="s">
        <v>191</v>
      </c>
      <c r="F15" s="56" t="s">
        <v>191</v>
      </c>
      <c r="G15" s="56">
        <v>11.53</v>
      </c>
      <c r="H15" s="56" t="s">
        <v>191</v>
      </c>
      <c r="I15" s="56">
        <v>6.0780000000000003</v>
      </c>
      <c r="J15" s="56">
        <v>24.449000000000002</v>
      </c>
      <c r="K15" s="56" t="s">
        <v>191</v>
      </c>
      <c r="L15" s="56" t="s">
        <v>191</v>
      </c>
      <c r="M15" s="56" t="s">
        <v>191</v>
      </c>
      <c r="N15" s="56" t="s">
        <v>191</v>
      </c>
      <c r="O15" s="56" t="s">
        <v>191</v>
      </c>
      <c r="P15" s="56" t="s">
        <v>191</v>
      </c>
      <c r="Q15" s="56" t="s">
        <v>191</v>
      </c>
    </row>
    <row r="16" spans="1:17" ht="15.6" x14ac:dyDescent="0.3">
      <c r="A16" s="29" t="s">
        <v>88</v>
      </c>
      <c r="B16" s="56" t="s">
        <v>191</v>
      </c>
      <c r="C16" s="56" t="s">
        <v>191</v>
      </c>
      <c r="D16" s="56" t="s">
        <v>191</v>
      </c>
      <c r="E16" s="56" t="s">
        <v>191</v>
      </c>
      <c r="F16" s="56">
        <v>14.431000000000001</v>
      </c>
      <c r="G16" s="56" t="s">
        <v>191</v>
      </c>
      <c r="H16" s="56">
        <v>6.0780000000000003</v>
      </c>
      <c r="I16" s="56" t="s">
        <v>191</v>
      </c>
      <c r="J16" s="56" t="s">
        <v>191</v>
      </c>
      <c r="K16" s="56" t="s">
        <v>191</v>
      </c>
      <c r="L16" s="56" t="s">
        <v>191</v>
      </c>
      <c r="M16" s="56" t="s">
        <v>191</v>
      </c>
      <c r="N16" s="56" t="s">
        <v>191</v>
      </c>
      <c r="O16" s="56">
        <v>17.599</v>
      </c>
      <c r="P16" s="56" t="s">
        <v>191</v>
      </c>
      <c r="Q16" s="56" t="s">
        <v>191</v>
      </c>
    </row>
    <row r="17" spans="1:17" ht="15.6" x14ac:dyDescent="0.3">
      <c r="A17" s="29" t="s">
        <v>126</v>
      </c>
      <c r="B17" s="56" t="s">
        <v>191</v>
      </c>
      <c r="C17" s="56" t="s">
        <v>191</v>
      </c>
      <c r="D17" s="56" t="s">
        <v>191</v>
      </c>
      <c r="E17" s="56" t="s">
        <v>191</v>
      </c>
      <c r="F17" s="56" t="s">
        <v>191</v>
      </c>
      <c r="G17" s="56" t="s">
        <v>191</v>
      </c>
      <c r="H17" s="56">
        <v>24.449000000000002</v>
      </c>
      <c r="I17" s="56" t="s">
        <v>191</v>
      </c>
      <c r="J17" s="56" t="s">
        <v>191</v>
      </c>
      <c r="K17" s="56">
        <v>9.9379999999999988</v>
      </c>
      <c r="L17" s="56">
        <v>38.850999999999999</v>
      </c>
      <c r="M17" s="56" t="s">
        <v>191</v>
      </c>
      <c r="N17" s="56" t="s">
        <v>191</v>
      </c>
      <c r="O17" s="56" t="s">
        <v>191</v>
      </c>
      <c r="P17" s="56" t="s">
        <v>191</v>
      </c>
      <c r="Q17" s="56" t="s">
        <v>191</v>
      </c>
    </row>
    <row r="18" spans="1:17" ht="15.6" x14ac:dyDescent="0.3">
      <c r="A18" s="29" t="s">
        <v>127</v>
      </c>
      <c r="B18" s="56" t="s">
        <v>191</v>
      </c>
      <c r="C18" s="56" t="s">
        <v>191</v>
      </c>
      <c r="D18" s="56" t="s">
        <v>191</v>
      </c>
      <c r="E18" s="56" t="s">
        <v>191</v>
      </c>
      <c r="F18" s="56" t="s">
        <v>191</v>
      </c>
      <c r="G18" s="56" t="s">
        <v>191</v>
      </c>
      <c r="H18" s="56" t="s">
        <v>191</v>
      </c>
      <c r="I18" s="56" t="s">
        <v>191</v>
      </c>
      <c r="J18" s="56">
        <v>9.9379999999999988</v>
      </c>
      <c r="K18" s="56" t="s">
        <v>191</v>
      </c>
      <c r="L18" s="56" t="s">
        <v>191</v>
      </c>
      <c r="M18" s="56" t="s">
        <v>191</v>
      </c>
      <c r="N18" s="56" t="s">
        <v>191</v>
      </c>
      <c r="O18" s="56" t="s">
        <v>191</v>
      </c>
      <c r="P18" s="56" t="s">
        <v>191</v>
      </c>
      <c r="Q18" s="56">
        <v>21.292999999999999</v>
      </c>
    </row>
    <row r="19" spans="1:17" ht="15.6" x14ac:dyDescent="0.3">
      <c r="A19" s="29" t="s">
        <v>128</v>
      </c>
      <c r="B19" s="56" t="s">
        <v>191</v>
      </c>
      <c r="C19" s="56" t="s">
        <v>191</v>
      </c>
      <c r="D19" s="56" t="s">
        <v>191</v>
      </c>
      <c r="E19" s="56" t="s">
        <v>191</v>
      </c>
      <c r="F19" s="56" t="s">
        <v>191</v>
      </c>
      <c r="G19" s="56" t="s">
        <v>191</v>
      </c>
      <c r="H19" s="56" t="s">
        <v>191</v>
      </c>
      <c r="I19" s="56" t="s">
        <v>191</v>
      </c>
      <c r="J19" s="56">
        <v>38.850999999999999</v>
      </c>
      <c r="K19" s="56" t="s">
        <v>191</v>
      </c>
      <c r="L19" s="56" t="s">
        <v>191</v>
      </c>
      <c r="M19" s="56" t="s">
        <v>191</v>
      </c>
      <c r="N19" s="56" t="s">
        <v>191</v>
      </c>
      <c r="O19" s="56" t="s">
        <v>191</v>
      </c>
      <c r="P19" s="56" t="s">
        <v>191</v>
      </c>
      <c r="Q19" s="56" t="s">
        <v>191</v>
      </c>
    </row>
    <row r="20" spans="1:17" ht="15.6" x14ac:dyDescent="0.3">
      <c r="A20" s="29" t="s">
        <v>67</v>
      </c>
      <c r="B20" s="56" t="s">
        <v>191</v>
      </c>
      <c r="C20" s="56" t="s">
        <v>191</v>
      </c>
      <c r="D20" s="56" t="s">
        <v>191</v>
      </c>
      <c r="E20" s="56" t="s">
        <v>191</v>
      </c>
      <c r="F20" s="56" t="s">
        <v>191</v>
      </c>
      <c r="G20" s="56" t="s">
        <v>191</v>
      </c>
      <c r="H20" s="56" t="s">
        <v>191</v>
      </c>
      <c r="I20" s="56" t="s">
        <v>191</v>
      </c>
      <c r="J20" s="56" t="s">
        <v>191</v>
      </c>
      <c r="K20" s="56" t="s">
        <v>191</v>
      </c>
      <c r="L20" s="56" t="s">
        <v>191</v>
      </c>
      <c r="M20" s="56" t="s">
        <v>191</v>
      </c>
      <c r="N20" s="56" t="s">
        <v>191</v>
      </c>
      <c r="O20" s="56" t="s">
        <v>191</v>
      </c>
      <c r="P20" s="56">
        <v>26</v>
      </c>
      <c r="Q20" s="56" t="s">
        <v>191</v>
      </c>
    </row>
    <row r="21" spans="1:17" ht="15.6" x14ac:dyDescent="0.3">
      <c r="A21" s="29" t="s">
        <v>68</v>
      </c>
      <c r="B21" s="56" t="s">
        <v>191</v>
      </c>
      <c r="C21" s="56" t="s">
        <v>191</v>
      </c>
      <c r="D21" s="56" t="s">
        <v>191</v>
      </c>
      <c r="E21" s="56" t="s">
        <v>191</v>
      </c>
      <c r="F21" s="56" t="s">
        <v>191</v>
      </c>
      <c r="G21" s="56" t="s">
        <v>191</v>
      </c>
      <c r="H21" s="56" t="s">
        <v>191</v>
      </c>
      <c r="I21" s="56" t="s">
        <v>191</v>
      </c>
      <c r="J21" s="56" t="s">
        <v>191</v>
      </c>
      <c r="K21" s="56" t="s">
        <v>191</v>
      </c>
      <c r="L21" s="56" t="s">
        <v>191</v>
      </c>
      <c r="M21" s="56" t="s">
        <v>191</v>
      </c>
      <c r="N21" s="56" t="s">
        <v>191</v>
      </c>
      <c r="O21" s="56" t="s">
        <v>191</v>
      </c>
      <c r="P21" s="56">
        <v>27</v>
      </c>
      <c r="Q21" s="56" t="s">
        <v>191</v>
      </c>
    </row>
    <row r="22" spans="1:17" ht="15.6" x14ac:dyDescent="0.3">
      <c r="A22" s="29" t="s">
        <v>123</v>
      </c>
      <c r="B22" s="56" t="s">
        <v>191</v>
      </c>
      <c r="C22" s="56" t="s">
        <v>191</v>
      </c>
      <c r="D22" s="56" t="s">
        <v>191</v>
      </c>
      <c r="E22" s="56" t="s">
        <v>191</v>
      </c>
      <c r="F22" s="56" t="s">
        <v>191</v>
      </c>
      <c r="G22" s="56" t="s">
        <v>191</v>
      </c>
      <c r="H22" s="56" t="s">
        <v>191</v>
      </c>
      <c r="I22" s="56" t="s">
        <v>191</v>
      </c>
      <c r="J22" s="56" t="s">
        <v>191</v>
      </c>
      <c r="K22" s="56" t="s">
        <v>191</v>
      </c>
      <c r="L22" s="56" t="s">
        <v>191</v>
      </c>
      <c r="M22" s="56" t="s">
        <v>191</v>
      </c>
      <c r="N22" s="56" t="s">
        <v>191</v>
      </c>
      <c r="O22" s="56" t="s">
        <v>191</v>
      </c>
      <c r="P22" s="56" t="s">
        <v>191</v>
      </c>
      <c r="Q22" s="56">
        <v>26</v>
      </c>
    </row>
    <row r="23" spans="1:17" ht="15.6" x14ac:dyDescent="0.3">
      <c r="A23" s="29" t="s">
        <v>124</v>
      </c>
      <c r="B23" s="56" t="s">
        <v>191</v>
      </c>
      <c r="C23" s="56" t="s">
        <v>191</v>
      </c>
      <c r="D23" s="56" t="s">
        <v>191</v>
      </c>
      <c r="E23" s="56" t="s">
        <v>191</v>
      </c>
      <c r="F23" s="56" t="s">
        <v>191</v>
      </c>
      <c r="G23" s="56" t="s">
        <v>191</v>
      </c>
      <c r="H23" s="56" t="s">
        <v>191</v>
      </c>
      <c r="I23" s="56" t="s">
        <v>191</v>
      </c>
      <c r="J23" s="56" t="s">
        <v>191</v>
      </c>
      <c r="K23" s="56" t="s">
        <v>191</v>
      </c>
      <c r="L23" s="56" t="s">
        <v>191</v>
      </c>
      <c r="M23" s="56" t="s">
        <v>191</v>
      </c>
      <c r="N23" s="56" t="s">
        <v>191</v>
      </c>
      <c r="O23" s="56" t="s">
        <v>191</v>
      </c>
      <c r="P23" s="56" t="s">
        <v>191</v>
      </c>
      <c r="Q23" s="56">
        <v>27</v>
      </c>
    </row>
    <row r="24" spans="1:17" ht="15.6" x14ac:dyDescent="0.3">
      <c r="A24" s="29" t="s">
        <v>81</v>
      </c>
      <c r="B24" s="56" t="s">
        <v>191</v>
      </c>
      <c r="C24" s="56" t="s">
        <v>191</v>
      </c>
      <c r="D24" s="56" t="s">
        <v>191</v>
      </c>
      <c r="E24" s="56" t="s">
        <v>191</v>
      </c>
      <c r="F24" s="56" t="s">
        <v>191</v>
      </c>
      <c r="G24" s="56" t="s">
        <v>191</v>
      </c>
      <c r="H24" s="56" t="s">
        <v>191</v>
      </c>
      <c r="I24" s="56">
        <v>17.599</v>
      </c>
      <c r="J24" s="56" t="s">
        <v>191</v>
      </c>
      <c r="K24" s="56" t="s">
        <v>191</v>
      </c>
      <c r="L24" s="56" t="s">
        <v>191</v>
      </c>
      <c r="M24" s="56" t="s">
        <v>191</v>
      </c>
      <c r="N24" s="56" t="s">
        <v>191</v>
      </c>
      <c r="O24" s="56" t="s">
        <v>191</v>
      </c>
      <c r="P24" s="56">
        <v>35.07985</v>
      </c>
      <c r="Q24" s="56">
        <v>30.886050000000001</v>
      </c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5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189</v>
      </c>
    </row>
    <row r="2" spans="1:2" x14ac:dyDescent="0.3">
      <c r="A2" s="7" t="s">
        <v>174</v>
      </c>
      <c r="B2" s="28" t="s">
        <v>168</v>
      </c>
    </row>
    <row r="3" spans="1:2" x14ac:dyDescent="0.3">
      <c r="A3" s="29" t="s">
        <v>89</v>
      </c>
      <c r="B3" s="35">
        <v>0</v>
      </c>
    </row>
    <row r="4" spans="1:2" x14ac:dyDescent="0.3">
      <c r="A4" s="29" t="s">
        <v>90</v>
      </c>
      <c r="B4" s="35">
        <v>50000</v>
      </c>
    </row>
    <row r="5" spans="1:2" x14ac:dyDescent="0.3">
      <c r="A5" s="29" t="s">
        <v>91</v>
      </c>
      <c r="B5" s="35">
        <v>100000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E4"/>
  <sheetViews>
    <sheetView workbookViewId="0">
      <selection activeCell="F1" sqref="F1:H1048576"/>
    </sheetView>
  </sheetViews>
  <sheetFormatPr defaultRowHeight="14.4" x14ac:dyDescent="0.3"/>
  <sheetData>
    <row r="1" spans="1:5" ht="16.2" thickBot="1" x14ac:dyDescent="0.35">
      <c r="A1" s="1" t="s">
        <v>190</v>
      </c>
      <c r="B1" s="1"/>
      <c r="C1" s="1"/>
      <c r="D1" s="1"/>
    </row>
    <row r="2" spans="1:5" ht="15.6" x14ac:dyDescent="0.3">
      <c r="A2" s="48" t="s">
        <v>166</v>
      </c>
      <c r="B2" s="48" t="s">
        <v>166</v>
      </c>
      <c r="C2" s="8" t="s">
        <v>89</v>
      </c>
      <c r="D2" s="8" t="s">
        <v>90</v>
      </c>
      <c r="E2" s="8" t="s">
        <v>91</v>
      </c>
    </row>
    <row r="3" spans="1:5" ht="15.6" x14ac:dyDescent="0.3">
      <c r="A3" s="45" t="s">
        <v>126</v>
      </c>
      <c r="B3" s="51" t="s">
        <v>128</v>
      </c>
      <c r="C3" s="52">
        <v>30</v>
      </c>
      <c r="D3" s="52">
        <v>30</v>
      </c>
      <c r="E3" s="52">
        <v>30</v>
      </c>
    </row>
    <row r="4" spans="1:5" ht="16.2" thickBot="1" x14ac:dyDescent="0.35">
      <c r="A4" s="53" t="s">
        <v>128</v>
      </c>
      <c r="B4" s="54" t="s">
        <v>126</v>
      </c>
      <c r="C4" s="55">
        <v>30</v>
      </c>
      <c r="D4" s="55">
        <v>30</v>
      </c>
      <c r="E4" s="55">
        <v>30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177</v>
      </c>
    </row>
    <row r="2" spans="1:2" ht="15.6" x14ac:dyDescent="0.3">
      <c r="A2" s="7" t="s">
        <v>185</v>
      </c>
      <c r="B2" s="28" t="s">
        <v>180</v>
      </c>
    </row>
    <row r="3" spans="1:2" ht="15.6" x14ac:dyDescent="0.3">
      <c r="A3" s="29" t="s">
        <v>179</v>
      </c>
      <c r="B3" s="35">
        <v>110</v>
      </c>
    </row>
    <row r="4" spans="1:2" ht="16.2" thickBot="1" x14ac:dyDescent="0.35">
      <c r="A4" s="30" t="s">
        <v>178</v>
      </c>
      <c r="B4" s="49">
        <v>0.03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186</v>
      </c>
    </row>
    <row r="2" spans="1:2" ht="15.6" x14ac:dyDescent="0.3">
      <c r="A2" s="7" t="s">
        <v>185</v>
      </c>
      <c r="B2" s="28" t="s">
        <v>180</v>
      </c>
    </row>
    <row r="3" spans="1:2" ht="15.6" x14ac:dyDescent="0.3">
      <c r="A3" s="29" t="s">
        <v>187</v>
      </c>
      <c r="B3" s="50">
        <v>0.08</v>
      </c>
    </row>
    <row r="4" spans="1:2" ht="16.2" thickBot="1" x14ac:dyDescent="0.35">
      <c r="A4" s="30" t="s">
        <v>188</v>
      </c>
      <c r="B4" s="36">
        <v>20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C540-9873-4846-A6A7-C29068296EE0}">
  <dimension ref="A1:B8"/>
  <sheetViews>
    <sheetView workbookViewId="0">
      <selection activeCell="C5" sqref="C5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6640625" customWidth="1"/>
    <col min="5" max="5" width="17.3320312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5" thickBot="1" x14ac:dyDescent="0.35">
      <c r="A1" t="s">
        <v>192</v>
      </c>
    </row>
    <row r="2" spans="1:2" ht="15.6" x14ac:dyDescent="0.3">
      <c r="A2" s="7" t="s">
        <v>193</v>
      </c>
      <c r="B2" s="59" t="s">
        <v>194</v>
      </c>
    </row>
    <row r="3" spans="1:2" ht="15.6" x14ac:dyDescent="0.3">
      <c r="A3" s="60" t="s">
        <v>118</v>
      </c>
      <c r="B3" s="61">
        <v>142277</v>
      </c>
    </row>
    <row r="4" spans="1:2" ht="15.6" x14ac:dyDescent="0.3">
      <c r="A4" s="29" t="s">
        <v>3</v>
      </c>
      <c r="B4" s="62">
        <v>140998</v>
      </c>
    </row>
    <row r="5" spans="1:2" ht="15.6" x14ac:dyDescent="0.3">
      <c r="A5" s="29" t="s">
        <v>4</v>
      </c>
      <c r="B5" s="62">
        <v>172490.2</v>
      </c>
    </row>
    <row r="6" spans="1:2" ht="15.6" x14ac:dyDescent="0.3">
      <c r="A6" s="29" t="s">
        <v>117</v>
      </c>
      <c r="B6" s="62">
        <v>257547</v>
      </c>
    </row>
    <row r="7" spans="1:2" ht="15.6" x14ac:dyDescent="0.3">
      <c r="A7" s="29" t="s">
        <v>5</v>
      </c>
      <c r="B7" s="62">
        <v>165376</v>
      </c>
    </row>
    <row r="8" spans="1:2" ht="15.6" x14ac:dyDescent="0.3">
      <c r="A8" s="29" t="s">
        <v>119</v>
      </c>
      <c r="B8" s="62">
        <v>240977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1891-48E2-445E-BEF5-EFA8A88952D4}">
  <dimension ref="A1:B3"/>
  <sheetViews>
    <sheetView workbookViewId="0">
      <selection activeCell="F3" sqref="F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195</v>
      </c>
    </row>
    <row r="2" spans="1:2" ht="15.6" x14ac:dyDescent="0.3">
      <c r="A2" s="7"/>
      <c r="B2" s="59"/>
    </row>
    <row r="3" spans="1:2" ht="16.2" thickBot="1" x14ac:dyDescent="0.35">
      <c r="A3" s="63"/>
      <c r="B3" s="64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9F4-87E5-4A8C-BA81-50B58EA7DF44}">
  <dimension ref="A1:B4"/>
  <sheetViews>
    <sheetView workbookViewId="0">
      <selection activeCell="D3" sqref="D3"/>
    </sheetView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196</v>
      </c>
    </row>
    <row r="2" spans="1:2" ht="15.6" x14ac:dyDescent="0.3">
      <c r="A2" s="7" t="s">
        <v>169</v>
      </c>
      <c r="B2" s="59" t="s">
        <v>194</v>
      </c>
    </row>
    <row r="3" spans="1:2" ht="15.6" x14ac:dyDescent="0.3">
      <c r="A3" s="29" t="s">
        <v>5</v>
      </c>
      <c r="B3" s="62">
        <v>150000</v>
      </c>
    </row>
    <row r="4" spans="1:2" ht="15.6" x14ac:dyDescent="0.3">
      <c r="A4" s="29" t="s">
        <v>119</v>
      </c>
      <c r="B4" s="62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3"/>
  <sheetViews>
    <sheetView workbookViewId="0">
      <selection activeCell="H18" sqref="H18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5"/>
  <sheetViews>
    <sheetView workbookViewId="0">
      <selection activeCell="B6" sqref="B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124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NodeCapacities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2022-05-10T16:12:52Z</dcterms:modified>
</cp:coreProperties>
</file>