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7917DA31-65E6-4DBD-80AD-7F49568FE09B}" xr6:coauthVersionLast="47" xr6:coauthVersionMax="47" xr10:uidLastSave="{00000000-0000-0000-0000-000000000000}"/>
  <bookViews>
    <workbookView xWindow="-15105" yWindow="-16425" windowWidth="29040" windowHeight="15840" tabRatio="834" firstSheet="1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NodeCapacities" sheetId="102" r:id="rId37"/>
    <sheet name="FlowbackRates" sheetId="75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7" r:id="rId62"/>
    <sheet name="PipelineCapacityIncrements" sheetId="96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" i="65" l="1"/>
  <c r="AV6" i="65"/>
  <c r="AT6" i="65"/>
  <c r="V6" i="65"/>
  <c r="T6" i="65"/>
  <c r="R6" i="65"/>
  <c r="B6" i="65"/>
  <c r="AO6" i="65" s="1"/>
  <c r="AT5" i="65"/>
  <c r="AS5" i="65"/>
  <c r="U5" i="65"/>
  <c r="B5" i="65"/>
  <c r="AX5" i="65" s="1"/>
  <c r="AO4" i="65"/>
  <c r="B4" i="65"/>
  <c r="AY4" i="65" s="1"/>
  <c r="B3" i="65"/>
  <c r="AZ3" i="65" s="1"/>
  <c r="AL4" i="75"/>
  <c r="AX4" i="75" s="1"/>
  <c r="AY3" i="75"/>
  <c r="AI3" i="75"/>
  <c r="AF3" i="75"/>
  <c r="AA3" i="75"/>
  <c r="N3" i="75"/>
  <c r="AZ3" i="75" s="1"/>
  <c r="Y6" i="65" l="1"/>
  <c r="O3" i="65"/>
  <c r="AD3" i="65"/>
  <c r="AT3" i="65"/>
  <c r="C3" i="65"/>
  <c r="Q3" i="65"/>
  <c r="AG3" i="65"/>
  <c r="AU3" i="65"/>
  <c r="E3" i="65"/>
  <c r="S3" i="65"/>
  <c r="AI3" i="65"/>
  <c r="AW3" i="65"/>
  <c r="F6" i="65"/>
  <c r="AF6" i="65"/>
  <c r="H6" i="65"/>
  <c r="AG6" i="65"/>
  <c r="F3" i="65"/>
  <c r="V3" i="65"/>
  <c r="AK3" i="65"/>
  <c r="BA3" i="65"/>
  <c r="G3" i="65"/>
  <c r="W3" i="65"/>
  <c r="AL3" i="65"/>
  <c r="I3" i="65"/>
  <c r="Y3" i="65"/>
  <c r="AO3" i="65"/>
  <c r="K3" i="65"/>
  <c r="AA3" i="65"/>
  <c r="AQ3" i="65"/>
  <c r="AH6" i="65"/>
  <c r="I6" i="65"/>
  <c r="N3" i="65"/>
  <c r="AC3" i="65"/>
  <c r="AS3" i="65"/>
  <c r="T5" i="65"/>
  <c r="L6" i="65"/>
  <c r="AR6" i="65"/>
  <c r="AW4" i="65"/>
  <c r="AQ3" i="75"/>
  <c r="M3" i="65"/>
  <c r="AE3" i="65"/>
  <c r="AY3" i="65"/>
  <c r="I5" i="65"/>
  <c r="AL6" i="65"/>
  <c r="AV5" i="65"/>
  <c r="AN3" i="75"/>
  <c r="H5" i="65"/>
  <c r="AZ5" i="65"/>
  <c r="AV3" i="75"/>
  <c r="J5" i="65"/>
  <c r="I4" i="65"/>
  <c r="V5" i="65"/>
  <c r="P3" i="75"/>
  <c r="AQ4" i="75"/>
  <c r="U3" i="65"/>
  <c r="AM3" i="65"/>
  <c r="S4" i="65"/>
  <c r="AF5" i="65"/>
  <c r="S3" i="75"/>
  <c r="AV4" i="75"/>
  <c r="Y4" i="65"/>
  <c r="AH5" i="65"/>
  <c r="AN4" i="75"/>
  <c r="Q4" i="65"/>
  <c r="X3" i="75"/>
  <c r="AY4" i="75"/>
  <c r="AG4" i="65"/>
  <c r="AJ5" i="65"/>
  <c r="C4" i="65"/>
  <c r="AA4" i="65"/>
  <c r="AQ4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M4" i="65"/>
  <c r="AS4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O4" i="65"/>
  <c r="AE4" i="65"/>
  <c r="AM4" i="65"/>
  <c r="E5" i="65"/>
  <c r="AP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J4" i="65"/>
  <c r="R4" i="65"/>
  <c r="Z4" i="65"/>
  <c r="AH4" i="65"/>
  <c r="AP4" i="65"/>
  <c r="AX4" i="65"/>
  <c r="T3" i="75"/>
  <c r="AB3" i="75"/>
  <c r="AJ3" i="75"/>
  <c r="AR3" i="75"/>
  <c r="AR4" i="75"/>
  <c r="AZ4" i="75"/>
  <c r="U3" i="75"/>
  <c r="AC3" i="75"/>
  <c r="AK3" i="75"/>
  <c r="AS3" i="75"/>
  <c r="BA3" i="75"/>
  <c r="AS4" i="75"/>
  <c r="BA4" i="75"/>
  <c r="V3" i="75"/>
  <c r="AD3" i="75"/>
  <c r="AL3" i="75"/>
  <c r="AT3" i="75"/>
  <c r="AT4" i="75"/>
  <c r="O3" i="75"/>
  <c r="W3" i="75"/>
  <c r="AE3" i="75"/>
  <c r="AM3" i="75"/>
  <c r="AU3" i="75"/>
  <c r="AM4" i="75"/>
  <c r="AU4" i="75"/>
  <c r="Q3" i="75"/>
  <c r="Y3" i="75"/>
  <c r="AG3" i="75"/>
  <c r="AO3" i="75"/>
  <c r="AW3" i="75"/>
  <c r="AO4" i="75"/>
  <c r="AW4" i="75"/>
  <c r="R3" i="75"/>
  <c r="Z3" i="75"/>
  <c r="AH3" i="75"/>
  <c r="AP3" i="75"/>
  <c r="AX3" i="75"/>
  <c r="AP4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<sst xmlns="http://schemas.openxmlformats.org/spreadsheetml/2006/main" count="1120" uniqueCount="271">
  <si>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</si>
  <si>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</si>
  <si>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</si>
  <si>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</si>
  <si>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</si>
  <si>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</si>
  <si>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</si>
  <si>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</si>
  <si>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</si>
  <si>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</si>
  <si>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</si>
  <si>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</si>
  <si>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</si>
  <si>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</si>
  <si>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</si>
  <si>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</si>
  <si>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</si>
  <si>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</si>
  <si>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</si>
  <si>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</si>
  <si>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</si>
  <si>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</si>
  <si>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</si>
  <si>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</si>
  <si>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</si>
  <si>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</si>
  <si>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</si>
  <si>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</si>
  <si>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</si>
  <si>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</si>
  <si>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</si>
  <si>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</si>
  <si>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</si>
  <si>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</si>
  <si>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</si>
  <si>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</si>
  <si>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</si>
  <si>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</si>
  <si>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</si>
  <si>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</si>
  <si>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</si>
  <si>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</si>
  <si>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</si>
  <si>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</si>
  <si>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</si>
  <si>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</si>
  <si>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</si>
  <si>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</si>
  <si>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</si>
  <si>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</si>
  <si>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</si>
  <si>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</si>
  <si>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</si>
  <si>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</si>
  <si>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</si>
  <si>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</si>
  <si>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</si>
  <si>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</si>
  <si>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</si>
  <si>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</si>
  <si>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</si>
  <si>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</si>
  <si>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</si>
  <si>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</si>
  <si>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</si>
  <si>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</si>
  <si>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</si>
  <si>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</si>
  <si>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</si>
  <si>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</si>
  <si>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</si>
  <si>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</si>
  <si>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</si>
  <si>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</si>
  <si>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</si>
  <si>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</si>
  <si>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</si>
  <si>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</si>
  <si>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</si>
  <si>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</si>
  <si>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</si>
  <si>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</si>
  <si>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</si>
  <si>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</si>
  <si>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</si>
  <si>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</si>
  <si>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</si>
  <si>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</si>
  <si>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</si>
  <si>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</si>
  <si>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</si>
  <si>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</si>
  <si>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</si>
  <si>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</si>
  <si>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</si>
  <si>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</si>
  <si>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</si>
  <si>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</si>
  <si>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</si>
  <si>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</si>
  <si>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</si>
  <si>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</si>
  <si>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</si>
  <si>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</si>
  <si>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</si>
  <si>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</si>
  <si>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</si>
  <si>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</si>
  <si>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</si>
  <si>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</si>
  <si>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</si>
  <si>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</si>
  <si>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</si>
  <si>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</si>
  <si>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</si>
  <si>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</si>
  <si>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</si>
  <si>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</si>
  <si>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</si>
  <si>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</si>
  <si>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</si>
  <si>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</si>
  <si>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</si>
  <si>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</si>
  <si>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</si>
  <si>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</si>
  <si>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</si>
  <si>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</si>
  <si>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</si>
  <si>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</si>
  <si>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</si>
  <si>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</si>
  <si>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</si>
  <si>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</si>
  <si>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</si>
  <si>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</si>
  <si>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</si>
  <si>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</si>
  <si>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</si>
  <si>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</si>
  <si>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</si>
  <si>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</si>
  <si>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</si>
  <si>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</si>
  <si>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</si>
  <si>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</si>
  <si>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</si>
  <si>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</si>
  <si>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</si>
  <si>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</si>
  <si>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</si>
  <si>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</si>
  <si>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</si>
  <si>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</si>
  <si>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</si>
  <si>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</si>
  <si>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</si>
  <si>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</si>
  <si>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</si>
  <si>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</si>
  <si>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</si>
  <si>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</si>
  <si>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</si>
  <si>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</si>
  <si>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</si>
  <si>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</si>
  <si>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</si>
  <si>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</si>
  <si>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</si>
  <si>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</si>
  <si>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</si>
  <si>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</si>
  <si>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</si>
  <si>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</si>
  <si>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</si>
  <si>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</si>
  <si>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</si>
  <si>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</si>
  <si>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</si>
  <si>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</si>
  <si>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</si>
  <si>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</si>
  <si>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</si>
  <si>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</si>
  <si>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</si>
  <si>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</si>
  <si>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</si>
  <si>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</si>
  <si>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</si>
  <si>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</si>
  <si>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</si>
  <si>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</si>
  <si>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</si>
  <si>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</si>
  <si>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</si>
  <si>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</si>
  <si>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</si>
  <si>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</si>
  <si>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</si>
  <si>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</si>
  <si>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</si>
  <si>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</si>
  <si>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</si>
  <si>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</si>
  <si>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</si>
  <si>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</si>
  <si>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</si>
  <si>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</si>
  <si>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</si>
  <si>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</si>
  <si>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</si>
  <si>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</si>
  <si>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</si>
  <si>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</si>
  <si>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</si>
  <si>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</si>
  <si>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</si>
  <si>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</si>
  <si>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</si>
  <si>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</si>
  <si>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</si>
  <si>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</si>
  <si>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</si>
  <si>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</si>
  <si>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</si>
  <si>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</si>
  <si>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</si>
  <si>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</si>
  <si>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</si>
  <si>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</si>
  <si>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</si>
  <si>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</si>
  <si>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</si>
  <si>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</si>
  <si>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</si>
  <si>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</si>
  <si>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</si>
  <si>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</si>
  <si>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Notes on Units</t>
  </si>
  <si>
    <t>volume</t>
  </si>
  <si>
    <t>oil_bbl</t>
  </si>
  <si>
    <t>=</t>
  </si>
  <si>
    <t>42 gallons</t>
  </si>
  <si>
    <t>koil_bbl</t>
  </si>
  <si>
    <t>1000 oil_bbl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</si>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</sst>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3" xfId="0" applyFont="1" applyFill="1" applyBorder="1" applyAlignment="1">
      <alignment horizontal="left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81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128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129</v>
      </c>
    </row>
    <row r="11" spans="1:20" x14ac:dyDescent="0.3">
      <c r="A11" s="5" t="s">
        <v>130</v>
      </c>
    </row>
    <row r="12" spans="1:20" x14ac:dyDescent="0.3">
      <c r="A12" s="5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95</v>
      </c>
    </row>
    <row r="2" spans="1:20" x14ac:dyDescent="0.3">
      <c r="A2" s="5" t="s">
        <v>89</v>
      </c>
    </row>
    <row r="3" spans="1:20" x14ac:dyDescent="0.3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196</v>
      </c>
    </row>
    <row r="2" spans="1:20" x14ac:dyDescent="0.3">
      <c r="A2" s="5" t="s">
        <v>197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97</v>
      </c>
    </row>
    <row r="2" spans="1:20" x14ac:dyDescent="0.3">
      <c r="A2" s="5" t="s">
        <v>98</v>
      </c>
    </row>
    <row r="3" spans="1:20" x14ac:dyDescent="0.3">
      <c r="A3" s="5" t="s">
        <v>158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99</v>
      </c>
    </row>
    <row r="2" spans="1:12" s="9" customFormat="1" x14ac:dyDescent="0.3">
      <c r="A2" s="7" t="s">
        <v>206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3">
      <c r="A3" s="29" t="s">
        <v>121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3">
      <c r="A6" s="29" t="s">
        <v>120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100</v>
      </c>
    </row>
    <row r="2" spans="1:12" s="9" customFormat="1" x14ac:dyDescent="0.3">
      <c r="A2" s="7" t="s">
        <v>208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208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122</v>
      </c>
      <c r="B4" s="10"/>
      <c r="C4" s="10"/>
      <c r="D4" s="10"/>
      <c r="E4" s="32"/>
    </row>
    <row r="5" spans="1:5" x14ac:dyDescent="0.3">
      <c r="A5" s="29" t="s">
        <v>123</v>
      </c>
      <c r="B5" s="10"/>
      <c r="C5" s="10"/>
      <c r="D5" s="10"/>
      <c r="E5" s="32"/>
    </row>
    <row r="6" spans="1:5" ht="16.2" thickBot="1" x14ac:dyDescent="0.35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7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101</v>
      </c>
    </row>
    <row r="2" spans="1:12" s="9" customFormat="1" x14ac:dyDescent="0.3">
      <c r="A2" s="7" t="s">
        <v>212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3">
      <c r="A3" s="29" t="s">
        <v>128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3">
      <c r="A11" s="29" t="s">
        <v>129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3">
      <c r="A12" s="29" t="s">
        <v>130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3">
      <c r="A13" s="29" t="s">
        <v>131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212</v>
      </c>
      <c r="B2" s="8" t="s">
        <v>5</v>
      </c>
      <c r="C2" s="8" t="s">
        <v>122</v>
      </c>
    </row>
    <row r="3" spans="1:3" x14ac:dyDescent="0.3">
      <c r="A3" s="29" t="s">
        <v>128</v>
      </c>
      <c r="B3" s="42"/>
      <c r="C3" s="42"/>
    </row>
    <row r="4" spans="1:3" x14ac:dyDescent="0.3">
      <c r="A4" s="29" t="s">
        <v>82</v>
      </c>
      <c r="B4" s="42"/>
      <c r="C4" s="42"/>
    </row>
    <row r="5" spans="1:3" x14ac:dyDescent="0.3">
      <c r="A5" s="29" t="s">
        <v>83</v>
      </c>
      <c r="B5" s="42"/>
      <c r="C5" s="42"/>
    </row>
    <row r="6" spans="1:3" x14ac:dyDescent="0.3">
      <c r="A6" s="29" t="s">
        <v>84</v>
      </c>
      <c r="B6" s="42"/>
      <c r="C6" s="42"/>
    </row>
    <row r="7" spans="1:3" x14ac:dyDescent="0.3">
      <c r="A7" s="29" t="s">
        <v>85</v>
      </c>
      <c r="B7" s="42"/>
      <c r="C7" s="42"/>
    </row>
    <row r="8" spans="1:3" x14ac:dyDescent="0.3">
      <c r="A8" s="29" t="s">
        <v>86</v>
      </c>
      <c r="B8" s="42"/>
      <c r="C8" s="42"/>
    </row>
    <row r="9" spans="1:3" x14ac:dyDescent="0.3">
      <c r="A9" s="29" t="s">
        <v>87</v>
      </c>
      <c r="B9" s="42"/>
      <c r="C9" s="42"/>
    </row>
    <row r="10" spans="1:3" x14ac:dyDescent="0.3">
      <c r="A10" s="29" t="s">
        <v>88</v>
      </c>
      <c r="B10" s="42"/>
      <c r="C10" s="42"/>
    </row>
    <row r="11" spans="1:3" x14ac:dyDescent="0.3">
      <c r="A11" s="29" t="s">
        <v>129</v>
      </c>
      <c r="B11" s="42"/>
      <c r="C11" s="42"/>
    </row>
    <row r="12" spans="1:3" x14ac:dyDescent="0.3">
      <c r="A12" s="29" t="s">
        <v>130</v>
      </c>
      <c r="B12" s="42"/>
      <c r="C12" s="42"/>
    </row>
    <row r="13" spans="1:3" x14ac:dyDescent="0.3">
      <c r="A13" s="29" t="s">
        <v>131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21875" style="1" customWidth="1"/>
    <col min="2" max="16384" width="9.33203125" style="1"/>
  </cols>
  <sheetData>
    <row r="1" spans="1:3" ht="16.2" thickBot="1" x14ac:dyDescent="0.35">
      <c r="A1" s="1" t="s">
        <v>103</v>
      </c>
    </row>
    <row r="2" spans="1:3" s="9" customFormat="1" x14ac:dyDescent="0.3">
      <c r="A2" s="7" t="s">
        <v>212</v>
      </c>
      <c r="B2" s="8" t="s">
        <v>125</v>
      </c>
      <c r="C2" s="8" t="s">
        <v>51</v>
      </c>
    </row>
    <row r="3" spans="1:3" x14ac:dyDescent="0.3">
      <c r="A3" s="29" t="s">
        <v>128</v>
      </c>
      <c r="B3" s="10">
        <v>1</v>
      </c>
      <c r="C3" s="10"/>
    </row>
    <row r="4" spans="1:3" x14ac:dyDescent="0.3">
      <c r="A4" s="29" t="s">
        <v>82</v>
      </c>
      <c r="B4" s="10"/>
      <c r="C4" s="10"/>
    </row>
    <row r="5" spans="1:3" x14ac:dyDescent="0.3">
      <c r="A5" s="29" t="s">
        <v>83</v>
      </c>
      <c r="B5" s="10"/>
      <c r="C5" s="10"/>
    </row>
    <row r="6" spans="1:3" x14ac:dyDescent="0.3">
      <c r="A6" s="29" t="s">
        <v>84</v>
      </c>
      <c r="B6" s="10"/>
      <c r="C6" s="10">
        <v>1</v>
      </c>
    </row>
    <row r="7" spans="1:3" x14ac:dyDescent="0.3">
      <c r="A7" s="29" t="s">
        <v>85</v>
      </c>
      <c r="B7" s="10"/>
      <c r="C7" s="10"/>
    </row>
    <row r="8" spans="1:3" x14ac:dyDescent="0.3">
      <c r="A8" s="29" t="s">
        <v>86</v>
      </c>
      <c r="B8" s="10"/>
      <c r="C8" s="10"/>
    </row>
    <row r="9" spans="1:3" x14ac:dyDescent="0.3">
      <c r="A9" s="29" t="s">
        <v>87</v>
      </c>
      <c r="B9" s="10"/>
      <c r="C9" s="10"/>
    </row>
    <row r="10" spans="1:3" x14ac:dyDescent="0.3">
      <c r="A10" s="29" t="s">
        <v>88</v>
      </c>
      <c r="B10" s="10"/>
      <c r="C10" s="10"/>
    </row>
    <row r="11" spans="1:3" x14ac:dyDescent="0.3">
      <c r="A11" s="29" t="s">
        <v>129</v>
      </c>
      <c r="B11" s="10"/>
      <c r="C11" s="10"/>
    </row>
    <row r="12" spans="1:3" x14ac:dyDescent="0.3">
      <c r="A12" s="29" t="s">
        <v>130</v>
      </c>
      <c r="B12" s="10"/>
      <c r="C12" s="10"/>
    </row>
    <row r="13" spans="1:3" x14ac:dyDescent="0.3">
      <c r="A13" s="29" t="s">
        <v>131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104</v>
      </c>
    </row>
    <row r="2" spans="1:2" s="9" customFormat="1" x14ac:dyDescent="0.3">
      <c r="A2" s="7" t="s">
        <v>212</v>
      </c>
      <c r="B2" s="8" t="s">
        <v>81</v>
      </c>
    </row>
    <row r="3" spans="1:2" x14ac:dyDescent="0.3">
      <c r="A3" s="29" t="s">
        <v>128</v>
      </c>
      <c r="B3" s="10"/>
    </row>
    <row r="4" spans="1:2" x14ac:dyDescent="0.3">
      <c r="A4" s="29" t="s">
        <v>82</v>
      </c>
      <c r="B4" s="10"/>
    </row>
    <row r="5" spans="1:2" x14ac:dyDescent="0.3">
      <c r="A5" s="29" t="s">
        <v>83</v>
      </c>
      <c r="B5" s="10"/>
    </row>
    <row r="6" spans="1:2" x14ac:dyDescent="0.3">
      <c r="A6" s="29" t="s">
        <v>84</v>
      </c>
      <c r="B6" s="10"/>
    </row>
    <row r="7" spans="1:2" x14ac:dyDescent="0.3">
      <c r="A7" s="29" t="s">
        <v>85</v>
      </c>
      <c r="B7" s="10"/>
    </row>
    <row r="8" spans="1:2" x14ac:dyDescent="0.3">
      <c r="A8" s="29" t="s">
        <v>86</v>
      </c>
      <c r="B8" s="10"/>
    </row>
    <row r="9" spans="1:2" x14ac:dyDescent="0.3">
      <c r="A9" s="29" t="s">
        <v>87</v>
      </c>
      <c r="B9" s="10"/>
    </row>
    <row r="10" spans="1:2" x14ac:dyDescent="0.3">
      <c r="A10" s="29" t="s">
        <v>88</v>
      </c>
      <c r="B10" s="10">
        <v>1</v>
      </c>
    </row>
    <row r="11" spans="1:2" x14ac:dyDescent="0.3">
      <c r="A11" s="29" t="s">
        <v>129</v>
      </c>
      <c r="B11" s="10"/>
    </row>
    <row r="12" spans="1:2" x14ac:dyDescent="0.3">
      <c r="A12" s="29" t="s">
        <v>130</v>
      </c>
      <c r="B12" s="10"/>
    </row>
    <row r="13" spans="1:2" x14ac:dyDescent="0.3">
      <c r="A13" s="29" t="s">
        <v>131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132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133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9" customFormat="1" x14ac:dyDescent="0.3">
      <c r="A2" s="7" t="s">
        <v>210</v>
      </c>
      <c r="B2" s="8" t="s">
        <v>5</v>
      </c>
      <c r="C2" s="8" t="s">
        <v>122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126</v>
      </c>
      <c r="B5" s="10"/>
      <c r="C5" s="10">
        <v>1</v>
      </c>
    </row>
    <row r="6" spans="1:3" x14ac:dyDescent="0.3">
      <c r="A6" s="3" t="s">
        <v>127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164</v>
      </c>
    </row>
    <row r="2" spans="1:3" s="9" customFormat="1" x14ac:dyDescent="0.3">
      <c r="A2" s="7" t="s">
        <v>211</v>
      </c>
      <c r="B2" s="8" t="s">
        <v>5</v>
      </c>
      <c r="C2" s="8" t="s">
        <v>122</v>
      </c>
    </row>
    <row r="3" spans="1:3" x14ac:dyDescent="0.3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211</v>
      </c>
      <c r="B2" s="8" t="s">
        <v>88</v>
      </c>
    </row>
    <row r="3" spans="1:2" x14ac:dyDescent="0.3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9" customFormat="1" x14ac:dyDescent="0.3">
      <c r="A2" s="7" t="s">
        <v>206</v>
      </c>
      <c r="B2" s="8" t="s">
        <v>5</v>
      </c>
      <c r="C2" s="8" t="s">
        <v>122</v>
      </c>
    </row>
    <row r="3" spans="1:3" s="9" customFormat="1" x14ac:dyDescent="0.3">
      <c r="A3" s="29" t="s">
        <v>121</v>
      </c>
      <c r="B3" s="10"/>
      <c r="C3" s="10"/>
    </row>
    <row r="4" spans="1:3" x14ac:dyDescent="0.3">
      <c r="A4" s="29" t="s">
        <v>3</v>
      </c>
      <c r="B4" s="10"/>
      <c r="C4" s="10"/>
    </row>
    <row r="5" spans="1:3" x14ac:dyDescent="0.3">
      <c r="A5" s="29" t="s">
        <v>4</v>
      </c>
      <c r="B5" s="10"/>
      <c r="C5" s="10"/>
    </row>
    <row r="6" spans="1:3" x14ac:dyDescent="0.3">
      <c r="A6" s="29" t="s">
        <v>120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807B-0CC1-4E48-B257-F8C02EE676B6}">
  <dimension ref="A1:AY12"/>
  <sheetViews>
    <sheetView tabSelected="1" zoomScaleNormal="10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8.44140625" style="1" bestFit="1" customWidth="1"/>
    <col min="5" max="5" width="2.21875" style="1" bestFit="1" customWidth="1"/>
    <col min="6" max="6" width="12.44140625" style="1" bestFit="1" customWidth="1"/>
    <col min="7" max="7" width="0.77734375" style="1" customWidth="1"/>
    <col min="8" max="8" width="8.44140625" style="1" bestFit="1" customWidth="1"/>
    <col min="9" max="9" width="2.21875" style="1" bestFit="1" customWidth="1"/>
    <col min="10" max="10" width="12.44140625" style="1" bestFit="1" customWidth="1"/>
    <col min="11" max="47" width="9.33203125" style="1"/>
    <col min="48" max="48" width="13.88671875" style="1" bestFit="1" customWidth="1"/>
    <col min="49" max="49" width="9.21875" style="1" bestFit="1" customWidth="1"/>
    <col min="50" max="50" width="6.21875" style="1" bestFit="1" customWidth="1"/>
    <col min="51" max="51" width="15.5546875" style="1" bestFit="1" customWidth="1"/>
    <col min="52" max="16384" width="9.33203125" style="1"/>
  </cols>
  <sheetData>
    <row r="1" spans="1:51" ht="16.2" thickBot="1" x14ac:dyDescent="0.35">
      <c r="A1" s="1" t="s">
        <v>237</v>
      </c>
    </row>
    <row r="2" spans="1:51" s="9" customFormat="1" x14ac:dyDescent="0.3">
      <c r="A2" s="7" t="s">
        <v>224</v>
      </c>
      <c r="B2" s="28" t="s">
        <v>207</v>
      </c>
      <c r="D2" s="67" t="s">
        <v>238</v>
      </c>
      <c r="E2" s="68"/>
      <c r="F2" s="68"/>
      <c r="G2" s="69"/>
      <c r="H2" s="68"/>
      <c r="I2" s="68"/>
      <c r="J2" s="70"/>
    </row>
    <row r="3" spans="1:51" x14ac:dyDescent="0.3">
      <c r="A3" s="29" t="s">
        <v>239</v>
      </c>
      <c r="B3" s="50" t="s">
        <v>240</v>
      </c>
      <c r="D3" s="71" t="s">
        <v>240</v>
      </c>
      <c r="E3" s="72" t="s">
        <v>241</v>
      </c>
      <c r="F3" s="73" t="s">
        <v>242</v>
      </c>
      <c r="G3" s="74"/>
      <c r="H3" s="73" t="s">
        <v>243</v>
      </c>
      <c r="I3" s="72" t="s">
        <v>241</v>
      </c>
      <c r="J3" s="75" t="s">
        <v>244</v>
      </c>
    </row>
    <row r="4" spans="1:51" x14ac:dyDescent="0.3">
      <c r="A4" s="29" t="s">
        <v>245</v>
      </c>
      <c r="B4" s="50" t="s">
        <v>246</v>
      </c>
      <c r="D4" s="71" t="s">
        <v>247</v>
      </c>
      <c r="E4" s="72" t="s">
        <v>241</v>
      </c>
      <c r="F4" s="73" t="s">
        <v>248</v>
      </c>
      <c r="G4" s="74"/>
      <c r="H4" s="73"/>
      <c r="I4" s="73"/>
      <c r="J4" s="75"/>
    </row>
    <row r="5" spans="1:51" x14ac:dyDescent="0.3">
      <c r="A5" s="29" t="s">
        <v>249</v>
      </c>
      <c r="B5" s="50" t="s">
        <v>250</v>
      </c>
      <c r="D5" s="76"/>
      <c r="E5" s="77"/>
      <c r="F5" s="77"/>
      <c r="G5" s="78"/>
      <c r="H5" s="77"/>
      <c r="I5" s="77"/>
      <c r="J5" s="79"/>
    </row>
    <row r="6" spans="1:51" x14ac:dyDescent="0.3">
      <c r="A6" s="29" t="s">
        <v>251</v>
      </c>
      <c r="B6" s="50" t="s">
        <v>252</v>
      </c>
      <c r="D6" s="71" t="s">
        <v>252</v>
      </c>
      <c r="E6" s="72" t="s">
        <v>241</v>
      </c>
      <c r="F6" s="73" t="s">
        <v>253</v>
      </c>
      <c r="G6" s="78"/>
      <c r="H6" s="77"/>
      <c r="I6" s="77"/>
      <c r="J6" s="79"/>
    </row>
    <row r="7" spans="1:51" x14ac:dyDescent="0.3">
      <c r="A7" s="29" t="s">
        <v>254</v>
      </c>
      <c r="B7" s="50" t="s">
        <v>255</v>
      </c>
      <c r="D7" s="71" t="s">
        <v>256</v>
      </c>
      <c r="E7" s="72" t="s">
        <v>241</v>
      </c>
      <c r="F7" s="73" t="s">
        <v>257</v>
      </c>
      <c r="G7" s="78"/>
      <c r="H7" s="77"/>
      <c r="I7" s="77"/>
      <c r="J7" s="79"/>
    </row>
    <row r="8" spans="1:51" x14ac:dyDescent="0.3">
      <c r="A8" s="29" t="s">
        <v>258</v>
      </c>
      <c r="B8" s="50" t="s">
        <v>262</v>
      </c>
      <c r="D8" s="76"/>
      <c r="E8" s="77"/>
      <c r="F8" s="77"/>
      <c r="G8" s="78"/>
      <c r="H8" s="77"/>
      <c r="I8" s="77"/>
      <c r="J8" s="79"/>
      <c r="AS8" s="59" t="s">
        <v>239</v>
      </c>
      <c r="AT8" s="59" t="s">
        <v>245</v>
      </c>
      <c r="AU8" s="59" t="s">
        <v>249</v>
      </c>
      <c r="AV8" s="59" t="s">
        <v>251</v>
      </c>
      <c r="AW8" s="59" t="s">
        <v>254</v>
      </c>
      <c r="AX8" s="59" t="s">
        <v>258</v>
      </c>
      <c r="AY8" s="59" t="s">
        <v>260</v>
      </c>
    </row>
    <row r="9" spans="1:51" ht="16.2" thickBot="1" x14ac:dyDescent="0.35">
      <c r="A9" s="30" t="s">
        <v>261</v>
      </c>
      <c r="B9" s="36" t="s">
        <v>262</v>
      </c>
      <c r="D9" s="80" t="s">
        <v>263</v>
      </c>
      <c r="E9" s="81" t="s">
        <v>241</v>
      </c>
      <c r="F9" s="82" t="s">
        <v>264</v>
      </c>
      <c r="G9" s="83"/>
      <c r="H9" s="84" t="s">
        <v>265</v>
      </c>
      <c r="I9" s="81" t="s">
        <v>241</v>
      </c>
      <c r="J9" s="82" t="s">
        <v>266</v>
      </c>
      <c r="AS9" s="1" t="s">
        <v>240</v>
      </c>
      <c r="AT9" s="1" t="s">
        <v>267</v>
      </c>
      <c r="AU9" s="1" t="s">
        <v>250</v>
      </c>
      <c r="AV9" s="1" t="s">
        <v>252</v>
      </c>
      <c r="AW9" s="1" t="s">
        <v>255</v>
      </c>
      <c r="AX9" s="1" t="s">
        <v>259</v>
      </c>
      <c r="AY9" s="1" t="s">
        <v>259</v>
      </c>
    </row>
    <row r="10" spans="1:51" x14ac:dyDescent="0.3">
      <c r="AS10" s="1" t="s">
        <v>243</v>
      </c>
      <c r="AT10" s="1" t="s">
        <v>246</v>
      </c>
      <c r="AU10" s="1" t="s">
        <v>268</v>
      </c>
      <c r="AV10" s="1" t="s">
        <v>269</v>
      </c>
      <c r="AW10" s="1" t="s">
        <v>256</v>
      </c>
      <c r="AX10" s="1" t="s">
        <v>262</v>
      </c>
      <c r="AY10" s="1" t="s">
        <v>262</v>
      </c>
    </row>
    <row r="11" spans="1:51" x14ac:dyDescent="0.3">
      <c r="AT11" s="1" t="s">
        <v>270</v>
      </c>
      <c r="AY11" s="1" t="s">
        <v>263</v>
      </c>
    </row>
    <row r="12" spans="1:51" x14ac:dyDescent="0.3">
      <c r="AT12" s="1" t="s">
        <v>247</v>
      </c>
      <c r="AY12" s="1" t="s">
        <v>265</v>
      </c>
    </row>
  </sheetData>
  <dataValidations count="7">
    <dataValidation type="list" allowBlank="1" showInputMessage="1" showErrorMessage="1" sqref="B5" xr:uid="{2A805D45-923B-4499-B425-78615666508C}">
      <formula1>$AU$9:$AU$10</formula1>
    </dataValidation>
    <dataValidation type="list" allowBlank="1" showInputMessage="1" showErrorMessage="1" sqref="B9" xr:uid="{2E62A0ED-C356-4531-96AB-AE29E92E8803}">
      <formula1>$AY$9:$AY$12</formula1>
    </dataValidation>
    <dataValidation type="list" allowBlank="1" showInputMessage="1" showErrorMessage="1" sqref="B8" xr:uid="{4185B2CC-8088-4F30-A77D-C1AD455FA391}">
      <formula1>$AX$9:$AX$10</formula1>
    </dataValidation>
    <dataValidation type="list" allowBlank="1" showInputMessage="1" showErrorMessage="1" sqref="B7" xr:uid="{F062F206-A234-4F44-8D74-740D1BA72732}">
      <formula1>$AW$9:$AW$10</formula1>
    </dataValidation>
    <dataValidation type="list" allowBlank="1" showInputMessage="1" showErrorMessage="1" sqref="B6" xr:uid="{65EEA3C0-2CFE-4C13-B168-6A5598EAD5B1}">
      <formula1>$AV$9:$AV$10</formula1>
    </dataValidation>
    <dataValidation type="list" allowBlank="1" showInputMessage="1" showErrorMessage="1" sqref="B4" xr:uid="{18C1229B-8F2F-47BA-8153-C67FBE675AC1}">
      <formula1>$AT$9:$AT$12</formula1>
    </dataValidation>
    <dataValidation type="list" allowBlank="1" showInputMessage="1" showErrorMessage="1" sqref="B3" xr:uid="{34979535-B76D-4F7E-BF1F-E6777392E2E3}">
      <formula1>$AS$9:$AS$10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115</v>
      </c>
    </row>
    <row r="2" spans="1:3" s="9" customFormat="1" x14ac:dyDescent="0.3">
      <c r="A2" s="7" t="s">
        <v>210</v>
      </c>
      <c r="B2" s="8" t="s">
        <v>5</v>
      </c>
      <c r="C2" s="8" t="s">
        <v>122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126</v>
      </c>
      <c r="B5" s="10"/>
      <c r="C5" s="10">
        <v>1</v>
      </c>
    </row>
    <row r="6" spans="1:3" x14ac:dyDescent="0.3">
      <c r="A6" s="3" t="s">
        <v>127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9" customFormat="1" x14ac:dyDescent="0.3">
      <c r="A2" s="7" t="s">
        <v>206</v>
      </c>
      <c r="B2" s="8" t="s">
        <v>125</v>
      </c>
      <c r="C2" s="8" t="s">
        <v>51</v>
      </c>
    </row>
    <row r="3" spans="1:3" s="9" customFormat="1" x14ac:dyDescent="0.3">
      <c r="A3" s="29" t="s">
        <v>121</v>
      </c>
      <c r="B3" s="10">
        <v>1</v>
      </c>
      <c r="C3" s="10">
        <v>1</v>
      </c>
    </row>
    <row r="4" spans="1:3" s="9" customFormat="1" x14ac:dyDescent="0.3">
      <c r="A4" s="29" t="s">
        <v>3</v>
      </c>
      <c r="B4" s="10">
        <v>1</v>
      </c>
      <c r="C4" s="10">
        <v>1</v>
      </c>
    </row>
    <row r="5" spans="1:3" s="9" customFormat="1" x14ac:dyDescent="0.3">
      <c r="A5" s="29" t="s">
        <v>4</v>
      </c>
      <c r="B5" s="10">
        <v>1</v>
      </c>
      <c r="C5" s="10">
        <v>1</v>
      </c>
    </row>
    <row r="6" spans="1:3" x14ac:dyDescent="0.3">
      <c r="A6" s="29" t="s">
        <v>120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78</v>
      </c>
    </row>
    <row r="2" spans="1:3" s="9" customFormat="1" x14ac:dyDescent="0.3">
      <c r="A2" s="7" t="s">
        <v>208</v>
      </c>
      <c r="B2" s="8" t="s">
        <v>125</v>
      </c>
      <c r="C2" s="8" t="s">
        <v>51</v>
      </c>
    </row>
    <row r="3" spans="1:3" s="9" customFormat="1" x14ac:dyDescent="0.3">
      <c r="A3" s="29" t="s">
        <v>5</v>
      </c>
      <c r="B3" s="10">
        <v>1</v>
      </c>
      <c r="C3" s="10">
        <v>1</v>
      </c>
    </row>
    <row r="4" spans="1:3" x14ac:dyDescent="0.3">
      <c r="A4" s="29" t="s">
        <v>122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118</v>
      </c>
    </row>
    <row r="2" spans="1:3" s="9" customFormat="1" x14ac:dyDescent="0.3">
      <c r="A2" s="7" t="s">
        <v>208</v>
      </c>
      <c r="B2" s="8" t="s">
        <v>5</v>
      </c>
      <c r="C2" s="8" t="s">
        <v>122</v>
      </c>
    </row>
    <row r="3" spans="1:3" s="9" customFormat="1" x14ac:dyDescent="0.3">
      <c r="A3" s="29" t="s">
        <v>5</v>
      </c>
      <c r="B3" s="33"/>
      <c r="C3" s="33"/>
    </row>
    <row r="4" spans="1:3" s="9" customFormat="1" x14ac:dyDescent="0.3">
      <c r="A4" s="29" t="s">
        <v>122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/>
      <c r="B2" s="28"/>
    </row>
    <row r="3" spans="1:2" s="9" customFormat="1" ht="16.2" thickBot="1" x14ac:dyDescent="0.35">
      <c r="A3" s="30"/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5"/>
  <sheetViews>
    <sheetView workbookViewId="0">
      <selection activeCell="H14" sqref="H1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208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3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>
        <v>350000</v>
      </c>
      <c r="H3" s="40">
        <v>350000</v>
      </c>
      <c r="I3" s="40">
        <v>350000</v>
      </c>
      <c r="J3" s="40">
        <v>350000</v>
      </c>
      <c r="K3" s="40">
        <v>350000</v>
      </c>
      <c r="L3" s="40">
        <v>260000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35"/>
    </row>
    <row r="4" spans="1:53" s="9" customFormat="1" x14ac:dyDescent="0.3">
      <c r="A4" s="29" t="s">
        <v>122</v>
      </c>
      <c r="B4" s="41"/>
      <c r="C4" s="41"/>
      <c r="D4" s="41"/>
      <c r="E4" s="41"/>
      <c r="F4" s="41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>
        <v>280000</v>
      </c>
      <c r="X4" s="40">
        <v>300000</v>
      </c>
      <c r="Y4" s="40">
        <v>300000</v>
      </c>
      <c r="Z4" s="40">
        <v>300000</v>
      </c>
      <c r="AA4" s="40">
        <v>300000</v>
      </c>
      <c r="AB4" s="40">
        <v>300000</v>
      </c>
      <c r="AC4" s="40">
        <v>300000</v>
      </c>
      <c r="AD4" s="40">
        <v>300000</v>
      </c>
      <c r="AE4" s="40">
        <v>300000</v>
      </c>
      <c r="AF4" s="40">
        <v>300000</v>
      </c>
      <c r="AG4" s="40">
        <v>300000</v>
      </c>
      <c r="AH4" s="40">
        <v>300000</v>
      </c>
      <c r="AI4" s="40">
        <v>300000</v>
      </c>
      <c r="AJ4" s="40">
        <v>150000</v>
      </c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35"/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  <row r="9" spans="1:53" x14ac:dyDescent="0.3">
      <c r="D9" s="2"/>
      <c r="E9" s="2"/>
      <c r="F9" s="13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8"/>
  <sheetViews>
    <sheetView workbookViewId="0">
      <selection activeCell="J17" sqref="J17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107</v>
      </c>
    </row>
    <row r="2" spans="1:53" s="9" customFormat="1" x14ac:dyDescent="0.3">
      <c r="A2" s="7" t="s">
        <v>206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3">
      <c r="A3" s="29" t="s">
        <v>121</v>
      </c>
      <c r="B3" s="40">
        <f>5000*7</f>
        <v>35000</v>
      </c>
      <c r="C3" s="40">
        <f>$B3*(VALUE(RIGHT(C$2,2)))^(-0.21)</f>
        <v>30258.803095775282</v>
      </c>
      <c r="D3" s="40">
        <f t="shared" ref="D3:BA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  <c r="L3" s="40">
        <f t="shared" si="0"/>
        <v>21153.175883626711</v>
      </c>
      <c r="M3" s="40">
        <f t="shared" si="0"/>
        <v>20770.166724489769</v>
      </c>
      <c r="N3" s="40">
        <f t="shared" si="0"/>
        <v>20423.959488695262</v>
      </c>
      <c r="O3" s="40">
        <f t="shared" si="0"/>
        <v>20108.568590691943</v>
      </c>
      <c r="P3" s="40">
        <f t="shared" si="0"/>
        <v>19819.325940320385</v>
      </c>
      <c r="Q3" s="40">
        <f t="shared" si="0"/>
        <v>19552.52491626385</v>
      </c>
      <c r="R3" s="40">
        <f t="shared" si="0"/>
        <v>19305.176246215316</v>
      </c>
      <c r="S3" s="40">
        <f t="shared" si="0"/>
        <v>19074.836244893231</v>
      </c>
      <c r="T3" s="40">
        <f t="shared" si="0"/>
        <v>18859.483217791862</v>
      </c>
      <c r="U3" s="40">
        <f t="shared" si="0"/>
        <v>18657.426751165785</v>
      </c>
      <c r="V3" s="40">
        <f t="shared" si="0"/>
        <v>18467.239963673175</v>
      </c>
      <c r="W3" s="40">
        <f t="shared" si="0"/>
        <v>18287.708111798944</v>
      </c>
      <c r="X3" s="40">
        <f t="shared" si="0"/>
        <v>18117.789051491451</v>
      </c>
      <c r="Y3" s="40">
        <f t="shared" si="0"/>
        <v>17956.582433793134</v>
      </c>
      <c r="Z3" s="40">
        <f t="shared" si="0"/>
        <v>17803.305428117179</v>
      </c>
      <c r="AA3" s="40">
        <f t="shared" si="0"/>
        <v>17657.273388700607</v>
      </c>
      <c r="AB3" s="40">
        <f t="shared" si="0"/>
        <v>17517.884309541125</v>
      </c>
      <c r="AC3" s="40">
        <f t="shared" si="0"/>
        <v>17384.60621496111</v>
      </c>
      <c r="AD3" s="40">
        <f t="shared" si="0"/>
        <v>17256.966848071839</v>
      </c>
      <c r="AE3" s="40">
        <f t="shared" si="0"/>
        <v>17134.545174832736</v>
      </c>
      <c r="AF3" s="40">
        <f t="shared" si="0"/>
        <v>17016.964335098033</v>
      </c>
      <c r="AG3" s="40">
        <f t="shared" si="0"/>
        <v>16903.885756184794</v>
      </c>
      <c r="AH3" s="40">
        <f t="shared" si="0"/>
        <v>16795.004207436843</v>
      </c>
      <c r="AI3" s="40">
        <f t="shared" si="0"/>
        <v>16690.043621813351</v>
      </c>
      <c r="AJ3" s="40">
        <f t="shared" si="0"/>
        <v>16588.753546796474</v>
      </c>
      <c r="AK3" s="40">
        <f t="shared" si="0"/>
        <v>16490.90611481091</v>
      </c>
      <c r="AL3" s="40">
        <f t="shared" si="0"/>
        <v>16396.293444986528</v>
      </c>
      <c r="AM3" s="40">
        <f t="shared" si="0"/>
        <v>16304.725405006924</v>
      </c>
      <c r="AN3" s="40">
        <f t="shared" si="0"/>
        <v>16216.027675100382</v>
      </c>
      <c r="AO3" s="40">
        <f t="shared" si="0"/>
        <v>16130.040066782163</v>
      </c>
      <c r="AP3" s="40">
        <f t="shared" si="0"/>
        <v>16046.615057375167</v>
      </c>
      <c r="AQ3" s="40">
        <f t="shared" si="0"/>
        <v>15965.616508091967</v>
      </c>
      <c r="AR3" s="40">
        <f t="shared" si="0"/>
        <v>15886.918538915399</v>
      </c>
      <c r="AS3" s="40">
        <f t="shared" si="0"/>
        <v>15810.404537941047</v>
      </c>
      <c r="AT3" s="40">
        <f t="shared" si="0"/>
        <v>15735.966286456898</v>
      </c>
      <c r="AU3" s="40">
        <f t="shared" si="0"/>
        <v>15663.503183996372</v>
      </c>
      <c r="AV3" s="40">
        <f t="shared" si="0"/>
        <v>15592.92156004043</v>
      </c>
      <c r="AW3" s="40">
        <f t="shared" si="0"/>
        <v>15524.134061062965</v>
      </c>
      <c r="AX3" s="40">
        <f t="shared" si="0"/>
        <v>15457.05910329122</v>
      </c>
      <c r="AY3" s="40">
        <f t="shared" si="0"/>
        <v>15391.620382952713</v>
      </c>
      <c r="AZ3" s="40">
        <f t="shared" si="0"/>
        <v>15327.746436952839</v>
      </c>
      <c r="BA3" s="35">
        <f t="shared" si="0"/>
        <v>15265.37024791327</v>
      </c>
    </row>
    <row r="4" spans="1:53" s="9" customFormat="1" x14ac:dyDescent="0.3">
      <c r="A4" s="29" t="s">
        <v>3</v>
      </c>
      <c r="B4" s="40">
        <f>13000*7</f>
        <v>91000</v>
      </c>
      <c r="C4" s="40">
        <f t="shared" ref="C4:BA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  <c r="L4" s="40">
        <f t="shared" si="1"/>
        <v>39314.608251327569</v>
      </c>
      <c r="M4" s="40">
        <f t="shared" si="1"/>
        <v>38135.369281101288</v>
      </c>
      <c r="N4" s="40">
        <f t="shared" si="1"/>
        <v>37081.835160851289</v>
      </c>
      <c r="O4" s="40">
        <f t="shared" si="1"/>
        <v>36132.380900634584</v>
      </c>
      <c r="P4" s="40">
        <f t="shared" si="1"/>
        <v>35270.324199207498</v>
      </c>
      <c r="Q4" s="40">
        <f t="shared" si="1"/>
        <v>34482.551888111557</v>
      </c>
      <c r="R4" s="40">
        <f t="shared" si="1"/>
        <v>33758.587726172031</v>
      </c>
      <c r="S4" s="40">
        <f t="shared" si="1"/>
        <v>33089.942731837495</v>
      </c>
      <c r="T4" s="40">
        <f t="shared" si="1"/>
        <v>32469.651848585527</v>
      </c>
      <c r="U4" s="40">
        <f t="shared" si="1"/>
        <v>31891.936730566969</v>
      </c>
      <c r="V4" s="40">
        <f t="shared" si="1"/>
        <v>31351.95586946758</v>
      </c>
      <c r="W4" s="40">
        <f t="shared" si="1"/>
        <v>30845.616449031993</v>
      </c>
      <c r="X4" s="40">
        <f t="shared" si="1"/>
        <v>30369.430625054156</v>
      </c>
      <c r="Y4" s="40">
        <f t="shared" si="1"/>
        <v>29920.404305372314</v>
      </c>
      <c r="Z4" s="40">
        <f t="shared" si="1"/>
        <v>29495.950059808281</v>
      </c>
      <c r="AA4" s="40">
        <f t="shared" si="1"/>
        <v>29093.818188032514</v>
      </c>
      <c r="AB4" s="40">
        <f t="shared" si="1"/>
        <v>28712.041620084834</v>
      </c>
      <c r="AC4" s="40">
        <f t="shared" si="1"/>
        <v>28348.891473786171</v>
      </c>
      <c r="AD4" s="40">
        <f t="shared" si="1"/>
        <v>28002.840907809561</v>
      </c>
      <c r="AE4" s="40">
        <f t="shared" si="1"/>
        <v>27672.535494361153</v>
      </c>
      <c r="AF4" s="40">
        <f t="shared" si="1"/>
        <v>27356.768761213276</v>
      </c>
      <c r="AG4" s="40">
        <f t="shared" si="1"/>
        <v>27054.461866311904</v>
      </c>
      <c r="AH4" s="40">
        <f t="shared" si="1"/>
        <v>26764.646601508339</v>
      </c>
      <c r="AI4" s="40">
        <f t="shared" si="1"/>
        <v>26486.451097407004</v>
      </c>
      <c r="AJ4" s="40">
        <f t="shared" si="1"/>
        <v>26219.087734495715</v>
      </c>
      <c r="AK4" s="40">
        <f t="shared" si="1"/>
        <v>25961.842867713865</v>
      </c>
      <c r="AL4" s="40">
        <f t="shared" si="1"/>
        <v>25714.068050373437</v>
      </c>
      <c r="AM4" s="40">
        <f t="shared" si="1"/>
        <v>25475.172504644041</v>
      </c>
      <c r="AN4" s="40">
        <f t="shared" si="1"/>
        <v>25244.616633870617</v>
      </c>
      <c r="AO4" s="40">
        <f t="shared" si="1"/>
        <v>25021.906409932133</v>
      </c>
      <c r="AP4" s="40">
        <f t="shared" si="1"/>
        <v>24806.588498998015</v>
      </c>
      <c r="AQ4" s="40">
        <f t="shared" si="1"/>
        <v>24598.246013144959</v>
      </c>
      <c r="AR4" s="40">
        <f t="shared" si="1"/>
        <v>24396.49479468463</v>
      </c>
      <c r="AS4" s="40">
        <f t="shared" si="1"/>
        <v>24200.980155732937</v>
      </c>
      <c r="AT4" s="40">
        <f t="shared" si="1"/>
        <v>24011.374008299819</v>
      </c>
      <c r="AU4" s="40">
        <f t="shared" si="1"/>
        <v>23827.37233059607</v>
      </c>
      <c r="AV4" s="40">
        <f t="shared" si="1"/>
        <v>23648.692923806913</v>
      </c>
      <c r="AW4" s="40">
        <f t="shared" si="1"/>
        <v>23475.073420636596</v>
      </c>
      <c r="AX4" s="40">
        <f t="shared" si="1"/>
        <v>23306.269512772971</v>
      </c>
      <c r="AY4" s="40">
        <f t="shared" si="1"/>
        <v>23142.05336928229</v>
      </c>
      <c r="AZ4" s="40">
        <f t="shared" si="1"/>
        <v>22982.212222005313</v>
      </c>
      <c r="BA4" s="35">
        <f t="shared" si="1"/>
        <v>22826.547097429568</v>
      </c>
    </row>
    <row r="5" spans="1:53" x14ac:dyDescent="0.3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BA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  <c r="L5" s="40">
        <f t="shared" si="2"/>
        <v>30749.627259462297</v>
      </c>
      <c r="M5" s="40">
        <f t="shared" si="2"/>
        <v>30087.958091059176</v>
      </c>
      <c r="N5" s="40">
        <f t="shared" si="2"/>
        <v>29491.861719483888</v>
      </c>
      <c r="O5" s="40">
        <f t="shared" si="2"/>
        <v>28950.496621601553</v>
      </c>
      <c r="P5" s="40">
        <f t="shared" si="2"/>
        <v>28455.433896658426</v>
      </c>
      <c r="Q5" s="40">
        <f t="shared" si="2"/>
        <v>28000</v>
      </c>
      <c r="R5" s="40">
        <f t="shared" si="2"/>
        <v>27578.827388305333</v>
      </c>
      <c r="S5" s="40">
        <f t="shared" si="2"/>
        <v>27187.539215610112</v>
      </c>
      <c r="T5" s="40">
        <f t="shared" si="2"/>
        <v>26822.523024840182</v>
      </c>
      <c r="U5" s="40">
        <f t="shared" si="2"/>
        <v>26480.765052088922</v>
      </c>
      <c r="V5" s="40">
        <f t="shared" si="2"/>
        <v>26159.726752779206</v>
      </c>
      <c r="W5" s="40">
        <f t="shared" si="2"/>
        <v>25857.251332869746</v>
      </c>
      <c r="X5" s="40">
        <f t="shared" si="2"/>
        <v>25571.491987816953</v>
      </c>
      <c r="Y5" s="40">
        <f t="shared" si="2"/>
        <v>25300.856101075653</v>
      </c>
      <c r="Z5" s="40">
        <f t="shared" si="2"/>
        <v>25043.961347997643</v>
      </c>
      <c r="AA5" s="40">
        <f t="shared" si="2"/>
        <v>24799.600799072254</v>
      </c>
      <c r="AB5" s="40">
        <f t="shared" si="2"/>
        <v>24566.714908446527</v>
      </c>
      <c r="AC5" s="40">
        <f t="shared" si="2"/>
        <v>24344.36882891952</v>
      </c>
      <c r="AD5" s="40">
        <f t="shared" si="2"/>
        <v>24131.733889698735</v>
      </c>
      <c r="AE5" s="40">
        <f t="shared" si="2"/>
        <v>23928.072358189107</v>
      </c>
      <c r="AF5" s="40">
        <f t="shared" si="2"/>
        <v>23732.724815241214</v>
      </c>
      <c r="AG5" s="40">
        <f t="shared" si="2"/>
        <v>23545.099627104009</v>
      </c>
      <c r="AH5" s="40">
        <f t="shared" si="2"/>
        <v>23364.664112224433</v>
      </c>
      <c r="AI5" s="40">
        <f t="shared" si="2"/>
        <v>23190.937087726914</v>
      </c>
      <c r="AJ5" s="40">
        <f t="shared" si="2"/>
        <v>23023.482546429106</v>
      </c>
      <c r="AK5" s="40">
        <f t="shared" si="2"/>
        <v>22861.904265976333</v>
      </c>
      <c r="AL5" s="40">
        <f t="shared" si="2"/>
        <v>22705.841190971114</v>
      </c>
      <c r="AM5" s="40">
        <f t="shared" si="2"/>
        <v>22554.96345964833</v>
      </c>
      <c r="AN5" s="40">
        <f t="shared" si="2"/>
        <v>22408.968970765996</v>
      </c>
      <c r="AO5" s="40">
        <f t="shared" si="2"/>
        <v>22267.580405477416</v>
      </c>
      <c r="AP5" s="40">
        <f t="shared" si="2"/>
        <v>22130.542634166668</v>
      </c>
      <c r="AQ5" s="40">
        <f t="shared" si="2"/>
        <v>21997.620450428727</v>
      </c>
      <c r="AR5" s="40">
        <f t="shared" si="2"/>
        <v>21868.596584212904</v>
      </c>
      <c r="AS5" s="40">
        <f t="shared" si="2"/>
        <v>21743.269954124502</v>
      </c>
      <c r="AT5" s="40">
        <f t="shared" si="2"/>
        <v>21621.454125381024</v>
      </c>
      <c r="AU5" s="40">
        <f t="shared" si="2"/>
        <v>21502.975945244358</v>
      </c>
      <c r="AV5" s="40">
        <f t="shared" si="2"/>
        <v>21387.674332133389</v>
      </c>
      <c r="AW5" s="40">
        <f t="shared" si="2"/>
        <v>21275.399198244588</v>
      </c>
      <c r="AX5" s="40">
        <f t="shared" si="2"/>
        <v>21166.010488516727</v>
      </c>
      <c r="AY5" s="40">
        <f t="shared" si="2"/>
        <v>21059.377321283806</v>
      </c>
      <c r="AZ5" s="40">
        <f t="shared" si="2"/>
        <v>20955.377218059901</v>
      </c>
      <c r="BA5" s="35">
        <f t="shared" si="2"/>
        <v>20853.895411663008</v>
      </c>
    </row>
    <row r="6" spans="1:53" x14ac:dyDescent="0.3">
      <c r="A6" s="29" t="s">
        <v>120</v>
      </c>
      <c r="B6" s="40">
        <f>2000*7</f>
        <v>14000</v>
      </c>
      <c r="C6" s="40">
        <f>$B6*(VALUE(RIGHT(C$2,2)))^(-0.02)</f>
        <v>13807.257862907029</v>
      </c>
      <c r="D6" s="40">
        <f t="shared" ref="D6:BA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  <c r="L6" s="40">
        <f t="shared" si="3"/>
        <v>13344.434735157942</v>
      </c>
      <c r="M6" s="40">
        <f t="shared" si="3"/>
        <v>13321.232576701854</v>
      </c>
      <c r="N6" s="40">
        <f t="shared" si="3"/>
        <v>13299.924286485162</v>
      </c>
      <c r="O6" s="40">
        <f t="shared" si="3"/>
        <v>13280.22627951134</v>
      </c>
      <c r="P6" s="40">
        <f t="shared" si="3"/>
        <v>13261.914097616605</v>
      </c>
      <c r="Q6" s="40">
        <f t="shared" si="3"/>
        <v>13244.807054158344</v>
      </c>
      <c r="R6" s="40">
        <f t="shared" si="3"/>
        <v>13228.757557697323</v>
      </c>
      <c r="S6" s="40">
        <f t="shared" si="3"/>
        <v>13213.643502316185</v>
      </c>
      <c r="T6" s="40">
        <f t="shared" si="3"/>
        <v>13199.362725186578</v>
      </c>
      <c r="U6" s="40">
        <f t="shared" si="3"/>
        <v>13185.828892362388</v>
      </c>
      <c r="V6" s="40">
        <f t="shared" si="3"/>
        <v>13172.968392914285</v>
      </c>
      <c r="W6" s="40">
        <f t="shared" si="3"/>
        <v>13160.717958789941</v>
      </c>
      <c r="X6" s="40">
        <f t="shared" si="3"/>
        <v>13149.022816058006</v>
      </c>
      <c r="Y6" s="40">
        <f t="shared" si="3"/>
        <v>13137.835231305709</v>
      </c>
      <c r="Z6" s="40">
        <f t="shared" si="3"/>
        <v>13127.113356028216</v>
      </c>
      <c r="AA6" s="40">
        <f t="shared" si="3"/>
        <v>13116.820298617173</v>
      </c>
      <c r="AB6" s="40">
        <f t="shared" si="3"/>
        <v>13106.923372216301</v>
      </c>
      <c r="AC6" s="40">
        <f t="shared" si="3"/>
        <v>13097.39347992625</v>
      </c>
      <c r="AD6" s="40">
        <f t="shared" si="3"/>
        <v>13088.204608333777</v>
      </c>
      <c r="AE6" s="40">
        <f t="shared" si="3"/>
        <v>13079.333407251032</v>
      </c>
      <c r="AF6" s="40">
        <f t="shared" si="3"/>
        <v>13070.758838642858</v>
      </c>
      <c r="AG6" s="40">
        <f t="shared" si="3"/>
        <v>13062.461881515304</v>
      </c>
      <c r="AH6" s="40">
        <f t="shared" si="3"/>
        <v>13054.425282396505</v>
      </c>
      <c r="AI6" s="40">
        <f t="shared" si="3"/>
        <v>13046.633343214795</v>
      </c>
      <c r="AJ6" s="40">
        <f t="shared" si="3"/>
        <v>13039.071740046933</v>
      </c>
      <c r="AK6" s="40">
        <f t="shared" si="3"/>
        <v>13031.727367500394</v>
      </c>
      <c r="AL6" s="40">
        <f t="shared" si="3"/>
        <v>13024.588204501091</v>
      </c>
      <c r="AM6" s="40">
        <f t="shared" si="3"/>
        <v>13017.643198049596</v>
      </c>
      <c r="AN6" s="40">
        <f t="shared" si="3"/>
        <v>13010.882162135753</v>
      </c>
      <c r="AO6" s="40">
        <f t="shared" si="3"/>
        <v>13004.295689501234</v>
      </c>
      <c r="AP6" s="40">
        <f t="shared" si="3"/>
        <v>12997.875074339925</v>
      </c>
      <c r="AQ6" s="40">
        <f t="shared" si="3"/>
        <v>12991.612244349395</v>
      </c>
      <c r="AR6" s="40">
        <f t="shared" si="3"/>
        <v>12985.499700808712</v>
      </c>
      <c r="AS6" s="40">
        <f t="shared" si="3"/>
        <v>12979.530465571725</v>
      </c>
      <c r="AT6" s="40">
        <f t="shared" si="3"/>
        <v>12973.698034040235</v>
      </c>
      <c r="AU6" s="40">
        <f t="shared" si="3"/>
        <v>12967.996333325775</v>
      </c>
      <c r="AV6" s="40">
        <f t="shared" si="3"/>
        <v>12962.419684928214</v>
      </c>
      <c r="AW6" s="40">
        <f t="shared" si="3"/>
        <v>12956.962771358765</v>
      </c>
      <c r="AX6" s="40">
        <f t="shared" si="3"/>
        <v>12951.620606217693</v>
      </c>
      <c r="AY6" s="40">
        <f t="shared" si="3"/>
        <v>12946.388507306605</v>
      </c>
      <c r="AZ6" s="40">
        <f t="shared" si="3"/>
        <v>12941.262072413576</v>
      </c>
      <c r="BA6" s="35">
        <f t="shared" si="3"/>
        <v>12936.237157458605</v>
      </c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236</v>
      </c>
    </row>
    <row r="2" spans="1:2" s="9" customFormat="1" x14ac:dyDescent="0.3">
      <c r="A2" s="7" t="s">
        <v>205</v>
      </c>
      <c r="B2" s="28" t="s">
        <v>207</v>
      </c>
    </row>
    <row r="3" spans="1:2" x14ac:dyDescent="0.3">
      <c r="A3" s="29" t="s">
        <v>128</v>
      </c>
      <c r="B3" s="35"/>
    </row>
    <row r="4" spans="1:2" x14ac:dyDescent="0.3">
      <c r="A4" s="29" t="s">
        <v>82</v>
      </c>
      <c r="B4" s="35"/>
    </row>
    <row r="5" spans="1:2" x14ac:dyDescent="0.3">
      <c r="A5" s="29" t="s">
        <v>83</v>
      </c>
      <c r="B5" s="35"/>
    </row>
    <row r="6" spans="1:2" x14ac:dyDescent="0.3">
      <c r="A6" s="29" t="s">
        <v>84</v>
      </c>
      <c r="B6" s="35"/>
    </row>
    <row r="7" spans="1:2" x14ac:dyDescent="0.3">
      <c r="A7" s="29" t="s">
        <v>85</v>
      </c>
      <c r="B7" s="35"/>
    </row>
    <row r="8" spans="1:2" x14ac:dyDescent="0.3">
      <c r="A8" s="29" t="s">
        <v>86</v>
      </c>
      <c r="B8" s="35"/>
    </row>
    <row r="9" spans="1:2" x14ac:dyDescent="0.3">
      <c r="A9" s="29" t="s">
        <v>87</v>
      </c>
      <c r="B9" s="35"/>
    </row>
    <row r="10" spans="1:2" x14ac:dyDescent="0.3">
      <c r="A10" s="29" t="s">
        <v>88</v>
      </c>
      <c r="B10" s="35"/>
    </row>
    <row r="11" spans="1:2" x14ac:dyDescent="0.3">
      <c r="A11" s="29" t="s">
        <v>129</v>
      </c>
      <c r="B11" s="35"/>
    </row>
    <row r="12" spans="1:2" x14ac:dyDescent="0.3">
      <c r="A12" s="29" t="s">
        <v>130</v>
      </c>
      <c r="B12" s="35"/>
    </row>
    <row r="13" spans="1:2" x14ac:dyDescent="0.3">
      <c r="A13" s="29" t="s">
        <v>131</v>
      </c>
      <c r="B13" s="3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2"/>
  <sheetViews>
    <sheetView workbookViewId="0">
      <selection activeCell="H16" sqref="H16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119</v>
      </c>
    </row>
    <row r="2" spans="1:53" s="9" customFormat="1" x14ac:dyDescent="0.3">
      <c r="A2" s="7" t="s">
        <v>208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x14ac:dyDescent="0.3">
      <c r="A3" s="29" t="s">
        <v>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0">
        <f>5*4000*7</f>
        <v>140000</v>
      </c>
      <c r="O3" s="40">
        <f>$N3*(VALUE(RIGHT(C$2,2)))^(-0.35)</f>
        <v>109841.77370554511</v>
      </c>
      <c r="P3" s="40">
        <f t="shared" ref="P3:BA3" si="0">$N3*(VALUE(RIGHT(D$2,2)))^(-0.35)</f>
        <v>95309.369490783065</v>
      </c>
      <c r="Q3" s="40">
        <f t="shared" si="0"/>
        <v>86180.10893414414</v>
      </c>
      <c r="R3" s="40">
        <f t="shared" si="0"/>
        <v>79705.544719521436</v>
      </c>
      <c r="S3" s="40">
        <f t="shared" si="0"/>
        <v>74778.215683034112</v>
      </c>
      <c r="T3" s="40">
        <f t="shared" si="0"/>
        <v>70850.630872694383</v>
      </c>
      <c r="U3" s="40">
        <f t="shared" si="0"/>
        <v>67615.543024739207</v>
      </c>
      <c r="V3" s="40">
        <f t="shared" si="0"/>
        <v>64884.827948075763</v>
      </c>
      <c r="W3" s="40">
        <f t="shared" si="0"/>
        <v>62535.702901134842</v>
      </c>
      <c r="X3" s="40">
        <f t="shared" si="0"/>
        <v>60484.012694350102</v>
      </c>
      <c r="Y3" s="40">
        <f t="shared" si="0"/>
        <v>58669.798894001986</v>
      </c>
      <c r="Z3" s="40">
        <f t="shared" si="0"/>
        <v>57048.977170540442</v>
      </c>
      <c r="AA3" s="40">
        <f t="shared" si="0"/>
        <v>55588.278308668596</v>
      </c>
      <c r="AB3" s="40">
        <f t="shared" si="0"/>
        <v>54262.037229549991</v>
      </c>
      <c r="AC3" s="40">
        <f t="shared" si="0"/>
        <v>53050.079827863934</v>
      </c>
      <c r="AD3" s="40">
        <f t="shared" si="0"/>
        <v>51936.288809495432</v>
      </c>
      <c r="AE3" s="40">
        <f t="shared" si="0"/>
        <v>50907.604202826915</v>
      </c>
      <c r="AF3" s="40">
        <f t="shared" si="0"/>
        <v>49953.310536285426</v>
      </c>
      <c r="AG3" s="40">
        <f t="shared" si="0"/>
        <v>49064.518047026104</v>
      </c>
      <c r="AH3" s="40">
        <f t="shared" si="0"/>
        <v>48233.778260719351</v>
      </c>
      <c r="AI3" s="40">
        <f t="shared" si="0"/>
        <v>47454.794536972295</v>
      </c>
      <c r="AJ3" s="40">
        <f t="shared" si="0"/>
        <v>46722.200961621784</v>
      </c>
      <c r="AK3" s="40">
        <f t="shared" si="0"/>
        <v>46031.391239034325</v>
      </c>
      <c r="AL3" s="40">
        <f t="shared" si="0"/>
        <v>45378.384707397359</v>
      </c>
      <c r="AM3" s="40">
        <f t="shared" si="0"/>
        <v>44759.720289280791</v>
      </c>
      <c r="AN3" s="40">
        <f t="shared" si="0"/>
        <v>44172.371723207434</v>
      </c>
      <c r="AO3" s="40">
        <f t="shared" si="0"/>
        <v>43613.679190440263</v>
      </c>
      <c r="AP3" s="40">
        <f t="shared" si="0"/>
        <v>43081.293704322401</v>
      </c>
      <c r="AQ3" s="40">
        <f t="shared" si="0"/>
        <v>42573.131529786391</v>
      </c>
      <c r="AR3" s="40">
        <f t="shared" si="0"/>
        <v>42087.336555712733</v>
      </c>
      <c r="AS3" s="40">
        <f t="shared" si="0"/>
        <v>41622.249025095232</v>
      </c>
      <c r="AT3" s="40">
        <f t="shared" si="0"/>
        <v>41176.379386935907</v>
      </c>
      <c r="AU3" s="40">
        <f t="shared" si="0"/>
        <v>40748.386303703082</v>
      </c>
      <c r="AV3" s="40">
        <f t="shared" si="0"/>
        <v>40337.05805307033</v>
      </c>
      <c r="AW3" s="40">
        <f t="shared" si="0"/>
        <v>39941.296719559796</v>
      </c>
      <c r="AX3" s="40">
        <f t="shared" si="0"/>
        <v>39560.104692882211</v>
      </c>
      <c r="AY3" s="40">
        <f t="shared" si="0"/>
        <v>39192.573084067757</v>
      </c>
      <c r="AZ3" s="40">
        <f t="shared" si="0"/>
        <v>38837.871744416334</v>
      </c>
      <c r="BA3" s="35">
        <f t="shared" si="0"/>
        <v>38495.240630664819</v>
      </c>
    </row>
    <row r="4" spans="1:53" x14ac:dyDescent="0.3">
      <c r="A4" s="29" t="s">
        <v>122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>
        <f>6*4000*7</f>
        <v>168000</v>
      </c>
      <c r="AM4" s="40">
        <f>$AL4*(VALUE(RIGHT(C$2,2)))^(-0.35)</f>
        <v>131810.12844665413</v>
      </c>
      <c r="AN4" s="40">
        <f t="shared" ref="AN4:BA4" si="1">$AL4*(VALUE(RIGHT(D$2,2)))^(-0.35)</f>
        <v>114371.24338893968</v>
      </c>
      <c r="AO4" s="40">
        <f t="shared" si="1"/>
        <v>103416.13072097297</v>
      </c>
      <c r="AP4" s="40">
        <f t="shared" si="1"/>
        <v>95646.653663425721</v>
      </c>
      <c r="AQ4" s="40">
        <f t="shared" si="1"/>
        <v>89733.85881964094</v>
      </c>
      <c r="AR4" s="40">
        <f t="shared" si="1"/>
        <v>85020.757047233245</v>
      </c>
      <c r="AS4" s="40">
        <f t="shared" si="1"/>
        <v>81138.65162968704</v>
      </c>
      <c r="AT4" s="40">
        <f t="shared" si="1"/>
        <v>77861.793537690915</v>
      </c>
      <c r="AU4" s="40">
        <f t="shared" si="1"/>
        <v>75042.843481361808</v>
      </c>
      <c r="AV4" s="40">
        <f t="shared" si="1"/>
        <v>72580.815233220128</v>
      </c>
      <c r="AW4" s="40">
        <f t="shared" si="1"/>
        <v>70403.758672802374</v>
      </c>
      <c r="AX4" s="40">
        <f t="shared" si="1"/>
        <v>68458.772604648533</v>
      </c>
      <c r="AY4" s="40">
        <f t="shared" si="1"/>
        <v>66705.933970402315</v>
      </c>
      <c r="AZ4" s="40">
        <f t="shared" si="1"/>
        <v>65114.444675459992</v>
      </c>
      <c r="BA4" s="35">
        <f t="shared" si="1"/>
        <v>63660.095793436725</v>
      </c>
    </row>
    <row r="5" spans="1:53" x14ac:dyDescent="0.3">
      <c r="D5" s="2"/>
      <c r="E5" s="2"/>
      <c r="F5" s="2"/>
    </row>
    <row r="6" spans="1:53" x14ac:dyDescent="0.3">
      <c r="D6" s="2"/>
      <c r="E6" s="2"/>
      <c r="F6" s="13"/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K12"/>
  <sheetViews>
    <sheetView workbookViewId="0">
      <selection activeCell="I19" sqref="I19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2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7" t="s">
        <v>205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</row>
    <row r="3" spans="1:11" x14ac:dyDescent="0.3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3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1" x14ac:dyDescent="0.3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1" x14ac:dyDescent="0.3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1" x14ac:dyDescent="0.3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1" x14ac:dyDescent="0.3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1" x14ac:dyDescent="0.3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1" x14ac:dyDescent="0.3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</row>
    <row r="11" spans="1:11" x14ac:dyDescent="0.3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1" x14ac:dyDescent="0.3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209</v>
      </c>
      <c r="B2" s="28" t="s">
        <v>207</v>
      </c>
    </row>
    <row r="3" spans="1:2" x14ac:dyDescent="0.3">
      <c r="A3" s="29" t="s">
        <v>125</v>
      </c>
      <c r="B3" s="35">
        <v>100000</v>
      </c>
    </row>
    <row r="4" spans="1:2" x14ac:dyDescent="0.3">
      <c r="A4" s="29" t="s">
        <v>51</v>
      </c>
      <c r="B4" s="35">
        <v>100000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162</v>
      </c>
    </row>
    <row r="2" spans="1:2" s="9" customFormat="1" x14ac:dyDescent="0.3">
      <c r="A2" s="7"/>
      <c r="B2" s="28"/>
    </row>
    <row r="3" spans="1:2" ht="16.2" thickBot="1" x14ac:dyDescent="0.35">
      <c r="A3" s="30"/>
      <c r="B3" s="3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211</v>
      </c>
      <c r="B2" s="28" t="s">
        <v>207</v>
      </c>
    </row>
    <row r="3" spans="1:2" s="9" customFormat="1" x14ac:dyDescent="0.3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17"/>
  <sheetViews>
    <sheetView workbookViewId="0">
      <selection activeCell="E16" sqref="E16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111</v>
      </c>
    </row>
    <row r="2" spans="1:53" s="9" customFormat="1" x14ac:dyDescent="0.3">
      <c r="A2" s="7" t="s">
        <v>210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3">
      <c r="A3" s="29" t="s">
        <v>67</v>
      </c>
      <c r="B3" s="40">
        <v>250000</v>
      </c>
      <c r="C3" s="40">
        <v>250000</v>
      </c>
      <c r="D3" s="40">
        <v>250000</v>
      </c>
      <c r="E3" s="40">
        <v>250000</v>
      </c>
      <c r="F3" s="40">
        <v>250000</v>
      </c>
      <c r="G3" s="40">
        <v>250000</v>
      </c>
      <c r="H3" s="40">
        <v>250000</v>
      </c>
      <c r="I3" s="40">
        <v>250000</v>
      </c>
      <c r="J3" s="40">
        <v>250000</v>
      </c>
      <c r="K3" s="40">
        <v>250000</v>
      </c>
      <c r="L3" s="40">
        <v>250000</v>
      </c>
      <c r="M3" s="40">
        <v>250000</v>
      </c>
      <c r="N3" s="40">
        <v>250000</v>
      </c>
      <c r="O3" s="40">
        <v>250000</v>
      </c>
      <c r="P3" s="40">
        <v>250000</v>
      </c>
      <c r="Q3" s="40">
        <v>250000</v>
      </c>
      <c r="R3" s="40">
        <v>250000</v>
      </c>
      <c r="S3" s="40">
        <v>250000</v>
      </c>
      <c r="T3" s="40">
        <v>250000</v>
      </c>
      <c r="U3" s="40">
        <v>250000</v>
      </c>
      <c r="V3" s="40">
        <v>250000</v>
      </c>
      <c r="W3" s="40">
        <v>250000</v>
      </c>
      <c r="X3" s="40">
        <v>250000</v>
      </c>
      <c r="Y3" s="40">
        <v>250000</v>
      </c>
      <c r="Z3" s="40">
        <v>250000</v>
      </c>
      <c r="AA3" s="40">
        <v>250000</v>
      </c>
      <c r="AB3" s="40">
        <v>250000</v>
      </c>
      <c r="AC3" s="40">
        <v>250000</v>
      </c>
      <c r="AD3" s="40">
        <v>250000</v>
      </c>
      <c r="AE3" s="40">
        <v>250000</v>
      </c>
      <c r="AF3" s="40">
        <v>250000</v>
      </c>
      <c r="AG3" s="40">
        <v>250000</v>
      </c>
      <c r="AH3" s="40">
        <v>250000</v>
      </c>
      <c r="AI3" s="40">
        <v>250000</v>
      </c>
      <c r="AJ3" s="40">
        <v>250000</v>
      </c>
      <c r="AK3" s="40">
        <v>250000</v>
      </c>
      <c r="AL3" s="40">
        <v>250000</v>
      </c>
      <c r="AM3" s="40">
        <v>250000</v>
      </c>
      <c r="AN3" s="40">
        <v>250000</v>
      </c>
      <c r="AO3" s="40">
        <v>250000</v>
      </c>
      <c r="AP3" s="40">
        <v>250000</v>
      </c>
      <c r="AQ3" s="40">
        <v>250000</v>
      </c>
      <c r="AR3" s="40">
        <v>250000</v>
      </c>
      <c r="AS3" s="40">
        <v>250000</v>
      </c>
      <c r="AT3" s="40">
        <v>250000</v>
      </c>
      <c r="AU3" s="40">
        <v>250000</v>
      </c>
      <c r="AV3" s="40">
        <v>250000</v>
      </c>
      <c r="AW3" s="40">
        <v>250000</v>
      </c>
      <c r="AX3" s="40">
        <v>250000</v>
      </c>
      <c r="AY3" s="40">
        <v>250000</v>
      </c>
      <c r="AZ3" s="40">
        <v>250000</v>
      </c>
      <c r="BA3" s="35">
        <v>250000</v>
      </c>
    </row>
    <row r="4" spans="1:53" s="9" customFormat="1" x14ac:dyDescent="0.3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  <c r="L4" s="40">
        <v>150000</v>
      </c>
      <c r="M4" s="40">
        <v>150000</v>
      </c>
      <c r="N4" s="40">
        <v>150000</v>
      </c>
      <c r="O4" s="40">
        <v>150000</v>
      </c>
      <c r="P4" s="40">
        <v>150000</v>
      </c>
      <c r="Q4" s="40">
        <v>150000</v>
      </c>
      <c r="R4" s="40">
        <v>150000</v>
      </c>
      <c r="S4" s="40">
        <v>150000</v>
      </c>
      <c r="T4" s="40">
        <v>150000</v>
      </c>
      <c r="U4" s="40">
        <v>150000</v>
      </c>
      <c r="V4" s="40">
        <v>150000</v>
      </c>
      <c r="W4" s="40">
        <v>150000</v>
      </c>
      <c r="X4" s="40">
        <v>150000</v>
      </c>
      <c r="Y4" s="40">
        <v>150000</v>
      </c>
      <c r="Z4" s="40">
        <v>150000</v>
      </c>
      <c r="AA4" s="40">
        <v>150000</v>
      </c>
      <c r="AB4" s="40">
        <v>150000</v>
      </c>
      <c r="AC4" s="40">
        <v>150000</v>
      </c>
      <c r="AD4" s="40">
        <v>150000</v>
      </c>
      <c r="AE4" s="40">
        <v>150000</v>
      </c>
      <c r="AF4" s="40">
        <v>150000</v>
      </c>
      <c r="AG4" s="40">
        <v>150000</v>
      </c>
      <c r="AH4" s="40">
        <v>150000</v>
      </c>
      <c r="AI4" s="40">
        <v>150000</v>
      </c>
      <c r="AJ4" s="40">
        <v>150000</v>
      </c>
      <c r="AK4" s="40">
        <v>150000</v>
      </c>
      <c r="AL4" s="40">
        <v>150000</v>
      </c>
      <c r="AM4" s="40">
        <v>150000</v>
      </c>
      <c r="AN4" s="40">
        <v>150000</v>
      </c>
      <c r="AO4" s="40">
        <v>150000</v>
      </c>
      <c r="AP4" s="40">
        <v>150000</v>
      </c>
      <c r="AQ4" s="40">
        <v>150000</v>
      </c>
      <c r="AR4" s="40">
        <v>150000</v>
      </c>
      <c r="AS4" s="40">
        <v>150000</v>
      </c>
      <c r="AT4" s="40">
        <v>150000</v>
      </c>
      <c r="AU4" s="40">
        <v>150000</v>
      </c>
      <c r="AV4" s="40">
        <v>150000</v>
      </c>
      <c r="AW4" s="40">
        <v>150000</v>
      </c>
      <c r="AX4" s="40">
        <v>150000</v>
      </c>
      <c r="AY4" s="40">
        <v>150000</v>
      </c>
      <c r="AZ4" s="40">
        <v>150000</v>
      </c>
      <c r="BA4" s="35">
        <v>150000</v>
      </c>
    </row>
    <row r="5" spans="1:53" s="9" customFormat="1" x14ac:dyDescent="0.3">
      <c r="A5" s="29" t="s">
        <v>126</v>
      </c>
      <c r="B5" s="40">
        <v>250000</v>
      </c>
      <c r="C5" s="40">
        <v>250000</v>
      </c>
      <c r="D5" s="40">
        <v>250000</v>
      </c>
      <c r="E5" s="40">
        <v>250000</v>
      </c>
      <c r="F5" s="40">
        <v>250000</v>
      </c>
      <c r="G5" s="40">
        <v>250000</v>
      </c>
      <c r="H5" s="40">
        <v>250000</v>
      </c>
      <c r="I5" s="40">
        <v>250000</v>
      </c>
      <c r="J5" s="40">
        <v>250000</v>
      </c>
      <c r="K5" s="40">
        <v>250000</v>
      </c>
      <c r="L5" s="40">
        <v>250000</v>
      </c>
      <c r="M5" s="40">
        <v>250000</v>
      </c>
      <c r="N5" s="40">
        <v>250000</v>
      </c>
      <c r="O5" s="40">
        <v>250000</v>
      </c>
      <c r="P5" s="40">
        <v>250000</v>
      </c>
      <c r="Q5" s="40">
        <v>250000</v>
      </c>
      <c r="R5" s="40">
        <v>250000</v>
      </c>
      <c r="S5" s="40">
        <v>250000</v>
      </c>
      <c r="T5" s="40">
        <v>250000</v>
      </c>
      <c r="U5" s="40">
        <v>250000</v>
      </c>
      <c r="V5" s="40">
        <v>250000</v>
      </c>
      <c r="W5" s="40">
        <v>250000</v>
      </c>
      <c r="X5" s="40">
        <v>250000</v>
      </c>
      <c r="Y5" s="40">
        <v>250000</v>
      </c>
      <c r="Z5" s="40">
        <v>250000</v>
      </c>
      <c r="AA5" s="40">
        <v>250000</v>
      </c>
      <c r="AB5" s="40">
        <v>250000</v>
      </c>
      <c r="AC5" s="40">
        <v>250000</v>
      </c>
      <c r="AD5" s="40">
        <v>250000</v>
      </c>
      <c r="AE5" s="40">
        <v>250000</v>
      </c>
      <c r="AF5" s="40">
        <v>250000</v>
      </c>
      <c r="AG5" s="40">
        <v>250000</v>
      </c>
      <c r="AH5" s="40">
        <v>250000</v>
      </c>
      <c r="AI5" s="40">
        <v>250000</v>
      </c>
      <c r="AJ5" s="40">
        <v>250000</v>
      </c>
      <c r="AK5" s="40">
        <v>250000</v>
      </c>
      <c r="AL5" s="40">
        <v>250000</v>
      </c>
      <c r="AM5" s="40">
        <v>250000</v>
      </c>
      <c r="AN5" s="40">
        <v>250000</v>
      </c>
      <c r="AO5" s="40">
        <v>250000</v>
      </c>
      <c r="AP5" s="40">
        <v>250000</v>
      </c>
      <c r="AQ5" s="40">
        <v>250000</v>
      </c>
      <c r="AR5" s="40">
        <v>250000</v>
      </c>
      <c r="AS5" s="40">
        <v>250000</v>
      </c>
      <c r="AT5" s="40">
        <v>250000</v>
      </c>
      <c r="AU5" s="40">
        <v>250000</v>
      </c>
      <c r="AV5" s="40">
        <v>250000</v>
      </c>
      <c r="AW5" s="40">
        <v>250000</v>
      </c>
      <c r="AX5" s="40">
        <v>250000</v>
      </c>
      <c r="AY5" s="40">
        <v>250000</v>
      </c>
      <c r="AZ5" s="40">
        <v>250000</v>
      </c>
      <c r="BA5" s="35">
        <v>250000</v>
      </c>
    </row>
    <row r="6" spans="1:53" s="9" customFormat="1" x14ac:dyDescent="0.3">
      <c r="A6" s="29" t="s">
        <v>127</v>
      </c>
      <c r="B6" s="40">
        <v>150000</v>
      </c>
      <c r="C6" s="40">
        <v>150000</v>
      </c>
      <c r="D6" s="40">
        <v>150000</v>
      </c>
      <c r="E6" s="40">
        <v>150000</v>
      </c>
      <c r="F6" s="40">
        <v>150000</v>
      </c>
      <c r="G6" s="40">
        <v>150000</v>
      </c>
      <c r="H6" s="40">
        <v>150000</v>
      </c>
      <c r="I6" s="40">
        <v>150000</v>
      </c>
      <c r="J6" s="40">
        <v>150000</v>
      </c>
      <c r="K6" s="40">
        <v>150000</v>
      </c>
      <c r="L6" s="40">
        <v>150000</v>
      </c>
      <c r="M6" s="40">
        <v>150000</v>
      </c>
      <c r="N6" s="40">
        <v>150000</v>
      </c>
      <c r="O6" s="40">
        <v>150000</v>
      </c>
      <c r="P6" s="40">
        <v>150000</v>
      </c>
      <c r="Q6" s="40">
        <v>150000</v>
      </c>
      <c r="R6" s="40">
        <v>150000</v>
      </c>
      <c r="S6" s="40">
        <v>150000</v>
      </c>
      <c r="T6" s="40">
        <v>150000</v>
      </c>
      <c r="U6" s="40">
        <v>150000</v>
      </c>
      <c r="V6" s="40">
        <v>150000</v>
      </c>
      <c r="W6" s="40">
        <v>150000</v>
      </c>
      <c r="X6" s="40">
        <v>150000</v>
      </c>
      <c r="Y6" s="40">
        <v>150000</v>
      </c>
      <c r="Z6" s="40">
        <v>150000</v>
      </c>
      <c r="AA6" s="40">
        <v>150000</v>
      </c>
      <c r="AB6" s="40">
        <v>150000</v>
      </c>
      <c r="AC6" s="40">
        <v>150000</v>
      </c>
      <c r="AD6" s="40">
        <v>150000</v>
      </c>
      <c r="AE6" s="40">
        <v>150000</v>
      </c>
      <c r="AF6" s="40">
        <v>150000</v>
      </c>
      <c r="AG6" s="40">
        <v>150000</v>
      </c>
      <c r="AH6" s="40">
        <v>150000</v>
      </c>
      <c r="AI6" s="40">
        <v>150000</v>
      </c>
      <c r="AJ6" s="40">
        <v>150000</v>
      </c>
      <c r="AK6" s="40">
        <v>150000</v>
      </c>
      <c r="AL6" s="40">
        <v>150000</v>
      </c>
      <c r="AM6" s="40">
        <v>150000</v>
      </c>
      <c r="AN6" s="40">
        <v>150000</v>
      </c>
      <c r="AO6" s="40">
        <v>150000</v>
      </c>
      <c r="AP6" s="40">
        <v>150000</v>
      </c>
      <c r="AQ6" s="40">
        <v>150000</v>
      </c>
      <c r="AR6" s="40">
        <v>150000</v>
      </c>
      <c r="AS6" s="40">
        <v>150000</v>
      </c>
      <c r="AT6" s="40">
        <v>150000</v>
      </c>
      <c r="AU6" s="40">
        <v>150000</v>
      </c>
      <c r="AV6" s="40">
        <v>150000</v>
      </c>
      <c r="AW6" s="40">
        <v>150000</v>
      </c>
      <c r="AX6" s="40">
        <v>150000</v>
      </c>
      <c r="AY6" s="40">
        <v>150000</v>
      </c>
      <c r="AZ6" s="40">
        <v>150000</v>
      </c>
      <c r="BA6" s="35">
        <v>150000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148</v>
      </c>
    </row>
    <row r="2" spans="1:2" s="9" customFormat="1" x14ac:dyDescent="0.3">
      <c r="A2" s="7" t="s">
        <v>208</v>
      </c>
      <c r="B2" s="28" t="s">
        <v>207</v>
      </c>
    </row>
    <row r="3" spans="1:2" x14ac:dyDescent="0.3">
      <c r="A3" s="29" t="s">
        <v>5</v>
      </c>
      <c r="B3" s="35">
        <v>1000000</v>
      </c>
    </row>
    <row r="4" spans="1:2" x14ac:dyDescent="0.3">
      <c r="A4" s="29" t="s">
        <v>122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208</v>
      </c>
      <c r="B2" s="28" t="s">
        <v>207</v>
      </c>
    </row>
    <row r="3" spans="1:2" ht="16.2" thickBot="1" x14ac:dyDescent="0.35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B8" sqref="B8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6" t="s">
        <v>205</v>
      </c>
      <c r="B2" s="8" t="s">
        <v>125</v>
      </c>
      <c r="C2" s="8" t="s">
        <v>51</v>
      </c>
    </row>
    <row r="3" spans="1:3" x14ac:dyDescent="0.3">
      <c r="A3" s="3" t="s">
        <v>121</v>
      </c>
      <c r="B3" s="10">
        <v>3</v>
      </c>
      <c r="C3" s="10">
        <v>3.5</v>
      </c>
    </row>
    <row r="4" spans="1:3" x14ac:dyDescent="0.3">
      <c r="A4" s="3" t="s">
        <v>3</v>
      </c>
      <c r="B4" s="10">
        <v>2.5</v>
      </c>
      <c r="C4" s="10">
        <v>2</v>
      </c>
    </row>
    <row r="5" spans="1:3" x14ac:dyDescent="0.3">
      <c r="A5" s="3" t="s">
        <v>4</v>
      </c>
      <c r="B5" s="10">
        <v>3</v>
      </c>
      <c r="C5" s="10">
        <v>0.5</v>
      </c>
    </row>
    <row r="6" spans="1:3" x14ac:dyDescent="0.3">
      <c r="A6" s="3" t="s">
        <v>5</v>
      </c>
      <c r="B6" s="10">
        <v>3</v>
      </c>
      <c r="C6" s="10">
        <v>1.5</v>
      </c>
    </row>
    <row r="7" spans="1:3" x14ac:dyDescent="0.3">
      <c r="A7" s="3" t="s">
        <v>122</v>
      </c>
      <c r="B7" s="10">
        <v>3.5</v>
      </c>
      <c r="C7" s="10">
        <v>2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14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5" sqref="A5:XF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209</v>
      </c>
      <c r="B2" s="28" t="s">
        <v>207</v>
      </c>
    </row>
    <row r="3" spans="1:2" s="9" customFormat="1" x14ac:dyDescent="0.3">
      <c r="A3" s="29" t="s">
        <v>125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211</v>
      </c>
      <c r="B2" s="28" t="s">
        <v>207</v>
      </c>
    </row>
    <row r="3" spans="1:2" s="9" customFormat="1" x14ac:dyDescent="0.3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208</v>
      </c>
      <c r="B2" s="28" t="s">
        <v>207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122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5" ht="16.2" thickBot="1" x14ac:dyDescent="0.35">
      <c r="A1" s="1" t="s">
        <v>114</v>
      </c>
    </row>
    <row r="2" spans="1:5" x14ac:dyDescent="0.3">
      <c r="A2" s="6" t="s">
        <v>205</v>
      </c>
      <c r="B2" s="8" t="s">
        <v>85</v>
      </c>
      <c r="C2" s="8" t="s">
        <v>86</v>
      </c>
      <c r="D2" s="8" t="s">
        <v>5</v>
      </c>
      <c r="E2" s="8" t="s">
        <v>122</v>
      </c>
    </row>
    <row r="3" spans="1:5" x14ac:dyDescent="0.3">
      <c r="A3" s="3" t="s">
        <v>5</v>
      </c>
      <c r="B3" s="33"/>
      <c r="C3" s="33"/>
      <c r="D3" s="10">
        <v>1E-4</v>
      </c>
      <c r="E3" s="33"/>
    </row>
    <row r="4" spans="1:5" x14ac:dyDescent="0.3">
      <c r="A4" s="3" t="s">
        <v>122</v>
      </c>
      <c r="B4" s="33"/>
      <c r="C4" s="33"/>
      <c r="D4" s="10"/>
      <c r="E4" s="10">
        <v>1E-4</v>
      </c>
    </row>
    <row r="5" spans="1:5" x14ac:dyDescent="0.3">
      <c r="A5" s="3" t="s">
        <v>3</v>
      </c>
      <c r="B5" s="10"/>
      <c r="C5" s="10"/>
      <c r="D5" s="10"/>
      <c r="E5" s="10"/>
    </row>
    <row r="6" spans="1:5" x14ac:dyDescent="0.3">
      <c r="A6" s="3" t="s">
        <v>4</v>
      </c>
      <c r="B6" s="10"/>
      <c r="C6" s="10"/>
      <c r="D6" s="10"/>
      <c r="E6" s="10"/>
    </row>
    <row r="7" spans="1:5" x14ac:dyDescent="0.3">
      <c r="A7" s="3" t="s">
        <v>67</v>
      </c>
      <c r="B7" s="10"/>
      <c r="C7" s="10"/>
      <c r="D7" s="10"/>
      <c r="E7" s="10"/>
    </row>
    <row r="8" spans="1:5" ht="16.2" thickBot="1" x14ac:dyDescent="0.35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6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147</v>
      </c>
    </row>
    <row r="2" spans="1:2" s="9" customFormat="1" x14ac:dyDescent="0.3">
      <c r="A2" s="7" t="s">
        <v>210</v>
      </c>
      <c r="B2" s="28" t="s">
        <v>207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126</v>
      </c>
      <c r="B5" s="32">
        <v>1.35</v>
      </c>
    </row>
    <row r="6" spans="1:2" x14ac:dyDescent="0.3">
      <c r="A6" s="29" t="s">
        <v>127</v>
      </c>
      <c r="B6" s="3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116</v>
      </c>
    </row>
    <row r="2" spans="1:2" s="9" customFormat="1" x14ac:dyDescent="0.3">
      <c r="A2" s="7" t="s">
        <v>205</v>
      </c>
      <c r="B2" s="28" t="s">
        <v>207</v>
      </c>
    </row>
    <row r="3" spans="1:2" s="9" customFormat="1" x14ac:dyDescent="0.3">
      <c r="A3" s="29" t="s">
        <v>121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120</v>
      </c>
      <c r="B6" s="32">
        <v>94</v>
      </c>
    </row>
    <row r="7" spans="1:2" s="9" customFormat="1" x14ac:dyDescent="0.3">
      <c r="A7" s="29" t="s">
        <v>5</v>
      </c>
      <c r="B7" s="32">
        <v>90</v>
      </c>
    </row>
    <row r="8" spans="1:2" s="9" customFormat="1" x14ac:dyDescent="0.3">
      <c r="A8" s="29" t="s">
        <v>122</v>
      </c>
      <c r="B8" s="32">
        <v>100</v>
      </c>
    </row>
    <row r="9" spans="1:2" s="9" customFormat="1" x14ac:dyDescent="0.3">
      <c r="A9" s="29" t="s">
        <v>67</v>
      </c>
      <c r="B9" s="32">
        <v>110</v>
      </c>
    </row>
    <row r="10" spans="1:2" ht="16.2" thickBot="1" x14ac:dyDescent="0.35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220</v>
      </c>
    </row>
    <row r="2" spans="1:2" x14ac:dyDescent="0.3">
      <c r="A2" s="7" t="s">
        <v>213</v>
      </c>
      <c r="B2" s="28" t="s">
        <v>207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2</v>
      </c>
    </row>
    <row r="5" spans="1:2" x14ac:dyDescent="0.3">
      <c r="A5" s="29" t="s">
        <v>91</v>
      </c>
      <c r="B5" s="35">
        <v>4</v>
      </c>
    </row>
    <row r="6" spans="1:2" x14ac:dyDescent="0.3">
      <c r="A6" s="29" t="s">
        <v>92</v>
      </c>
      <c r="B6" s="35">
        <v>6</v>
      </c>
    </row>
    <row r="7" spans="1:2" x14ac:dyDescent="0.3">
      <c r="A7" s="29" t="s">
        <v>93</v>
      </c>
      <c r="B7" s="35">
        <v>8</v>
      </c>
    </row>
    <row r="8" spans="1:2" ht="16.2" thickBot="1" x14ac:dyDescent="0.35">
      <c r="A8" s="30" t="s">
        <v>94</v>
      </c>
      <c r="B8" s="36">
        <v>12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161</v>
      </c>
    </row>
    <row r="2" spans="1:2" x14ac:dyDescent="0.3">
      <c r="A2" s="7" t="s">
        <v>214</v>
      </c>
      <c r="B2" s="28" t="s">
        <v>207</v>
      </c>
    </row>
    <row r="3" spans="1:2" x14ac:dyDescent="0.3">
      <c r="A3" s="29" t="s">
        <v>98</v>
      </c>
      <c r="B3" s="35">
        <v>0</v>
      </c>
    </row>
    <row r="4" spans="1:2" x14ac:dyDescent="0.3">
      <c r="A4" s="29" t="s">
        <v>158</v>
      </c>
      <c r="B4" s="35">
        <v>50000</v>
      </c>
    </row>
    <row r="5" spans="1:2" x14ac:dyDescent="0.3">
      <c r="A5" s="29" t="s">
        <v>159</v>
      </c>
      <c r="B5" s="35">
        <v>100000</v>
      </c>
    </row>
    <row r="6" spans="1:2" ht="16.2" thickBot="1" x14ac:dyDescent="0.35">
      <c r="A6" s="30" t="s">
        <v>160</v>
      </c>
      <c r="B6" s="36">
        <v>350000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163</v>
      </c>
    </row>
    <row r="2" spans="1:2" x14ac:dyDescent="0.3">
      <c r="A2" s="7"/>
      <c r="B2" s="28"/>
    </row>
    <row r="3" spans="1:2" x14ac:dyDescent="0.3">
      <c r="A3" s="29"/>
      <c r="B3" s="35"/>
    </row>
    <row r="4" spans="1:2" x14ac:dyDescent="0.3">
      <c r="A4" s="29"/>
      <c r="B4" s="35"/>
    </row>
    <row r="5" spans="1:2" x14ac:dyDescent="0.3">
      <c r="A5" s="29"/>
      <c r="B5" s="35"/>
    </row>
    <row r="6" spans="1:2" ht="16.2" thickBot="1" x14ac:dyDescent="0.35">
      <c r="A6" s="30"/>
      <c r="B6" s="36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215</v>
      </c>
      <c r="B2" s="28" t="s">
        <v>207</v>
      </c>
    </row>
    <row r="3" spans="1:2" x14ac:dyDescent="0.3">
      <c r="A3" s="29" t="s">
        <v>197</v>
      </c>
      <c r="B3" s="35">
        <v>0</v>
      </c>
    </row>
    <row r="4" spans="1:2" x14ac:dyDescent="0.3">
      <c r="A4" s="29" t="s">
        <v>198</v>
      </c>
      <c r="B4" s="35">
        <v>50000</v>
      </c>
    </row>
    <row r="5" spans="1:2" x14ac:dyDescent="0.3">
      <c r="A5" s="29" t="s">
        <v>199</v>
      </c>
      <c r="B5" s="35">
        <v>100000</v>
      </c>
    </row>
    <row r="6" spans="1:2" ht="16.2" thickBot="1" x14ac:dyDescent="0.35">
      <c r="A6" s="30" t="s">
        <v>200</v>
      </c>
      <c r="B6" s="36">
        <v>250000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165</v>
      </c>
    </row>
    <row r="2" spans="1:2" s="9" customFormat="1" x14ac:dyDescent="0.3">
      <c r="A2" s="7" t="s">
        <v>211</v>
      </c>
      <c r="B2" s="28" t="s">
        <v>233</v>
      </c>
    </row>
    <row r="3" spans="1:2" s="9" customFormat="1" x14ac:dyDescent="0.3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5"/>
  <sheetViews>
    <sheetView workbookViewId="0">
      <selection activeCell="E11" sqref="E11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202</v>
      </c>
    </row>
    <row r="2" spans="1:5" s="9" customFormat="1" x14ac:dyDescent="0.3">
      <c r="A2" s="7" t="s">
        <v>209</v>
      </c>
      <c r="B2" s="8" t="s">
        <v>98</v>
      </c>
      <c r="C2" s="8" t="s">
        <v>158</v>
      </c>
      <c r="D2" s="8" t="s">
        <v>159</v>
      </c>
      <c r="E2" s="28" t="s">
        <v>160</v>
      </c>
    </row>
    <row r="3" spans="1:5" s="9" customFormat="1" x14ac:dyDescent="0.3">
      <c r="A3" s="29" t="s">
        <v>125</v>
      </c>
      <c r="B3" s="34">
        <v>20</v>
      </c>
      <c r="C3" s="34">
        <v>20</v>
      </c>
      <c r="D3" s="34">
        <v>20</v>
      </c>
      <c r="E3" s="35">
        <v>20</v>
      </c>
    </row>
    <row r="4" spans="1:5" s="9" customFormat="1" x14ac:dyDescent="0.3">
      <c r="A4" s="29" t="s">
        <v>51</v>
      </c>
      <c r="B4" s="34">
        <v>20</v>
      </c>
      <c r="C4" s="34">
        <v>20</v>
      </c>
      <c r="D4" s="34">
        <v>20</v>
      </c>
      <c r="E4" s="35">
        <v>20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203</v>
      </c>
    </row>
    <row r="2" spans="1:5" s="9" customFormat="1" x14ac:dyDescent="0.3">
      <c r="A2" s="7"/>
      <c r="B2" s="8"/>
      <c r="C2" s="8"/>
      <c r="D2" s="8"/>
      <c r="E2" s="28"/>
    </row>
    <row r="3" spans="1:5" ht="16.2" thickBot="1" x14ac:dyDescent="0.35">
      <c r="A3" s="30"/>
      <c r="B3" s="46"/>
      <c r="C3" s="46"/>
      <c r="D3" s="46"/>
      <c r="E3" s="47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4"/>
  <sheetViews>
    <sheetView workbookViewId="0">
      <selection activeCell="E14" sqref="E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204</v>
      </c>
    </row>
    <row r="2" spans="1:5" s="9" customFormat="1" x14ac:dyDescent="0.3">
      <c r="A2" s="7" t="s">
        <v>211</v>
      </c>
      <c r="B2" s="8" t="s">
        <v>197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81</v>
      </c>
      <c r="B3" s="34">
        <v>10</v>
      </c>
      <c r="C3" s="34">
        <v>10</v>
      </c>
      <c r="D3" s="34">
        <v>10</v>
      </c>
      <c r="E3" s="35">
        <v>10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222</v>
      </c>
    </row>
    <row r="2" spans="1:2" ht="15.6" x14ac:dyDescent="0.3">
      <c r="A2" s="7" t="s">
        <v>224</v>
      </c>
      <c r="B2" s="28" t="s">
        <v>219</v>
      </c>
    </row>
    <row r="3" spans="1:2" ht="16.2" thickBot="1" x14ac:dyDescent="0.35">
      <c r="A3" s="30" t="s">
        <v>223</v>
      </c>
      <c r="B3" s="36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70" zoomScaleNormal="70" workbookViewId="0">
      <selection activeCell="Q18" sqref="Q18"/>
    </sheetView>
  </sheetViews>
  <sheetFormatPr defaultRowHeight="14.4" x14ac:dyDescent="0.3"/>
  <sheetData>
    <row r="1" spans="1:17" ht="16.2" thickBot="1" x14ac:dyDescent="0.35">
      <c r="A1" s="1" t="s">
        <v>221</v>
      </c>
      <c r="B1" s="1"/>
      <c r="C1" s="1"/>
    </row>
    <row r="2" spans="1:17" ht="15.6" x14ac:dyDescent="0.3">
      <c r="A2" s="7" t="s">
        <v>205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  <c r="M2" s="8" t="s">
        <v>125</v>
      </c>
      <c r="N2" s="8" t="s">
        <v>51</v>
      </c>
      <c r="O2" s="8" t="s">
        <v>81</v>
      </c>
      <c r="P2" s="8" t="s">
        <v>5</v>
      </c>
      <c r="Q2" s="8" t="s">
        <v>122</v>
      </c>
    </row>
    <row r="3" spans="1:17" ht="15.6" x14ac:dyDescent="0.3">
      <c r="A3" s="29" t="s">
        <v>121</v>
      </c>
      <c r="B3" s="58">
        <v>14.26</v>
      </c>
      <c r="C3" s="58" t="s">
        <v>230</v>
      </c>
      <c r="D3" s="58" t="s">
        <v>230</v>
      </c>
      <c r="E3" s="58" t="s">
        <v>230</v>
      </c>
      <c r="F3" s="58" t="s">
        <v>230</v>
      </c>
      <c r="G3" s="58" t="s">
        <v>230</v>
      </c>
      <c r="H3" s="58" t="s">
        <v>230</v>
      </c>
      <c r="I3" s="58" t="s">
        <v>230</v>
      </c>
      <c r="J3" s="58" t="s">
        <v>230</v>
      </c>
      <c r="K3" s="58" t="s">
        <v>230</v>
      </c>
      <c r="L3" s="58" t="s">
        <v>230</v>
      </c>
      <c r="M3" s="58" t="s">
        <v>230</v>
      </c>
      <c r="N3" s="58" t="s">
        <v>230</v>
      </c>
      <c r="O3" s="58" t="s">
        <v>230</v>
      </c>
      <c r="P3" s="58" t="s">
        <v>230</v>
      </c>
      <c r="Q3" s="58" t="s">
        <v>230</v>
      </c>
    </row>
    <row r="4" spans="1:17" ht="15.6" x14ac:dyDescent="0.3">
      <c r="A4" s="29" t="s">
        <v>3</v>
      </c>
      <c r="B4" s="58" t="s">
        <v>230</v>
      </c>
      <c r="C4" s="58" t="s">
        <v>230</v>
      </c>
      <c r="D4" s="58" t="s">
        <v>230</v>
      </c>
      <c r="E4" s="58" t="s">
        <v>230</v>
      </c>
      <c r="F4" s="58">
        <v>16.847000000000001</v>
      </c>
      <c r="G4" s="58" t="s">
        <v>230</v>
      </c>
      <c r="H4" s="58" t="s">
        <v>230</v>
      </c>
      <c r="I4" s="58" t="s">
        <v>230</v>
      </c>
      <c r="J4" s="58" t="s">
        <v>230</v>
      </c>
      <c r="K4" s="58" t="s">
        <v>230</v>
      </c>
      <c r="L4" s="58" t="s">
        <v>230</v>
      </c>
      <c r="M4" s="58" t="s">
        <v>230</v>
      </c>
      <c r="N4" s="58" t="s">
        <v>230</v>
      </c>
      <c r="O4" s="58" t="s">
        <v>230</v>
      </c>
      <c r="P4" s="58" t="s">
        <v>230</v>
      </c>
      <c r="Q4" s="58" t="s">
        <v>230</v>
      </c>
    </row>
    <row r="5" spans="1:17" ht="15.6" x14ac:dyDescent="0.3">
      <c r="A5" s="29" t="s">
        <v>4</v>
      </c>
      <c r="B5" s="58" t="s">
        <v>230</v>
      </c>
      <c r="C5" s="58" t="s">
        <v>230</v>
      </c>
      <c r="D5" s="58" t="s">
        <v>230</v>
      </c>
      <c r="E5" s="58" t="s">
        <v>230</v>
      </c>
      <c r="F5" s="58" t="s">
        <v>230</v>
      </c>
      <c r="G5" s="58">
        <v>12.562999999999999</v>
      </c>
      <c r="H5" s="58" t="s">
        <v>230</v>
      </c>
      <c r="I5" s="58" t="s">
        <v>230</v>
      </c>
      <c r="J5" s="58" t="s">
        <v>230</v>
      </c>
      <c r="K5" s="58" t="s">
        <v>230</v>
      </c>
      <c r="L5" s="58" t="s">
        <v>230</v>
      </c>
      <c r="M5" s="58" t="s">
        <v>230</v>
      </c>
      <c r="N5" s="58" t="s">
        <v>230</v>
      </c>
      <c r="O5" s="58" t="s">
        <v>230</v>
      </c>
      <c r="P5" s="58" t="s">
        <v>230</v>
      </c>
      <c r="Q5" s="58" t="s">
        <v>230</v>
      </c>
    </row>
    <row r="6" spans="1:17" ht="15.6" x14ac:dyDescent="0.3">
      <c r="A6" s="29" t="s">
        <v>120</v>
      </c>
      <c r="B6" s="58" t="s">
        <v>230</v>
      </c>
      <c r="C6" s="58" t="s">
        <v>230</v>
      </c>
      <c r="D6" s="58" t="s">
        <v>230</v>
      </c>
      <c r="E6" s="58" t="s">
        <v>230</v>
      </c>
      <c r="F6" s="58" t="s">
        <v>230</v>
      </c>
      <c r="G6" s="58" t="s">
        <v>230</v>
      </c>
      <c r="H6" s="58" t="s">
        <v>230</v>
      </c>
      <c r="I6" s="58" t="s">
        <v>230</v>
      </c>
      <c r="J6" s="58" t="s">
        <v>230</v>
      </c>
      <c r="K6" s="58" t="s">
        <v>230</v>
      </c>
      <c r="L6" s="58">
        <v>25.074000000000002</v>
      </c>
      <c r="M6" s="58" t="s">
        <v>230</v>
      </c>
      <c r="N6" s="58" t="s">
        <v>230</v>
      </c>
      <c r="O6" s="58" t="s">
        <v>230</v>
      </c>
      <c r="P6" s="58" t="s">
        <v>230</v>
      </c>
      <c r="Q6" s="58" t="s">
        <v>230</v>
      </c>
    </row>
    <row r="7" spans="1:17" ht="15.6" x14ac:dyDescent="0.3">
      <c r="A7" s="29" t="s">
        <v>5</v>
      </c>
      <c r="B7" s="58" t="s">
        <v>230</v>
      </c>
      <c r="C7" s="58" t="s">
        <v>230</v>
      </c>
      <c r="D7" s="58">
        <v>11.209999999999999</v>
      </c>
      <c r="E7" s="58" t="s">
        <v>230</v>
      </c>
      <c r="F7" s="58" t="s">
        <v>230</v>
      </c>
      <c r="G7" s="58" t="s">
        <v>230</v>
      </c>
      <c r="H7" s="58" t="s">
        <v>230</v>
      </c>
      <c r="I7" s="58" t="s">
        <v>230</v>
      </c>
      <c r="J7" s="58" t="s">
        <v>230</v>
      </c>
      <c r="K7" s="58" t="s">
        <v>230</v>
      </c>
      <c r="L7" s="58" t="s">
        <v>230</v>
      </c>
      <c r="M7" s="59" t="s">
        <v>230</v>
      </c>
      <c r="N7" s="59" t="s">
        <v>230</v>
      </c>
      <c r="O7" s="58">
        <v>35.07985</v>
      </c>
      <c r="P7" s="59" t="s">
        <v>230</v>
      </c>
      <c r="Q7" s="59" t="s">
        <v>230</v>
      </c>
    </row>
    <row r="8" spans="1:17" ht="15.6" x14ac:dyDescent="0.3">
      <c r="A8" s="29" t="s">
        <v>122</v>
      </c>
      <c r="B8" s="58" t="s">
        <v>230</v>
      </c>
      <c r="C8" s="58" t="s">
        <v>230</v>
      </c>
      <c r="D8" s="58" t="s">
        <v>230</v>
      </c>
      <c r="E8" s="58" t="s">
        <v>230</v>
      </c>
      <c r="F8" s="58" t="s">
        <v>230</v>
      </c>
      <c r="G8" s="58" t="s">
        <v>230</v>
      </c>
      <c r="H8" s="58" t="s">
        <v>230</v>
      </c>
      <c r="I8" s="58" t="s">
        <v>230</v>
      </c>
      <c r="J8" s="58" t="s">
        <v>230</v>
      </c>
      <c r="K8" s="58">
        <v>21.292999999999999</v>
      </c>
      <c r="L8" s="58" t="s">
        <v>230</v>
      </c>
      <c r="M8" s="59" t="s">
        <v>230</v>
      </c>
      <c r="N8" s="59" t="s">
        <v>230</v>
      </c>
      <c r="O8" s="58">
        <v>30.886050000000001</v>
      </c>
      <c r="P8" s="59" t="s">
        <v>230</v>
      </c>
      <c r="Q8" s="59" t="s">
        <v>230</v>
      </c>
    </row>
    <row r="9" spans="1:17" ht="15.6" x14ac:dyDescent="0.3">
      <c r="A9" s="29" t="s">
        <v>128</v>
      </c>
      <c r="B9" s="60" t="s">
        <v>230</v>
      </c>
      <c r="C9" s="60">
        <v>40.752409775985356</v>
      </c>
      <c r="D9" s="58" t="s">
        <v>230</v>
      </c>
      <c r="E9" s="58" t="s">
        <v>230</v>
      </c>
      <c r="F9" s="58" t="s">
        <v>230</v>
      </c>
      <c r="G9" s="58" t="s">
        <v>230</v>
      </c>
      <c r="H9" s="58" t="s">
        <v>230</v>
      </c>
      <c r="I9" s="58" t="s">
        <v>230</v>
      </c>
      <c r="J9" s="58" t="s">
        <v>230</v>
      </c>
      <c r="K9" s="58" t="s">
        <v>230</v>
      </c>
      <c r="L9" s="58" t="s">
        <v>230</v>
      </c>
      <c r="M9" s="60">
        <v>41.716999999999999</v>
      </c>
      <c r="N9" s="58" t="s">
        <v>230</v>
      </c>
      <c r="O9" s="58" t="s">
        <v>230</v>
      </c>
      <c r="P9" s="58" t="s">
        <v>230</v>
      </c>
      <c r="Q9" s="58" t="s">
        <v>230</v>
      </c>
    </row>
    <row r="10" spans="1:17" ht="15.6" x14ac:dyDescent="0.3">
      <c r="A10" s="29" t="s">
        <v>82</v>
      </c>
      <c r="B10" s="60">
        <v>40.752409775985356</v>
      </c>
      <c r="C10" s="60" t="s">
        <v>230</v>
      </c>
      <c r="D10" s="58">
        <v>8.2970000000000006</v>
      </c>
      <c r="E10" s="58" t="s">
        <v>230</v>
      </c>
      <c r="F10" s="58">
        <v>18.141999999999999</v>
      </c>
      <c r="G10" s="58" t="s">
        <v>230</v>
      </c>
      <c r="H10" s="58" t="s">
        <v>230</v>
      </c>
      <c r="I10" s="58" t="s">
        <v>230</v>
      </c>
      <c r="J10" s="58" t="s">
        <v>230</v>
      </c>
      <c r="K10" s="58" t="s">
        <v>230</v>
      </c>
      <c r="L10" s="58" t="s">
        <v>230</v>
      </c>
      <c r="M10" s="58" t="s">
        <v>230</v>
      </c>
      <c r="N10" s="58" t="s">
        <v>230</v>
      </c>
      <c r="O10" s="58" t="s">
        <v>230</v>
      </c>
      <c r="P10" s="58" t="s">
        <v>230</v>
      </c>
      <c r="Q10" s="58" t="s">
        <v>230</v>
      </c>
    </row>
    <row r="11" spans="1:17" ht="15.6" x14ac:dyDescent="0.3">
      <c r="A11" s="29" t="s">
        <v>83</v>
      </c>
      <c r="B11" s="58" t="s">
        <v>230</v>
      </c>
      <c r="C11" s="58">
        <v>8.2970000000000006</v>
      </c>
      <c r="D11" s="58" t="s">
        <v>230</v>
      </c>
      <c r="E11" s="58">
        <v>8.3129999999999988</v>
      </c>
      <c r="F11" s="58" t="s">
        <v>230</v>
      </c>
      <c r="G11" s="58" t="s">
        <v>230</v>
      </c>
      <c r="H11" s="58" t="s">
        <v>230</v>
      </c>
      <c r="I11" s="58" t="s">
        <v>230</v>
      </c>
      <c r="J11" s="58" t="s">
        <v>230</v>
      </c>
      <c r="K11" s="58" t="s">
        <v>230</v>
      </c>
      <c r="L11" s="58" t="s">
        <v>230</v>
      </c>
      <c r="M11" s="58" t="s">
        <v>230</v>
      </c>
      <c r="N11" s="58" t="s">
        <v>230</v>
      </c>
      <c r="O11" s="58" t="s">
        <v>230</v>
      </c>
      <c r="P11" s="58">
        <v>11.209999999999999</v>
      </c>
      <c r="Q11" s="58" t="s">
        <v>230</v>
      </c>
    </row>
    <row r="12" spans="1:17" ht="15.6" x14ac:dyDescent="0.3">
      <c r="A12" s="29" t="s">
        <v>84</v>
      </c>
      <c r="B12" s="58" t="s">
        <v>230</v>
      </c>
      <c r="C12" s="58" t="s">
        <v>230</v>
      </c>
      <c r="D12" s="58">
        <v>8.3129999999999988</v>
      </c>
      <c r="E12" s="58" t="s">
        <v>230</v>
      </c>
      <c r="F12" s="58" t="s">
        <v>230</v>
      </c>
      <c r="G12" s="58">
        <v>12.532999999999999</v>
      </c>
      <c r="H12" s="58" t="s">
        <v>230</v>
      </c>
      <c r="I12" s="58" t="s">
        <v>230</v>
      </c>
      <c r="J12" s="58" t="s">
        <v>230</v>
      </c>
      <c r="K12" s="58" t="s">
        <v>230</v>
      </c>
      <c r="L12" s="58" t="s">
        <v>230</v>
      </c>
      <c r="M12" s="58" t="s">
        <v>230</v>
      </c>
      <c r="N12" s="58">
        <v>13.163</v>
      </c>
      <c r="O12" s="58" t="s">
        <v>230</v>
      </c>
      <c r="P12" s="58" t="s">
        <v>230</v>
      </c>
      <c r="Q12" s="58" t="s">
        <v>230</v>
      </c>
    </row>
    <row r="13" spans="1:17" ht="15.6" x14ac:dyDescent="0.3">
      <c r="A13" s="29" t="s">
        <v>85</v>
      </c>
      <c r="B13" s="58" t="s">
        <v>230</v>
      </c>
      <c r="C13" s="60">
        <v>18.141999999999999</v>
      </c>
      <c r="D13" s="58" t="s">
        <v>230</v>
      </c>
      <c r="E13" s="58" t="s">
        <v>230</v>
      </c>
      <c r="F13" s="58" t="s">
        <v>230</v>
      </c>
      <c r="G13" s="58" t="s">
        <v>230</v>
      </c>
      <c r="H13" s="58" t="s">
        <v>230</v>
      </c>
      <c r="I13" s="58">
        <v>14.431000000000001</v>
      </c>
      <c r="J13" s="58" t="s">
        <v>230</v>
      </c>
      <c r="K13" s="58" t="s">
        <v>230</v>
      </c>
      <c r="L13" s="58" t="s">
        <v>230</v>
      </c>
      <c r="M13" s="58" t="s">
        <v>230</v>
      </c>
      <c r="N13" s="58" t="s">
        <v>230</v>
      </c>
      <c r="O13" s="58" t="s">
        <v>230</v>
      </c>
      <c r="P13" s="58" t="s">
        <v>230</v>
      </c>
      <c r="Q13" s="58" t="s">
        <v>230</v>
      </c>
    </row>
    <row r="14" spans="1:17" ht="15.6" x14ac:dyDescent="0.3">
      <c r="A14" s="29" t="s">
        <v>86</v>
      </c>
      <c r="B14" s="58" t="s">
        <v>230</v>
      </c>
      <c r="C14" s="58" t="s">
        <v>230</v>
      </c>
      <c r="D14" s="58" t="s">
        <v>230</v>
      </c>
      <c r="E14" s="58">
        <v>12.532999999999999</v>
      </c>
      <c r="F14" s="58" t="s">
        <v>230</v>
      </c>
      <c r="G14" s="58" t="s">
        <v>230</v>
      </c>
      <c r="H14" s="58">
        <v>11.53</v>
      </c>
      <c r="I14" s="58" t="s">
        <v>230</v>
      </c>
      <c r="J14" s="58" t="s">
        <v>230</v>
      </c>
      <c r="K14" s="58" t="s">
        <v>230</v>
      </c>
      <c r="L14" s="58" t="s">
        <v>230</v>
      </c>
      <c r="M14" s="58" t="s">
        <v>230</v>
      </c>
      <c r="N14" s="58" t="s">
        <v>230</v>
      </c>
      <c r="O14" s="58" t="s">
        <v>230</v>
      </c>
      <c r="P14" s="58" t="s">
        <v>230</v>
      </c>
      <c r="Q14" s="58" t="s">
        <v>230</v>
      </c>
    </row>
    <row r="15" spans="1:17" ht="15.6" x14ac:dyDescent="0.3">
      <c r="A15" s="29" t="s">
        <v>87</v>
      </c>
      <c r="B15" s="58" t="s">
        <v>230</v>
      </c>
      <c r="C15" s="58" t="s">
        <v>230</v>
      </c>
      <c r="D15" s="58" t="s">
        <v>230</v>
      </c>
      <c r="E15" s="58" t="s">
        <v>230</v>
      </c>
      <c r="F15" s="58" t="s">
        <v>230</v>
      </c>
      <c r="G15" s="58">
        <v>11.53</v>
      </c>
      <c r="H15" s="58" t="s">
        <v>230</v>
      </c>
      <c r="I15" s="58">
        <v>6.0780000000000003</v>
      </c>
      <c r="J15" s="58">
        <v>24.449000000000002</v>
      </c>
      <c r="K15" s="58" t="s">
        <v>230</v>
      </c>
      <c r="L15" s="58" t="s">
        <v>230</v>
      </c>
      <c r="M15" s="58" t="s">
        <v>230</v>
      </c>
      <c r="N15" s="58" t="s">
        <v>230</v>
      </c>
      <c r="O15" s="58" t="s">
        <v>230</v>
      </c>
      <c r="P15" s="58" t="s">
        <v>230</v>
      </c>
      <c r="Q15" s="58" t="s">
        <v>230</v>
      </c>
    </row>
    <row r="16" spans="1:17" ht="15.6" x14ac:dyDescent="0.3">
      <c r="A16" s="29" t="s">
        <v>88</v>
      </c>
      <c r="B16" s="58" t="s">
        <v>230</v>
      </c>
      <c r="C16" s="58" t="s">
        <v>230</v>
      </c>
      <c r="D16" s="58" t="s">
        <v>230</v>
      </c>
      <c r="E16" s="58" t="s">
        <v>230</v>
      </c>
      <c r="F16" s="58">
        <v>14.431000000000001</v>
      </c>
      <c r="G16" s="58" t="s">
        <v>230</v>
      </c>
      <c r="H16" s="58">
        <v>6.0780000000000003</v>
      </c>
      <c r="I16" s="58" t="s">
        <v>230</v>
      </c>
      <c r="J16" s="58" t="s">
        <v>230</v>
      </c>
      <c r="K16" s="58" t="s">
        <v>230</v>
      </c>
      <c r="L16" s="58" t="s">
        <v>230</v>
      </c>
      <c r="M16" s="58" t="s">
        <v>230</v>
      </c>
      <c r="N16" s="58" t="s">
        <v>230</v>
      </c>
      <c r="O16" s="58">
        <v>17.599</v>
      </c>
      <c r="P16" s="58" t="s">
        <v>230</v>
      </c>
      <c r="Q16" s="58" t="s">
        <v>230</v>
      </c>
    </row>
    <row r="17" spans="1:17" ht="15.6" x14ac:dyDescent="0.3">
      <c r="A17" s="29" t="s">
        <v>129</v>
      </c>
      <c r="B17" s="58" t="s">
        <v>230</v>
      </c>
      <c r="C17" s="58" t="s">
        <v>230</v>
      </c>
      <c r="D17" s="58" t="s">
        <v>230</v>
      </c>
      <c r="E17" s="58" t="s">
        <v>230</v>
      </c>
      <c r="F17" s="58" t="s">
        <v>230</v>
      </c>
      <c r="G17" s="58" t="s">
        <v>230</v>
      </c>
      <c r="H17" s="58">
        <v>24.449000000000002</v>
      </c>
      <c r="I17" s="58" t="s">
        <v>230</v>
      </c>
      <c r="J17" s="58" t="s">
        <v>230</v>
      </c>
      <c r="K17" s="58">
        <v>9.9379999999999988</v>
      </c>
      <c r="L17" s="58">
        <v>38.850999999999999</v>
      </c>
      <c r="M17" s="58" t="s">
        <v>230</v>
      </c>
      <c r="N17" s="58" t="s">
        <v>230</v>
      </c>
      <c r="O17" s="58" t="s">
        <v>230</v>
      </c>
      <c r="P17" s="58" t="s">
        <v>230</v>
      </c>
      <c r="Q17" s="58" t="s">
        <v>230</v>
      </c>
    </row>
    <row r="18" spans="1:17" ht="15.6" x14ac:dyDescent="0.3">
      <c r="A18" s="29" t="s">
        <v>130</v>
      </c>
      <c r="B18" s="58" t="s">
        <v>230</v>
      </c>
      <c r="C18" s="58" t="s">
        <v>230</v>
      </c>
      <c r="D18" s="58" t="s">
        <v>230</v>
      </c>
      <c r="E18" s="58" t="s">
        <v>230</v>
      </c>
      <c r="F18" s="58" t="s">
        <v>230</v>
      </c>
      <c r="G18" s="58" t="s">
        <v>230</v>
      </c>
      <c r="H18" s="58" t="s">
        <v>230</v>
      </c>
      <c r="I18" s="58" t="s">
        <v>230</v>
      </c>
      <c r="J18" s="58">
        <v>9.9379999999999988</v>
      </c>
      <c r="K18" s="58" t="s">
        <v>230</v>
      </c>
      <c r="L18" s="58" t="s">
        <v>230</v>
      </c>
      <c r="M18" s="58" t="s">
        <v>230</v>
      </c>
      <c r="N18" s="58" t="s">
        <v>230</v>
      </c>
      <c r="O18" s="58" t="s">
        <v>230</v>
      </c>
      <c r="P18" s="58" t="s">
        <v>230</v>
      </c>
      <c r="Q18" s="58">
        <v>21.292999999999999</v>
      </c>
    </row>
    <row r="19" spans="1:17" ht="15.6" x14ac:dyDescent="0.3">
      <c r="A19" s="29" t="s">
        <v>131</v>
      </c>
      <c r="B19" s="58" t="s">
        <v>230</v>
      </c>
      <c r="C19" s="58" t="s">
        <v>230</v>
      </c>
      <c r="D19" s="58" t="s">
        <v>230</v>
      </c>
      <c r="E19" s="58" t="s">
        <v>230</v>
      </c>
      <c r="F19" s="58" t="s">
        <v>230</v>
      </c>
      <c r="G19" s="58" t="s">
        <v>230</v>
      </c>
      <c r="H19" s="58" t="s">
        <v>230</v>
      </c>
      <c r="I19" s="58" t="s">
        <v>230</v>
      </c>
      <c r="J19" s="58">
        <v>38.850999999999999</v>
      </c>
      <c r="K19" s="58" t="s">
        <v>230</v>
      </c>
      <c r="L19" s="58" t="s">
        <v>230</v>
      </c>
      <c r="M19" s="58" t="s">
        <v>230</v>
      </c>
      <c r="N19" s="58" t="s">
        <v>230</v>
      </c>
      <c r="O19" s="58" t="s">
        <v>230</v>
      </c>
      <c r="P19" s="58" t="s">
        <v>230</v>
      </c>
      <c r="Q19" s="58" t="s">
        <v>230</v>
      </c>
    </row>
    <row r="20" spans="1:17" ht="15.6" x14ac:dyDescent="0.3">
      <c r="A20" s="29" t="s">
        <v>67</v>
      </c>
      <c r="B20" s="58" t="s">
        <v>230</v>
      </c>
      <c r="C20" s="58" t="s">
        <v>230</v>
      </c>
      <c r="D20" s="58" t="s">
        <v>230</v>
      </c>
      <c r="E20" s="58" t="s">
        <v>230</v>
      </c>
      <c r="F20" s="58" t="s">
        <v>230</v>
      </c>
      <c r="G20" s="58" t="s">
        <v>230</v>
      </c>
      <c r="H20" s="58" t="s">
        <v>230</v>
      </c>
      <c r="I20" s="58" t="s">
        <v>230</v>
      </c>
      <c r="J20" s="58" t="s">
        <v>230</v>
      </c>
      <c r="K20" s="58" t="s">
        <v>230</v>
      </c>
      <c r="L20" s="58" t="s">
        <v>230</v>
      </c>
      <c r="M20" s="58" t="s">
        <v>230</v>
      </c>
      <c r="N20" s="58" t="s">
        <v>230</v>
      </c>
      <c r="O20" s="58" t="s">
        <v>230</v>
      </c>
      <c r="P20" s="58">
        <v>26</v>
      </c>
      <c r="Q20" s="58" t="s">
        <v>230</v>
      </c>
    </row>
    <row r="21" spans="1:17" ht="15.6" x14ac:dyDescent="0.3">
      <c r="A21" s="29" t="s">
        <v>68</v>
      </c>
      <c r="B21" s="58" t="s">
        <v>230</v>
      </c>
      <c r="C21" s="58" t="s">
        <v>230</v>
      </c>
      <c r="D21" s="58" t="s">
        <v>230</v>
      </c>
      <c r="E21" s="58" t="s">
        <v>230</v>
      </c>
      <c r="F21" s="58" t="s">
        <v>230</v>
      </c>
      <c r="G21" s="58" t="s">
        <v>230</v>
      </c>
      <c r="H21" s="58" t="s">
        <v>230</v>
      </c>
      <c r="I21" s="58" t="s">
        <v>230</v>
      </c>
      <c r="J21" s="58" t="s">
        <v>230</v>
      </c>
      <c r="K21" s="58" t="s">
        <v>230</v>
      </c>
      <c r="L21" s="58" t="s">
        <v>230</v>
      </c>
      <c r="M21" s="58" t="s">
        <v>230</v>
      </c>
      <c r="N21" s="58" t="s">
        <v>230</v>
      </c>
      <c r="O21" s="58" t="s">
        <v>230</v>
      </c>
      <c r="P21" s="58">
        <v>27</v>
      </c>
      <c r="Q21" s="58" t="s">
        <v>230</v>
      </c>
    </row>
    <row r="22" spans="1:17" ht="15.6" x14ac:dyDescent="0.3">
      <c r="A22" s="29" t="s">
        <v>126</v>
      </c>
      <c r="B22" s="58" t="s">
        <v>230</v>
      </c>
      <c r="C22" s="58" t="s">
        <v>230</v>
      </c>
      <c r="D22" s="58" t="s">
        <v>230</v>
      </c>
      <c r="E22" s="58" t="s">
        <v>230</v>
      </c>
      <c r="F22" s="58" t="s">
        <v>230</v>
      </c>
      <c r="G22" s="58" t="s">
        <v>230</v>
      </c>
      <c r="H22" s="58" t="s">
        <v>230</v>
      </c>
      <c r="I22" s="58" t="s">
        <v>230</v>
      </c>
      <c r="J22" s="58" t="s">
        <v>230</v>
      </c>
      <c r="K22" s="58" t="s">
        <v>230</v>
      </c>
      <c r="L22" s="58" t="s">
        <v>230</v>
      </c>
      <c r="M22" s="58" t="s">
        <v>230</v>
      </c>
      <c r="N22" s="58" t="s">
        <v>230</v>
      </c>
      <c r="O22" s="58" t="s">
        <v>230</v>
      </c>
      <c r="P22" s="58" t="s">
        <v>230</v>
      </c>
      <c r="Q22" s="58">
        <v>26</v>
      </c>
    </row>
    <row r="23" spans="1:17" ht="15.6" x14ac:dyDescent="0.3">
      <c r="A23" s="29" t="s">
        <v>127</v>
      </c>
      <c r="B23" s="58" t="s">
        <v>230</v>
      </c>
      <c r="C23" s="58" t="s">
        <v>230</v>
      </c>
      <c r="D23" s="58" t="s">
        <v>230</v>
      </c>
      <c r="E23" s="58" t="s">
        <v>230</v>
      </c>
      <c r="F23" s="58" t="s">
        <v>230</v>
      </c>
      <c r="G23" s="58" t="s">
        <v>230</v>
      </c>
      <c r="H23" s="58" t="s">
        <v>230</v>
      </c>
      <c r="I23" s="58" t="s">
        <v>230</v>
      </c>
      <c r="J23" s="58" t="s">
        <v>230</v>
      </c>
      <c r="K23" s="58" t="s">
        <v>230</v>
      </c>
      <c r="L23" s="58" t="s">
        <v>230</v>
      </c>
      <c r="M23" s="58" t="s">
        <v>230</v>
      </c>
      <c r="N23" s="58" t="s">
        <v>230</v>
      </c>
      <c r="O23" s="58" t="s">
        <v>230</v>
      </c>
      <c r="P23" s="58" t="s">
        <v>230</v>
      </c>
      <c r="Q23" s="58">
        <v>27</v>
      </c>
    </row>
    <row r="24" spans="1:17" ht="15.6" x14ac:dyDescent="0.3">
      <c r="A24" s="29" t="s">
        <v>81</v>
      </c>
      <c r="B24" s="58" t="s">
        <v>230</v>
      </c>
      <c r="C24" s="58" t="s">
        <v>230</v>
      </c>
      <c r="D24" s="58" t="s">
        <v>230</v>
      </c>
      <c r="E24" s="58" t="s">
        <v>230</v>
      </c>
      <c r="F24" s="58" t="s">
        <v>230</v>
      </c>
      <c r="G24" s="58" t="s">
        <v>230</v>
      </c>
      <c r="H24" s="58" t="s">
        <v>230</v>
      </c>
      <c r="I24" s="58">
        <v>17.599</v>
      </c>
      <c r="J24" s="58" t="s">
        <v>230</v>
      </c>
      <c r="K24" s="58" t="s">
        <v>230</v>
      </c>
      <c r="L24" s="58" t="s">
        <v>230</v>
      </c>
      <c r="M24" s="58" t="s">
        <v>230</v>
      </c>
      <c r="N24" s="58" t="s">
        <v>230</v>
      </c>
      <c r="O24" s="58" t="s">
        <v>230</v>
      </c>
      <c r="P24" s="58">
        <v>35.07985</v>
      </c>
      <c r="Q24" s="58">
        <v>30.886050000000001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228</v>
      </c>
    </row>
    <row r="2" spans="1:2" x14ac:dyDescent="0.3">
      <c r="A2" s="7" t="s">
        <v>213</v>
      </c>
      <c r="B2" s="28" t="s">
        <v>207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50000</v>
      </c>
    </row>
    <row r="5" spans="1:2" x14ac:dyDescent="0.3">
      <c r="A5" s="29" t="s">
        <v>91</v>
      </c>
      <c r="B5" s="35">
        <v>100000</v>
      </c>
    </row>
    <row r="6" spans="1:2" x14ac:dyDescent="0.3">
      <c r="A6" s="29" t="s">
        <v>92</v>
      </c>
      <c r="B6" s="35">
        <v>250000</v>
      </c>
    </row>
    <row r="7" spans="1:2" x14ac:dyDescent="0.3">
      <c r="A7" s="29" t="s">
        <v>93</v>
      </c>
      <c r="B7" s="35">
        <v>300000</v>
      </c>
    </row>
    <row r="8" spans="1:2" ht="16.2" thickBot="1" x14ac:dyDescent="0.35">
      <c r="A8" s="30" t="s">
        <v>94</v>
      </c>
      <c r="B8" s="36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4"/>
  <sheetViews>
    <sheetView workbookViewId="0">
      <selection activeCell="E9" sqref="E9"/>
    </sheetView>
  </sheetViews>
  <sheetFormatPr defaultRowHeight="14.4" x14ac:dyDescent="0.3"/>
  <sheetData>
    <row r="1" spans="1:8" ht="16.2" thickBot="1" x14ac:dyDescent="0.35">
      <c r="A1" s="1" t="s">
        <v>229</v>
      </c>
      <c r="B1" s="1"/>
      <c r="C1" s="1"/>
      <c r="D1" s="1"/>
    </row>
    <row r="2" spans="1:8" ht="15.6" x14ac:dyDescent="0.3">
      <c r="A2" s="48" t="s">
        <v>205</v>
      </c>
      <c r="B2" s="48" t="s">
        <v>205</v>
      </c>
      <c r="C2" s="8" t="s">
        <v>89</v>
      </c>
      <c r="D2" s="8" t="s">
        <v>90</v>
      </c>
      <c r="E2" s="8" t="s">
        <v>91</v>
      </c>
      <c r="F2" s="8" t="s">
        <v>92</v>
      </c>
      <c r="G2" s="8" t="s">
        <v>93</v>
      </c>
      <c r="H2" s="28" t="s">
        <v>94</v>
      </c>
    </row>
    <row r="3" spans="1:8" ht="15.6" x14ac:dyDescent="0.3">
      <c r="A3" s="45" t="s">
        <v>129</v>
      </c>
      <c r="B3" s="51" t="s">
        <v>131</v>
      </c>
      <c r="C3" s="52">
        <v>30</v>
      </c>
      <c r="D3" s="52">
        <v>30</v>
      </c>
      <c r="E3" s="52">
        <v>30</v>
      </c>
      <c r="F3" s="52">
        <v>30</v>
      </c>
      <c r="G3" s="52">
        <v>30</v>
      </c>
      <c r="H3" s="53">
        <v>30</v>
      </c>
    </row>
    <row r="4" spans="1:8" ht="16.2" thickBot="1" x14ac:dyDescent="0.35">
      <c r="A4" s="54" t="s">
        <v>131</v>
      </c>
      <c r="B4" s="55" t="s">
        <v>129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216</v>
      </c>
    </row>
    <row r="2" spans="1:2" ht="15.6" x14ac:dyDescent="0.3">
      <c r="A2" s="7" t="s">
        <v>224</v>
      </c>
      <c r="B2" s="28" t="s">
        <v>219</v>
      </c>
    </row>
    <row r="3" spans="1:2" ht="15.6" x14ac:dyDescent="0.3">
      <c r="A3" s="29" t="s">
        <v>218</v>
      </c>
      <c r="B3" s="35">
        <v>110</v>
      </c>
    </row>
    <row r="4" spans="1:2" ht="16.2" thickBot="1" x14ac:dyDescent="0.35">
      <c r="A4" s="30" t="s">
        <v>217</v>
      </c>
      <c r="B4" s="49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225</v>
      </c>
    </row>
    <row r="2" spans="1:2" ht="15.6" x14ac:dyDescent="0.3">
      <c r="A2" s="7" t="s">
        <v>224</v>
      </c>
      <c r="B2" s="28" t="s">
        <v>219</v>
      </c>
    </row>
    <row r="3" spans="1:2" ht="15.6" x14ac:dyDescent="0.3">
      <c r="A3" s="29" t="s">
        <v>226</v>
      </c>
      <c r="B3" s="50">
        <v>0.08</v>
      </c>
    </row>
    <row r="4" spans="1:2" ht="16.2" thickBot="1" x14ac:dyDescent="0.35">
      <c r="A4" s="30" t="s">
        <v>227</v>
      </c>
      <c r="B4" s="36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231</v>
      </c>
    </row>
    <row r="2" spans="1:2" ht="15.6" x14ac:dyDescent="0.3">
      <c r="A2" s="7" t="s">
        <v>232</v>
      </c>
      <c r="B2" s="61" t="s">
        <v>233</v>
      </c>
    </row>
    <row r="3" spans="1:2" ht="15.6" x14ac:dyDescent="0.3">
      <c r="A3" s="62" t="s">
        <v>121</v>
      </c>
      <c r="B3" s="63">
        <v>142277</v>
      </c>
    </row>
    <row r="4" spans="1:2" ht="15.6" x14ac:dyDescent="0.3">
      <c r="A4" s="29" t="s">
        <v>3</v>
      </c>
      <c r="B4" s="64">
        <v>140998</v>
      </c>
    </row>
    <row r="5" spans="1:2" ht="15.6" x14ac:dyDescent="0.3">
      <c r="A5" s="29" t="s">
        <v>4</v>
      </c>
      <c r="B5" s="64">
        <v>172490.2</v>
      </c>
    </row>
    <row r="6" spans="1:2" ht="15.6" x14ac:dyDescent="0.3">
      <c r="A6" s="29" t="s">
        <v>120</v>
      </c>
      <c r="B6" s="64">
        <v>257547</v>
      </c>
    </row>
    <row r="7" spans="1:2" ht="15.6" x14ac:dyDescent="0.3">
      <c r="A7" s="29" t="s">
        <v>5</v>
      </c>
      <c r="B7" s="64">
        <v>165376</v>
      </c>
    </row>
    <row r="8" spans="1:2" ht="15.6" x14ac:dyDescent="0.3">
      <c r="A8" s="29" t="s">
        <v>122</v>
      </c>
      <c r="B8" s="64">
        <v>240977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234</v>
      </c>
    </row>
    <row r="2" spans="1:2" ht="15.6" x14ac:dyDescent="0.3">
      <c r="A2" s="7"/>
      <c r="B2" s="61"/>
    </row>
    <row r="3" spans="1:2" ht="16.2" thickBot="1" x14ac:dyDescent="0.35">
      <c r="A3" s="65"/>
      <c r="B3" s="66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D3" sqref="D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235</v>
      </c>
    </row>
    <row r="2" spans="1:2" ht="15.6" x14ac:dyDescent="0.3">
      <c r="A2" s="7" t="s">
        <v>208</v>
      </c>
      <c r="B2" s="61" t="s">
        <v>233</v>
      </c>
    </row>
    <row r="3" spans="1:2" ht="15.6" x14ac:dyDescent="0.3">
      <c r="A3" s="29" t="s">
        <v>5</v>
      </c>
      <c r="B3" s="64">
        <v>150000</v>
      </c>
    </row>
    <row r="4" spans="1:2" ht="15.6" x14ac:dyDescent="0.3">
      <c r="A4" s="29" t="s">
        <v>122</v>
      </c>
      <c r="B4" s="64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5"/>
  <sheetViews>
    <sheetView workbookViewId="0">
      <selection activeCell="B6" sqref="B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2022-05-10T16:17:00Z</dcterms:modified>
</cp:coreProperties>
</file>