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ndre\OneDrive\Escritorio\ALKEMY\Contenido_Github\2_Referenciación_Datos\"/>
    </mc:Choice>
  </mc:AlternateContent>
  <xr:revisionPtr revIDLastSave="0" documentId="13_ncr:1_{EB5337C1-7810-4FDD-AF15-5A13701563C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adron_Establecimiento" sheetId="2" r:id="rId1"/>
    <sheet name="Reporte" sheetId="4" r:id="rId2"/>
    <sheet name="Gráficos" sheetId="3" r:id="rId3"/>
  </sheets>
  <definedNames>
    <definedName name="_xlnm._FilterDatabase" localSheetId="0" hidden="1">Padron_Establecimiento!$A$1:$A$972</definedName>
    <definedName name="_xlnm.Extract" localSheetId="0">Padron_Establecimiento!#REF!</definedName>
    <definedName name="DatosExternos_1" localSheetId="0" hidden="1">Padron_Establecimiento!$A$1:$R$972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" i="4"/>
  <c r="K26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" i="4"/>
  <c r="J26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" i="4"/>
  <c r="E10" i="2"/>
  <c r="M10" i="2"/>
  <c r="P10" i="2"/>
  <c r="Q10" i="2" s="1"/>
  <c r="E11" i="2"/>
  <c r="M11" i="2"/>
  <c r="P11" i="2"/>
  <c r="Q11" i="2"/>
  <c r="E15" i="2"/>
  <c r="M15" i="2"/>
  <c r="P15" i="2"/>
  <c r="Q15" i="2" s="1"/>
  <c r="E17" i="2"/>
  <c r="M17" i="2"/>
  <c r="P17" i="2"/>
  <c r="Q17" i="2" s="1"/>
  <c r="E19" i="2"/>
  <c r="M19" i="2"/>
  <c r="P19" i="2"/>
  <c r="Q19" i="2" s="1"/>
  <c r="E20" i="2"/>
  <c r="M20" i="2"/>
  <c r="P20" i="2"/>
  <c r="Q20" i="2" s="1"/>
  <c r="E21" i="2"/>
  <c r="M21" i="2"/>
  <c r="P21" i="2"/>
  <c r="Q21" i="2"/>
  <c r="E22" i="2"/>
  <c r="M22" i="2"/>
  <c r="P22" i="2"/>
  <c r="Q22" i="2" s="1"/>
  <c r="E24" i="2"/>
  <c r="M24" i="2"/>
  <c r="P24" i="2"/>
  <c r="Q24" i="2" s="1"/>
  <c r="E25" i="2"/>
  <c r="M25" i="2"/>
  <c r="P25" i="2"/>
  <c r="Q25" i="2" s="1"/>
  <c r="E26" i="2"/>
  <c r="M26" i="2"/>
  <c r="P26" i="2"/>
  <c r="Q26" i="2" s="1"/>
  <c r="E30" i="2"/>
  <c r="M30" i="2"/>
  <c r="P30" i="2"/>
  <c r="Q30" i="2" s="1"/>
  <c r="E31" i="2"/>
  <c r="M31" i="2"/>
  <c r="P31" i="2"/>
  <c r="Q31" i="2" s="1"/>
  <c r="E32" i="2"/>
  <c r="M32" i="2"/>
  <c r="P32" i="2"/>
  <c r="Q32" i="2" s="1"/>
  <c r="E33" i="2"/>
  <c r="M33" i="2"/>
  <c r="P33" i="2"/>
  <c r="Q33" i="2" s="1"/>
  <c r="E34" i="2"/>
  <c r="M34" i="2"/>
  <c r="P34" i="2"/>
  <c r="Q34" i="2" s="1"/>
  <c r="E35" i="2"/>
  <c r="M35" i="2"/>
  <c r="P35" i="2"/>
  <c r="Q35" i="2" s="1"/>
  <c r="E36" i="2"/>
  <c r="M36" i="2"/>
  <c r="P36" i="2"/>
  <c r="Q36" i="2" s="1"/>
  <c r="E37" i="2"/>
  <c r="M37" i="2"/>
  <c r="P37" i="2"/>
  <c r="Q37" i="2" s="1"/>
  <c r="E38" i="2"/>
  <c r="M38" i="2"/>
  <c r="P38" i="2"/>
  <c r="Q38" i="2"/>
  <c r="E39" i="2"/>
  <c r="M39" i="2"/>
  <c r="P39" i="2"/>
  <c r="Q39" i="2" s="1"/>
  <c r="E40" i="2"/>
  <c r="M40" i="2"/>
  <c r="P40" i="2"/>
  <c r="Q40" i="2" s="1"/>
  <c r="E42" i="2"/>
  <c r="M42" i="2"/>
  <c r="P42" i="2"/>
  <c r="Q42" i="2" s="1"/>
  <c r="E43" i="2"/>
  <c r="M43" i="2"/>
  <c r="P43" i="2"/>
  <c r="Q43" i="2" s="1"/>
  <c r="E44" i="2"/>
  <c r="M44" i="2"/>
  <c r="P44" i="2"/>
  <c r="Q44" i="2" s="1"/>
  <c r="E46" i="2"/>
  <c r="M46" i="2"/>
  <c r="P46" i="2"/>
  <c r="Q46" i="2"/>
  <c r="E47" i="2"/>
  <c r="M47" i="2"/>
  <c r="P47" i="2"/>
  <c r="Q47" i="2" s="1"/>
  <c r="E48" i="2"/>
  <c r="M48" i="2"/>
  <c r="P48" i="2"/>
  <c r="Q48" i="2" s="1"/>
  <c r="E50" i="2"/>
  <c r="M50" i="2"/>
  <c r="P50" i="2"/>
  <c r="Q50" i="2" s="1"/>
  <c r="E51" i="2"/>
  <c r="M51" i="2"/>
  <c r="P51" i="2"/>
  <c r="Q51" i="2" s="1"/>
  <c r="E52" i="2"/>
  <c r="M52" i="2"/>
  <c r="P52" i="2"/>
  <c r="Q52" i="2" s="1"/>
  <c r="E53" i="2"/>
  <c r="M53" i="2"/>
  <c r="P53" i="2"/>
  <c r="Q53" i="2" s="1"/>
  <c r="E54" i="2"/>
  <c r="M54" i="2"/>
  <c r="P54" i="2"/>
  <c r="Q54" i="2" s="1"/>
  <c r="E55" i="2"/>
  <c r="M55" i="2"/>
  <c r="P55" i="2"/>
  <c r="Q55" i="2" s="1"/>
  <c r="E56" i="2"/>
  <c r="M56" i="2"/>
  <c r="P56" i="2"/>
  <c r="Q56" i="2" s="1"/>
  <c r="E57" i="2"/>
  <c r="M57" i="2"/>
  <c r="P57" i="2"/>
  <c r="Q57" i="2" s="1"/>
  <c r="E58" i="2"/>
  <c r="M58" i="2"/>
  <c r="P58" i="2"/>
  <c r="Q58" i="2" s="1"/>
  <c r="E59" i="2"/>
  <c r="M59" i="2"/>
  <c r="P59" i="2"/>
  <c r="Q59" i="2" s="1"/>
  <c r="E60" i="2"/>
  <c r="M60" i="2"/>
  <c r="P60" i="2"/>
  <c r="Q60" i="2" s="1"/>
  <c r="E61" i="2"/>
  <c r="M61" i="2"/>
  <c r="P61" i="2"/>
  <c r="Q61" i="2" s="1"/>
  <c r="E63" i="2"/>
  <c r="M63" i="2"/>
  <c r="P63" i="2"/>
  <c r="Q63" i="2" s="1"/>
  <c r="E64" i="2"/>
  <c r="M64" i="2"/>
  <c r="P64" i="2"/>
  <c r="Q64" i="2" s="1"/>
  <c r="E65" i="2"/>
  <c r="M65" i="2"/>
  <c r="P65" i="2"/>
  <c r="Q65" i="2" s="1"/>
  <c r="E66" i="2"/>
  <c r="M66" i="2"/>
  <c r="P66" i="2"/>
  <c r="Q66" i="2" s="1"/>
  <c r="E67" i="2"/>
  <c r="M67" i="2"/>
  <c r="P67" i="2"/>
  <c r="Q67" i="2" s="1"/>
  <c r="E68" i="2"/>
  <c r="M68" i="2"/>
  <c r="P68" i="2"/>
  <c r="Q68" i="2" s="1"/>
  <c r="E69" i="2"/>
  <c r="M69" i="2"/>
  <c r="P69" i="2"/>
  <c r="Q69" i="2" s="1"/>
  <c r="E70" i="2"/>
  <c r="M70" i="2"/>
  <c r="P70" i="2"/>
  <c r="Q70" i="2" s="1"/>
  <c r="E71" i="2"/>
  <c r="M71" i="2"/>
  <c r="P71" i="2"/>
  <c r="Q71" i="2" s="1"/>
  <c r="E72" i="2"/>
  <c r="M72" i="2"/>
  <c r="P72" i="2"/>
  <c r="Q72" i="2" s="1"/>
  <c r="E73" i="2"/>
  <c r="M73" i="2"/>
  <c r="P73" i="2"/>
  <c r="Q73" i="2" s="1"/>
  <c r="E74" i="2"/>
  <c r="M74" i="2"/>
  <c r="P74" i="2"/>
  <c r="Q74" i="2" s="1"/>
  <c r="E75" i="2"/>
  <c r="M75" i="2"/>
  <c r="P75" i="2"/>
  <c r="Q75" i="2" s="1"/>
  <c r="E76" i="2"/>
  <c r="M76" i="2"/>
  <c r="P76" i="2"/>
  <c r="Q76" i="2" s="1"/>
  <c r="E77" i="2"/>
  <c r="M77" i="2"/>
  <c r="P77" i="2"/>
  <c r="Q77" i="2"/>
  <c r="E78" i="2"/>
  <c r="M78" i="2"/>
  <c r="P78" i="2"/>
  <c r="Q78" i="2" s="1"/>
  <c r="E79" i="2"/>
  <c r="M79" i="2"/>
  <c r="P79" i="2"/>
  <c r="Q79" i="2" s="1"/>
  <c r="E80" i="2"/>
  <c r="M80" i="2"/>
  <c r="P80" i="2"/>
  <c r="Q80" i="2" s="1"/>
  <c r="E82" i="2"/>
  <c r="M82" i="2"/>
  <c r="P82" i="2"/>
  <c r="Q82" i="2" s="1"/>
  <c r="E83" i="2"/>
  <c r="M83" i="2"/>
  <c r="P83" i="2"/>
  <c r="Q83" i="2" s="1"/>
  <c r="E84" i="2"/>
  <c r="M84" i="2"/>
  <c r="P84" i="2"/>
  <c r="Q84" i="2" s="1"/>
  <c r="E85" i="2"/>
  <c r="M85" i="2"/>
  <c r="P85" i="2"/>
  <c r="Q85" i="2" s="1"/>
  <c r="E86" i="2"/>
  <c r="M86" i="2"/>
  <c r="P86" i="2"/>
  <c r="Q86" i="2" s="1"/>
  <c r="E87" i="2"/>
  <c r="M87" i="2"/>
  <c r="P87" i="2"/>
  <c r="Q87" i="2" s="1"/>
  <c r="E88" i="2"/>
  <c r="M88" i="2"/>
  <c r="P88" i="2"/>
  <c r="Q88" i="2" s="1"/>
  <c r="E89" i="2"/>
  <c r="M89" i="2"/>
  <c r="P89" i="2"/>
  <c r="Q89" i="2" s="1"/>
  <c r="E90" i="2"/>
  <c r="M90" i="2"/>
  <c r="P90" i="2"/>
  <c r="Q90" i="2" s="1"/>
  <c r="E91" i="2"/>
  <c r="M91" i="2"/>
  <c r="P91" i="2"/>
  <c r="Q91" i="2"/>
  <c r="E92" i="2"/>
  <c r="M92" i="2"/>
  <c r="P92" i="2"/>
  <c r="Q92" i="2" s="1"/>
  <c r="E93" i="2"/>
  <c r="M93" i="2"/>
  <c r="P93" i="2"/>
  <c r="Q93" i="2" s="1"/>
  <c r="E94" i="2"/>
  <c r="M94" i="2"/>
  <c r="P94" i="2"/>
  <c r="Q94" i="2"/>
  <c r="E95" i="2"/>
  <c r="M95" i="2"/>
  <c r="P95" i="2"/>
  <c r="Q95" i="2" s="1"/>
  <c r="E96" i="2"/>
  <c r="M96" i="2"/>
  <c r="P96" i="2"/>
  <c r="Q96" i="2" s="1"/>
  <c r="E97" i="2"/>
  <c r="M97" i="2"/>
  <c r="P97" i="2"/>
  <c r="Q97" i="2" s="1"/>
  <c r="E98" i="2"/>
  <c r="M98" i="2"/>
  <c r="P98" i="2"/>
  <c r="Q98" i="2" s="1"/>
  <c r="E99" i="2"/>
  <c r="M99" i="2"/>
  <c r="P99" i="2"/>
  <c r="Q99" i="2" s="1"/>
  <c r="E100" i="2"/>
  <c r="M100" i="2"/>
  <c r="P100" i="2"/>
  <c r="Q100" i="2" s="1"/>
  <c r="E101" i="2"/>
  <c r="M101" i="2"/>
  <c r="P101" i="2"/>
  <c r="Q101" i="2" s="1"/>
  <c r="E102" i="2"/>
  <c r="M102" i="2"/>
  <c r="P102" i="2"/>
  <c r="Q102" i="2" s="1"/>
  <c r="E103" i="2"/>
  <c r="M103" i="2"/>
  <c r="P103" i="2"/>
  <c r="Q103" i="2" s="1"/>
  <c r="E104" i="2"/>
  <c r="M104" i="2"/>
  <c r="P104" i="2"/>
  <c r="Q104" i="2" s="1"/>
  <c r="E105" i="2"/>
  <c r="M105" i="2"/>
  <c r="P105" i="2"/>
  <c r="Q105" i="2" s="1"/>
  <c r="E106" i="2"/>
  <c r="M106" i="2"/>
  <c r="P106" i="2"/>
  <c r="Q106" i="2" s="1"/>
  <c r="E107" i="2"/>
  <c r="M107" i="2"/>
  <c r="P107" i="2"/>
  <c r="Q107" i="2" s="1"/>
  <c r="E108" i="2"/>
  <c r="M108" i="2"/>
  <c r="P108" i="2"/>
  <c r="Q108" i="2" s="1"/>
  <c r="E110" i="2"/>
  <c r="M110" i="2"/>
  <c r="P110" i="2"/>
  <c r="Q110" i="2" s="1"/>
  <c r="E111" i="2"/>
  <c r="M111" i="2"/>
  <c r="P111" i="2"/>
  <c r="Q111" i="2" s="1"/>
  <c r="E112" i="2"/>
  <c r="M112" i="2"/>
  <c r="P112" i="2"/>
  <c r="Q112" i="2" s="1"/>
  <c r="E113" i="2"/>
  <c r="M113" i="2"/>
  <c r="P113" i="2"/>
  <c r="Q113" i="2" s="1"/>
  <c r="E114" i="2"/>
  <c r="M114" i="2"/>
  <c r="P114" i="2"/>
  <c r="Q114" i="2" s="1"/>
  <c r="E115" i="2"/>
  <c r="M115" i="2"/>
  <c r="P115" i="2"/>
  <c r="Q115" i="2" s="1"/>
  <c r="E116" i="2"/>
  <c r="M116" i="2"/>
  <c r="P116" i="2"/>
  <c r="Q116" i="2"/>
  <c r="E117" i="2"/>
  <c r="M117" i="2"/>
  <c r="P117" i="2"/>
  <c r="Q117" i="2" s="1"/>
  <c r="E118" i="2"/>
  <c r="M118" i="2"/>
  <c r="P118" i="2"/>
  <c r="Q118" i="2" s="1"/>
  <c r="E119" i="2"/>
  <c r="M119" i="2"/>
  <c r="P119" i="2"/>
  <c r="Q119" i="2" s="1"/>
  <c r="E120" i="2"/>
  <c r="M120" i="2"/>
  <c r="P120" i="2"/>
  <c r="Q120" i="2" s="1"/>
  <c r="E121" i="2"/>
  <c r="M121" i="2"/>
  <c r="P121" i="2"/>
  <c r="Q121" i="2" s="1"/>
  <c r="E122" i="2"/>
  <c r="M122" i="2"/>
  <c r="P122" i="2"/>
  <c r="Q122" i="2"/>
  <c r="E123" i="2"/>
  <c r="M123" i="2"/>
  <c r="P123" i="2"/>
  <c r="Q123" i="2" s="1"/>
  <c r="E124" i="2"/>
  <c r="M124" i="2"/>
  <c r="P124" i="2"/>
  <c r="Q124" i="2" s="1"/>
  <c r="E125" i="2"/>
  <c r="M125" i="2"/>
  <c r="P125" i="2"/>
  <c r="Q125" i="2" s="1"/>
  <c r="E126" i="2"/>
  <c r="M126" i="2"/>
  <c r="P126" i="2"/>
  <c r="Q126" i="2" s="1"/>
  <c r="E127" i="2"/>
  <c r="M127" i="2"/>
  <c r="P127" i="2"/>
  <c r="Q127" i="2" s="1"/>
  <c r="E128" i="2"/>
  <c r="M128" i="2"/>
  <c r="P128" i="2"/>
  <c r="Q128" i="2" s="1"/>
  <c r="E129" i="2"/>
  <c r="M129" i="2"/>
  <c r="P129" i="2"/>
  <c r="Q129" i="2" s="1"/>
  <c r="E130" i="2"/>
  <c r="M130" i="2"/>
  <c r="P130" i="2"/>
  <c r="Q130" i="2" s="1"/>
  <c r="E131" i="2"/>
  <c r="M131" i="2"/>
  <c r="P131" i="2"/>
  <c r="Q131" i="2" s="1"/>
  <c r="E132" i="2"/>
  <c r="M132" i="2"/>
  <c r="P132" i="2"/>
  <c r="Q132" i="2" s="1"/>
  <c r="E133" i="2"/>
  <c r="M133" i="2"/>
  <c r="P133" i="2"/>
  <c r="Q133" i="2" s="1"/>
  <c r="E134" i="2"/>
  <c r="M134" i="2"/>
  <c r="P134" i="2"/>
  <c r="Q134" i="2"/>
  <c r="E135" i="2"/>
  <c r="M135" i="2"/>
  <c r="P135" i="2"/>
  <c r="Q135" i="2" s="1"/>
  <c r="E136" i="2"/>
  <c r="M136" i="2"/>
  <c r="P136" i="2"/>
  <c r="Q136" i="2" s="1"/>
  <c r="E137" i="2"/>
  <c r="M137" i="2"/>
  <c r="P137" i="2"/>
  <c r="Q137" i="2" s="1"/>
  <c r="E138" i="2"/>
  <c r="M138" i="2"/>
  <c r="P138" i="2"/>
  <c r="Q138" i="2" s="1"/>
  <c r="E139" i="2"/>
  <c r="M139" i="2"/>
  <c r="P139" i="2"/>
  <c r="Q139" i="2" s="1"/>
  <c r="E140" i="2"/>
  <c r="M140" i="2"/>
  <c r="P140" i="2"/>
  <c r="Q140" i="2" s="1"/>
  <c r="E141" i="2"/>
  <c r="M141" i="2"/>
  <c r="P141" i="2"/>
  <c r="Q141" i="2" s="1"/>
  <c r="E142" i="2"/>
  <c r="M142" i="2"/>
  <c r="P142" i="2"/>
  <c r="Q142" i="2" s="1"/>
  <c r="E143" i="2"/>
  <c r="M143" i="2"/>
  <c r="P143" i="2"/>
  <c r="Q143" i="2" s="1"/>
  <c r="E144" i="2"/>
  <c r="M144" i="2"/>
  <c r="P144" i="2"/>
  <c r="Q144" i="2" s="1"/>
  <c r="E145" i="2"/>
  <c r="M145" i="2"/>
  <c r="P145" i="2"/>
  <c r="Q145" i="2" s="1"/>
  <c r="E146" i="2"/>
  <c r="M146" i="2"/>
  <c r="P146" i="2"/>
  <c r="Q146" i="2"/>
  <c r="E147" i="2"/>
  <c r="M147" i="2"/>
  <c r="P147" i="2"/>
  <c r="Q147" i="2" s="1"/>
  <c r="E148" i="2"/>
  <c r="M148" i="2"/>
  <c r="P148" i="2"/>
  <c r="Q148" i="2" s="1"/>
  <c r="E149" i="2"/>
  <c r="M149" i="2"/>
  <c r="P149" i="2"/>
  <c r="Q149" i="2" s="1"/>
  <c r="E150" i="2"/>
  <c r="M150" i="2"/>
  <c r="P150" i="2"/>
  <c r="Q150" i="2" s="1"/>
  <c r="E151" i="2"/>
  <c r="M151" i="2"/>
  <c r="P151" i="2"/>
  <c r="Q151" i="2" s="1"/>
  <c r="E152" i="2"/>
  <c r="M152" i="2"/>
  <c r="P152" i="2"/>
  <c r="Q152" i="2" s="1"/>
  <c r="E153" i="2"/>
  <c r="M153" i="2"/>
  <c r="P153" i="2"/>
  <c r="Q153" i="2" s="1"/>
  <c r="E154" i="2"/>
  <c r="M154" i="2"/>
  <c r="P154" i="2"/>
  <c r="Q154" i="2" s="1"/>
  <c r="E155" i="2"/>
  <c r="M155" i="2"/>
  <c r="P155" i="2"/>
  <c r="Q155" i="2" s="1"/>
  <c r="E156" i="2"/>
  <c r="M156" i="2"/>
  <c r="P156" i="2"/>
  <c r="Q156" i="2" s="1"/>
  <c r="E157" i="2"/>
  <c r="M157" i="2"/>
  <c r="P157" i="2"/>
  <c r="Q157" i="2"/>
  <c r="E158" i="2"/>
  <c r="M158" i="2"/>
  <c r="P158" i="2"/>
  <c r="Q158" i="2" s="1"/>
  <c r="E159" i="2"/>
  <c r="M159" i="2"/>
  <c r="P159" i="2"/>
  <c r="Q159" i="2" s="1"/>
  <c r="E160" i="2"/>
  <c r="M160" i="2"/>
  <c r="P160" i="2"/>
  <c r="Q160" i="2" s="1"/>
  <c r="E161" i="2"/>
  <c r="M161" i="2"/>
  <c r="P161" i="2"/>
  <c r="Q161" i="2" s="1"/>
  <c r="E162" i="2"/>
  <c r="M162" i="2"/>
  <c r="P162" i="2"/>
  <c r="Q162" i="2" s="1"/>
  <c r="E163" i="2"/>
  <c r="M163" i="2"/>
  <c r="P163" i="2"/>
  <c r="Q163" i="2" s="1"/>
  <c r="E164" i="2"/>
  <c r="M164" i="2"/>
  <c r="P164" i="2"/>
  <c r="Q164" i="2"/>
  <c r="E165" i="2"/>
  <c r="M165" i="2"/>
  <c r="P165" i="2"/>
  <c r="Q165" i="2" s="1"/>
  <c r="E166" i="2"/>
  <c r="M166" i="2"/>
  <c r="P166" i="2"/>
  <c r="Q166" i="2"/>
  <c r="E167" i="2"/>
  <c r="M167" i="2"/>
  <c r="P167" i="2"/>
  <c r="Q167" i="2" s="1"/>
  <c r="E168" i="2"/>
  <c r="M168" i="2"/>
  <c r="P168" i="2"/>
  <c r="Q168" i="2" s="1"/>
  <c r="E169" i="2"/>
  <c r="M169" i="2"/>
  <c r="P169" i="2"/>
  <c r="Q169" i="2" s="1"/>
  <c r="E170" i="2"/>
  <c r="M170" i="2"/>
  <c r="P170" i="2"/>
  <c r="Q170" i="2" s="1"/>
  <c r="E171" i="2"/>
  <c r="M171" i="2"/>
  <c r="P171" i="2"/>
  <c r="Q171" i="2" s="1"/>
  <c r="E172" i="2"/>
  <c r="M172" i="2"/>
  <c r="P172" i="2"/>
  <c r="Q172" i="2" s="1"/>
  <c r="E173" i="2"/>
  <c r="M173" i="2"/>
  <c r="P173" i="2"/>
  <c r="Q173" i="2" s="1"/>
  <c r="E174" i="2"/>
  <c r="M174" i="2"/>
  <c r="P174" i="2"/>
  <c r="Q174" i="2" s="1"/>
  <c r="E175" i="2"/>
  <c r="M175" i="2"/>
  <c r="P175" i="2"/>
  <c r="Q175" i="2" s="1"/>
  <c r="E176" i="2"/>
  <c r="M176" i="2"/>
  <c r="P176" i="2"/>
  <c r="Q176" i="2" s="1"/>
  <c r="E177" i="2"/>
  <c r="M177" i="2"/>
  <c r="P177" i="2"/>
  <c r="Q177" i="2" s="1"/>
  <c r="E178" i="2"/>
  <c r="M178" i="2"/>
  <c r="P178" i="2"/>
  <c r="Q178" i="2" s="1"/>
  <c r="E179" i="2"/>
  <c r="M179" i="2"/>
  <c r="P179" i="2"/>
  <c r="Q179" i="2" s="1"/>
  <c r="E180" i="2"/>
  <c r="M180" i="2"/>
  <c r="P180" i="2"/>
  <c r="Q180" i="2" s="1"/>
  <c r="E181" i="2"/>
  <c r="M181" i="2"/>
  <c r="P181" i="2"/>
  <c r="Q181" i="2" s="1"/>
  <c r="E182" i="2"/>
  <c r="M182" i="2"/>
  <c r="P182" i="2"/>
  <c r="Q182" i="2" s="1"/>
  <c r="E183" i="2"/>
  <c r="M183" i="2"/>
  <c r="P183" i="2"/>
  <c r="Q183" i="2" s="1"/>
  <c r="E184" i="2"/>
  <c r="M184" i="2"/>
  <c r="P184" i="2"/>
  <c r="Q184" i="2" s="1"/>
  <c r="E185" i="2"/>
  <c r="M185" i="2"/>
  <c r="P185" i="2"/>
  <c r="Q185" i="2" s="1"/>
  <c r="E186" i="2"/>
  <c r="M186" i="2"/>
  <c r="P186" i="2"/>
  <c r="Q186" i="2" s="1"/>
  <c r="E187" i="2"/>
  <c r="M187" i="2"/>
  <c r="P187" i="2"/>
  <c r="Q187" i="2"/>
  <c r="E188" i="2"/>
  <c r="M188" i="2"/>
  <c r="P188" i="2"/>
  <c r="Q188" i="2" s="1"/>
  <c r="E189" i="2"/>
  <c r="M189" i="2"/>
  <c r="P189" i="2"/>
  <c r="Q189" i="2" s="1"/>
  <c r="E190" i="2"/>
  <c r="M190" i="2"/>
  <c r="P190" i="2"/>
  <c r="Q190" i="2" s="1"/>
  <c r="E191" i="2"/>
  <c r="M191" i="2"/>
  <c r="P191" i="2"/>
  <c r="Q191" i="2" s="1"/>
  <c r="E192" i="2"/>
  <c r="M192" i="2"/>
  <c r="P192" i="2"/>
  <c r="Q192" i="2" s="1"/>
  <c r="E193" i="2"/>
  <c r="M193" i="2"/>
  <c r="P193" i="2"/>
  <c r="Q193" i="2"/>
  <c r="E194" i="2"/>
  <c r="M194" i="2"/>
  <c r="P194" i="2"/>
  <c r="Q194" i="2" s="1"/>
  <c r="E195" i="2"/>
  <c r="M195" i="2"/>
  <c r="P195" i="2"/>
  <c r="Q195" i="2" s="1"/>
  <c r="E196" i="2"/>
  <c r="M196" i="2"/>
  <c r="P196" i="2"/>
  <c r="Q196" i="2" s="1"/>
  <c r="E197" i="2"/>
  <c r="M197" i="2"/>
  <c r="P197" i="2"/>
  <c r="Q197" i="2" s="1"/>
  <c r="E198" i="2"/>
  <c r="M198" i="2"/>
  <c r="P198" i="2"/>
  <c r="Q198" i="2" s="1"/>
  <c r="E199" i="2"/>
  <c r="M199" i="2"/>
  <c r="P199" i="2"/>
  <c r="Q199" i="2" s="1"/>
  <c r="E200" i="2"/>
  <c r="M200" i="2"/>
  <c r="P200" i="2"/>
  <c r="Q200" i="2" s="1"/>
  <c r="E201" i="2"/>
  <c r="M201" i="2"/>
  <c r="P201" i="2"/>
  <c r="Q201" i="2" s="1"/>
  <c r="E202" i="2"/>
  <c r="M202" i="2"/>
  <c r="P202" i="2"/>
  <c r="Q202" i="2" s="1"/>
  <c r="E203" i="2"/>
  <c r="M203" i="2"/>
  <c r="P203" i="2"/>
  <c r="Q203" i="2" s="1"/>
  <c r="E204" i="2"/>
  <c r="M204" i="2"/>
  <c r="P204" i="2"/>
  <c r="Q204" i="2" s="1"/>
  <c r="E205" i="2"/>
  <c r="M205" i="2"/>
  <c r="P205" i="2"/>
  <c r="Q205" i="2" s="1"/>
  <c r="E206" i="2"/>
  <c r="M206" i="2"/>
  <c r="P206" i="2"/>
  <c r="Q206" i="2" s="1"/>
  <c r="E207" i="2"/>
  <c r="M207" i="2"/>
  <c r="P207" i="2"/>
  <c r="Q207" i="2" s="1"/>
  <c r="E208" i="2"/>
  <c r="M208" i="2"/>
  <c r="P208" i="2"/>
  <c r="Q208" i="2" s="1"/>
  <c r="E209" i="2"/>
  <c r="M209" i="2"/>
  <c r="P209" i="2"/>
  <c r="Q209" i="2"/>
  <c r="E210" i="2"/>
  <c r="M210" i="2"/>
  <c r="P210" i="2"/>
  <c r="Q210" i="2" s="1"/>
  <c r="E211" i="2"/>
  <c r="M211" i="2"/>
  <c r="P211" i="2"/>
  <c r="Q211" i="2"/>
  <c r="E212" i="2"/>
  <c r="M212" i="2"/>
  <c r="P212" i="2"/>
  <c r="Q212" i="2" s="1"/>
  <c r="E213" i="2"/>
  <c r="M213" i="2"/>
  <c r="P213" i="2"/>
  <c r="Q213" i="2" s="1"/>
  <c r="E214" i="2"/>
  <c r="M214" i="2"/>
  <c r="P214" i="2"/>
  <c r="Q214" i="2" s="1"/>
  <c r="E215" i="2"/>
  <c r="M215" i="2"/>
  <c r="P215" i="2"/>
  <c r="Q215" i="2" s="1"/>
  <c r="E216" i="2"/>
  <c r="M216" i="2"/>
  <c r="P216" i="2"/>
  <c r="Q216" i="2" s="1"/>
  <c r="E217" i="2"/>
  <c r="M217" i="2"/>
  <c r="P217" i="2"/>
  <c r="Q217" i="2" s="1"/>
  <c r="E218" i="2"/>
  <c r="M218" i="2"/>
  <c r="P218" i="2"/>
  <c r="Q218" i="2" s="1"/>
  <c r="E219" i="2"/>
  <c r="M219" i="2"/>
  <c r="P219" i="2"/>
  <c r="Q219" i="2" s="1"/>
  <c r="E220" i="2"/>
  <c r="M220" i="2"/>
  <c r="P220" i="2"/>
  <c r="Q220" i="2" s="1"/>
  <c r="E221" i="2"/>
  <c r="M221" i="2"/>
  <c r="P221" i="2"/>
  <c r="Q221" i="2"/>
  <c r="E222" i="2"/>
  <c r="M222" i="2"/>
  <c r="P222" i="2"/>
  <c r="Q222" i="2" s="1"/>
  <c r="E223" i="2"/>
  <c r="M223" i="2"/>
  <c r="P223" i="2"/>
  <c r="Q223" i="2" s="1"/>
  <c r="E224" i="2"/>
  <c r="M224" i="2"/>
  <c r="P224" i="2"/>
  <c r="Q224" i="2" s="1"/>
  <c r="E225" i="2"/>
  <c r="M225" i="2"/>
  <c r="P225" i="2"/>
  <c r="Q225" i="2" s="1"/>
  <c r="E226" i="2"/>
  <c r="M226" i="2"/>
  <c r="P226" i="2"/>
  <c r="Q226" i="2" s="1"/>
  <c r="E227" i="2"/>
  <c r="M227" i="2"/>
  <c r="P227" i="2"/>
  <c r="Q227" i="2" s="1"/>
  <c r="E228" i="2"/>
  <c r="M228" i="2"/>
  <c r="P228" i="2"/>
  <c r="Q228" i="2" s="1"/>
  <c r="E229" i="2"/>
  <c r="M229" i="2"/>
  <c r="P229" i="2"/>
  <c r="Q229" i="2" s="1"/>
  <c r="E230" i="2"/>
  <c r="M230" i="2"/>
  <c r="P230" i="2"/>
  <c r="Q230" i="2"/>
  <c r="E231" i="2"/>
  <c r="M231" i="2"/>
  <c r="P231" i="2"/>
  <c r="Q231" i="2" s="1"/>
  <c r="E232" i="2"/>
  <c r="M232" i="2"/>
  <c r="P232" i="2"/>
  <c r="Q232" i="2" s="1"/>
  <c r="E233" i="2"/>
  <c r="M233" i="2"/>
  <c r="P233" i="2"/>
  <c r="Q233" i="2" s="1"/>
  <c r="E234" i="2"/>
  <c r="M234" i="2"/>
  <c r="P234" i="2"/>
  <c r="Q234" i="2" s="1"/>
  <c r="E235" i="2"/>
  <c r="M235" i="2"/>
  <c r="P235" i="2"/>
  <c r="Q235" i="2" s="1"/>
  <c r="E236" i="2"/>
  <c r="M236" i="2"/>
  <c r="P236" i="2"/>
  <c r="Q236" i="2" s="1"/>
  <c r="E237" i="2"/>
  <c r="M237" i="2"/>
  <c r="P237" i="2"/>
  <c r="Q237" i="2" s="1"/>
  <c r="E238" i="2"/>
  <c r="M238" i="2"/>
  <c r="P238" i="2"/>
  <c r="Q238" i="2" s="1"/>
  <c r="E239" i="2"/>
  <c r="M239" i="2"/>
  <c r="P239" i="2"/>
  <c r="Q239" i="2" s="1"/>
  <c r="E240" i="2"/>
  <c r="M240" i="2"/>
  <c r="P240" i="2"/>
  <c r="Q240" i="2" s="1"/>
  <c r="E241" i="2"/>
  <c r="M241" i="2"/>
  <c r="P241" i="2"/>
  <c r="Q241" i="2"/>
  <c r="E242" i="2"/>
  <c r="M242" i="2"/>
  <c r="P242" i="2"/>
  <c r="Q242" i="2" s="1"/>
  <c r="E243" i="2"/>
  <c r="M243" i="2"/>
  <c r="P243" i="2"/>
  <c r="Q243" i="2" s="1"/>
  <c r="E244" i="2"/>
  <c r="M244" i="2"/>
  <c r="P244" i="2"/>
  <c r="Q244" i="2" s="1"/>
  <c r="E245" i="2"/>
  <c r="M245" i="2"/>
  <c r="P245" i="2"/>
  <c r="Q245" i="2" s="1"/>
  <c r="E246" i="2"/>
  <c r="M246" i="2"/>
  <c r="P246" i="2"/>
  <c r="Q246" i="2" s="1"/>
  <c r="E247" i="2"/>
  <c r="M247" i="2"/>
  <c r="P247" i="2"/>
  <c r="Q247" i="2" s="1"/>
  <c r="E248" i="2"/>
  <c r="M248" i="2"/>
  <c r="P248" i="2"/>
  <c r="Q248" i="2" s="1"/>
  <c r="E249" i="2"/>
  <c r="M249" i="2"/>
  <c r="P249" i="2"/>
  <c r="Q249" i="2" s="1"/>
  <c r="E250" i="2"/>
  <c r="M250" i="2"/>
  <c r="P250" i="2"/>
  <c r="Q250" i="2" s="1"/>
  <c r="E251" i="2"/>
  <c r="M251" i="2"/>
  <c r="P251" i="2"/>
  <c r="Q251" i="2"/>
  <c r="E252" i="2"/>
  <c r="M252" i="2"/>
  <c r="P252" i="2"/>
  <c r="Q252" i="2" s="1"/>
  <c r="E253" i="2"/>
  <c r="M253" i="2"/>
  <c r="P253" i="2"/>
  <c r="Q253" i="2" s="1"/>
  <c r="E254" i="2"/>
  <c r="M254" i="2"/>
  <c r="P254" i="2"/>
  <c r="Q254" i="2" s="1"/>
  <c r="E255" i="2"/>
  <c r="M255" i="2"/>
  <c r="P255" i="2"/>
  <c r="Q255" i="2" s="1"/>
  <c r="E256" i="2"/>
  <c r="M256" i="2"/>
  <c r="P256" i="2"/>
  <c r="Q256" i="2" s="1"/>
  <c r="E257" i="2"/>
  <c r="M257" i="2"/>
  <c r="P257" i="2"/>
  <c r="Q257" i="2" s="1"/>
  <c r="E258" i="2"/>
  <c r="M258" i="2"/>
  <c r="P258" i="2"/>
  <c r="Q258" i="2" s="1"/>
  <c r="E259" i="2"/>
  <c r="M259" i="2"/>
  <c r="P259" i="2"/>
  <c r="Q259" i="2"/>
  <c r="E260" i="2"/>
  <c r="M260" i="2"/>
  <c r="P260" i="2"/>
  <c r="Q260" i="2" s="1"/>
  <c r="E261" i="2"/>
  <c r="M261" i="2"/>
  <c r="P261" i="2"/>
  <c r="Q261" i="2" s="1"/>
  <c r="E262" i="2"/>
  <c r="M262" i="2"/>
  <c r="P262" i="2"/>
  <c r="Q262" i="2" s="1"/>
  <c r="E263" i="2"/>
  <c r="M263" i="2"/>
  <c r="P263" i="2"/>
  <c r="Q263" i="2" s="1"/>
  <c r="E264" i="2"/>
  <c r="M264" i="2"/>
  <c r="P264" i="2"/>
  <c r="Q264" i="2" s="1"/>
  <c r="E265" i="2"/>
  <c r="M265" i="2"/>
  <c r="P265" i="2"/>
  <c r="Q265" i="2" s="1"/>
  <c r="E266" i="2"/>
  <c r="M266" i="2"/>
  <c r="P266" i="2"/>
  <c r="Q266" i="2" s="1"/>
  <c r="E267" i="2"/>
  <c r="M267" i="2"/>
  <c r="P267" i="2"/>
  <c r="Q267" i="2" s="1"/>
  <c r="E268" i="2"/>
  <c r="M268" i="2"/>
  <c r="P268" i="2"/>
  <c r="Q268" i="2" s="1"/>
  <c r="E269" i="2"/>
  <c r="M269" i="2"/>
  <c r="P269" i="2"/>
  <c r="Q269" i="2"/>
  <c r="E270" i="2"/>
  <c r="M270" i="2"/>
  <c r="P270" i="2"/>
  <c r="Q270" i="2" s="1"/>
  <c r="E271" i="2"/>
  <c r="M271" i="2"/>
  <c r="P271" i="2"/>
  <c r="Q271" i="2" s="1"/>
  <c r="E272" i="2"/>
  <c r="M272" i="2"/>
  <c r="P272" i="2"/>
  <c r="Q272" i="2" s="1"/>
  <c r="E273" i="2"/>
  <c r="M273" i="2"/>
  <c r="P273" i="2"/>
  <c r="Q273" i="2" s="1"/>
  <c r="E274" i="2"/>
  <c r="M274" i="2"/>
  <c r="P274" i="2"/>
  <c r="Q274" i="2" s="1"/>
  <c r="E275" i="2"/>
  <c r="M275" i="2"/>
  <c r="P275" i="2"/>
  <c r="Q275" i="2" s="1"/>
  <c r="E276" i="2"/>
  <c r="M276" i="2"/>
  <c r="P276" i="2"/>
  <c r="Q276" i="2" s="1"/>
  <c r="E277" i="2"/>
  <c r="M277" i="2"/>
  <c r="P277" i="2"/>
  <c r="Q277" i="2" s="1"/>
  <c r="E278" i="2"/>
  <c r="M278" i="2"/>
  <c r="P278" i="2"/>
  <c r="Q278" i="2" s="1"/>
  <c r="E279" i="2"/>
  <c r="M279" i="2"/>
  <c r="P279" i="2"/>
  <c r="Q279" i="2" s="1"/>
  <c r="E280" i="2"/>
  <c r="M280" i="2"/>
  <c r="P280" i="2"/>
  <c r="Q280" i="2" s="1"/>
  <c r="E281" i="2"/>
  <c r="M281" i="2"/>
  <c r="P281" i="2"/>
  <c r="Q281" i="2" s="1"/>
  <c r="E282" i="2"/>
  <c r="M282" i="2"/>
  <c r="P282" i="2"/>
  <c r="Q282" i="2" s="1"/>
  <c r="E283" i="2"/>
  <c r="M283" i="2"/>
  <c r="P283" i="2"/>
  <c r="Q283" i="2" s="1"/>
  <c r="E284" i="2"/>
  <c r="M284" i="2"/>
  <c r="P284" i="2"/>
  <c r="Q284" i="2" s="1"/>
  <c r="E285" i="2"/>
  <c r="M285" i="2"/>
  <c r="P285" i="2"/>
  <c r="Q285" i="2" s="1"/>
  <c r="E286" i="2"/>
  <c r="M286" i="2"/>
  <c r="P286" i="2"/>
  <c r="Q286" i="2" s="1"/>
  <c r="E287" i="2"/>
  <c r="M287" i="2"/>
  <c r="P287" i="2"/>
  <c r="Q287" i="2" s="1"/>
  <c r="E288" i="2"/>
  <c r="M288" i="2"/>
  <c r="P288" i="2"/>
  <c r="Q288" i="2" s="1"/>
  <c r="E289" i="2"/>
  <c r="M289" i="2"/>
  <c r="P289" i="2"/>
  <c r="Q289" i="2" s="1"/>
  <c r="E290" i="2"/>
  <c r="M290" i="2"/>
  <c r="P290" i="2"/>
  <c r="Q290" i="2" s="1"/>
  <c r="E291" i="2"/>
  <c r="M291" i="2"/>
  <c r="P291" i="2"/>
  <c r="Q291" i="2" s="1"/>
  <c r="E292" i="2"/>
  <c r="M292" i="2"/>
  <c r="P292" i="2"/>
  <c r="Q292" i="2" s="1"/>
  <c r="E293" i="2"/>
  <c r="M293" i="2"/>
  <c r="P293" i="2"/>
  <c r="Q293" i="2" s="1"/>
  <c r="E294" i="2"/>
  <c r="M294" i="2"/>
  <c r="P294" i="2"/>
  <c r="Q294" i="2" s="1"/>
  <c r="E295" i="2"/>
  <c r="M295" i="2"/>
  <c r="P295" i="2"/>
  <c r="Q295" i="2" s="1"/>
  <c r="E296" i="2"/>
  <c r="M296" i="2"/>
  <c r="P296" i="2"/>
  <c r="Q296" i="2" s="1"/>
  <c r="E297" i="2"/>
  <c r="M297" i="2"/>
  <c r="P297" i="2"/>
  <c r="Q297" i="2" s="1"/>
  <c r="E298" i="2"/>
  <c r="M298" i="2"/>
  <c r="P298" i="2"/>
  <c r="Q298" i="2" s="1"/>
  <c r="E299" i="2"/>
  <c r="M299" i="2"/>
  <c r="P299" i="2"/>
  <c r="Q299" i="2"/>
  <c r="E300" i="2"/>
  <c r="M300" i="2"/>
  <c r="P300" i="2"/>
  <c r="Q300" i="2" s="1"/>
  <c r="E301" i="2"/>
  <c r="M301" i="2"/>
  <c r="P301" i="2"/>
  <c r="Q301" i="2" s="1"/>
  <c r="E302" i="2"/>
  <c r="M302" i="2"/>
  <c r="P302" i="2"/>
  <c r="Q302" i="2"/>
  <c r="E303" i="2"/>
  <c r="M303" i="2"/>
  <c r="P303" i="2"/>
  <c r="Q303" i="2" s="1"/>
  <c r="E304" i="2"/>
  <c r="M304" i="2"/>
  <c r="P304" i="2"/>
  <c r="Q304" i="2" s="1"/>
  <c r="E305" i="2"/>
  <c r="M305" i="2"/>
  <c r="P305" i="2"/>
  <c r="Q305" i="2"/>
  <c r="E306" i="2"/>
  <c r="M306" i="2"/>
  <c r="P306" i="2"/>
  <c r="Q306" i="2" s="1"/>
  <c r="E307" i="2"/>
  <c r="M307" i="2"/>
  <c r="P307" i="2"/>
  <c r="Q307" i="2" s="1"/>
  <c r="E308" i="2"/>
  <c r="M308" i="2"/>
  <c r="P308" i="2"/>
  <c r="Q308" i="2" s="1"/>
  <c r="E309" i="2"/>
  <c r="M309" i="2"/>
  <c r="P309" i="2"/>
  <c r="Q309" i="2" s="1"/>
  <c r="E310" i="2"/>
  <c r="M310" i="2"/>
  <c r="P310" i="2"/>
  <c r="Q310" i="2" s="1"/>
  <c r="E311" i="2"/>
  <c r="M311" i="2"/>
  <c r="P311" i="2"/>
  <c r="Q311" i="2" s="1"/>
  <c r="E312" i="2"/>
  <c r="M312" i="2"/>
  <c r="P312" i="2"/>
  <c r="Q312" i="2" s="1"/>
  <c r="E313" i="2"/>
  <c r="M313" i="2"/>
  <c r="P313" i="2"/>
  <c r="Q313" i="2" s="1"/>
  <c r="E314" i="2"/>
  <c r="M314" i="2"/>
  <c r="P314" i="2"/>
  <c r="Q314" i="2" s="1"/>
  <c r="E315" i="2"/>
  <c r="M315" i="2"/>
  <c r="P315" i="2"/>
  <c r="Q315" i="2" s="1"/>
  <c r="E316" i="2"/>
  <c r="M316" i="2"/>
  <c r="P316" i="2"/>
  <c r="Q316" i="2" s="1"/>
  <c r="E317" i="2"/>
  <c r="M317" i="2"/>
  <c r="P317" i="2"/>
  <c r="Q317" i="2"/>
  <c r="E318" i="2"/>
  <c r="M318" i="2"/>
  <c r="P318" i="2"/>
  <c r="Q318" i="2" s="1"/>
  <c r="E319" i="2"/>
  <c r="M319" i="2"/>
  <c r="P319" i="2"/>
  <c r="Q319" i="2" s="1"/>
  <c r="E320" i="2"/>
  <c r="M320" i="2"/>
  <c r="P320" i="2"/>
  <c r="Q320" i="2" s="1"/>
  <c r="E321" i="2"/>
  <c r="M321" i="2"/>
  <c r="P321" i="2"/>
  <c r="Q321" i="2" s="1"/>
  <c r="E323" i="2"/>
  <c r="M323" i="2"/>
  <c r="P323" i="2"/>
  <c r="Q323" i="2" s="1"/>
  <c r="E324" i="2"/>
  <c r="M324" i="2"/>
  <c r="P324" i="2"/>
  <c r="Q324" i="2"/>
  <c r="E325" i="2"/>
  <c r="M325" i="2"/>
  <c r="P325" i="2"/>
  <c r="Q325" i="2" s="1"/>
  <c r="E326" i="2"/>
  <c r="M326" i="2"/>
  <c r="P326" i="2"/>
  <c r="Q326" i="2" s="1"/>
  <c r="E327" i="2"/>
  <c r="M327" i="2"/>
  <c r="P327" i="2"/>
  <c r="Q327" i="2"/>
  <c r="E328" i="2"/>
  <c r="M328" i="2"/>
  <c r="P328" i="2"/>
  <c r="Q328" i="2" s="1"/>
  <c r="E329" i="2"/>
  <c r="M329" i="2"/>
  <c r="P329" i="2"/>
  <c r="Q329" i="2" s="1"/>
  <c r="E330" i="2"/>
  <c r="M330" i="2"/>
  <c r="P330" i="2"/>
  <c r="Q330" i="2" s="1"/>
  <c r="E331" i="2"/>
  <c r="M331" i="2"/>
  <c r="P331" i="2"/>
  <c r="Q331" i="2" s="1"/>
  <c r="E332" i="2"/>
  <c r="M332" i="2"/>
  <c r="P332" i="2"/>
  <c r="Q332" i="2" s="1"/>
  <c r="E333" i="2"/>
  <c r="M333" i="2"/>
  <c r="P333" i="2"/>
  <c r="Q333" i="2" s="1"/>
  <c r="E334" i="2"/>
  <c r="M334" i="2"/>
  <c r="P334" i="2"/>
  <c r="Q334" i="2" s="1"/>
  <c r="E335" i="2"/>
  <c r="M335" i="2"/>
  <c r="P335" i="2"/>
  <c r="Q335" i="2" s="1"/>
  <c r="E336" i="2"/>
  <c r="M336" i="2"/>
  <c r="P336" i="2"/>
  <c r="Q336" i="2" s="1"/>
  <c r="E337" i="2"/>
  <c r="M337" i="2"/>
  <c r="P337" i="2"/>
  <c r="Q337" i="2" s="1"/>
  <c r="E338" i="2"/>
  <c r="M338" i="2"/>
  <c r="P338" i="2"/>
  <c r="Q338" i="2" s="1"/>
  <c r="E339" i="2"/>
  <c r="M339" i="2"/>
  <c r="P339" i="2"/>
  <c r="Q339" i="2" s="1"/>
  <c r="E340" i="2"/>
  <c r="M340" i="2"/>
  <c r="P340" i="2"/>
  <c r="Q340" i="2" s="1"/>
  <c r="E341" i="2"/>
  <c r="M341" i="2"/>
  <c r="P341" i="2"/>
  <c r="Q341" i="2"/>
  <c r="E342" i="2"/>
  <c r="M342" i="2"/>
  <c r="P342" i="2"/>
  <c r="Q342" i="2" s="1"/>
  <c r="E343" i="2"/>
  <c r="M343" i="2"/>
  <c r="P343" i="2"/>
  <c r="Q343" i="2" s="1"/>
  <c r="E344" i="2"/>
  <c r="M344" i="2"/>
  <c r="P344" i="2"/>
  <c r="Q344" i="2" s="1"/>
  <c r="E345" i="2"/>
  <c r="M345" i="2"/>
  <c r="P345" i="2"/>
  <c r="Q345" i="2" s="1"/>
  <c r="E346" i="2"/>
  <c r="M346" i="2"/>
  <c r="P346" i="2"/>
  <c r="Q346" i="2" s="1"/>
  <c r="E347" i="2"/>
  <c r="M347" i="2"/>
  <c r="P347" i="2"/>
  <c r="Q347" i="2"/>
  <c r="E348" i="2"/>
  <c r="M348" i="2"/>
  <c r="P348" i="2"/>
  <c r="Q348" i="2" s="1"/>
  <c r="E349" i="2"/>
  <c r="M349" i="2"/>
  <c r="P349" i="2"/>
  <c r="Q349" i="2" s="1"/>
  <c r="E350" i="2"/>
  <c r="M350" i="2"/>
  <c r="P350" i="2"/>
  <c r="Q350" i="2" s="1"/>
  <c r="E351" i="2"/>
  <c r="M351" i="2"/>
  <c r="P351" i="2"/>
  <c r="Q351" i="2" s="1"/>
  <c r="E352" i="2"/>
  <c r="M352" i="2"/>
  <c r="P352" i="2"/>
  <c r="Q352" i="2" s="1"/>
  <c r="E353" i="2"/>
  <c r="M353" i="2"/>
  <c r="P353" i="2"/>
  <c r="Q353" i="2" s="1"/>
  <c r="E354" i="2"/>
  <c r="M354" i="2"/>
  <c r="P354" i="2"/>
  <c r="Q354" i="2" s="1"/>
  <c r="E355" i="2"/>
  <c r="M355" i="2"/>
  <c r="P355" i="2"/>
  <c r="Q355" i="2"/>
  <c r="E356" i="2"/>
  <c r="M356" i="2"/>
  <c r="P356" i="2"/>
  <c r="Q356" i="2" s="1"/>
  <c r="E357" i="2"/>
  <c r="M357" i="2"/>
  <c r="P357" i="2"/>
  <c r="Q357" i="2" s="1"/>
  <c r="E358" i="2"/>
  <c r="M358" i="2"/>
  <c r="P358" i="2"/>
  <c r="Q358" i="2" s="1"/>
  <c r="E359" i="2"/>
  <c r="M359" i="2"/>
  <c r="P359" i="2"/>
  <c r="Q359" i="2" s="1"/>
  <c r="E360" i="2"/>
  <c r="M360" i="2"/>
  <c r="P360" i="2"/>
  <c r="Q360" i="2" s="1"/>
  <c r="E361" i="2"/>
  <c r="M361" i="2"/>
  <c r="P361" i="2"/>
  <c r="Q361" i="2"/>
  <c r="E362" i="2"/>
  <c r="M362" i="2"/>
  <c r="P362" i="2"/>
  <c r="Q362" i="2" s="1"/>
  <c r="E363" i="2"/>
  <c r="M363" i="2"/>
  <c r="P363" i="2"/>
  <c r="Q363" i="2" s="1"/>
  <c r="E364" i="2"/>
  <c r="M364" i="2"/>
  <c r="P364" i="2"/>
  <c r="Q364" i="2" s="1"/>
  <c r="E365" i="2"/>
  <c r="M365" i="2"/>
  <c r="P365" i="2"/>
  <c r="Q365" i="2" s="1"/>
  <c r="E366" i="2"/>
  <c r="M366" i="2"/>
  <c r="P366" i="2"/>
  <c r="Q366" i="2" s="1"/>
  <c r="E367" i="2"/>
  <c r="M367" i="2"/>
  <c r="P367" i="2"/>
  <c r="Q367" i="2" s="1"/>
  <c r="E368" i="2"/>
  <c r="M368" i="2"/>
  <c r="P368" i="2"/>
  <c r="Q368" i="2" s="1"/>
  <c r="E369" i="2"/>
  <c r="M369" i="2"/>
  <c r="P369" i="2"/>
  <c r="Q369" i="2" s="1"/>
  <c r="E370" i="2"/>
  <c r="M370" i="2"/>
  <c r="P370" i="2"/>
  <c r="Q370" i="2"/>
  <c r="E371" i="2"/>
  <c r="M371" i="2"/>
  <c r="P371" i="2"/>
  <c r="Q371" i="2" s="1"/>
  <c r="E372" i="2"/>
  <c r="M372" i="2"/>
  <c r="P372" i="2"/>
  <c r="Q372" i="2" s="1"/>
  <c r="E373" i="2"/>
  <c r="M373" i="2"/>
  <c r="P373" i="2"/>
  <c r="Q373" i="2" s="1"/>
  <c r="E374" i="2"/>
  <c r="M374" i="2"/>
  <c r="P374" i="2"/>
  <c r="Q374" i="2" s="1"/>
  <c r="E375" i="2"/>
  <c r="M375" i="2"/>
  <c r="P375" i="2"/>
  <c r="Q375" i="2" s="1"/>
  <c r="E376" i="2"/>
  <c r="M376" i="2"/>
  <c r="P376" i="2"/>
  <c r="Q376" i="2" s="1"/>
  <c r="E377" i="2"/>
  <c r="M377" i="2"/>
  <c r="P377" i="2"/>
  <c r="Q377" i="2" s="1"/>
  <c r="E378" i="2"/>
  <c r="M378" i="2"/>
  <c r="P378" i="2"/>
  <c r="Q378" i="2" s="1"/>
  <c r="E379" i="2"/>
  <c r="M379" i="2"/>
  <c r="P379" i="2"/>
  <c r="Q379" i="2"/>
  <c r="E380" i="2"/>
  <c r="M380" i="2"/>
  <c r="P380" i="2"/>
  <c r="Q380" i="2" s="1"/>
  <c r="E381" i="2"/>
  <c r="M381" i="2"/>
  <c r="P381" i="2"/>
  <c r="Q381" i="2" s="1"/>
  <c r="E382" i="2"/>
  <c r="M382" i="2"/>
  <c r="P382" i="2"/>
  <c r="Q382" i="2"/>
  <c r="E383" i="2"/>
  <c r="M383" i="2"/>
  <c r="P383" i="2"/>
  <c r="Q383" i="2"/>
  <c r="E384" i="2"/>
  <c r="M384" i="2"/>
  <c r="P384" i="2"/>
  <c r="Q384" i="2" s="1"/>
  <c r="E385" i="2"/>
  <c r="M385" i="2"/>
  <c r="P385" i="2"/>
  <c r="Q385" i="2" s="1"/>
  <c r="E386" i="2"/>
  <c r="M386" i="2"/>
  <c r="P386" i="2"/>
  <c r="Q386" i="2" s="1"/>
  <c r="E387" i="2"/>
  <c r="M387" i="2"/>
  <c r="P387" i="2"/>
  <c r="Q387" i="2" s="1"/>
  <c r="E388" i="2"/>
  <c r="M388" i="2"/>
  <c r="P388" i="2"/>
  <c r="Q388" i="2" s="1"/>
  <c r="E389" i="2"/>
  <c r="M389" i="2"/>
  <c r="P389" i="2"/>
  <c r="Q389" i="2" s="1"/>
  <c r="E390" i="2"/>
  <c r="M390" i="2"/>
  <c r="P390" i="2"/>
  <c r="Q390" i="2" s="1"/>
  <c r="E391" i="2"/>
  <c r="M391" i="2"/>
  <c r="P391" i="2"/>
  <c r="Q391" i="2" s="1"/>
  <c r="E392" i="2"/>
  <c r="M392" i="2"/>
  <c r="P392" i="2"/>
  <c r="Q392" i="2" s="1"/>
  <c r="E393" i="2"/>
  <c r="M393" i="2"/>
  <c r="P393" i="2"/>
  <c r="Q393" i="2" s="1"/>
  <c r="E394" i="2"/>
  <c r="M394" i="2"/>
  <c r="P394" i="2"/>
  <c r="Q394" i="2" s="1"/>
  <c r="E395" i="2"/>
  <c r="M395" i="2"/>
  <c r="P395" i="2"/>
  <c r="Q395" i="2" s="1"/>
  <c r="E396" i="2"/>
  <c r="M396" i="2"/>
  <c r="P396" i="2"/>
  <c r="Q396" i="2" s="1"/>
  <c r="E397" i="2"/>
  <c r="M397" i="2"/>
  <c r="P397" i="2"/>
  <c r="Q397" i="2" s="1"/>
  <c r="E398" i="2"/>
  <c r="M398" i="2"/>
  <c r="P398" i="2"/>
  <c r="Q398" i="2" s="1"/>
  <c r="E399" i="2"/>
  <c r="M399" i="2"/>
  <c r="P399" i="2"/>
  <c r="Q399" i="2" s="1"/>
  <c r="E400" i="2"/>
  <c r="M400" i="2"/>
  <c r="P400" i="2"/>
  <c r="Q400" i="2"/>
  <c r="E401" i="2"/>
  <c r="M401" i="2"/>
  <c r="P401" i="2"/>
  <c r="Q401" i="2" s="1"/>
  <c r="E402" i="2"/>
  <c r="M402" i="2"/>
  <c r="P402" i="2"/>
  <c r="Q402" i="2" s="1"/>
  <c r="E403" i="2"/>
  <c r="M403" i="2"/>
  <c r="P403" i="2"/>
  <c r="Q403" i="2" s="1"/>
  <c r="E404" i="2"/>
  <c r="M404" i="2"/>
  <c r="P404" i="2"/>
  <c r="Q404" i="2" s="1"/>
  <c r="E405" i="2"/>
  <c r="M405" i="2"/>
  <c r="P405" i="2"/>
  <c r="Q405" i="2" s="1"/>
  <c r="E406" i="2"/>
  <c r="M406" i="2"/>
  <c r="P406" i="2"/>
  <c r="Q406" i="2" s="1"/>
  <c r="E407" i="2"/>
  <c r="M407" i="2"/>
  <c r="P407" i="2"/>
  <c r="Q407" i="2" s="1"/>
  <c r="E408" i="2"/>
  <c r="M408" i="2"/>
  <c r="P408" i="2"/>
  <c r="Q408" i="2" s="1"/>
  <c r="E409" i="2"/>
  <c r="M409" i="2"/>
  <c r="P409" i="2"/>
  <c r="Q409" i="2" s="1"/>
  <c r="E410" i="2"/>
  <c r="M410" i="2"/>
  <c r="P410" i="2"/>
  <c r="Q410" i="2" s="1"/>
  <c r="E411" i="2"/>
  <c r="M411" i="2"/>
  <c r="P411" i="2"/>
  <c r="Q411" i="2" s="1"/>
  <c r="E412" i="2"/>
  <c r="M412" i="2"/>
  <c r="P412" i="2"/>
  <c r="Q412" i="2" s="1"/>
  <c r="E413" i="2"/>
  <c r="M413" i="2"/>
  <c r="P413" i="2"/>
  <c r="Q413" i="2" s="1"/>
  <c r="E414" i="2"/>
  <c r="M414" i="2"/>
  <c r="P414" i="2"/>
  <c r="Q414" i="2" s="1"/>
  <c r="E415" i="2"/>
  <c r="M415" i="2"/>
  <c r="P415" i="2"/>
  <c r="Q415" i="2"/>
  <c r="E416" i="2"/>
  <c r="M416" i="2"/>
  <c r="P416" i="2"/>
  <c r="Q416" i="2" s="1"/>
  <c r="E417" i="2"/>
  <c r="M417" i="2"/>
  <c r="P417" i="2"/>
  <c r="Q417" i="2" s="1"/>
  <c r="E418" i="2"/>
  <c r="M418" i="2"/>
  <c r="P418" i="2"/>
  <c r="Q418" i="2" s="1"/>
  <c r="E419" i="2"/>
  <c r="M419" i="2"/>
  <c r="P419" i="2"/>
  <c r="Q419" i="2" s="1"/>
  <c r="E420" i="2"/>
  <c r="M420" i="2"/>
  <c r="P420" i="2"/>
  <c r="Q420" i="2" s="1"/>
  <c r="E421" i="2"/>
  <c r="M421" i="2"/>
  <c r="P421" i="2"/>
  <c r="Q421" i="2" s="1"/>
  <c r="E422" i="2"/>
  <c r="M422" i="2"/>
  <c r="P422" i="2"/>
  <c r="Q422" i="2" s="1"/>
  <c r="E423" i="2"/>
  <c r="M423" i="2"/>
  <c r="P423" i="2"/>
  <c r="Q423" i="2" s="1"/>
  <c r="E424" i="2"/>
  <c r="M424" i="2"/>
  <c r="P424" i="2"/>
  <c r="Q424" i="2" s="1"/>
  <c r="E425" i="2"/>
  <c r="M425" i="2"/>
  <c r="P425" i="2"/>
  <c r="Q425" i="2" s="1"/>
  <c r="E426" i="2"/>
  <c r="M426" i="2"/>
  <c r="P426" i="2"/>
  <c r="Q426" i="2" s="1"/>
  <c r="E427" i="2"/>
  <c r="M427" i="2"/>
  <c r="P427" i="2"/>
  <c r="Q427" i="2"/>
  <c r="E428" i="2"/>
  <c r="M428" i="2"/>
  <c r="P428" i="2"/>
  <c r="Q428" i="2" s="1"/>
  <c r="E429" i="2"/>
  <c r="M429" i="2"/>
  <c r="P429" i="2"/>
  <c r="Q429" i="2" s="1"/>
  <c r="E430" i="2"/>
  <c r="M430" i="2"/>
  <c r="P430" i="2"/>
  <c r="Q430" i="2" s="1"/>
  <c r="E431" i="2"/>
  <c r="M431" i="2"/>
  <c r="P431" i="2"/>
  <c r="Q431" i="2" s="1"/>
  <c r="E432" i="2"/>
  <c r="M432" i="2"/>
  <c r="P432" i="2"/>
  <c r="Q432" i="2" s="1"/>
  <c r="E433" i="2"/>
  <c r="M433" i="2"/>
  <c r="P433" i="2"/>
  <c r="Q433" i="2"/>
  <c r="E434" i="2"/>
  <c r="M434" i="2"/>
  <c r="P434" i="2"/>
  <c r="Q434" i="2" s="1"/>
  <c r="E435" i="2"/>
  <c r="M435" i="2"/>
  <c r="P435" i="2"/>
  <c r="Q435" i="2" s="1"/>
  <c r="E436" i="2"/>
  <c r="M436" i="2"/>
  <c r="P436" i="2"/>
  <c r="Q436" i="2" s="1"/>
  <c r="E437" i="2"/>
  <c r="M437" i="2"/>
  <c r="P437" i="2"/>
  <c r="Q437" i="2" s="1"/>
  <c r="E438" i="2"/>
  <c r="M438" i="2"/>
  <c r="P438" i="2"/>
  <c r="Q438" i="2" s="1"/>
  <c r="E439" i="2"/>
  <c r="M439" i="2"/>
  <c r="P439" i="2"/>
  <c r="Q439" i="2" s="1"/>
  <c r="E440" i="2"/>
  <c r="M440" i="2"/>
  <c r="P440" i="2"/>
  <c r="Q440" i="2"/>
  <c r="E441" i="2"/>
  <c r="M441" i="2"/>
  <c r="P441" i="2"/>
  <c r="Q441" i="2" s="1"/>
  <c r="E442" i="2"/>
  <c r="M442" i="2"/>
  <c r="P442" i="2"/>
  <c r="Q442" i="2"/>
  <c r="E443" i="2"/>
  <c r="M443" i="2"/>
  <c r="P443" i="2"/>
  <c r="Q443" i="2"/>
  <c r="E444" i="2"/>
  <c r="M444" i="2"/>
  <c r="P444" i="2"/>
  <c r="Q444" i="2" s="1"/>
  <c r="E445" i="2"/>
  <c r="M445" i="2"/>
  <c r="P445" i="2"/>
  <c r="Q445" i="2" s="1"/>
  <c r="E446" i="2"/>
  <c r="M446" i="2"/>
  <c r="P446" i="2"/>
  <c r="Q446" i="2" s="1"/>
  <c r="E447" i="2"/>
  <c r="M447" i="2"/>
  <c r="P447" i="2"/>
  <c r="Q447" i="2" s="1"/>
  <c r="E448" i="2"/>
  <c r="M448" i="2"/>
  <c r="P448" i="2"/>
  <c r="Q448" i="2" s="1"/>
  <c r="E449" i="2"/>
  <c r="M449" i="2"/>
  <c r="P449" i="2"/>
  <c r="Q449" i="2" s="1"/>
  <c r="E450" i="2"/>
  <c r="M450" i="2"/>
  <c r="P450" i="2"/>
  <c r="Q450" i="2" s="1"/>
  <c r="E451" i="2"/>
  <c r="M451" i="2"/>
  <c r="P451" i="2"/>
  <c r="Q451" i="2"/>
  <c r="E452" i="2"/>
  <c r="M452" i="2"/>
  <c r="P452" i="2"/>
  <c r="Q452" i="2" s="1"/>
  <c r="E453" i="2"/>
  <c r="M453" i="2"/>
  <c r="P453" i="2"/>
  <c r="Q453" i="2" s="1"/>
  <c r="E454" i="2"/>
  <c r="M454" i="2"/>
  <c r="P454" i="2"/>
  <c r="Q454" i="2" s="1"/>
  <c r="E455" i="2"/>
  <c r="M455" i="2"/>
  <c r="P455" i="2"/>
  <c r="Q455" i="2" s="1"/>
  <c r="E456" i="2"/>
  <c r="M456" i="2"/>
  <c r="P456" i="2"/>
  <c r="Q456" i="2" s="1"/>
  <c r="E457" i="2"/>
  <c r="M457" i="2"/>
  <c r="P457" i="2"/>
  <c r="Q457" i="2" s="1"/>
  <c r="E458" i="2"/>
  <c r="M458" i="2"/>
  <c r="P458" i="2"/>
  <c r="Q458" i="2" s="1"/>
  <c r="E459" i="2"/>
  <c r="M459" i="2"/>
  <c r="P459" i="2"/>
  <c r="Q459" i="2" s="1"/>
  <c r="E460" i="2"/>
  <c r="M460" i="2"/>
  <c r="P460" i="2"/>
  <c r="Q460" i="2" s="1"/>
  <c r="E461" i="2"/>
  <c r="M461" i="2"/>
  <c r="P461" i="2"/>
  <c r="Q461" i="2" s="1"/>
  <c r="E462" i="2"/>
  <c r="M462" i="2"/>
  <c r="P462" i="2"/>
  <c r="Q462" i="2" s="1"/>
  <c r="E463" i="2"/>
  <c r="M463" i="2"/>
  <c r="P463" i="2"/>
  <c r="Q463" i="2"/>
  <c r="E464" i="2"/>
  <c r="M464" i="2"/>
  <c r="P464" i="2"/>
  <c r="Q464" i="2" s="1"/>
  <c r="E465" i="2"/>
  <c r="M465" i="2"/>
  <c r="P465" i="2"/>
  <c r="Q465" i="2" s="1"/>
  <c r="E466" i="2"/>
  <c r="M466" i="2"/>
  <c r="P466" i="2"/>
  <c r="Q466" i="2" s="1"/>
  <c r="E467" i="2"/>
  <c r="M467" i="2"/>
  <c r="P467" i="2"/>
  <c r="Q467" i="2" s="1"/>
  <c r="E468" i="2"/>
  <c r="M468" i="2"/>
  <c r="P468" i="2"/>
  <c r="Q468" i="2" s="1"/>
  <c r="E469" i="2"/>
  <c r="M469" i="2"/>
  <c r="P469" i="2"/>
  <c r="Q469" i="2" s="1"/>
  <c r="E470" i="2"/>
  <c r="M470" i="2"/>
  <c r="P470" i="2"/>
  <c r="Q470" i="2"/>
  <c r="E471" i="2"/>
  <c r="M471" i="2"/>
  <c r="P471" i="2"/>
  <c r="Q471" i="2" s="1"/>
  <c r="E472" i="2"/>
  <c r="M472" i="2"/>
  <c r="P472" i="2"/>
  <c r="Q472" i="2" s="1"/>
  <c r="E473" i="2"/>
  <c r="M473" i="2"/>
  <c r="P473" i="2"/>
  <c r="Q473" i="2" s="1"/>
  <c r="E474" i="2"/>
  <c r="M474" i="2"/>
  <c r="P474" i="2"/>
  <c r="Q474" i="2" s="1"/>
  <c r="E475" i="2"/>
  <c r="M475" i="2"/>
  <c r="P475" i="2"/>
  <c r="Q475" i="2" s="1"/>
  <c r="E476" i="2"/>
  <c r="M476" i="2"/>
  <c r="P476" i="2"/>
  <c r="Q476" i="2" s="1"/>
  <c r="E477" i="2"/>
  <c r="M477" i="2"/>
  <c r="P477" i="2"/>
  <c r="Q477" i="2" s="1"/>
  <c r="E478" i="2"/>
  <c r="M478" i="2"/>
  <c r="P478" i="2"/>
  <c r="Q478" i="2" s="1"/>
  <c r="E479" i="2"/>
  <c r="M479" i="2"/>
  <c r="P479" i="2"/>
  <c r="Q479" i="2" s="1"/>
  <c r="E480" i="2"/>
  <c r="M480" i="2"/>
  <c r="P480" i="2"/>
  <c r="Q480" i="2" s="1"/>
  <c r="E481" i="2"/>
  <c r="M481" i="2"/>
  <c r="P481" i="2"/>
  <c r="Q481" i="2" s="1"/>
  <c r="E482" i="2"/>
  <c r="M482" i="2"/>
  <c r="P482" i="2"/>
  <c r="Q482" i="2" s="1"/>
  <c r="E483" i="2"/>
  <c r="M483" i="2"/>
  <c r="P483" i="2"/>
  <c r="Q483" i="2" s="1"/>
  <c r="E484" i="2"/>
  <c r="M484" i="2"/>
  <c r="P484" i="2"/>
  <c r="Q484" i="2" s="1"/>
  <c r="E485" i="2"/>
  <c r="M485" i="2"/>
  <c r="P485" i="2"/>
  <c r="Q485" i="2" s="1"/>
  <c r="E486" i="2"/>
  <c r="M486" i="2"/>
  <c r="P486" i="2"/>
  <c r="Q486" i="2" s="1"/>
  <c r="E487" i="2"/>
  <c r="M487" i="2"/>
  <c r="P487" i="2"/>
  <c r="Q487" i="2" s="1"/>
  <c r="E488" i="2"/>
  <c r="M488" i="2"/>
  <c r="P488" i="2"/>
  <c r="Q488" i="2" s="1"/>
  <c r="E489" i="2"/>
  <c r="M489" i="2"/>
  <c r="P489" i="2"/>
  <c r="Q489" i="2" s="1"/>
  <c r="E490" i="2"/>
  <c r="M490" i="2"/>
  <c r="P490" i="2"/>
  <c r="Q490" i="2"/>
  <c r="E491" i="2"/>
  <c r="M491" i="2"/>
  <c r="P491" i="2"/>
  <c r="Q491" i="2" s="1"/>
  <c r="E492" i="2"/>
  <c r="M492" i="2"/>
  <c r="P492" i="2"/>
  <c r="Q492" i="2" s="1"/>
  <c r="E493" i="2"/>
  <c r="M493" i="2"/>
  <c r="P493" i="2"/>
  <c r="Q493" i="2" s="1"/>
  <c r="E494" i="2"/>
  <c r="M494" i="2"/>
  <c r="P494" i="2"/>
  <c r="Q494" i="2" s="1"/>
  <c r="E495" i="2"/>
  <c r="M495" i="2"/>
  <c r="P495" i="2"/>
  <c r="Q495" i="2" s="1"/>
  <c r="E496" i="2"/>
  <c r="M496" i="2"/>
  <c r="P496" i="2"/>
  <c r="Q496" i="2" s="1"/>
  <c r="E497" i="2"/>
  <c r="M497" i="2"/>
  <c r="P497" i="2"/>
  <c r="Q497" i="2" s="1"/>
  <c r="E498" i="2"/>
  <c r="M498" i="2"/>
  <c r="P498" i="2"/>
  <c r="Q498" i="2" s="1"/>
  <c r="E499" i="2"/>
  <c r="M499" i="2"/>
  <c r="P499" i="2"/>
  <c r="Q499" i="2"/>
  <c r="E500" i="2"/>
  <c r="M500" i="2"/>
  <c r="P500" i="2"/>
  <c r="Q500" i="2" s="1"/>
  <c r="E501" i="2"/>
  <c r="M501" i="2"/>
  <c r="P501" i="2"/>
  <c r="Q501" i="2" s="1"/>
  <c r="E502" i="2"/>
  <c r="M502" i="2"/>
  <c r="P502" i="2"/>
  <c r="Q502" i="2" s="1"/>
  <c r="E503" i="2"/>
  <c r="M503" i="2"/>
  <c r="P503" i="2"/>
  <c r="Q503" i="2" s="1"/>
  <c r="E504" i="2"/>
  <c r="M504" i="2"/>
  <c r="P504" i="2"/>
  <c r="Q504" i="2" s="1"/>
  <c r="E505" i="2"/>
  <c r="M505" i="2"/>
  <c r="P505" i="2"/>
  <c r="Q505" i="2" s="1"/>
  <c r="E506" i="2"/>
  <c r="M506" i="2"/>
  <c r="P506" i="2"/>
  <c r="Q506" i="2" s="1"/>
  <c r="E507" i="2"/>
  <c r="M507" i="2"/>
  <c r="P507" i="2"/>
  <c r="Q507" i="2" s="1"/>
  <c r="E508" i="2"/>
  <c r="M508" i="2"/>
  <c r="P508" i="2"/>
  <c r="Q508" i="2"/>
  <c r="E509" i="2"/>
  <c r="M509" i="2"/>
  <c r="P509" i="2"/>
  <c r="Q509" i="2" s="1"/>
  <c r="E510" i="2"/>
  <c r="M510" i="2"/>
  <c r="P510" i="2"/>
  <c r="Q510" i="2" s="1"/>
  <c r="E511" i="2"/>
  <c r="M511" i="2"/>
  <c r="P511" i="2"/>
  <c r="Q511" i="2" s="1"/>
  <c r="E512" i="2"/>
  <c r="M512" i="2"/>
  <c r="P512" i="2"/>
  <c r="Q512" i="2" s="1"/>
  <c r="E513" i="2"/>
  <c r="M513" i="2"/>
  <c r="P513" i="2"/>
  <c r="Q513" i="2" s="1"/>
  <c r="E514" i="2"/>
  <c r="M514" i="2"/>
  <c r="P514" i="2"/>
  <c r="Q514" i="2" s="1"/>
  <c r="E515" i="2"/>
  <c r="M515" i="2"/>
  <c r="P515" i="2"/>
  <c r="Q515" i="2" s="1"/>
  <c r="E516" i="2"/>
  <c r="M516" i="2"/>
  <c r="P516" i="2"/>
  <c r="Q516" i="2" s="1"/>
  <c r="E517" i="2"/>
  <c r="M517" i="2"/>
  <c r="P517" i="2"/>
  <c r="Q517" i="2" s="1"/>
  <c r="E518" i="2"/>
  <c r="M518" i="2"/>
  <c r="P518" i="2"/>
  <c r="Q518" i="2"/>
  <c r="E519" i="2"/>
  <c r="M519" i="2"/>
  <c r="P519" i="2"/>
  <c r="Q519" i="2" s="1"/>
  <c r="E520" i="2"/>
  <c r="M520" i="2"/>
  <c r="P520" i="2"/>
  <c r="Q520" i="2" s="1"/>
  <c r="E521" i="2"/>
  <c r="M521" i="2"/>
  <c r="P521" i="2"/>
  <c r="Q521" i="2"/>
  <c r="E522" i="2"/>
  <c r="M522" i="2"/>
  <c r="P522" i="2"/>
  <c r="Q522" i="2" s="1"/>
  <c r="E523" i="2"/>
  <c r="M523" i="2"/>
  <c r="P523" i="2"/>
  <c r="Q523" i="2" s="1"/>
  <c r="E524" i="2"/>
  <c r="M524" i="2"/>
  <c r="P524" i="2"/>
  <c r="Q524" i="2" s="1"/>
  <c r="E525" i="2"/>
  <c r="M525" i="2"/>
  <c r="P525" i="2"/>
  <c r="Q525" i="2" s="1"/>
  <c r="E526" i="2"/>
  <c r="M526" i="2"/>
  <c r="P526" i="2"/>
  <c r="Q526" i="2" s="1"/>
  <c r="E527" i="2"/>
  <c r="M527" i="2"/>
  <c r="P527" i="2"/>
  <c r="Q527" i="2"/>
  <c r="E528" i="2"/>
  <c r="M528" i="2"/>
  <c r="P528" i="2"/>
  <c r="Q528" i="2" s="1"/>
  <c r="E529" i="2"/>
  <c r="M529" i="2"/>
  <c r="P529" i="2"/>
  <c r="Q529" i="2"/>
  <c r="E530" i="2"/>
  <c r="M530" i="2"/>
  <c r="P530" i="2"/>
  <c r="Q530" i="2" s="1"/>
  <c r="E531" i="2"/>
  <c r="M531" i="2"/>
  <c r="P531" i="2"/>
  <c r="Q531" i="2" s="1"/>
  <c r="E532" i="2"/>
  <c r="M532" i="2"/>
  <c r="P532" i="2"/>
  <c r="Q532" i="2" s="1"/>
  <c r="E533" i="2"/>
  <c r="M533" i="2"/>
  <c r="P533" i="2"/>
  <c r="Q533" i="2" s="1"/>
  <c r="E534" i="2"/>
  <c r="M534" i="2"/>
  <c r="P534" i="2"/>
  <c r="Q534" i="2" s="1"/>
  <c r="E535" i="2"/>
  <c r="M535" i="2"/>
  <c r="P535" i="2"/>
  <c r="Q535" i="2" s="1"/>
  <c r="E536" i="2"/>
  <c r="M536" i="2"/>
  <c r="P536" i="2"/>
  <c r="Q536" i="2" s="1"/>
  <c r="E537" i="2"/>
  <c r="M537" i="2"/>
  <c r="P537" i="2"/>
  <c r="Q537" i="2" s="1"/>
  <c r="E538" i="2"/>
  <c r="M538" i="2"/>
  <c r="P538" i="2"/>
  <c r="Q538" i="2" s="1"/>
  <c r="E539" i="2"/>
  <c r="M539" i="2"/>
  <c r="P539" i="2"/>
  <c r="Q539" i="2"/>
  <c r="E540" i="2"/>
  <c r="M540" i="2"/>
  <c r="P540" i="2"/>
  <c r="Q540" i="2" s="1"/>
  <c r="E541" i="2"/>
  <c r="M541" i="2"/>
  <c r="P541" i="2"/>
  <c r="Q541" i="2"/>
  <c r="E542" i="2"/>
  <c r="M542" i="2"/>
  <c r="P542" i="2"/>
  <c r="Q542" i="2" s="1"/>
  <c r="E543" i="2"/>
  <c r="M543" i="2"/>
  <c r="P543" i="2"/>
  <c r="Q543" i="2" s="1"/>
  <c r="E544" i="2"/>
  <c r="M544" i="2"/>
  <c r="P544" i="2"/>
  <c r="Q544" i="2" s="1"/>
  <c r="E545" i="2"/>
  <c r="M545" i="2"/>
  <c r="P545" i="2"/>
  <c r="Q545" i="2" s="1"/>
  <c r="E546" i="2"/>
  <c r="M546" i="2"/>
  <c r="P546" i="2"/>
  <c r="Q546" i="2" s="1"/>
  <c r="E547" i="2"/>
  <c r="M547" i="2"/>
  <c r="P547" i="2"/>
  <c r="Q547" i="2" s="1"/>
  <c r="E548" i="2"/>
  <c r="M548" i="2"/>
  <c r="P548" i="2"/>
  <c r="Q548" i="2"/>
  <c r="E549" i="2"/>
  <c r="M549" i="2"/>
  <c r="P549" i="2"/>
  <c r="Q549" i="2" s="1"/>
  <c r="E550" i="2"/>
  <c r="M550" i="2"/>
  <c r="P550" i="2"/>
  <c r="Q550" i="2"/>
  <c r="E551" i="2"/>
  <c r="M551" i="2"/>
  <c r="P551" i="2"/>
  <c r="Q551" i="2" s="1"/>
  <c r="E552" i="2"/>
  <c r="M552" i="2"/>
  <c r="P552" i="2"/>
  <c r="Q552" i="2" s="1"/>
  <c r="E553" i="2"/>
  <c r="M553" i="2"/>
  <c r="P553" i="2"/>
  <c r="Q553" i="2" s="1"/>
  <c r="E554" i="2"/>
  <c r="M554" i="2"/>
  <c r="P554" i="2"/>
  <c r="Q554" i="2" s="1"/>
  <c r="E555" i="2"/>
  <c r="M555" i="2"/>
  <c r="P555" i="2"/>
  <c r="Q555" i="2" s="1"/>
  <c r="E556" i="2"/>
  <c r="M556" i="2"/>
  <c r="P556" i="2"/>
  <c r="Q556" i="2" s="1"/>
  <c r="E557" i="2"/>
  <c r="M557" i="2"/>
  <c r="P557" i="2"/>
  <c r="Q557" i="2"/>
  <c r="E558" i="2"/>
  <c r="M558" i="2"/>
  <c r="P558" i="2"/>
  <c r="Q558" i="2" s="1"/>
  <c r="E559" i="2"/>
  <c r="M559" i="2"/>
  <c r="P559" i="2"/>
  <c r="Q559" i="2"/>
  <c r="E560" i="2"/>
  <c r="M560" i="2"/>
  <c r="P560" i="2"/>
  <c r="Q560" i="2" s="1"/>
  <c r="E561" i="2"/>
  <c r="M561" i="2"/>
  <c r="P561" i="2"/>
  <c r="Q561" i="2" s="1"/>
  <c r="E562" i="2"/>
  <c r="M562" i="2"/>
  <c r="P562" i="2"/>
  <c r="Q562" i="2" s="1"/>
  <c r="E563" i="2"/>
  <c r="M563" i="2"/>
  <c r="P563" i="2"/>
  <c r="Q563" i="2" s="1"/>
  <c r="E564" i="2"/>
  <c r="M564" i="2"/>
  <c r="P564" i="2"/>
  <c r="Q564" i="2" s="1"/>
  <c r="E565" i="2"/>
  <c r="M565" i="2"/>
  <c r="P565" i="2"/>
  <c r="Q565" i="2"/>
  <c r="E566" i="2"/>
  <c r="M566" i="2"/>
  <c r="P566" i="2"/>
  <c r="Q566" i="2" s="1"/>
  <c r="E567" i="2"/>
  <c r="M567" i="2"/>
  <c r="P567" i="2"/>
  <c r="Q567" i="2" s="1"/>
  <c r="E568" i="2"/>
  <c r="M568" i="2"/>
  <c r="P568" i="2"/>
  <c r="Q568" i="2" s="1"/>
  <c r="E569" i="2"/>
  <c r="M569" i="2"/>
  <c r="P569" i="2"/>
  <c r="Q569" i="2" s="1"/>
  <c r="E570" i="2"/>
  <c r="M570" i="2"/>
  <c r="P570" i="2"/>
  <c r="Q570" i="2"/>
  <c r="E571" i="2"/>
  <c r="M571" i="2"/>
  <c r="P571" i="2"/>
  <c r="Q571" i="2" s="1"/>
  <c r="E572" i="2"/>
  <c r="M572" i="2"/>
  <c r="P572" i="2"/>
  <c r="Q572" i="2" s="1"/>
  <c r="E573" i="2"/>
  <c r="M573" i="2"/>
  <c r="P573" i="2"/>
  <c r="Q573" i="2" s="1"/>
  <c r="E574" i="2"/>
  <c r="M574" i="2"/>
  <c r="P574" i="2"/>
  <c r="Q574" i="2" s="1"/>
  <c r="E575" i="2"/>
  <c r="M575" i="2"/>
  <c r="P575" i="2"/>
  <c r="Q575" i="2" s="1"/>
  <c r="E576" i="2"/>
  <c r="M576" i="2"/>
  <c r="P576" i="2"/>
  <c r="Q576" i="2" s="1"/>
  <c r="E577" i="2"/>
  <c r="M577" i="2"/>
  <c r="P577" i="2"/>
  <c r="Q577" i="2" s="1"/>
  <c r="E578" i="2"/>
  <c r="M578" i="2"/>
  <c r="P578" i="2"/>
  <c r="Q578" i="2" s="1"/>
  <c r="E579" i="2"/>
  <c r="M579" i="2"/>
  <c r="P579" i="2"/>
  <c r="Q579" i="2" s="1"/>
  <c r="E580" i="2"/>
  <c r="M580" i="2"/>
  <c r="P580" i="2"/>
  <c r="Q580" i="2" s="1"/>
  <c r="E581" i="2"/>
  <c r="M581" i="2"/>
  <c r="P581" i="2"/>
  <c r="Q581" i="2" s="1"/>
  <c r="E582" i="2"/>
  <c r="M582" i="2"/>
  <c r="P582" i="2"/>
  <c r="Q582" i="2"/>
  <c r="E583" i="2"/>
  <c r="M583" i="2"/>
  <c r="P583" i="2"/>
  <c r="Q583" i="2" s="1"/>
  <c r="E584" i="2"/>
  <c r="M584" i="2"/>
  <c r="P584" i="2"/>
  <c r="Q584" i="2"/>
  <c r="E585" i="2"/>
  <c r="M585" i="2"/>
  <c r="P585" i="2"/>
  <c r="Q585" i="2" s="1"/>
  <c r="E586" i="2"/>
  <c r="M586" i="2"/>
  <c r="P586" i="2"/>
  <c r="Q586" i="2" s="1"/>
  <c r="E587" i="2"/>
  <c r="M587" i="2"/>
  <c r="P587" i="2"/>
  <c r="Q587" i="2"/>
  <c r="E588" i="2"/>
  <c r="M588" i="2"/>
  <c r="P588" i="2"/>
  <c r="Q588" i="2" s="1"/>
  <c r="E589" i="2"/>
  <c r="M589" i="2"/>
  <c r="P589" i="2"/>
  <c r="Q589" i="2" s="1"/>
  <c r="E590" i="2"/>
  <c r="M590" i="2"/>
  <c r="P590" i="2"/>
  <c r="Q590" i="2" s="1"/>
  <c r="E591" i="2"/>
  <c r="M591" i="2"/>
  <c r="P591" i="2"/>
  <c r="Q591" i="2" s="1"/>
  <c r="E592" i="2"/>
  <c r="M592" i="2"/>
  <c r="P592" i="2"/>
  <c r="Q592" i="2" s="1"/>
  <c r="E593" i="2"/>
  <c r="M593" i="2"/>
  <c r="P593" i="2"/>
  <c r="Q593" i="2" s="1"/>
  <c r="E594" i="2"/>
  <c r="M594" i="2"/>
  <c r="P594" i="2"/>
  <c r="Q594" i="2" s="1"/>
  <c r="E595" i="2"/>
  <c r="M595" i="2"/>
  <c r="P595" i="2"/>
  <c r="Q595" i="2" s="1"/>
  <c r="E596" i="2"/>
  <c r="M596" i="2"/>
  <c r="P596" i="2"/>
  <c r="Q596" i="2" s="1"/>
  <c r="E597" i="2"/>
  <c r="M597" i="2"/>
  <c r="P597" i="2"/>
  <c r="Q597" i="2"/>
  <c r="E598" i="2"/>
  <c r="M598" i="2"/>
  <c r="P598" i="2"/>
  <c r="Q598" i="2" s="1"/>
  <c r="E599" i="2"/>
  <c r="M599" i="2"/>
  <c r="P599" i="2"/>
  <c r="Q599" i="2" s="1"/>
  <c r="E600" i="2"/>
  <c r="M600" i="2"/>
  <c r="P600" i="2"/>
  <c r="Q600" i="2" s="1"/>
  <c r="E601" i="2"/>
  <c r="M601" i="2"/>
  <c r="P601" i="2"/>
  <c r="Q601" i="2" s="1"/>
  <c r="E602" i="2"/>
  <c r="M602" i="2"/>
  <c r="P602" i="2"/>
  <c r="Q602" i="2" s="1"/>
  <c r="E603" i="2"/>
  <c r="M603" i="2"/>
  <c r="P603" i="2"/>
  <c r="Q603" i="2" s="1"/>
  <c r="E604" i="2"/>
  <c r="M604" i="2"/>
  <c r="P604" i="2"/>
  <c r="Q604" i="2" s="1"/>
  <c r="E605" i="2"/>
  <c r="M605" i="2"/>
  <c r="P605" i="2"/>
  <c r="Q605" i="2"/>
  <c r="E606" i="2"/>
  <c r="M606" i="2"/>
  <c r="P606" i="2"/>
  <c r="Q606" i="2"/>
  <c r="E607" i="2"/>
  <c r="M607" i="2"/>
  <c r="P607" i="2"/>
  <c r="Q607" i="2" s="1"/>
  <c r="E608" i="2"/>
  <c r="M608" i="2"/>
  <c r="P608" i="2"/>
  <c r="Q608" i="2" s="1"/>
  <c r="E609" i="2"/>
  <c r="M609" i="2"/>
  <c r="P609" i="2"/>
  <c r="Q609" i="2" s="1"/>
  <c r="E610" i="2"/>
  <c r="M610" i="2"/>
  <c r="P610" i="2"/>
  <c r="Q610" i="2" s="1"/>
  <c r="E611" i="2"/>
  <c r="M611" i="2"/>
  <c r="P611" i="2"/>
  <c r="Q611" i="2" s="1"/>
  <c r="E612" i="2"/>
  <c r="M612" i="2"/>
  <c r="P612" i="2"/>
  <c r="Q612" i="2" s="1"/>
  <c r="E613" i="2"/>
  <c r="M613" i="2"/>
  <c r="P613" i="2"/>
  <c r="Q613" i="2" s="1"/>
  <c r="E614" i="2"/>
  <c r="M614" i="2"/>
  <c r="P614" i="2"/>
  <c r="Q614" i="2" s="1"/>
  <c r="E615" i="2"/>
  <c r="M615" i="2"/>
  <c r="P615" i="2"/>
  <c r="Q615" i="2"/>
  <c r="E616" i="2"/>
  <c r="M616" i="2"/>
  <c r="P616" i="2"/>
  <c r="Q616" i="2" s="1"/>
  <c r="E617" i="2"/>
  <c r="M617" i="2"/>
  <c r="P617" i="2"/>
  <c r="Q617" i="2"/>
  <c r="E618" i="2"/>
  <c r="M618" i="2"/>
  <c r="P618" i="2"/>
  <c r="Q618" i="2" s="1"/>
  <c r="E619" i="2"/>
  <c r="M619" i="2"/>
  <c r="P619" i="2"/>
  <c r="Q619" i="2" s="1"/>
  <c r="E620" i="2"/>
  <c r="M620" i="2"/>
  <c r="P620" i="2"/>
  <c r="Q620" i="2"/>
  <c r="E621" i="2"/>
  <c r="M621" i="2"/>
  <c r="P621" i="2"/>
  <c r="Q621" i="2" s="1"/>
  <c r="E622" i="2"/>
  <c r="M622" i="2"/>
  <c r="P622" i="2"/>
  <c r="Q622" i="2" s="1"/>
  <c r="E623" i="2"/>
  <c r="M623" i="2"/>
  <c r="P623" i="2"/>
  <c r="Q623" i="2" s="1"/>
  <c r="E624" i="2"/>
  <c r="M624" i="2"/>
  <c r="P624" i="2"/>
  <c r="Q624" i="2" s="1"/>
  <c r="E625" i="2"/>
  <c r="M625" i="2"/>
  <c r="P625" i="2"/>
  <c r="Q625" i="2" s="1"/>
  <c r="E626" i="2"/>
  <c r="M626" i="2"/>
  <c r="P626" i="2"/>
  <c r="Q626" i="2" s="1"/>
  <c r="E627" i="2"/>
  <c r="M627" i="2"/>
  <c r="P627" i="2"/>
  <c r="Q627" i="2" s="1"/>
  <c r="E628" i="2"/>
  <c r="M628" i="2"/>
  <c r="P628" i="2"/>
  <c r="Q628" i="2" s="1"/>
  <c r="E629" i="2"/>
  <c r="M629" i="2"/>
  <c r="P629" i="2"/>
  <c r="Q629" i="2"/>
  <c r="E630" i="2"/>
  <c r="M630" i="2"/>
  <c r="P630" i="2"/>
  <c r="Q630" i="2"/>
  <c r="E631" i="2"/>
  <c r="M631" i="2"/>
  <c r="P631" i="2"/>
  <c r="Q631" i="2" s="1"/>
  <c r="E632" i="2"/>
  <c r="M632" i="2"/>
  <c r="P632" i="2"/>
  <c r="Q632" i="2" s="1"/>
  <c r="E633" i="2"/>
  <c r="M633" i="2"/>
  <c r="P633" i="2"/>
  <c r="Q633" i="2" s="1"/>
  <c r="E634" i="2"/>
  <c r="M634" i="2"/>
  <c r="P634" i="2"/>
  <c r="Q634" i="2" s="1"/>
  <c r="E635" i="2"/>
  <c r="M635" i="2"/>
  <c r="P635" i="2"/>
  <c r="Q635" i="2" s="1"/>
  <c r="E636" i="2"/>
  <c r="M636" i="2"/>
  <c r="P636" i="2"/>
  <c r="Q636" i="2" s="1"/>
  <c r="E637" i="2"/>
  <c r="M637" i="2"/>
  <c r="P637" i="2"/>
  <c r="Q637" i="2" s="1"/>
  <c r="E638" i="2"/>
  <c r="M638" i="2"/>
  <c r="P638" i="2"/>
  <c r="Q638" i="2" s="1"/>
  <c r="E639" i="2"/>
  <c r="M639" i="2"/>
  <c r="P639" i="2"/>
  <c r="Q639" i="2" s="1"/>
  <c r="E640" i="2"/>
  <c r="M640" i="2"/>
  <c r="P640" i="2"/>
  <c r="Q640" i="2" s="1"/>
  <c r="E641" i="2"/>
  <c r="M641" i="2"/>
  <c r="P641" i="2"/>
  <c r="Q641" i="2" s="1"/>
  <c r="E642" i="2"/>
  <c r="M642" i="2"/>
  <c r="P642" i="2"/>
  <c r="Q642" i="2"/>
  <c r="E643" i="2"/>
  <c r="M643" i="2"/>
  <c r="P643" i="2"/>
  <c r="Q643" i="2" s="1"/>
  <c r="E644" i="2"/>
  <c r="M644" i="2"/>
  <c r="P644" i="2"/>
  <c r="Q644" i="2" s="1"/>
  <c r="E645" i="2"/>
  <c r="M645" i="2"/>
  <c r="P645" i="2"/>
  <c r="Q645" i="2" s="1"/>
  <c r="E646" i="2"/>
  <c r="M646" i="2"/>
  <c r="P646" i="2"/>
  <c r="Q646" i="2" s="1"/>
  <c r="E647" i="2"/>
  <c r="M647" i="2"/>
  <c r="P647" i="2"/>
  <c r="Q647" i="2" s="1"/>
  <c r="E648" i="2"/>
  <c r="M648" i="2"/>
  <c r="P648" i="2"/>
  <c r="Q648" i="2" s="1"/>
  <c r="E649" i="2"/>
  <c r="M649" i="2"/>
  <c r="P649" i="2"/>
  <c r="Q649" i="2" s="1"/>
  <c r="E650" i="2"/>
  <c r="M650" i="2"/>
  <c r="P650" i="2"/>
  <c r="Q650" i="2" s="1"/>
  <c r="E651" i="2"/>
  <c r="M651" i="2"/>
  <c r="P651" i="2"/>
  <c r="Q651" i="2" s="1"/>
  <c r="E652" i="2"/>
  <c r="M652" i="2"/>
  <c r="P652" i="2"/>
  <c r="Q652" i="2" s="1"/>
  <c r="E653" i="2"/>
  <c r="M653" i="2"/>
  <c r="P653" i="2"/>
  <c r="Q653" i="2" s="1"/>
  <c r="E654" i="2"/>
  <c r="M654" i="2"/>
  <c r="P654" i="2"/>
  <c r="Q654" i="2" s="1"/>
  <c r="E655" i="2"/>
  <c r="M655" i="2"/>
  <c r="P655" i="2"/>
  <c r="Q655" i="2" s="1"/>
  <c r="E656" i="2"/>
  <c r="M656" i="2"/>
  <c r="P656" i="2"/>
  <c r="Q656" i="2" s="1"/>
  <c r="E657" i="2"/>
  <c r="M657" i="2"/>
  <c r="P657" i="2"/>
  <c r="Q657" i="2" s="1"/>
  <c r="E658" i="2"/>
  <c r="M658" i="2"/>
  <c r="P658" i="2"/>
  <c r="Q658" i="2" s="1"/>
  <c r="E659" i="2"/>
  <c r="M659" i="2"/>
  <c r="P659" i="2"/>
  <c r="Q659" i="2" s="1"/>
  <c r="E660" i="2"/>
  <c r="M660" i="2"/>
  <c r="P660" i="2"/>
  <c r="Q660" i="2"/>
  <c r="E661" i="2"/>
  <c r="M661" i="2"/>
  <c r="P661" i="2"/>
  <c r="Q661" i="2" s="1"/>
  <c r="E662" i="2"/>
  <c r="M662" i="2"/>
  <c r="P662" i="2"/>
  <c r="Q662" i="2"/>
  <c r="E663" i="2"/>
  <c r="M663" i="2"/>
  <c r="P663" i="2"/>
  <c r="Q663" i="2" s="1"/>
  <c r="E664" i="2"/>
  <c r="M664" i="2"/>
  <c r="P664" i="2"/>
  <c r="Q664" i="2" s="1"/>
  <c r="E665" i="2"/>
  <c r="M665" i="2"/>
  <c r="P665" i="2"/>
  <c r="Q665" i="2" s="1"/>
  <c r="E666" i="2"/>
  <c r="M666" i="2"/>
  <c r="P666" i="2"/>
  <c r="Q666" i="2"/>
  <c r="E667" i="2"/>
  <c r="M667" i="2"/>
  <c r="P667" i="2"/>
  <c r="Q667" i="2" s="1"/>
  <c r="E668" i="2"/>
  <c r="M668" i="2"/>
  <c r="P668" i="2"/>
  <c r="Q668" i="2" s="1"/>
  <c r="E669" i="2"/>
  <c r="M669" i="2"/>
  <c r="P669" i="2"/>
  <c r="Q669" i="2" s="1"/>
  <c r="E670" i="2"/>
  <c r="M670" i="2"/>
  <c r="P670" i="2"/>
  <c r="Q670" i="2" s="1"/>
  <c r="E671" i="2"/>
  <c r="M671" i="2"/>
  <c r="P671" i="2"/>
  <c r="Q671" i="2" s="1"/>
  <c r="E672" i="2"/>
  <c r="M672" i="2"/>
  <c r="P672" i="2"/>
  <c r="Q672" i="2" s="1"/>
  <c r="E673" i="2"/>
  <c r="M673" i="2"/>
  <c r="P673" i="2"/>
  <c r="Q673" i="2" s="1"/>
  <c r="E674" i="2"/>
  <c r="M674" i="2"/>
  <c r="P674" i="2"/>
  <c r="Q674" i="2" s="1"/>
  <c r="E675" i="2"/>
  <c r="M675" i="2"/>
  <c r="P675" i="2"/>
  <c r="Q675" i="2" s="1"/>
  <c r="E676" i="2"/>
  <c r="M676" i="2"/>
  <c r="P676" i="2"/>
  <c r="Q676" i="2" s="1"/>
  <c r="E677" i="2"/>
  <c r="M677" i="2"/>
  <c r="P677" i="2"/>
  <c r="Q677" i="2"/>
  <c r="E678" i="2"/>
  <c r="M678" i="2"/>
  <c r="P678" i="2"/>
  <c r="Q678" i="2" s="1"/>
  <c r="E679" i="2"/>
  <c r="M679" i="2"/>
  <c r="P679" i="2"/>
  <c r="Q679" i="2" s="1"/>
  <c r="E680" i="2"/>
  <c r="M680" i="2"/>
  <c r="P680" i="2"/>
  <c r="Q680" i="2" s="1"/>
  <c r="E681" i="2"/>
  <c r="M681" i="2"/>
  <c r="P681" i="2"/>
  <c r="Q681" i="2" s="1"/>
  <c r="E682" i="2"/>
  <c r="M682" i="2"/>
  <c r="P682" i="2"/>
  <c r="Q682" i="2" s="1"/>
  <c r="E683" i="2"/>
  <c r="M683" i="2"/>
  <c r="P683" i="2"/>
  <c r="Q683" i="2"/>
  <c r="E684" i="2"/>
  <c r="M684" i="2"/>
  <c r="P684" i="2"/>
  <c r="Q684" i="2" s="1"/>
  <c r="E685" i="2"/>
  <c r="M685" i="2"/>
  <c r="P685" i="2"/>
  <c r="Q685" i="2" s="1"/>
  <c r="E686" i="2"/>
  <c r="M686" i="2"/>
  <c r="P686" i="2"/>
  <c r="Q686" i="2" s="1"/>
  <c r="E687" i="2"/>
  <c r="M687" i="2"/>
  <c r="P687" i="2"/>
  <c r="Q687" i="2" s="1"/>
  <c r="E688" i="2"/>
  <c r="M688" i="2"/>
  <c r="P688" i="2"/>
  <c r="Q688" i="2" s="1"/>
  <c r="E689" i="2"/>
  <c r="M689" i="2"/>
  <c r="P689" i="2"/>
  <c r="Q689" i="2" s="1"/>
  <c r="E690" i="2"/>
  <c r="M690" i="2"/>
  <c r="P690" i="2"/>
  <c r="Q690" i="2"/>
  <c r="E691" i="2"/>
  <c r="M691" i="2"/>
  <c r="P691" i="2"/>
  <c r="Q691" i="2" s="1"/>
  <c r="E692" i="2"/>
  <c r="M692" i="2"/>
  <c r="P692" i="2"/>
  <c r="Q692" i="2" s="1"/>
  <c r="E693" i="2"/>
  <c r="M693" i="2"/>
  <c r="P693" i="2"/>
  <c r="Q693" i="2" s="1"/>
  <c r="E694" i="2"/>
  <c r="M694" i="2"/>
  <c r="P694" i="2"/>
  <c r="Q694" i="2" s="1"/>
  <c r="E695" i="2"/>
  <c r="M695" i="2"/>
  <c r="P695" i="2"/>
  <c r="Q695" i="2" s="1"/>
  <c r="E696" i="2"/>
  <c r="M696" i="2"/>
  <c r="P696" i="2"/>
  <c r="Q696" i="2" s="1"/>
  <c r="E697" i="2"/>
  <c r="M697" i="2"/>
  <c r="P697" i="2"/>
  <c r="Q697" i="2" s="1"/>
  <c r="E698" i="2"/>
  <c r="M698" i="2"/>
  <c r="P698" i="2"/>
  <c r="Q698" i="2"/>
  <c r="E699" i="2"/>
  <c r="M699" i="2"/>
  <c r="P699" i="2"/>
  <c r="Q699" i="2" s="1"/>
  <c r="E700" i="2"/>
  <c r="M700" i="2"/>
  <c r="P700" i="2"/>
  <c r="Q700" i="2" s="1"/>
  <c r="E701" i="2"/>
  <c r="M701" i="2"/>
  <c r="P701" i="2"/>
  <c r="Q701" i="2" s="1"/>
  <c r="E702" i="2"/>
  <c r="M702" i="2"/>
  <c r="P702" i="2"/>
  <c r="Q702" i="2" s="1"/>
  <c r="E703" i="2"/>
  <c r="M703" i="2"/>
  <c r="P703" i="2"/>
  <c r="Q703" i="2" s="1"/>
  <c r="E704" i="2"/>
  <c r="M704" i="2"/>
  <c r="P704" i="2"/>
  <c r="Q704" i="2" s="1"/>
  <c r="E705" i="2"/>
  <c r="M705" i="2"/>
  <c r="P705" i="2"/>
  <c r="Q705" i="2"/>
  <c r="E706" i="2"/>
  <c r="M706" i="2"/>
  <c r="P706" i="2"/>
  <c r="Q706" i="2" s="1"/>
  <c r="E707" i="2"/>
  <c r="M707" i="2"/>
  <c r="P707" i="2"/>
  <c r="Q707" i="2" s="1"/>
  <c r="E708" i="2"/>
  <c r="M708" i="2"/>
  <c r="P708" i="2"/>
  <c r="Q708" i="2" s="1"/>
  <c r="E709" i="2"/>
  <c r="M709" i="2"/>
  <c r="P709" i="2"/>
  <c r="Q709" i="2" s="1"/>
  <c r="E710" i="2"/>
  <c r="M710" i="2"/>
  <c r="P710" i="2"/>
  <c r="Q710" i="2" s="1"/>
  <c r="E711" i="2"/>
  <c r="M711" i="2"/>
  <c r="P711" i="2"/>
  <c r="Q711" i="2" s="1"/>
  <c r="E712" i="2"/>
  <c r="M712" i="2"/>
  <c r="P712" i="2"/>
  <c r="Q712" i="2" s="1"/>
  <c r="E713" i="2"/>
  <c r="M713" i="2"/>
  <c r="P713" i="2"/>
  <c r="Q713" i="2"/>
  <c r="E714" i="2"/>
  <c r="M714" i="2"/>
  <c r="P714" i="2"/>
  <c r="Q714" i="2"/>
  <c r="E715" i="2"/>
  <c r="M715" i="2"/>
  <c r="P715" i="2"/>
  <c r="Q715" i="2" s="1"/>
  <c r="E716" i="2"/>
  <c r="M716" i="2"/>
  <c r="P716" i="2"/>
  <c r="Q716" i="2" s="1"/>
  <c r="E717" i="2"/>
  <c r="M717" i="2"/>
  <c r="P717" i="2"/>
  <c r="Q717" i="2" s="1"/>
  <c r="E718" i="2"/>
  <c r="M718" i="2"/>
  <c r="P718" i="2"/>
  <c r="Q718" i="2" s="1"/>
  <c r="E719" i="2"/>
  <c r="M719" i="2"/>
  <c r="P719" i="2"/>
  <c r="Q719" i="2" s="1"/>
  <c r="E720" i="2"/>
  <c r="M720" i="2"/>
  <c r="P720" i="2"/>
  <c r="Q720" i="2" s="1"/>
  <c r="E721" i="2"/>
  <c r="M721" i="2"/>
  <c r="P721" i="2"/>
  <c r="Q721" i="2" s="1"/>
  <c r="E722" i="2"/>
  <c r="M722" i="2"/>
  <c r="P722" i="2"/>
  <c r="Q722" i="2" s="1"/>
  <c r="E723" i="2"/>
  <c r="M723" i="2"/>
  <c r="P723" i="2"/>
  <c r="Q723" i="2"/>
  <c r="E724" i="2"/>
  <c r="M724" i="2"/>
  <c r="P724" i="2"/>
  <c r="Q724" i="2" s="1"/>
  <c r="E725" i="2"/>
  <c r="M725" i="2"/>
  <c r="P725" i="2"/>
  <c r="Q725" i="2" s="1"/>
  <c r="E726" i="2"/>
  <c r="M726" i="2"/>
  <c r="P726" i="2"/>
  <c r="Q726" i="2" s="1"/>
  <c r="E727" i="2"/>
  <c r="M727" i="2"/>
  <c r="P727" i="2"/>
  <c r="Q727" i="2" s="1"/>
  <c r="E728" i="2"/>
  <c r="M728" i="2"/>
  <c r="P728" i="2"/>
  <c r="Q728" i="2" s="1"/>
  <c r="E729" i="2"/>
  <c r="M729" i="2"/>
  <c r="P729" i="2"/>
  <c r="Q729" i="2" s="1"/>
  <c r="E730" i="2"/>
  <c r="M730" i="2"/>
  <c r="P730" i="2"/>
  <c r="Q730" i="2" s="1"/>
  <c r="E731" i="2"/>
  <c r="M731" i="2"/>
  <c r="P731" i="2"/>
  <c r="Q731" i="2" s="1"/>
  <c r="E732" i="2"/>
  <c r="M732" i="2"/>
  <c r="P732" i="2"/>
  <c r="Q732" i="2"/>
  <c r="E733" i="2"/>
  <c r="M733" i="2"/>
  <c r="P733" i="2"/>
  <c r="Q733" i="2" s="1"/>
  <c r="E734" i="2"/>
  <c r="M734" i="2"/>
  <c r="P734" i="2"/>
  <c r="Q734" i="2" s="1"/>
  <c r="E735" i="2"/>
  <c r="M735" i="2"/>
  <c r="P735" i="2"/>
  <c r="Q735" i="2" s="1"/>
  <c r="E736" i="2"/>
  <c r="M736" i="2"/>
  <c r="P736" i="2"/>
  <c r="Q736" i="2" s="1"/>
  <c r="E737" i="2"/>
  <c r="M737" i="2"/>
  <c r="P737" i="2"/>
  <c r="Q737" i="2" s="1"/>
  <c r="E738" i="2"/>
  <c r="M738" i="2"/>
  <c r="P738" i="2"/>
  <c r="Q738" i="2" s="1"/>
  <c r="E739" i="2"/>
  <c r="M739" i="2"/>
  <c r="P739" i="2"/>
  <c r="Q739" i="2" s="1"/>
  <c r="E740" i="2"/>
  <c r="M740" i="2"/>
  <c r="P740" i="2"/>
  <c r="Q740" i="2" s="1"/>
  <c r="E741" i="2"/>
  <c r="M741" i="2"/>
  <c r="P741" i="2"/>
  <c r="Q741" i="2" s="1"/>
  <c r="E742" i="2"/>
  <c r="M742" i="2"/>
  <c r="P742" i="2"/>
  <c r="Q742" i="2" s="1"/>
  <c r="E743" i="2"/>
  <c r="M743" i="2"/>
  <c r="P743" i="2"/>
  <c r="Q743" i="2" s="1"/>
  <c r="E744" i="2"/>
  <c r="M744" i="2"/>
  <c r="P744" i="2"/>
  <c r="Q744" i="2" s="1"/>
  <c r="E745" i="2"/>
  <c r="M745" i="2"/>
  <c r="P745" i="2"/>
  <c r="Q745" i="2" s="1"/>
  <c r="E746" i="2"/>
  <c r="M746" i="2"/>
  <c r="P746" i="2"/>
  <c r="Q746" i="2" s="1"/>
  <c r="E747" i="2"/>
  <c r="M747" i="2"/>
  <c r="P747" i="2"/>
  <c r="Q747" i="2"/>
  <c r="E748" i="2"/>
  <c r="M748" i="2"/>
  <c r="P748" i="2"/>
  <c r="Q748" i="2" s="1"/>
  <c r="E749" i="2"/>
  <c r="M749" i="2"/>
  <c r="P749" i="2"/>
  <c r="Q749" i="2" s="1"/>
  <c r="E750" i="2"/>
  <c r="M750" i="2"/>
  <c r="P750" i="2"/>
  <c r="Q750" i="2"/>
  <c r="E751" i="2"/>
  <c r="M751" i="2"/>
  <c r="P751" i="2"/>
  <c r="Q751" i="2" s="1"/>
  <c r="E752" i="2"/>
  <c r="M752" i="2"/>
  <c r="P752" i="2"/>
  <c r="Q752" i="2" s="1"/>
  <c r="E753" i="2"/>
  <c r="M753" i="2"/>
  <c r="P753" i="2"/>
  <c r="Q753" i="2" s="1"/>
  <c r="E754" i="2"/>
  <c r="M754" i="2"/>
  <c r="P754" i="2"/>
  <c r="Q754" i="2" s="1"/>
  <c r="E755" i="2"/>
  <c r="M755" i="2"/>
  <c r="P755" i="2"/>
  <c r="Q755" i="2"/>
  <c r="E756" i="2"/>
  <c r="M756" i="2"/>
  <c r="P756" i="2"/>
  <c r="Q756" i="2" s="1"/>
  <c r="E757" i="2"/>
  <c r="M757" i="2"/>
  <c r="P757" i="2"/>
  <c r="Q757" i="2" s="1"/>
  <c r="E758" i="2"/>
  <c r="M758" i="2"/>
  <c r="P758" i="2"/>
  <c r="Q758" i="2" s="1"/>
  <c r="E759" i="2"/>
  <c r="M759" i="2"/>
  <c r="P759" i="2"/>
  <c r="Q759" i="2" s="1"/>
  <c r="E760" i="2"/>
  <c r="M760" i="2"/>
  <c r="P760" i="2"/>
  <c r="Q760" i="2" s="1"/>
  <c r="E761" i="2"/>
  <c r="M761" i="2"/>
  <c r="P761" i="2"/>
  <c r="Q761" i="2"/>
  <c r="E762" i="2"/>
  <c r="M762" i="2"/>
  <c r="P762" i="2"/>
  <c r="Q762" i="2"/>
  <c r="E763" i="2"/>
  <c r="M763" i="2"/>
  <c r="P763" i="2"/>
  <c r="Q763" i="2" s="1"/>
  <c r="E764" i="2"/>
  <c r="M764" i="2"/>
  <c r="P764" i="2"/>
  <c r="Q764" i="2" s="1"/>
  <c r="E765" i="2"/>
  <c r="M765" i="2"/>
  <c r="P765" i="2"/>
  <c r="Q765" i="2" s="1"/>
  <c r="E766" i="2"/>
  <c r="M766" i="2"/>
  <c r="P766" i="2"/>
  <c r="Q766" i="2" s="1"/>
  <c r="E767" i="2"/>
  <c r="M767" i="2"/>
  <c r="P767" i="2"/>
  <c r="Q767" i="2" s="1"/>
  <c r="E768" i="2"/>
  <c r="M768" i="2"/>
  <c r="P768" i="2"/>
  <c r="Q768" i="2" s="1"/>
  <c r="E769" i="2"/>
  <c r="M769" i="2"/>
  <c r="P769" i="2"/>
  <c r="Q769" i="2" s="1"/>
  <c r="E770" i="2"/>
  <c r="M770" i="2"/>
  <c r="P770" i="2"/>
  <c r="Q770" i="2" s="1"/>
  <c r="E771" i="2"/>
  <c r="M771" i="2"/>
  <c r="P771" i="2"/>
  <c r="Q771" i="2" s="1"/>
  <c r="E772" i="2"/>
  <c r="M772" i="2"/>
  <c r="P772" i="2"/>
  <c r="Q772" i="2" s="1"/>
  <c r="E773" i="2"/>
  <c r="M773" i="2"/>
  <c r="P773" i="2"/>
  <c r="Q773" i="2" s="1"/>
  <c r="E774" i="2"/>
  <c r="M774" i="2"/>
  <c r="P774" i="2"/>
  <c r="Q774" i="2"/>
  <c r="E775" i="2"/>
  <c r="M775" i="2"/>
  <c r="P775" i="2"/>
  <c r="Q775" i="2" s="1"/>
  <c r="E776" i="2"/>
  <c r="M776" i="2"/>
  <c r="P776" i="2"/>
  <c r="Q776" i="2" s="1"/>
  <c r="E777" i="2"/>
  <c r="M777" i="2"/>
  <c r="P777" i="2"/>
  <c r="Q777" i="2" s="1"/>
  <c r="E778" i="2"/>
  <c r="M778" i="2"/>
  <c r="P778" i="2"/>
  <c r="Q778" i="2" s="1"/>
  <c r="E779" i="2"/>
  <c r="M779" i="2"/>
  <c r="P779" i="2"/>
  <c r="Q779" i="2" s="1"/>
  <c r="E780" i="2"/>
  <c r="M780" i="2"/>
  <c r="P780" i="2"/>
  <c r="Q780" i="2" s="1"/>
  <c r="E781" i="2"/>
  <c r="M781" i="2"/>
  <c r="P781" i="2"/>
  <c r="Q781" i="2" s="1"/>
  <c r="E782" i="2"/>
  <c r="M782" i="2"/>
  <c r="P782" i="2"/>
  <c r="Q782" i="2" s="1"/>
  <c r="E783" i="2"/>
  <c r="M783" i="2"/>
  <c r="P783" i="2"/>
  <c r="Q783" i="2"/>
  <c r="E784" i="2"/>
  <c r="M784" i="2"/>
  <c r="P784" i="2"/>
  <c r="Q784" i="2" s="1"/>
  <c r="E785" i="2"/>
  <c r="M785" i="2"/>
  <c r="P785" i="2"/>
  <c r="Q785" i="2"/>
  <c r="E786" i="2"/>
  <c r="M786" i="2"/>
  <c r="P786" i="2"/>
  <c r="Q786" i="2" s="1"/>
  <c r="E787" i="2"/>
  <c r="M787" i="2"/>
  <c r="P787" i="2"/>
  <c r="Q787" i="2" s="1"/>
  <c r="E788" i="2"/>
  <c r="M788" i="2"/>
  <c r="P788" i="2"/>
  <c r="Q788" i="2" s="1"/>
  <c r="E789" i="2"/>
  <c r="M789" i="2"/>
  <c r="P789" i="2"/>
  <c r="Q789" i="2" s="1"/>
  <c r="E790" i="2"/>
  <c r="M790" i="2"/>
  <c r="P790" i="2"/>
  <c r="Q790" i="2" s="1"/>
  <c r="E791" i="2"/>
  <c r="M791" i="2"/>
  <c r="P791" i="2"/>
  <c r="Q791" i="2"/>
  <c r="E792" i="2"/>
  <c r="M792" i="2"/>
  <c r="P792" i="2"/>
  <c r="Q792" i="2" s="1"/>
  <c r="E793" i="2"/>
  <c r="M793" i="2"/>
  <c r="P793" i="2"/>
  <c r="Q793" i="2" s="1"/>
  <c r="E794" i="2"/>
  <c r="M794" i="2"/>
  <c r="P794" i="2"/>
  <c r="Q794" i="2" s="1"/>
  <c r="E795" i="2"/>
  <c r="M795" i="2"/>
  <c r="P795" i="2"/>
  <c r="Q795" i="2" s="1"/>
  <c r="E796" i="2"/>
  <c r="M796" i="2"/>
  <c r="P796" i="2"/>
  <c r="Q796" i="2" s="1"/>
  <c r="E797" i="2"/>
  <c r="M797" i="2"/>
  <c r="P797" i="2"/>
  <c r="Q797" i="2" s="1"/>
  <c r="E798" i="2"/>
  <c r="M798" i="2"/>
  <c r="P798" i="2"/>
  <c r="Q798" i="2"/>
  <c r="E799" i="2"/>
  <c r="M799" i="2"/>
  <c r="P799" i="2"/>
  <c r="Q799" i="2" s="1"/>
  <c r="E800" i="2"/>
  <c r="M800" i="2"/>
  <c r="P800" i="2"/>
  <c r="Q800" i="2"/>
  <c r="E801" i="2"/>
  <c r="M801" i="2"/>
  <c r="P801" i="2"/>
  <c r="Q801" i="2" s="1"/>
  <c r="E802" i="2"/>
  <c r="M802" i="2"/>
  <c r="P802" i="2"/>
  <c r="Q802" i="2" s="1"/>
  <c r="E803" i="2"/>
  <c r="M803" i="2"/>
  <c r="P803" i="2"/>
  <c r="Q803" i="2" s="1"/>
  <c r="E804" i="2"/>
  <c r="M804" i="2"/>
  <c r="P804" i="2"/>
  <c r="Q804" i="2" s="1"/>
  <c r="E805" i="2"/>
  <c r="M805" i="2"/>
  <c r="P805" i="2"/>
  <c r="Q805" i="2" s="1"/>
  <c r="E806" i="2"/>
  <c r="M806" i="2"/>
  <c r="P806" i="2"/>
  <c r="Q806" i="2"/>
  <c r="E807" i="2"/>
  <c r="M807" i="2"/>
  <c r="P807" i="2"/>
  <c r="Q807" i="2" s="1"/>
  <c r="E808" i="2"/>
  <c r="M808" i="2"/>
  <c r="P808" i="2"/>
  <c r="Q808" i="2" s="1"/>
  <c r="E809" i="2"/>
  <c r="M809" i="2"/>
  <c r="P809" i="2"/>
  <c r="Q809" i="2"/>
  <c r="E810" i="2"/>
  <c r="M810" i="2"/>
  <c r="P810" i="2"/>
  <c r="Q810" i="2" s="1"/>
  <c r="E811" i="2"/>
  <c r="M811" i="2"/>
  <c r="P811" i="2"/>
  <c r="Q811" i="2" s="1"/>
  <c r="E812" i="2"/>
  <c r="M812" i="2"/>
  <c r="P812" i="2"/>
  <c r="Q812" i="2" s="1"/>
  <c r="E813" i="2"/>
  <c r="M813" i="2"/>
  <c r="P813" i="2"/>
  <c r="Q813" i="2" s="1"/>
  <c r="E814" i="2"/>
  <c r="M814" i="2"/>
  <c r="P814" i="2"/>
  <c r="Q814" i="2" s="1"/>
  <c r="E815" i="2"/>
  <c r="M815" i="2"/>
  <c r="P815" i="2"/>
  <c r="Q815" i="2" s="1"/>
  <c r="E816" i="2"/>
  <c r="M816" i="2"/>
  <c r="P816" i="2"/>
  <c r="Q816" i="2" s="1"/>
  <c r="E817" i="2"/>
  <c r="M817" i="2"/>
  <c r="P817" i="2"/>
  <c r="Q817" i="2" s="1"/>
  <c r="E818" i="2"/>
  <c r="M818" i="2"/>
  <c r="P818" i="2"/>
  <c r="Q818" i="2" s="1"/>
  <c r="E819" i="2"/>
  <c r="M819" i="2"/>
  <c r="P819" i="2"/>
  <c r="Q819" i="2" s="1"/>
  <c r="E820" i="2"/>
  <c r="M820" i="2"/>
  <c r="P820" i="2"/>
  <c r="Q820" i="2" s="1"/>
  <c r="E821" i="2"/>
  <c r="M821" i="2"/>
  <c r="P821" i="2"/>
  <c r="Q821" i="2"/>
  <c r="E822" i="2"/>
  <c r="M822" i="2"/>
  <c r="P822" i="2"/>
  <c r="Q822" i="2"/>
  <c r="E823" i="2"/>
  <c r="M823" i="2"/>
  <c r="P823" i="2"/>
  <c r="Q823" i="2" s="1"/>
  <c r="E824" i="2"/>
  <c r="M824" i="2"/>
  <c r="P824" i="2"/>
  <c r="Q824" i="2" s="1"/>
  <c r="E825" i="2"/>
  <c r="M825" i="2"/>
  <c r="P825" i="2"/>
  <c r="Q825" i="2" s="1"/>
  <c r="E826" i="2"/>
  <c r="M826" i="2"/>
  <c r="P826" i="2"/>
  <c r="Q826" i="2" s="1"/>
  <c r="E827" i="2"/>
  <c r="M827" i="2"/>
  <c r="P827" i="2"/>
  <c r="Q827" i="2" s="1"/>
  <c r="E828" i="2"/>
  <c r="M828" i="2"/>
  <c r="P828" i="2"/>
  <c r="Q828" i="2" s="1"/>
  <c r="E829" i="2"/>
  <c r="M829" i="2"/>
  <c r="P829" i="2"/>
  <c r="Q829" i="2" s="1"/>
  <c r="E830" i="2"/>
  <c r="M830" i="2"/>
  <c r="P830" i="2"/>
  <c r="Q830" i="2" s="1"/>
  <c r="E831" i="2"/>
  <c r="M831" i="2"/>
  <c r="P831" i="2"/>
  <c r="Q831" i="2"/>
  <c r="E832" i="2"/>
  <c r="M832" i="2"/>
  <c r="P832" i="2"/>
  <c r="Q832" i="2" s="1"/>
  <c r="E833" i="2"/>
  <c r="M833" i="2"/>
  <c r="P833" i="2"/>
  <c r="Q833" i="2" s="1"/>
  <c r="E834" i="2"/>
  <c r="M834" i="2"/>
  <c r="P834" i="2"/>
  <c r="Q834" i="2" s="1"/>
  <c r="E835" i="2"/>
  <c r="M835" i="2"/>
  <c r="P835" i="2"/>
  <c r="Q835" i="2" s="1"/>
  <c r="E836" i="2"/>
  <c r="M836" i="2"/>
  <c r="P836" i="2"/>
  <c r="Q836" i="2" s="1"/>
  <c r="E837" i="2"/>
  <c r="M837" i="2"/>
  <c r="P837" i="2"/>
  <c r="Q837" i="2" s="1"/>
  <c r="E838" i="2"/>
  <c r="M838" i="2"/>
  <c r="P838" i="2"/>
  <c r="Q838" i="2" s="1"/>
  <c r="E839" i="2"/>
  <c r="M839" i="2"/>
  <c r="P839" i="2"/>
  <c r="Q839" i="2" s="1"/>
  <c r="E840" i="2"/>
  <c r="M840" i="2"/>
  <c r="P840" i="2"/>
  <c r="Q840" i="2" s="1"/>
  <c r="E841" i="2"/>
  <c r="M841" i="2"/>
  <c r="P841" i="2"/>
  <c r="Q841" i="2" s="1"/>
  <c r="E842" i="2"/>
  <c r="M842" i="2"/>
  <c r="P842" i="2"/>
  <c r="Q842" i="2" s="1"/>
  <c r="E843" i="2"/>
  <c r="M843" i="2"/>
  <c r="P843" i="2"/>
  <c r="Q843" i="2" s="1"/>
  <c r="E844" i="2"/>
  <c r="M844" i="2"/>
  <c r="P844" i="2"/>
  <c r="Q844" i="2" s="1"/>
  <c r="E845" i="2"/>
  <c r="M845" i="2"/>
  <c r="P845" i="2"/>
  <c r="Q845" i="2" s="1"/>
  <c r="E846" i="2"/>
  <c r="M846" i="2"/>
  <c r="P846" i="2"/>
  <c r="Q846" i="2" s="1"/>
  <c r="E847" i="2"/>
  <c r="M847" i="2"/>
  <c r="P847" i="2"/>
  <c r="Q847" i="2" s="1"/>
  <c r="E848" i="2"/>
  <c r="M848" i="2"/>
  <c r="P848" i="2"/>
  <c r="Q848" i="2" s="1"/>
  <c r="E849" i="2"/>
  <c r="M849" i="2"/>
  <c r="P849" i="2"/>
  <c r="Q849" i="2" s="1"/>
  <c r="E850" i="2"/>
  <c r="M850" i="2"/>
  <c r="P850" i="2"/>
  <c r="Q850" i="2" s="1"/>
  <c r="E851" i="2"/>
  <c r="M851" i="2"/>
  <c r="P851" i="2"/>
  <c r="Q851" i="2" s="1"/>
  <c r="E852" i="2"/>
  <c r="M852" i="2"/>
  <c r="P852" i="2"/>
  <c r="Q852" i="2" s="1"/>
  <c r="E853" i="2"/>
  <c r="M853" i="2"/>
  <c r="P853" i="2"/>
  <c r="Q853" i="2" s="1"/>
  <c r="E854" i="2"/>
  <c r="M854" i="2"/>
  <c r="P854" i="2"/>
  <c r="Q854" i="2"/>
  <c r="E855" i="2"/>
  <c r="M855" i="2"/>
  <c r="P855" i="2"/>
  <c r="Q855" i="2" s="1"/>
  <c r="E856" i="2"/>
  <c r="M856" i="2"/>
  <c r="P856" i="2"/>
  <c r="Q856" i="2" s="1"/>
  <c r="E857" i="2"/>
  <c r="M857" i="2"/>
  <c r="P857" i="2"/>
  <c r="Q857" i="2" s="1"/>
  <c r="E858" i="2"/>
  <c r="M858" i="2"/>
  <c r="P858" i="2"/>
  <c r="Q858" i="2" s="1"/>
  <c r="E859" i="2"/>
  <c r="M859" i="2"/>
  <c r="P859" i="2"/>
  <c r="Q859" i="2" s="1"/>
  <c r="E860" i="2"/>
  <c r="M860" i="2"/>
  <c r="P860" i="2"/>
  <c r="Q860" i="2" s="1"/>
  <c r="E861" i="2"/>
  <c r="M861" i="2"/>
  <c r="P861" i="2"/>
  <c r="Q861" i="2" s="1"/>
  <c r="E862" i="2"/>
  <c r="M862" i="2"/>
  <c r="P862" i="2"/>
  <c r="Q862" i="2" s="1"/>
  <c r="E863" i="2"/>
  <c r="M863" i="2"/>
  <c r="P863" i="2"/>
  <c r="Q863" i="2"/>
  <c r="E864" i="2"/>
  <c r="M864" i="2"/>
  <c r="P864" i="2"/>
  <c r="Q864" i="2" s="1"/>
  <c r="E865" i="2"/>
  <c r="M865" i="2"/>
  <c r="P865" i="2"/>
  <c r="Q865" i="2" s="1"/>
  <c r="E866" i="2"/>
  <c r="M866" i="2"/>
  <c r="P866" i="2"/>
  <c r="Q866" i="2" s="1"/>
  <c r="E867" i="2"/>
  <c r="M867" i="2"/>
  <c r="P867" i="2"/>
  <c r="Q867" i="2" s="1"/>
  <c r="E868" i="2"/>
  <c r="M868" i="2"/>
  <c r="P868" i="2"/>
  <c r="Q868" i="2" s="1"/>
  <c r="E869" i="2"/>
  <c r="M869" i="2"/>
  <c r="P869" i="2"/>
  <c r="Q869" i="2"/>
  <c r="E870" i="2"/>
  <c r="M870" i="2"/>
  <c r="P870" i="2"/>
  <c r="Q870" i="2"/>
  <c r="E871" i="2"/>
  <c r="M871" i="2"/>
  <c r="P871" i="2"/>
  <c r="Q871" i="2" s="1"/>
  <c r="E872" i="2"/>
  <c r="M872" i="2"/>
  <c r="P872" i="2"/>
  <c r="Q872" i="2" s="1"/>
  <c r="E873" i="2"/>
  <c r="M873" i="2"/>
  <c r="P873" i="2"/>
  <c r="Q873" i="2" s="1"/>
  <c r="E874" i="2"/>
  <c r="M874" i="2"/>
  <c r="P874" i="2"/>
  <c r="Q874" i="2" s="1"/>
  <c r="E875" i="2"/>
  <c r="M875" i="2"/>
  <c r="P875" i="2"/>
  <c r="Q875" i="2" s="1"/>
  <c r="E876" i="2"/>
  <c r="M876" i="2"/>
  <c r="P876" i="2"/>
  <c r="Q876" i="2"/>
  <c r="E877" i="2"/>
  <c r="M877" i="2"/>
  <c r="P877" i="2"/>
  <c r="Q877" i="2" s="1"/>
  <c r="E878" i="2"/>
  <c r="M878" i="2"/>
  <c r="P878" i="2"/>
  <c r="Q878" i="2" s="1"/>
  <c r="E879" i="2"/>
  <c r="M879" i="2"/>
  <c r="P879" i="2"/>
  <c r="Q879" i="2" s="1"/>
  <c r="E880" i="2"/>
  <c r="M880" i="2"/>
  <c r="P880" i="2"/>
  <c r="Q880" i="2" s="1"/>
  <c r="E881" i="2"/>
  <c r="M881" i="2"/>
  <c r="P881" i="2"/>
  <c r="Q881" i="2" s="1"/>
  <c r="E882" i="2"/>
  <c r="M882" i="2"/>
  <c r="P882" i="2"/>
  <c r="Q882" i="2" s="1"/>
  <c r="E883" i="2"/>
  <c r="M883" i="2"/>
  <c r="P883" i="2"/>
  <c r="Q883" i="2" s="1"/>
  <c r="E884" i="2"/>
  <c r="M884" i="2"/>
  <c r="P884" i="2"/>
  <c r="Q884" i="2" s="1"/>
  <c r="E885" i="2"/>
  <c r="M885" i="2"/>
  <c r="P885" i="2"/>
  <c r="Q885" i="2"/>
  <c r="E886" i="2"/>
  <c r="M886" i="2"/>
  <c r="P886" i="2"/>
  <c r="Q886" i="2" s="1"/>
  <c r="E887" i="2"/>
  <c r="M887" i="2"/>
  <c r="P887" i="2"/>
  <c r="Q887" i="2" s="1"/>
  <c r="E888" i="2"/>
  <c r="M888" i="2"/>
  <c r="P888" i="2"/>
  <c r="Q888" i="2" s="1"/>
  <c r="E889" i="2"/>
  <c r="M889" i="2"/>
  <c r="P889" i="2"/>
  <c r="Q889" i="2" s="1"/>
  <c r="E890" i="2"/>
  <c r="M890" i="2"/>
  <c r="P890" i="2"/>
  <c r="Q890" i="2"/>
  <c r="E891" i="2"/>
  <c r="M891" i="2"/>
  <c r="P891" i="2"/>
  <c r="Q891" i="2" s="1"/>
  <c r="E892" i="2"/>
  <c r="M892" i="2"/>
  <c r="P892" i="2"/>
  <c r="Q892" i="2" s="1"/>
  <c r="E893" i="2"/>
  <c r="M893" i="2"/>
  <c r="P893" i="2"/>
  <c r="Q893" i="2" s="1"/>
  <c r="E894" i="2"/>
  <c r="M894" i="2"/>
  <c r="P894" i="2"/>
  <c r="Q894" i="2" s="1"/>
  <c r="E895" i="2"/>
  <c r="M895" i="2"/>
  <c r="P895" i="2"/>
  <c r="Q895" i="2" s="1"/>
  <c r="E896" i="2"/>
  <c r="M896" i="2"/>
  <c r="P896" i="2"/>
  <c r="Q896" i="2" s="1"/>
  <c r="E897" i="2"/>
  <c r="M897" i="2"/>
  <c r="P897" i="2"/>
  <c r="Q897" i="2" s="1"/>
  <c r="E898" i="2"/>
  <c r="M898" i="2"/>
  <c r="P898" i="2"/>
  <c r="Q898" i="2" s="1"/>
  <c r="E899" i="2"/>
  <c r="M899" i="2"/>
  <c r="P899" i="2"/>
  <c r="Q899" i="2" s="1"/>
  <c r="E900" i="2"/>
  <c r="M900" i="2"/>
  <c r="P900" i="2"/>
  <c r="Q900" i="2" s="1"/>
  <c r="E901" i="2"/>
  <c r="M901" i="2"/>
  <c r="P901" i="2"/>
  <c r="Q901" i="2" s="1"/>
  <c r="E902" i="2"/>
  <c r="M902" i="2"/>
  <c r="P902" i="2"/>
  <c r="Q902" i="2" s="1"/>
  <c r="E903" i="2"/>
  <c r="M903" i="2"/>
  <c r="P903" i="2"/>
  <c r="Q903" i="2"/>
  <c r="E904" i="2"/>
  <c r="M904" i="2"/>
  <c r="P904" i="2"/>
  <c r="Q904" i="2" s="1"/>
  <c r="E905" i="2"/>
  <c r="M905" i="2"/>
  <c r="P905" i="2"/>
  <c r="Q905" i="2"/>
  <c r="E906" i="2"/>
  <c r="M906" i="2"/>
  <c r="P906" i="2"/>
  <c r="Q906" i="2" s="1"/>
  <c r="E907" i="2"/>
  <c r="M907" i="2"/>
  <c r="P907" i="2"/>
  <c r="Q907" i="2" s="1"/>
  <c r="E908" i="2"/>
  <c r="M908" i="2"/>
  <c r="P908" i="2"/>
  <c r="Q908" i="2"/>
  <c r="E909" i="2"/>
  <c r="M909" i="2"/>
  <c r="P909" i="2"/>
  <c r="Q909" i="2" s="1"/>
  <c r="E910" i="2"/>
  <c r="M910" i="2"/>
  <c r="P910" i="2"/>
  <c r="Q910" i="2" s="1"/>
  <c r="E911" i="2"/>
  <c r="M911" i="2"/>
  <c r="P911" i="2"/>
  <c r="Q911" i="2" s="1"/>
  <c r="E912" i="2"/>
  <c r="M912" i="2"/>
  <c r="P912" i="2"/>
  <c r="Q912" i="2"/>
  <c r="E913" i="2"/>
  <c r="M913" i="2"/>
  <c r="P913" i="2"/>
  <c r="Q913" i="2" s="1"/>
  <c r="E914" i="2"/>
  <c r="M914" i="2"/>
  <c r="P914" i="2"/>
  <c r="Q914" i="2" s="1"/>
  <c r="E915" i="2"/>
  <c r="M915" i="2"/>
  <c r="P915" i="2"/>
  <c r="Q915" i="2" s="1"/>
  <c r="E916" i="2"/>
  <c r="M916" i="2"/>
  <c r="P916" i="2"/>
  <c r="Q916" i="2" s="1"/>
  <c r="E917" i="2"/>
  <c r="M917" i="2"/>
  <c r="P917" i="2"/>
  <c r="Q917" i="2" s="1"/>
  <c r="E918" i="2"/>
  <c r="M918" i="2"/>
  <c r="P918" i="2"/>
  <c r="Q918" i="2" s="1"/>
  <c r="E919" i="2"/>
  <c r="M919" i="2"/>
  <c r="P919" i="2"/>
  <c r="Q919" i="2" s="1"/>
  <c r="E920" i="2"/>
  <c r="M920" i="2"/>
  <c r="P920" i="2"/>
  <c r="Q920" i="2" s="1"/>
  <c r="E921" i="2"/>
  <c r="M921" i="2"/>
  <c r="P921" i="2"/>
  <c r="Q921" i="2" s="1"/>
  <c r="E922" i="2"/>
  <c r="M922" i="2"/>
  <c r="P922" i="2"/>
  <c r="Q922" i="2" s="1"/>
  <c r="E923" i="2"/>
  <c r="M923" i="2"/>
  <c r="P923" i="2"/>
  <c r="Q923" i="2" s="1"/>
  <c r="E924" i="2"/>
  <c r="M924" i="2"/>
  <c r="P924" i="2"/>
  <c r="Q924" i="2" s="1"/>
  <c r="E925" i="2"/>
  <c r="M925" i="2"/>
  <c r="P925" i="2"/>
  <c r="Q925" i="2" s="1"/>
  <c r="E926" i="2"/>
  <c r="M926" i="2"/>
  <c r="P926" i="2"/>
  <c r="Q926" i="2" s="1"/>
  <c r="E927" i="2"/>
  <c r="M927" i="2"/>
  <c r="P927" i="2"/>
  <c r="Q927" i="2"/>
  <c r="E928" i="2"/>
  <c r="M928" i="2"/>
  <c r="P928" i="2"/>
  <c r="Q928" i="2" s="1"/>
  <c r="E929" i="2"/>
  <c r="M929" i="2"/>
  <c r="P929" i="2"/>
  <c r="Q929" i="2" s="1"/>
  <c r="E930" i="2"/>
  <c r="M930" i="2"/>
  <c r="P930" i="2"/>
  <c r="Q930" i="2" s="1"/>
  <c r="E931" i="2"/>
  <c r="M931" i="2"/>
  <c r="P931" i="2"/>
  <c r="Q931" i="2" s="1"/>
  <c r="E932" i="2"/>
  <c r="M932" i="2"/>
  <c r="P932" i="2"/>
  <c r="Q932" i="2" s="1"/>
  <c r="E933" i="2"/>
  <c r="M933" i="2"/>
  <c r="P933" i="2"/>
  <c r="Q933" i="2" s="1"/>
  <c r="E934" i="2"/>
  <c r="M934" i="2"/>
  <c r="P934" i="2"/>
  <c r="Q934" i="2" s="1"/>
  <c r="E935" i="2"/>
  <c r="M935" i="2"/>
  <c r="P935" i="2"/>
  <c r="Q935" i="2" s="1"/>
  <c r="E936" i="2"/>
  <c r="M936" i="2"/>
  <c r="P936" i="2"/>
  <c r="Q936" i="2" s="1"/>
  <c r="E937" i="2"/>
  <c r="M937" i="2"/>
  <c r="P937" i="2"/>
  <c r="Q937" i="2" s="1"/>
  <c r="E938" i="2"/>
  <c r="M938" i="2"/>
  <c r="P938" i="2"/>
  <c r="Q938" i="2" s="1"/>
  <c r="E939" i="2"/>
  <c r="M939" i="2"/>
  <c r="P939" i="2"/>
  <c r="Q939" i="2"/>
  <c r="E940" i="2"/>
  <c r="M940" i="2"/>
  <c r="P940" i="2"/>
  <c r="Q940" i="2" s="1"/>
  <c r="E941" i="2"/>
  <c r="M941" i="2"/>
  <c r="P941" i="2"/>
  <c r="Q941" i="2" s="1"/>
  <c r="E942" i="2"/>
  <c r="M942" i="2"/>
  <c r="P942" i="2"/>
  <c r="Q942" i="2"/>
  <c r="E943" i="2"/>
  <c r="M943" i="2"/>
  <c r="P943" i="2"/>
  <c r="Q943" i="2" s="1"/>
  <c r="E944" i="2"/>
  <c r="M944" i="2"/>
  <c r="P944" i="2"/>
  <c r="Q944" i="2"/>
  <c r="E945" i="2"/>
  <c r="M945" i="2"/>
  <c r="P945" i="2"/>
  <c r="Q945" i="2" s="1"/>
  <c r="E946" i="2"/>
  <c r="M946" i="2"/>
  <c r="P946" i="2"/>
  <c r="Q946" i="2" s="1"/>
  <c r="E947" i="2"/>
  <c r="M947" i="2"/>
  <c r="P947" i="2"/>
  <c r="Q947" i="2" s="1"/>
  <c r="E948" i="2"/>
  <c r="M948" i="2"/>
  <c r="P948" i="2"/>
  <c r="Q948" i="2" s="1"/>
  <c r="E949" i="2"/>
  <c r="M949" i="2"/>
  <c r="P949" i="2"/>
  <c r="Q949" i="2" s="1"/>
  <c r="E950" i="2"/>
  <c r="M950" i="2"/>
  <c r="P950" i="2"/>
  <c r="Q950" i="2" s="1"/>
  <c r="E951" i="2"/>
  <c r="M951" i="2"/>
  <c r="P951" i="2"/>
  <c r="Q951" i="2" s="1"/>
  <c r="E952" i="2"/>
  <c r="M952" i="2"/>
  <c r="P952" i="2"/>
  <c r="Q952" i="2" s="1"/>
  <c r="E953" i="2"/>
  <c r="M953" i="2"/>
  <c r="P953" i="2"/>
  <c r="Q953" i="2"/>
  <c r="E954" i="2"/>
  <c r="M954" i="2"/>
  <c r="P954" i="2"/>
  <c r="Q954" i="2"/>
  <c r="E955" i="2"/>
  <c r="M955" i="2"/>
  <c r="P955" i="2"/>
  <c r="Q955" i="2" s="1"/>
  <c r="E956" i="2"/>
  <c r="M956" i="2"/>
  <c r="P956" i="2"/>
  <c r="Q956" i="2" s="1"/>
  <c r="E957" i="2"/>
  <c r="M957" i="2"/>
  <c r="P957" i="2"/>
  <c r="Q957" i="2" s="1"/>
  <c r="E958" i="2"/>
  <c r="M958" i="2"/>
  <c r="P958" i="2"/>
  <c r="Q958" i="2" s="1"/>
  <c r="E959" i="2"/>
  <c r="M959" i="2"/>
  <c r="P959" i="2"/>
  <c r="Q959" i="2" s="1"/>
  <c r="E960" i="2"/>
  <c r="M960" i="2"/>
  <c r="P960" i="2"/>
  <c r="Q960" i="2" s="1"/>
  <c r="E961" i="2"/>
  <c r="M961" i="2"/>
  <c r="P961" i="2"/>
  <c r="Q961" i="2" s="1"/>
  <c r="E962" i="2"/>
  <c r="M962" i="2"/>
  <c r="P962" i="2"/>
  <c r="Q962" i="2" s="1"/>
  <c r="E963" i="2"/>
  <c r="M963" i="2"/>
  <c r="P963" i="2"/>
  <c r="Q963" i="2" s="1"/>
  <c r="E964" i="2"/>
  <c r="M964" i="2"/>
  <c r="P964" i="2"/>
  <c r="Q964" i="2" s="1"/>
  <c r="E965" i="2"/>
  <c r="M965" i="2"/>
  <c r="P965" i="2"/>
  <c r="Q965" i="2"/>
  <c r="E966" i="2"/>
  <c r="M966" i="2"/>
  <c r="P966" i="2"/>
  <c r="Q966" i="2" s="1"/>
  <c r="E967" i="2"/>
  <c r="M967" i="2"/>
  <c r="P967" i="2"/>
  <c r="Q967" i="2" s="1"/>
  <c r="E968" i="2"/>
  <c r="M968" i="2"/>
  <c r="P968" i="2"/>
  <c r="Q968" i="2" s="1"/>
  <c r="E969" i="2"/>
  <c r="M969" i="2"/>
  <c r="P969" i="2"/>
  <c r="Q969" i="2" s="1"/>
  <c r="E970" i="2"/>
  <c r="M970" i="2"/>
  <c r="P970" i="2"/>
  <c r="Q970" i="2" s="1"/>
  <c r="E971" i="2"/>
  <c r="M971" i="2"/>
  <c r="P971" i="2"/>
  <c r="Q971" i="2" s="1"/>
  <c r="E972" i="2"/>
  <c r="M972" i="2"/>
  <c r="P972" i="2"/>
  <c r="Q972" i="2" s="1"/>
  <c r="G12" i="4"/>
  <c r="H12" i="4" s="1"/>
  <c r="E12" i="4"/>
  <c r="F12" i="4" s="1"/>
  <c r="G2" i="4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E2" i="4"/>
  <c r="F2" i="4" s="1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P2" i="2"/>
  <c r="Q2" i="2" s="1"/>
  <c r="P3" i="2"/>
  <c r="Q3" i="2" s="1"/>
  <c r="P4" i="2"/>
  <c r="Q4" i="2" s="1"/>
  <c r="P5" i="2"/>
  <c r="Q5" i="2" s="1"/>
  <c r="P6" i="2"/>
  <c r="Q6" i="2" s="1"/>
  <c r="P7" i="2"/>
  <c r="Q7" i="2" s="1"/>
  <c r="P8" i="2"/>
  <c r="Q8" i="2" s="1"/>
  <c r="P9" i="2"/>
  <c r="Q9" i="2" s="1"/>
  <c r="P12" i="2"/>
  <c r="Q12" i="2" s="1"/>
  <c r="P13" i="2"/>
  <c r="Q13" i="2" s="1"/>
  <c r="P14" i="2"/>
  <c r="Q14" i="2" s="1"/>
  <c r="P16" i="2"/>
  <c r="Q16" i="2" s="1"/>
  <c r="P18" i="2"/>
  <c r="Q18" i="2" s="1"/>
  <c r="P23" i="2"/>
  <c r="Q23" i="2" s="1"/>
  <c r="P27" i="2"/>
  <c r="Q27" i="2" s="1"/>
  <c r="P28" i="2"/>
  <c r="Q28" i="2" s="1"/>
  <c r="P29" i="2"/>
  <c r="Q29" i="2" s="1"/>
  <c r="P41" i="2"/>
  <c r="Q41" i="2" s="1"/>
  <c r="P45" i="2"/>
  <c r="Q45" i="2" s="1"/>
  <c r="P49" i="2"/>
  <c r="Q49" i="2" s="1"/>
  <c r="P62" i="2"/>
  <c r="Q62" i="2" s="1"/>
  <c r="P81" i="2"/>
  <c r="Q81" i="2" s="1"/>
  <c r="P109" i="2"/>
  <c r="Q109" i="2" s="1"/>
  <c r="P322" i="2"/>
  <c r="Q322" i="2" s="1"/>
  <c r="M2" i="2"/>
  <c r="M3" i="2"/>
  <c r="M4" i="2"/>
  <c r="M5" i="2"/>
  <c r="M6" i="2"/>
  <c r="M7" i="2"/>
  <c r="M8" i="2"/>
  <c r="M9" i="2"/>
  <c r="M12" i="2"/>
  <c r="M13" i="2"/>
  <c r="M14" i="2"/>
  <c r="M16" i="2"/>
  <c r="M18" i="2"/>
  <c r="M23" i="2"/>
  <c r="M27" i="2"/>
  <c r="M28" i="2"/>
  <c r="M29" i="2"/>
  <c r="M41" i="2"/>
  <c r="M45" i="2"/>
  <c r="M49" i="2"/>
  <c r="M62" i="2"/>
  <c r="M81" i="2"/>
  <c r="M109" i="2"/>
  <c r="M322" i="2"/>
  <c r="E2" i="2"/>
  <c r="E3" i="2"/>
  <c r="E4" i="2"/>
  <c r="E5" i="2"/>
  <c r="E6" i="2"/>
  <c r="E7" i="2"/>
  <c r="E8" i="2"/>
  <c r="E9" i="2"/>
  <c r="E12" i="2"/>
  <c r="E13" i="2"/>
  <c r="E14" i="2"/>
  <c r="E16" i="2"/>
  <c r="E18" i="2"/>
  <c r="E23" i="2"/>
  <c r="E27" i="2"/>
  <c r="E28" i="2"/>
  <c r="E29" i="2"/>
  <c r="E41" i="2"/>
  <c r="E45" i="2"/>
  <c r="E49" i="2"/>
  <c r="E62" i="2"/>
  <c r="E81" i="2"/>
  <c r="E109" i="2"/>
  <c r="E322" i="2"/>
  <c r="B2" i="4" l="1"/>
  <c r="C2" i="4"/>
  <c r="A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22533A-DE6C-40FC-A544-CFD8D6A9ED80}" keepAlive="1" name="Consulta - Padron_Establecimiento" description="Conexión a la consulta 'Padron_Establecimiento' en el libro." type="5" refreshedVersion="8" background="1" saveData="1">
    <dbPr connection="Provider=Microsoft.Mashup.OleDb.1;Data Source=$Workbook$;Location=Padron_Establecimiento;Extended Properties=&quot;&quot;" command="SELECT * FROM [Padron_Establecimiento]"/>
  </connection>
</connections>
</file>

<file path=xl/sharedStrings.xml><?xml version="1.0" encoding="utf-8"?>
<sst xmlns="http://schemas.openxmlformats.org/spreadsheetml/2006/main" count="6853" uniqueCount="3340">
  <si>
    <t>Jurisdicción</t>
  </si>
  <si>
    <t>CUE Anexo</t>
  </si>
  <si>
    <t>Nombre</t>
  </si>
  <si>
    <t>Sector</t>
  </si>
  <si>
    <t>Ámbito</t>
  </si>
  <si>
    <t>Domicilio</t>
  </si>
  <si>
    <t>CP</t>
  </si>
  <si>
    <t>Código de área</t>
  </si>
  <si>
    <t>Teléfono</t>
  </si>
  <si>
    <t>Fecha alta</t>
  </si>
  <si>
    <t>Cant. Alumnos</t>
  </si>
  <si>
    <t>Promedio nota alumnos</t>
  </si>
  <si>
    <t>Santiago del Estero</t>
  </si>
  <si>
    <t>AGRUPAMIENTO Nº 86051 ESC Nº 1073</t>
  </si>
  <si>
    <t>Estatal</t>
  </si>
  <si>
    <t>Rural</t>
  </si>
  <si>
    <t>ANCAJAN</t>
  </si>
  <si>
    <t>G4200</t>
  </si>
  <si>
    <t/>
  </si>
  <si>
    <t>Río Negro</t>
  </si>
  <si>
    <t>ESCUELA PRIMARIA NRO. 46 ALMIRANTE GUILLERMO BROWN</t>
  </si>
  <si>
    <t>LOS CEREZOS 740  PROYECTO JORNADA EXTENDIDA</t>
  </si>
  <si>
    <t>R8138</t>
  </si>
  <si>
    <t>432340</t>
  </si>
  <si>
    <t>Santa Fe</t>
  </si>
  <si>
    <t>TALLER DE EDUCACION MANUAL NRO 110 11 DE SEPTIEMBRE</t>
  </si>
  <si>
    <t>Urbano</t>
  </si>
  <si>
    <t>ITUZAINGO 1814 CANDIOTI</t>
  </si>
  <si>
    <t>S3000</t>
  </si>
  <si>
    <t>4577066</t>
  </si>
  <si>
    <t>Tucumán</t>
  </si>
  <si>
    <t>ESC. N° 201 - DON JUAN GREGORIO JUAREZ</t>
  </si>
  <si>
    <t>Camino Vecinal   BUENA VISTA</t>
  </si>
  <si>
    <t>T4172</t>
  </si>
  <si>
    <t>3814637795</t>
  </si>
  <si>
    <t>Buenos Aires</t>
  </si>
  <si>
    <t>INSTITUTO SENDEROS AZULES</t>
  </si>
  <si>
    <t>Privado</t>
  </si>
  <si>
    <t>FERNANDO DE TORO Y CHIMONDEGUI 445</t>
  </si>
  <si>
    <t>1842</t>
  </si>
  <si>
    <t>4296-3426</t>
  </si>
  <si>
    <t>Entre Ríos</t>
  </si>
  <si>
    <t>GRANADEROS DE SAN MARTIN 6</t>
  </si>
  <si>
    <t>DON BOSCO 278</t>
  </si>
  <si>
    <t>E3229</t>
  </si>
  <si>
    <t>491056</t>
  </si>
  <si>
    <t>Salta</t>
  </si>
  <si>
    <t>JUAN BACHIR GERALA EX N° 898</t>
  </si>
  <si>
    <t>PARAJE  LA ENTRADA</t>
  </si>
  <si>
    <t>A4554</t>
  </si>
  <si>
    <t>Mendoza</t>
  </si>
  <si>
    <t>ESCUELA SUPERIOR DE PSICOLOGIA SOCIAL MENDOZA ENRIQUE P.RIVIERE</t>
  </si>
  <si>
    <t>EUSEBIO BLANCO 574</t>
  </si>
  <si>
    <t>M5500</t>
  </si>
  <si>
    <t>423-5813</t>
  </si>
  <si>
    <t>MONSEÑOR FRANCISCO DE LA CRUZ MUGUERZA EX N° 374</t>
  </si>
  <si>
    <t>CALLE CELSO TESTA - R.NAC.N° 34 S/Nº  PARAJE CAPIAZUTI NUEVO - AGUARAY</t>
  </si>
  <si>
    <t>A4566</t>
  </si>
  <si>
    <t>606386</t>
  </si>
  <si>
    <t>ESCUELA PRIMARIA NRO.167 LA AMPARO</t>
  </si>
  <si>
    <t>CALLE NRO.2 KM. 4;5   PROYECTO DE JORNADA EXTENDIDA</t>
  </si>
  <si>
    <t>R8326</t>
  </si>
  <si>
    <t>4491140</t>
  </si>
  <si>
    <t>Neuquén</t>
  </si>
  <si>
    <t>INSTITUTO DE FORMACIÓN DOCENTE 12 GRAL JOSÉ DE SAN MARTÍN NIVEL PRIMARIO</t>
  </si>
  <si>
    <t>ARGENTINA AV 935 CENTRO ESTE</t>
  </si>
  <si>
    <t>8300</t>
  </si>
  <si>
    <t>4424824</t>
  </si>
  <si>
    <t>San Luis</t>
  </si>
  <si>
    <t>JARDIN DE INFANTES N° 4 ROSARIO VERA PEÑALOZA</t>
  </si>
  <si>
    <t>AV.CENTENARIO (ESTE) 120 PUEBLO NUEVO ESQUINA SARMIENTO</t>
  </si>
  <si>
    <t>D5700</t>
  </si>
  <si>
    <t>02652-428659</t>
  </si>
  <si>
    <t>Formosa</t>
  </si>
  <si>
    <t>EPEP Nº259 CAPITAN DE FRAGATA SERGIO RAUL GOMEZ ROCA</t>
  </si>
  <si>
    <t>AV. 9 DE JULIO S/N</t>
  </si>
  <si>
    <t>P3636</t>
  </si>
  <si>
    <t>C.P.0711-20188</t>
  </si>
  <si>
    <t>ELIANA MOLINELLI</t>
  </si>
  <si>
    <t>MOISES TUBERT 110 JORGE NEWBERY</t>
  </si>
  <si>
    <t>M5539</t>
  </si>
  <si>
    <t>4512640</t>
  </si>
  <si>
    <t>San Juan</t>
  </si>
  <si>
    <t>NOCTURNA SOLDADOS DE MALVINAS ANEXO BARRIO FORTABAT</t>
  </si>
  <si>
    <t>LAVALLE S/N  FORTABAT B°FORTABAT</t>
  </si>
  <si>
    <t>J5400</t>
  </si>
  <si>
    <t>4307837</t>
  </si>
  <si>
    <t>JARDIN MUNICIPAL N° 19 ZAIDA TEJEDA DE VILLAVERDE</t>
  </si>
  <si>
    <t>AMPLIACION 1°JUNTA LA BANDA</t>
  </si>
  <si>
    <t>G4500</t>
  </si>
  <si>
    <t>Chaco</t>
  </si>
  <si>
    <t>E.E.P. Nº  519 -CELSO PAEZ-</t>
  </si>
  <si>
    <t>ASOC.COMUNITARIA-POZO DEL TORO</t>
  </si>
  <si>
    <t>H3705</t>
  </si>
  <si>
    <t>JARDIN DE INFANTES NRO 40 EMMA SCHENNA DE MAZZA</t>
  </si>
  <si>
    <t>SAN MARTIN 1361 CENTRICO</t>
  </si>
  <si>
    <t>S2630</t>
  </si>
  <si>
    <t>423414</t>
  </si>
  <si>
    <t>ESCUELA DE EDUCACIÓN PRIMARIA Nº16 MARCELINO UGARTE</t>
  </si>
  <si>
    <t>ANCHORENA ESQ. CATAMARCA 901  LA LUCILA</t>
  </si>
  <si>
    <t>1636</t>
  </si>
  <si>
    <t>4790-5047</t>
  </si>
  <si>
    <t>JARDIN DE INFANTES NRO 220 ROSA JUANA BOCCA</t>
  </si>
  <si>
    <t>GOBERNADOR IRIONDO 3233</t>
  </si>
  <si>
    <t>S3040</t>
  </si>
  <si>
    <t>425530</t>
  </si>
  <si>
    <t>JARDIN MATERNO INFANTIL MIMITOS</t>
  </si>
  <si>
    <t>CORRIENTES 26</t>
  </si>
  <si>
    <t>4105</t>
  </si>
  <si>
    <t>(381)6983677</t>
  </si>
  <si>
    <t>Ciudad de Buenos Aires</t>
  </si>
  <si>
    <t>TOMAS SANTA COLOMA</t>
  </si>
  <si>
    <t>SANTANDER 1150 PARQUE CHACABUCO</t>
  </si>
  <si>
    <t>C1424</t>
  </si>
  <si>
    <t>4921-9687</t>
  </si>
  <si>
    <t>EPEP Nº 177</t>
  </si>
  <si>
    <t>COSTA RIACHO ALAZAN</t>
  </si>
  <si>
    <t>P3601</t>
  </si>
  <si>
    <t>ESCUELA DIOCESANA PADRE ADOLFO FERNÁNDEZ</t>
  </si>
  <si>
    <t>LEGUIZAMON ONESIMO 1550 VILLA MARIA</t>
  </si>
  <si>
    <t>4423534</t>
  </si>
  <si>
    <t>GRADO RADIAL NRO III - ESCUELA NOCTURNA NRO 33</t>
  </si>
  <si>
    <t>SERVANDO BAYO 1808 BELLA VISTA</t>
  </si>
  <si>
    <t>S2000</t>
  </si>
  <si>
    <t>4725529</t>
  </si>
  <si>
    <t>Córdoba</t>
  </si>
  <si>
    <t>J.DE INF. REMEDIOS ESCALADA DE SAN MARTIN</t>
  </si>
  <si>
    <t>LIBERTAD Y SAN MARTIN   SUCO</t>
  </si>
  <si>
    <t>X5837</t>
  </si>
  <si>
    <t>4280587</t>
  </si>
  <si>
    <t>Misiones</t>
  </si>
  <si>
    <t>ESC. Nº 182: FRAGATA SARMIENTO</t>
  </si>
  <si>
    <t>RUTA PROV. Nº 103-LOTE 65   COLONIA MARTIRES</t>
  </si>
  <si>
    <t>N3318</t>
  </si>
  <si>
    <t>15681500</t>
  </si>
  <si>
    <t>Catamarca</t>
  </si>
  <si>
    <t>ESCUELA N° 74  DR.ARTURO M.BAS</t>
  </si>
  <si>
    <t>CASA DE PIEDRA- KM 62</t>
  </si>
  <si>
    <t>K5263</t>
  </si>
  <si>
    <t>J.DE INF. MARIA JOSEFA G. DE BELGRANO Y PERI</t>
  </si>
  <si>
    <t>JERONIMO LUIS DE CABRERA 451 LOS ALGARROBOS DEAN FUNES</t>
  </si>
  <si>
    <t>X5200</t>
  </si>
  <si>
    <t>426211</t>
  </si>
  <si>
    <t>JIN N° 42 - EPEP N° 111</t>
  </si>
  <si>
    <t>AVENIDA NESTOR KIRCHNER   LAS LOMITAS</t>
  </si>
  <si>
    <t>3630</t>
  </si>
  <si>
    <t>JIN N° 25 - EPEP N° 327</t>
  </si>
  <si>
    <t>RUTA NACIONAL Nº 86   COLONIA SAN JOSÉ</t>
  </si>
  <si>
    <t>P3621</t>
  </si>
  <si>
    <t>JARDIN DE INFANTES PART. INC. NRO 1363 HIJAS DE CRISTO REY</t>
  </si>
  <si>
    <t>9 DE JULIO 888 HOPPE</t>
  </si>
  <si>
    <t>S2919</t>
  </si>
  <si>
    <t>474903</t>
  </si>
  <si>
    <t>U.G.L. Nº 12 (A.Sat ESC. Nº 743)</t>
  </si>
  <si>
    <t>EXALTACIÓN DE LA CRUZ CAMINO VECINAL</t>
  </si>
  <si>
    <t>3324</t>
  </si>
  <si>
    <t>154346429</t>
  </si>
  <si>
    <t>ESC. N°235 - EMILIO GENOVE BARRIONUEVO</t>
  </si>
  <si>
    <t>ENTRE RIOS</t>
  </si>
  <si>
    <t>T4166</t>
  </si>
  <si>
    <t>155880280</t>
  </si>
  <si>
    <t>ESCUELA NRO 383 JUAN GREGORIO DE LAS HERAS</t>
  </si>
  <si>
    <t>CALLE 103 1058  VILLA JOSEFINA</t>
  </si>
  <si>
    <t>S2438</t>
  </si>
  <si>
    <t>15516252</t>
  </si>
  <si>
    <t>ESCUELA DE EDUCACIÓN PRIMARIA Nº13 PAULA A. DE SARMIENTO</t>
  </si>
  <si>
    <t>RUTA 33 KM.63   LA QUERENCIA</t>
  </si>
  <si>
    <t>8160</t>
  </si>
  <si>
    <t>15-405-3339</t>
  </si>
  <si>
    <t>INSTITUTO ROSARIO DE SANTA FE</t>
  </si>
  <si>
    <t>AVENIDA JARA 2667</t>
  </si>
  <si>
    <t>7600</t>
  </si>
  <si>
    <t>472-5037</t>
  </si>
  <si>
    <t>ESCUELA DE EDUCACIÓN PRIMARIA Nº36 PATRICIAS ARGENTINAS</t>
  </si>
  <si>
    <t>CUARTEL XII S/N  LAS PAJAS</t>
  </si>
  <si>
    <t>7150</t>
  </si>
  <si>
    <t>15-46-4641</t>
  </si>
  <si>
    <t>JAIME DAVALOS EX N° 805</t>
  </si>
  <si>
    <t>EL NOGALAR   Ruta Provincial Nº 33</t>
  </si>
  <si>
    <t>A4415</t>
  </si>
  <si>
    <t>Jujuy</t>
  </si>
  <si>
    <t>COLEGIO POLIMODAL N 5</t>
  </si>
  <si>
    <t>AV. 9 DE NOVIEMBRE</t>
  </si>
  <si>
    <t>Y4632</t>
  </si>
  <si>
    <t>ANTARTIDA ARGENTINA 74</t>
  </si>
  <si>
    <t>PUEBLO CAZES</t>
  </si>
  <si>
    <t>E3269</t>
  </si>
  <si>
    <t>496053</t>
  </si>
  <si>
    <t>ESCUELA PROVINCIAL DE ENSEÑANZA TÉCNICA 20</t>
  </si>
  <si>
    <t>LANIN 2036 MILITAR</t>
  </si>
  <si>
    <t>4478052</t>
  </si>
  <si>
    <t>ESCUELA ESPECIAL NRO 2030 SURCOS DE ESPERANZA</t>
  </si>
  <si>
    <t>MITRE 2518 OESTE</t>
  </si>
  <si>
    <t>S3080</t>
  </si>
  <si>
    <t>423335</t>
  </si>
  <si>
    <t>La Pampa</t>
  </si>
  <si>
    <t>J.I.N. Nº 23 en Escuela N° 175</t>
  </si>
  <si>
    <t>Gabino Ezeiza s/n   SUM Municipalidad</t>
  </si>
  <si>
    <t>L8214</t>
  </si>
  <si>
    <t>452642</t>
  </si>
  <si>
    <t>ROSA ISABEL TREBES DE TORRES</t>
  </si>
  <si>
    <t>SAN MARTIN S/N</t>
  </si>
  <si>
    <t>M5565</t>
  </si>
  <si>
    <t>5592608</t>
  </si>
  <si>
    <t>ESCUELA ESPECIAL Nº501 MINISTRO OSVALDO ZARINI</t>
  </si>
  <si>
    <t>AZCUENAGA ESQ. BELGRANO 581</t>
  </si>
  <si>
    <t>1814</t>
  </si>
  <si>
    <t>43-2633</t>
  </si>
  <si>
    <t>JARDIN MATERNO INFANTIL OKI DOKI</t>
  </si>
  <si>
    <t>PASO DE LOS ANDES 658</t>
  </si>
  <si>
    <t>4234585</t>
  </si>
  <si>
    <t>Corrientes</t>
  </si>
  <si>
    <t>ESCUELA PRIMARIA Nº 175</t>
  </si>
  <si>
    <t>RUTA Nº 9   PJE.ALBARDON NORTE - 2DA.SECCION</t>
  </si>
  <si>
    <t>W3403</t>
  </si>
  <si>
    <t>0</t>
  </si>
  <si>
    <t>JARDIN MUNICIPAL Nº22 VIRGEN DEL CARMEN</t>
  </si>
  <si>
    <t>AV. ROCA Y TOMAS GUIDO  SARGENTO CABRAL</t>
  </si>
  <si>
    <t>ESCUELA TÉCNICA DE CAPACITACIÓN LABORAL ROBERTO J. PAYRO</t>
  </si>
  <si>
    <t>ALMA FUERTE S/N  SALVADOR MARÍA DEL CARRIL</t>
  </si>
  <si>
    <t>J5423</t>
  </si>
  <si>
    <t>4307667</t>
  </si>
  <si>
    <t>Instituto Catriló Dr. Ernesto López</t>
  </si>
  <si>
    <t>Roque Saenz Peña  357</t>
  </si>
  <si>
    <t>L6330</t>
  </si>
  <si>
    <t>491124</t>
  </si>
  <si>
    <t>ESC. TECNICA JUAN XXIII</t>
  </si>
  <si>
    <t>CHILE 2151 JUAN XXIII</t>
  </si>
  <si>
    <t>T4000</t>
  </si>
  <si>
    <t>4333455</t>
  </si>
  <si>
    <t>COLEGIO SUPERIOR NRO 47 FLORENTINO AMEGHINO</t>
  </si>
  <si>
    <t>BOULEVARD CENTENARIO 1075</t>
  </si>
  <si>
    <t>S2500</t>
  </si>
  <si>
    <t>422131</t>
  </si>
  <si>
    <t>C.E.F.P. N° 2-52</t>
  </si>
  <si>
    <t>CAMINO VECINAL S/N   LOS ARROYO</t>
  </si>
  <si>
    <t>T4158</t>
  </si>
  <si>
    <t>15674450</t>
  </si>
  <si>
    <t>CENTRO DE EDUCACION BASICA DEL ADULTO Nº041</t>
  </si>
  <si>
    <t>NECOCHEA  CENTRO</t>
  </si>
  <si>
    <t>G4300</t>
  </si>
  <si>
    <t>ESC. Nº 468: JUANA MANSO</t>
  </si>
  <si>
    <t>PARAGUAY 1680  A 100m de la terminal de omnibus. Entre Cuyo y Kennedy. Paralela a Talcahuano</t>
  </si>
  <si>
    <t>N3380</t>
  </si>
  <si>
    <t>422012</t>
  </si>
  <si>
    <t>U.G.L. Nº 03 (Ext. Esc. Nº 724)</t>
  </si>
  <si>
    <t>CERCA DEL Aº PEPIRÍ MINÍ A 4KM R.14</t>
  </si>
  <si>
    <t>3352</t>
  </si>
  <si>
    <t>15600540</t>
  </si>
  <si>
    <t>INST. PRIV. MARIANO</t>
  </si>
  <si>
    <t>Avda. Sarmiento  714 Centro Sarmiento y José Ingenieros</t>
  </si>
  <si>
    <t>N3360</t>
  </si>
  <si>
    <t>401789</t>
  </si>
  <si>
    <t>COLEGIO SECUNDARIO JOSE DE SAN MARTIN</t>
  </si>
  <si>
    <t>LAVALLE Y LAS VIRGENES   COLONIA DORA</t>
  </si>
  <si>
    <t>G4332</t>
  </si>
  <si>
    <t>ESCUELA ELMINA PAZ DE GALLO</t>
  </si>
  <si>
    <t>AVENIDA ROSALES E/ COLIQUEO Y CATRIEL 2312</t>
  </si>
  <si>
    <t>1706</t>
  </si>
  <si>
    <t>4659-1369</t>
  </si>
  <si>
    <t>La Rioja</t>
  </si>
  <si>
    <t>ESC.N°067 DOMINGA ESTHER FUNES</t>
  </si>
  <si>
    <t>RUTA PCIAL.N°11</t>
  </si>
  <si>
    <t>F5361</t>
  </si>
  <si>
    <t>INST. SANTA CATALINA DE SIENA</t>
  </si>
  <si>
    <t>Jujuy 1717 VILLA ALEM</t>
  </si>
  <si>
    <t>4291838</t>
  </si>
  <si>
    <t>Instituto Superior de Estudios Psicopedagógicos y Sociales - Sede General Pico</t>
  </si>
  <si>
    <t>Calle 24 454 Centro Colegio Secundario Zampieri y Quaglini</t>
  </si>
  <si>
    <t>L6360</t>
  </si>
  <si>
    <t>15300946</t>
  </si>
  <si>
    <t>NUCLEO I - JARDIN DE INFANTES NRO 195 ANA MARIA SANCHEZ DE MAIDANA</t>
  </si>
  <si>
    <t>ANGELA PERALTA PINO 515 SUR</t>
  </si>
  <si>
    <t>S3060</t>
  </si>
  <si>
    <t>473881</t>
  </si>
  <si>
    <t>ESCUELA ESPECIAL N° 240 DR.RAMON CARRILLO</t>
  </si>
  <si>
    <t>Uruguay  110 America del Sur</t>
  </si>
  <si>
    <t>4949229</t>
  </si>
  <si>
    <t>ESC.N°188</t>
  </si>
  <si>
    <t>NICOLASA PERAFAN S/N° LA PUNTILLA</t>
  </si>
  <si>
    <t>F5367</t>
  </si>
  <si>
    <t>C.E.N.S. HÉROES DE MALVINAS</t>
  </si>
  <si>
    <t>BELGRANO 418</t>
  </si>
  <si>
    <t>J5435</t>
  </si>
  <si>
    <t>ESCUELA Nº 3-483 (C.E.N.S.)</t>
  </si>
  <si>
    <t>COVIMET IV ALBERTI S/N</t>
  </si>
  <si>
    <t>M5525</t>
  </si>
  <si>
    <t>4910991</t>
  </si>
  <si>
    <t>ESC. Nº 867: IRYAPU (INT. BILINGÜE)</t>
  </si>
  <si>
    <t>COMUNIDAD ABORIGEN IRYAPU</t>
  </si>
  <si>
    <t>N3370</t>
  </si>
  <si>
    <t>15522619</t>
  </si>
  <si>
    <t>ESCUELA Nª 4276 Escribano Hector Juan Saa EX N° 434</t>
  </si>
  <si>
    <t>PARAJE PACARA</t>
  </si>
  <si>
    <t>A4560</t>
  </si>
  <si>
    <t>JARDIN MUNICIPAL N°2 MUNDO FELIZ</t>
  </si>
  <si>
    <t>Marcos Victorio S/N  Ricardo Rojas Entre calles astiglione y Fco. de Aguirre</t>
  </si>
  <si>
    <t>4338</t>
  </si>
  <si>
    <t>4921505</t>
  </si>
  <si>
    <t>JARDÍN DE INFANTES Nº905</t>
  </si>
  <si>
    <t>LOS SAUCES Y SANTA ANA - BO. CARUMBE S/N  BARRIO CARUMBE</t>
  </si>
  <si>
    <t>1667</t>
  </si>
  <si>
    <t>62-3426</t>
  </si>
  <si>
    <t>JARDIN DE INFANTES NRO 102 ALFREDO WILLINER</t>
  </si>
  <si>
    <t>LUIS PASTEUR 461 ILOLAY</t>
  </si>
  <si>
    <t>S2300</t>
  </si>
  <si>
    <t>431630</t>
  </si>
  <si>
    <t>INSTITUTO SAN JOSE</t>
  </si>
  <si>
    <t>AV. PTE. JUAN D. PERON 734</t>
  </si>
  <si>
    <t>1663</t>
  </si>
  <si>
    <t>4451-7937</t>
  </si>
  <si>
    <t>ESCUELA PRIMARIA NRO. 12 DOLORES OCHOA</t>
  </si>
  <si>
    <t>SARMIENTO 682  EEBA 4</t>
  </si>
  <si>
    <t>R8334</t>
  </si>
  <si>
    <t>4480339</t>
  </si>
  <si>
    <t>ISLAS MALVINAS 105</t>
  </si>
  <si>
    <t>ROCAMORA 515</t>
  </si>
  <si>
    <t>E2820</t>
  </si>
  <si>
    <t>425775</t>
  </si>
  <si>
    <t>EPEP Nº476</t>
  </si>
  <si>
    <t>LAS CAÑITAS</t>
  </si>
  <si>
    <t>CENTRO DE CAPACITACION LABORAL N°28</t>
  </si>
  <si>
    <t>S/N°  VENECIA</t>
  </si>
  <si>
    <t>F5300</t>
  </si>
  <si>
    <t>E.E.P. Nº 584-JUAN HORTENCIO QUIJANO</t>
  </si>
  <si>
    <t>Villa Quijano</t>
  </si>
  <si>
    <t>H3514</t>
  </si>
  <si>
    <t>3644</t>
  </si>
  <si>
    <t>Chubut</t>
  </si>
  <si>
    <t>PETRÓLEO ARGENTINO</t>
  </si>
  <si>
    <t>San José de Jachel 950 Pueyrredón</t>
  </si>
  <si>
    <t>U9000</t>
  </si>
  <si>
    <t>4483324</t>
  </si>
  <si>
    <t>U.G.L. Nº 13: Puerto Rico</t>
  </si>
  <si>
    <t>Av. San Martin y Andresito   Av. San Martin y Andresito - Edif. Terraza - Local Nº 5</t>
  </si>
  <si>
    <t>N3334</t>
  </si>
  <si>
    <t>15667896/517563</t>
  </si>
  <si>
    <t>ESCUELA Nº 21 FRANCISCO MARIA MORELLO</t>
  </si>
  <si>
    <t>CAMINO VECINAL   1RA SECCION - LOMAS SUR</t>
  </si>
  <si>
    <t>W3432</t>
  </si>
  <si>
    <t>416538</t>
  </si>
  <si>
    <t>INST. SUP. BERNARDO A. HOUSSAY</t>
  </si>
  <si>
    <t>RUTA NACIONAL Nº 9 Y AVDA. LAS COLONIAS  CENTRO MARCOS JUAREZ</t>
  </si>
  <si>
    <t>X2580</t>
  </si>
  <si>
    <t>455644</t>
  </si>
  <si>
    <t>DONALD BORSELLA</t>
  </si>
  <si>
    <t>Lewis Jones 412 Alberdi</t>
  </si>
  <si>
    <t>U9100</t>
  </si>
  <si>
    <t>4427559</t>
  </si>
  <si>
    <t>Aula Sat. Nº 01: ESC. ADULTOS Nº 27</t>
  </si>
  <si>
    <t>25 DE mayo</t>
  </si>
  <si>
    <t>3338</t>
  </si>
  <si>
    <t>15653957</t>
  </si>
  <si>
    <t>COL. JOSE ENGLING</t>
  </si>
  <si>
    <t>BALCARCE 315 NORTE</t>
  </si>
  <si>
    <t>0381-4305227</t>
  </si>
  <si>
    <t>ESC. ESPECIAL Nº 49 (Ex Aula Sat. Esc. Especial Nº 01)</t>
  </si>
  <si>
    <t>A 200 M AVDA. LAS AMERICAS Bº 90 V. S/N BARRIO 90 VIVIENDAS A 200 M. AVDA. LAS AMERICAS Bº 90 VIVIENDAS (ESC. 828)</t>
  </si>
  <si>
    <t>N3304</t>
  </si>
  <si>
    <t>154391399</t>
  </si>
  <si>
    <t>COLEGIO SECUNDARIO 7 DE NOVIEMBRE</t>
  </si>
  <si>
    <t>SECTOR C COLONIA EL SIMBOLAR  SECTOR C COLONIA EL SIMBOLAR</t>
  </si>
  <si>
    <t>G4354</t>
  </si>
  <si>
    <t>4911363</t>
  </si>
  <si>
    <t>ESCUELA Nª 4611 EX N° 855</t>
  </si>
  <si>
    <t>PARAJE CHAÑARES ALTOS   RIVADAVIA BANDA NORTE -VIA TARTAGAL- ESTAFETA DE S.V.ESTE</t>
  </si>
  <si>
    <t>A4561</t>
  </si>
  <si>
    <t>154570821</t>
  </si>
  <si>
    <t>EUGENIO PETRI</t>
  </si>
  <si>
    <t>LAVALLE S/N</t>
  </si>
  <si>
    <t>M5570</t>
  </si>
  <si>
    <t>4421372</t>
  </si>
  <si>
    <t>PRIV. SAN MIGUEL 95</t>
  </si>
  <si>
    <t>MORENO 686</t>
  </si>
  <si>
    <t>E3150</t>
  </si>
  <si>
    <t>421290</t>
  </si>
  <si>
    <t>ESCUELA SECUNDARIA 8 HECTOR DE ELIA</t>
  </si>
  <si>
    <t>AVDA. ROCA S/N  COLONIA ELIA</t>
  </si>
  <si>
    <t>E3261</t>
  </si>
  <si>
    <t>493074</t>
  </si>
  <si>
    <t>EI Nº 02 DE 14 (HOSP. TORNU)</t>
  </si>
  <si>
    <t>COMBATIENTES DE MALVINAS 3002 PARQUE CHAS</t>
  </si>
  <si>
    <t>C1427</t>
  </si>
  <si>
    <t>4521-9789</t>
  </si>
  <si>
    <t>ESC. Nº 544: MANUEL ALVEZ</t>
  </si>
  <si>
    <t>PARAJE MARTIN GÜEMES-LOTE 25 -SEC.P   PARAJE MARTIN GÜEMES- LOTE 25 - SECCION P</t>
  </si>
  <si>
    <t>N3361</t>
  </si>
  <si>
    <t>422946</t>
  </si>
  <si>
    <t>CENTRO DE EDUCACION BASICA PARA ADULTOS NRO. 6</t>
  </si>
  <si>
    <t>O'HIGGINS Y RECONQUISTA  ZATTI</t>
  </si>
  <si>
    <t>R8500</t>
  </si>
  <si>
    <t>424677</t>
  </si>
  <si>
    <t>ESC. Nº 60: MARIANO R.PEREZ</t>
  </si>
  <si>
    <t>Colonia Alemana. Lote Nº90   Colonia Alemana</t>
  </si>
  <si>
    <t>N3311</t>
  </si>
  <si>
    <t>527589</t>
  </si>
  <si>
    <t>ESCUELA PRIMARIA COMUN Nº 30 OLEGARIO GAMARRA ARBO</t>
  </si>
  <si>
    <t>5TA. SECCION - PJE. LOMA ALTA</t>
  </si>
  <si>
    <t>W3423</t>
  </si>
  <si>
    <t>154405083</t>
  </si>
  <si>
    <t>C.E.P.A. NRO 161</t>
  </si>
  <si>
    <t>AVELLANEDA 206  ESCUELA PRIMARIA NRO 913</t>
  </si>
  <si>
    <t>S2154</t>
  </si>
  <si>
    <t>4713966</t>
  </si>
  <si>
    <t>ESCUELA DE EDUCACIÓN PRIMARIA Nº20 ARMADA ARGENTINA</t>
  </si>
  <si>
    <t>PARAJE LA FLORENTINA S/N  LA FLORENTINA</t>
  </si>
  <si>
    <t>7414</t>
  </si>
  <si>
    <t>15-45-4294</t>
  </si>
  <si>
    <t>JARDÍN DE INFANTES JUAN BAUTISTA ALBERDI</t>
  </si>
  <si>
    <t>AV. SANTA ROSA 863</t>
  </si>
  <si>
    <t>1712</t>
  </si>
  <si>
    <t>4624-1167</t>
  </si>
  <si>
    <t>FRANCA AUSTRAL</t>
  </si>
  <si>
    <t>Luis María Campos  299 viviendas</t>
  </si>
  <si>
    <t>U9120</t>
  </si>
  <si>
    <t>4451864</t>
  </si>
  <si>
    <t>AGRUPAMIENTO Nº 86024 CON SEDE ESC Nº 170</t>
  </si>
  <si>
    <t>EL QUEMADO</t>
  </si>
  <si>
    <t>G4197</t>
  </si>
  <si>
    <t>ESCUELA PROVINCIAL DE MINERIA  DR.BERNARDO HOUSSAY</t>
  </si>
  <si>
    <t>ACOSTA VILLAFAÑEZ 1416 CENTRO</t>
  </si>
  <si>
    <t>K4700</t>
  </si>
  <si>
    <t>NEP Y FP Nº24 - EPEP Nº176</t>
  </si>
  <si>
    <t>EPEP Nº176</t>
  </si>
  <si>
    <t>P3610</t>
  </si>
  <si>
    <t>422860</t>
  </si>
  <si>
    <t>ESC. N° 7 CONSTANCIO CARLOS VIGIL</t>
  </si>
  <si>
    <t>CARPINTERIA 90 JARDIN SAN LUIS</t>
  </si>
  <si>
    <t>4430233</t>
  </si>
  <si>
    <t>EJI N° 12 NIDITO DE AMOR</t>
  </si>
  <si>
    <t>RUTA PROVINCIAL Nº 2  CENTRO</t>
  </si>
  <si>
    <t>P3611</t>
  </si>
  <si>
    <t>PRIV. SAN BENITO ABAD 158</t>
  </si>
  <si>
    <t>RAMIREZ 534</t>
  </si>
  <si>
    <t>E3107</t>
  </si>
  <si>
    <t>4973426</t>
  </si>
  <si>
    <t>Santa Cruz</t>
  </si>
  <si>
    <t>ESCUELA PRIMARIA PROVINCIAL Nº 56 KREWEN KAU</t>
  </si>
  <si>
    <t>VENEZUELA 1230 CENTENARIO</t>
  </si>
  <si>
    <t>Z9050</t>
  </si>
  <si>
    <t>4870239</t>
  </si>
  <si>
    <t>ESCUELA PRIMARIA 358</t>
  </si>
  <si>
    <t>GUILLEN NICOLAS  BARRIOS UNIDOS</t>
  </si>
  <si>
    <t>8309</t>
  </si>
  <si>
    <t>4870733</t>
  </si>
  <si>
    <t>ESCUELA DE EDUCACIÓN PRIMARIA Nº123 ESTADOS UNIDOS DEL BRASIL</t>
  </si>
  <si>
    <t>RUTA 2 - KM 43.800 S/N  EL PELIGRO</t>
  </si>
  <si>
    <t>1894</t>
  </si>
  <si>
    <t>49-2350</t>
  </si>
  <si>
    <t>ESCUELA ESPECIAL Nº505 HIPOLITO BOUCHARD</t>
  </si>
  <si>
    <t>Berutti 457</t>
  </si>
  <si>
    <t>8000</t>
  </si>
  <si>
    <t>452-1129</t>
  </si>
  <si>
    <t>ESCUELA Nº212 INFANTIL FALUCHO</t>
  </si>
  <si>
    <t>Camino Vecinal</t>
  </si>
  <si>
    <t>G3740</t>
  </si>
  <si>
    <t>INST. KINDER/COL. DEL SOL</t>
  </si>
  <si>
    <t>ESTEBAN ECHEVERRIA 256</t>
  </si>
  <si>
    <t>4352206</t>
  </si>
  <si>
    <t>CENTRO DE ADULTOS Nº704/02</t>
  </si>
  <si>
    <t>EVARISTO CARRIEGO 453</t>
  </si>
  <si>
    <t>2800</t>
  </si>
  <si>
    <t>ESC. N° 173 - CAMINO DE LAS CARRETAS</t>
  </si>
  <si>
    <t>RUTA 304 KM. 65</t>
  </si>
  <si>
    <t>T4119</t>
  </si>
  <si>
    <t>PROF. LUZ VIEIRA MENDEZ</t>
  </si>
  <si>
    <t>BRAGADO 5350 MATADEROS</t>
  </si>
  <si>
    <t>C1440</t>
  </si>
  <si>
    <t>4682-0185</t>
  </si>
  <si>
    <t>ESCUELA NRO 1036 ARTURO CAPDEVILA</t>
  </si>
  <si>
    <t>RUTA NRO 95   EMPALME RUTA 30 -CAMINO VECINAL</t>
  </si>
  <si>
    <t>S3541</t>
  </si>
  <si>
    <t>499995</t>
  </si>
  <si>
    <t>JOSE RUPERTO PEREZ 52</t>
  </si>
  <si>
    <t>PARAJE EL CERRO</t>
  </si>
  <si>
    <t>E3153</t>
  </si>
  <si>
    <t>ESCUELA DE NIVEL INICIAL</t>
  </si>
  <si>
    <t>25 de Mayo y Alsina</t>
  </si>
  <si>
    <t>9200</t>
  </si>
  <si>
    <t>453433</t>
  </si>
  <si>
    <t>DOCTOR SATURNINO SALAS</t>
  </si>
  <si>
    <t>BUENOS AIRES S/N  9 DE JULIO</t>
  </si>
  <si>
    <t>J5442</t>
  </si>
  <si>
    <t>4307895</t>
  </si>
  <si>
    <t>ESCUELA DE EDUCACIÓN PRIMARIA Nº13 JOSÉ HERNANDEZ</t>
  </si>
  <si>
    <t>ZONA RURAL S/N  LA CENTRAL</t>
  </si>
  <si>
    <t>6725</t>
  </si>
  <si>
    <t>40-9656</t>
  </si>
  <si>
    <t>C.E.P. Nº 27</t>
  </si>
  <si>
    <t>HORACIO QUIROGA 933  HORACIO QUIROGA 933 Y R. PROV.Nº220</t>
  </si>
  <si>
    <t>N3364</t>
  </si>
  <si>
    <t>649115/500680/470131</t>
  </si>
  <si>
    <t>Aula Taller Móvil Nº 01 Producción Agropecuaria</t>
  </si>
  <si>
    <t>Av. Lavalle  1947  AV. ULISES TORRES CENTRO DEL CONOCIMIENTO</t>
  </si>
  <si>
    <t>3300</t>
  </si>
  <si>
    <t>154505450</t>
  </si>
  <si>
    <t>ESCUELA N 418 EVA PERON</t>
  </si>
  <si>
    <t>COCHABAMBA 1362 SAN PEDRITO</t>
  </si>
  <si>
    <t>Y4600</t>
  </si>
  <si>
    <t>4254470</t>
  </si>
  <si>
    <t>JARDIN MUNICIPAL N° 3 BELEN</t>
  </si>
  <si>
    <t>Victoria Ocampo  VILLA BALNEARIA</t>
  </si>
  <si>
    <t>G4220</t>
  </si>
  <si>
    <t>VIRGEN DE LA CANDELARIA EX N°327</t>
  </si>
  <si>
    <t>PARAJE KELLOTICAR</t>
  </si>
  <si>
    <t>A4651</t>
  </si>
  <si>
    <t>JARDIN DE INFANTES Nº  113</t>
  </si>
  <si>
    <t>ARSEMIO TASCON  CENTENARIO MZ.2-PC.6-4-2-Bº CENTENARIO</t>
  </si>
  <si>
    <t>H3522</t>
  </si>
  <si>
    <t>ESC. ADULTOS Nº 34</t>
  </si>
  <si>
    <t>AVDA. SAN MARTIN S/Nº(RUTA PCIAL.Nº8)   AVDA. SAN MARTIN S/N°  FUNC. ESCUELA Nº616</t>
  </si>
  <si>
    <t>N3379</t>
  </si>
  <si>
    <t>246372/15596319</t>
  </si>
  <si>
    <t>C.E.R. NRO 552</t>
  </si>
  <si>
    <t>CAMPO MARINSALTA</t>
  </si>
  <si>
    <t>424869</t>
  </si>
  <si>
    <t>ESC. N° 278 HIPOLITO VIEYTES</t>
  </si>
  <si>
    <t>RUTA 304 GRAL. SAN MARTIN - KM 41 1/2</t>
  </si>
  <si>
    <t>381-6743701</t>
  </si>
  <si>
    <t>JARDÍN DE INFANTES 74</t>
  </si>
  <si>
    <t>9 DE ENERO AV</t>
  </si>
  <si>
    <t>8311</t>
  </si>
  <si>
    <t>491226</t>
  </si>
  <si>
    <t>ESCUELA NORMAL SUPERIOR JUAN IGNACIO GORRITI</t>
  </si>
  <si>
    <t>INDEPENDENCIA 755 CENTRO</t>
  </si>
  <si>
    <t>155723089 / 4226792</t>
  </si>
  <si>
    <t>ESCUELA PART. INC. NRO 1418 AGROECOLOGICA</t>
  </si>
  <si>
    <t>RUTA NRO 33 KM 637</t>
  </si>
  <si>
    <t>S2600</t>
  </si>
  <si>
    <t>420543</t>
  </si>
  <si>
    <t>COLEGIO SECUNDARIO PROVINCIAL DE OLPAS</t>
  </si>
  <si>
    <t>CASTRO BARROS S/N°</t>
  </si>
  <si>
    <t>F5275</t>
  </si>
  <si>
    <t>03826-497097C/P</t>
  </si>
  <si>
    <t>JARDIN DE INFANTES PART. INC. NRO 1293 SAN JOSÉ</t>
  </si>
  <si>
    <t>PADRE ARNOLDO JANSSEN 2115</t>
  </si>
  <si>
    <t>420083</t>
  </si>
  <si>
    <t>CBSR EPEP N° 334</t>
  </si>
  <si>
    <t>RUTA NACIONAL Nº 86   COLONIA EL CEIBAL</t>
  </si>
  <si>
    <t>C.E.R. NRO 526 NUESTRA SEÑORA DE ITATI</t>
  </si>
  <si>
    <t>RUTA NRO 53 - CAMPO MARCHETTI - LOTE N°34</t>
  </si>
  <si>
    <t>S3553</t>
  </si>
  <si>
    <t>15403535</t>
  </si>
  <si>
    <t>GARCIA HURTADO DE MENDOZA</t>
  </si>
  <si>
    <t>GODOY CRUZ Y ANGELINO ARENAS</t>
  </si>
  <si>
    <t>M5585</t>
  </si>
  <si>
    <t>CENTRO PROVINCIAL DE ENSEÑANZA MEDIA 91</t>
  </si>
  <si>
    <t>CARPINTERO GIGANTE  SIN DATO ESCUELA PRIMARIA 111</t>
  </si>
  <si>
    <t>8403</t>
  </si>
  <si>
    <t>479082</t>
  </si>
  <si>
    <t>ESCUELA Nº 577 CIPRIANO GOMEZ</t>
  </si>
  <si>
    <t>VIVA MERCEDES   VIVA MERCEDES</t>
  </si>
  <si>
    <t>G4203</t>
  </si>
  <si>
    <t>EPEP N°264 PADRE GABRIEL GROTTI</t>
  </si>
  <si>
    <t>S/RUTA PROVINCIAL N° 2   MARTIN FIERRO</t>
  </si>
  <si>
    <t>459695</t>
  </si>
  <si>
    <t>EJERCITO ARGENTINO 53</t>
  </si>
  <si>
    <t>CAMINO VECINAL ENSANCHE SAUCE</t>
  </si>
  <si>
    <t>E3228</t>
  </si>
  <si>
    <t>ESCUELA DE EDUCACIÓN PRIMARIA Nº42 BARTOLOME PARODI</t>
  </si>
  <si>
    <t>CUARTEL IX S/N</t>
  </si>
  <si>
    <t>6407</t>
  </si>
  <si>
    <t>15-40-6766</t>
  </si>
  <si>
    <t>ESCUELA N° 801 CRISTO REY</t>
  </si>
  <si>
    <t>Calle Publica    ESTACION CASARES</t>
  </si>
  <si>
    <t>G2354</t>
  </si>
  <si>
    <t>CONGRESO DE TUCUMAN</t>
  </si>
  <si>
    <t>CALLE PUBLICA   SEDE DE INSPECCIÓN</t>
  </si>
  <si>
    <t>X5101</t>
  </si>
  <si>
    <t>15522190</t>
  </si>
  <si>
    <t>ESC. N°152 DR.PEDRO MIGUEL ARAOZ</t>
  </si>
  <si>
    <t>El Naranjo   EL NARANJO</t>
  </si>
  <si>
    <t>T4117</t>
  </si>
  <si>
    <t>JARDIN MATERNAL Y DE INFANTES YSGOL GYMRAEG SBAENEG</t>
  </si>
  <si>
    <t>RIO CORINTO Y CACIQUE NAHUELPAN</t>
  </si>
  <si>
    <t>9203</t>
  </si>
  <si>
    <t>15551566</t>
  </si>
  <si>
    <t>ESCUELA NRO 35 GOBERNADOR MARIANO CABAL</t>
  </si>
  <si>
    <t>SAN MARTIN 337</t>
  </si>
  <si>
    <t>S3092</t>
  </si>
  <si>
    <t>493039*3196</t>
  </si>
  <si>
    <t>ESCUELA ESPECIAL NRO 2118 PARA SORDOS E HIPOACUSICOS</t>
  </si>
  <si>
    <t>DORREGO 1422</t>
  </si>
  <si>
    <t>S2200</t>
  </si>
  <si>
    <t>435461</t>
  </si>
  <si>
    <t>AGRUPAMIENTO Nº 86138 ESC Nº 103</t>
  </si>
  <si>
    <t>Calle Publica   LOMITAS</t>
  </si>
  <si>
    <t>1</t>
  </si>
  <si>
    <t>PROVINCIA DE JUJUY</t>
  </si>
  <si>
    <t>OBRERO ROBERTO NUÑEZ 4355 ALMAGRO</t>
  </si>
  <si>
    <t>C1182</t>
  </si>
  <si>
    <t>4862-4789</t>
  </si>
  <si>
    <t>Aula Sat. Nº 01: ESC. Nº 89</t>
  </si>
  <si>
    <t>RUTA PCIAL. Nº 204    RUTA PCIAL. Nº 204</t>
  </si>
  <si>
    <t>154362049</t>
  </si>
  <si>
    <t>ESCUELA DE EDUCACIÓN PRIMARIA Nº97 JUANA MANSO DE NORONHA</t>
  </si>
  <si>
    <t>AVELINO DIAZ Y TIERRA 500  VTE LOPEZ</t>
  </si>
  <si>
    <t>1772</t>
  </si>
  <si>
    <t>4462-4514</t>
  </si>
  <si>
    <t>SANTE ERMINIO ARBOIT</t>
  </si>
  <si>
    <t>San Juan s/n</t>
  </si>
  <si>
    <t>5579</t>
  </si>
  <si>
    <t>154477706</t>
  </si>
  <si>
    <t>AGRUPAMIENTO Nº 86104 ESC. Nº 1197</t>
  </si>
  <si>
    <t>JUMIALITO</t>
  </si>
  <si>
    <t>INST. DE FOR.DOCENTE GRAL.J.DE SAN MARTIN (9-001)</t>
  </si>
  <si>
    <t>CHUBUT 110 CIRCULO MEDICO I</t>
  </si>
  <si>
    <t>4420888</t>
  </si>
  <si>
    <t>VICENTE ORTIZ</t>
  </si>
  <si>
    <t>02622-1577277 RUTA NAC.40 KM.3186</t>
  </si>
  <si>
    <t>M5569</t>
  </si>
  <si>
    <t>446353 d</t>
  </si>
  <si>
    <t>CENTRO COMUNITARIO RURAL EVANGELICO</t>
  </si>
  <si>
    <t>RUTA PROVINCIAL N°18    BREA POZO</t>
  </si>
  <si>
    <t>G4313</t>
  </si>
  <si>
    <t>156885280</t>
  </si>
  <si>
    <t>ESCUELA NOCTURNA REPUBLICA DE CHILE EXTENSION AULICA Bº MARQUES DE SOBREMONTE</t>
  </si>
  <si>
    <t>PEREZ CORREA 1500 MARQUEZ DE SOBREMONTE ANEXO</t>
  </si>
  <si>
    <t>X5008</t>
  </si>
  <si>
    <t>INST. PETER PAN</t>
  </si>
  <si>
    <t>Las Heras 421</t>
  </si>
  <si>
    <t>4244447</t>
  </si>
  <si>
    <t>JARDIN DE INFANTES NRO 232</t>
  </si>
  <si>
    <t>AVENIDA CASIANO CASAS 1050 PARQUE CASAS</t>
  </si>
  <si>
    <t>4726547</t>
  </si>
  <si>
    <t>ESCUELA ESPECIAL N 11 PROF. LUIS BRAILLE</t>
  </si>
  <si>
    <t>RIO ATHUEL 485 SAN IGNACIO DE LOYOLA</t>
  </si>
  <si>
    <t>Y4612</t>
  </si>
  <si>
    <t>4277444</t>
  </si>
  <si>
    <t>ESC.N°255 DR.JOAQUIN V.GONZALEZ</t>
  </si>
  <si>
    <t>ROQUE SAENZ PEÑA S/N° KOLPING</t>
  </si>
  <si>
    <t>F5470</t>
  </si>
  <si>
    <t>03821-429136</t>
  </si>
  <si>
    <t>ESCUELA ESPECIAL NRO 2028 PROFESORA RAQUEL PIETRANERA</t>
  </si>
  <si>
    <t>25 DE MAYO 2379 CENTRO</t>
  </si>
  <si>
    <t>4572913</t>
  </si>
  <si>
    <t>TOMAS MANUEL DE ANCHORENA</t>
  </si>
  <si>
    <t>DR. TOMAS MANUEL DE ANCHORENA 855 BALVANERA</t>
  </si>
  <si>
    <t>C1170</t>
  </si>
  <si>
    <t>4961-3386</t>
  </si>
  <si>
    <t>J.I.N. Nº 16 en Escuela Nº 196</t>
  </si>
  <si>
    <t>25 de mayo 0237</t>
  </si>
  <si>
    <t>L6221</t>
  </si>
  <si>
    <t>481186</t>
  </si>
  <si>
    <t>ESCUELA PRIMARIA PROVINCIAL Nº 55 VAPOR TRANSPORTE VILLARINO</t>
  </si>
  <si>
    <t>AV. PRESIDENTE PERON 454</t>
  </si>
  <si>
    <t>Z9400</t>
  </si>
  <si>
    <t>427497</t>
  </si>
  <si>
    <t>JARDIN DE INFANTES NRO 77 JUAN RODOLFO BOLLA</t>
  </si>
  <si>
    <t>SARGENTO CABRAL 1325 EL FORTIN</t>
  </si>
  <si>
    <t>S2506</t>
  </si>
  <si>
    <t>492020</t>
  </si>
  <si>
    <t>OLEGARIO V.ANDRADE TECNICA 2</t>
  </si>
  <si>
    <t>ALFREDO PALACIOS 83</t>
  </si>
  <si>
    <t>E2840</t>
  </si>
  <si>
    <t>423467</t>
  </si>
  <si>
    <t>COLEGIO NUEVO HORIZONTE N 1</t>
  </si>
  <si>
    <t>Social/cooperativa</t>
  </si>
  <si>
    <t>MNA AP 27 LOTE 6  47 HECT. ALTO COMEDERO</t>
  </si>
  <si>
    <t>4600</t>
  </si>
  <si>
    <t>4054190</t>
  </si>
  <si>
    <t>ESCUELA DE NIVEL INICIAL Nº 9 SEÑORA CHABELA</t>
  </si>
  <si>
    <t>PEDERNERA 1638</t>
  </si>
  <si>
    <t>6277</t>
  </si>
  <si>
    <t>4452000</t>
  </si>
  <si>
    <t>CE.C.LA. S/N NUEVA ROMA</t>
  </si>
  <si>
    <t>MENDOZA 1585 NUEVA ROMA</t>
  </si>
  <si>
    <t>S2170</t>
  </si>
  <si>
    <t>426080</t>
  </si>
  <si>
    <t>E.E.S. ORIENTADA NRO 330 REPÚBLICA DE GRECIA</t>
  </si>
  <si>
    <t>AVENIDA SAN MARTIN 2050 CENTRO RUTA NAC.N 11</t>
  </si>
  <si>
    <t>S2152</t>
  </si>
  <si>
    <t>4710320</t>
  </si>
  <si>
    <t>CENTRO EDUCATIVO PARA JOVENES Y ADULTOS</t>
  </si>
  <si>
    <t>LOS COIRONES Y AIMÉ PAINÉ</t>
  </si>
  <si>
    <t>R8412</t>
  </si>
  <si>
    <t>C.E.R. NRO 280 GOBERNADOR IGNACIO CRESPO</t>
  </si>
  <si>
    <t>ZONA RURAL</t>
  </si>
  <si>
    <t>S3015</t>
  </si>
  <si>
    <t>460068</t>
  </si>
  <si>
    <t>ESCUELA NRO 935 AVELINO MENDOZA</t>
  </si>
  <si>
    <t>CAMPO MENDOZA</t>
  </si>
  <si>
    <t>S3567</t>
  </si>
  <si>
    <t>15666189</t>
  </si>
  <si>
    <t>E.E.S. ORIENTADA NRO 504 MARGARITA BOCHETTO</t>
  </si>
  <si>
    <t>DOMINGO FAUSTINO SARMIENTO 245</t>
  </si>
  <si>
    <t>S2301</t>
  </si>
  <si>
    <t>482240</t>
  </si>
  <si>
    <t>ESCUELA DE EDUCACIÓN SECUNDARIA TÉCNICA Nº1 JULIO A. ROCA</t>
  </si>
  <si>
    <t>PASEO LUIS F. LELOIR / AV. DEL PARQUE 907</t>
  </si>
  <si>
    <t>7607</t>
  </si>
  <si>
    <t>43-3311</t>
  </si>
  <si>
    <t>EI Nº 06 DE 06 (HOSP. RAMOS MEJIA)</t>
  </si>
  <si>
    <t>VENEZUELA 3158 BALVANERA</t>
  </si>
  <si>
    <t>C1211</t>
  </si>
  <si>
    <t>4957-7973</t>
  </si>
  <si>
    <t>ESCUELA DE EDUCACIÓN PRIMARIA Nº16 25 DE MAYO</t>
  </si>
  <si>
    <t>21 E/ 41 Y42. S/N  LUCAS MONTEVERE</t>
  </si>
  <si>
    <t>6660</t>
  </si>
  <si>
    <t>439408</t>
  </si>
  <si>
    <t>ESCUELA NRO 148 BERNARDO MONTEAGUDO</t>
  </si>
  <si>
    <t>SARMIENTO Y BELGRANO S/N</t>
  </si>
  <si>
    <t>S2119</t>
  </si>
  <si>
    <t>461512</t>
  </si>
  <si>
    <t>JUAN ZORRILLA DE SAN MARTIN 109</t>
  </si>
  <si>
    <t>CALLE 9</t>
  </si>
  <si>
    <t>E2821</t>
  </si>
  <si>
    <t>EPEP Nº203 CIUDAD DE LUJAN</t>
  </si>
  <si>
    <t>CIRILO PATIÑO   BANCO PAYAGUA</t>
  </si>
  <si>
    <t>MANUEL VIDELA</t>
  </si>
  <si>
    <t>SOLARI S/N VILLA GRACIELA NAHUEL HUAPI Y SOLARI</t>
  </si>
  <si>
    <t>4910044</t>
  </si>
  <si>
    <t>Aula Sat. Nº 03: ESC. Nº 120</t>
  </si>
  <si>
    <t>CAMINO VEC.INTERSEC.Ruta Nac.15- KM 18   PARAJE EL CEIBO- RUTA 15- KM. 18</t>
  </si>
  <si>
    <t>491720/640423/15430103</t>
  </si>
  <si>
    <t>CRECER JUNTOS</t>
  </si>
  <si>
    <t>TERRADA S/N LA GLORIA TERRADA Y CARRODILLA</t>
  </si>
  <si>
    <t>M5501</t>
  </si>
  <si>
    <t>4-361725</t>
  </si>
  <si>
    <t>CENTRO DE ADULTOS Nº701 MARIANO MORENO</t>
  </si>
  <si>
    <t>ITALIA 395</t>
  </si>
  <si>
    <t>7263</t>
  </si>
  <si>
    <t>ESCUELA PRIMARIA Nº 441</t>
  </si>
  <si>
    <t>PAGO ARIAS</t>
  </si>
  <si>
    <t>W3420</t>
  </si>
  <si>
    <t>439695</t>
  </si>
  <si>
    <t>ESCUELA N 309 PEDRO ORTIZ DE ZARATE</t>
  </si>
  <si>
    <t>RUTA N 6  CENTRO</t>
  </si>
  <si>
    <t>Y4501</t>
  </si>
  <si>
    <t>4470001</t>
  </si>
  <si>
    <t>ESC. ESPECIAL Nº 48 (Ex Aula Sat. Esc. Especial Nº 05)</t>
  </si>
  <si>
    <t>Juan Domingo Perón  30 Viviendas J.D.Perón y Ucrania</t>
  </si>
  <si>
    <t>N3307</t>
  </si>
  <si>
    <t>154100385</t>
  </si>
  <si>
    <t>ESCUELA JOSE MARIA PAZ</t>
  </si>
  <si>
    <t>CALLE PUBLICA   BELEN P/SARMIENTO</t>
  </si>
  <si>
    <t>X5221</t>
  </si>
  <si>
    <t>15643901</t>
  </si>
  <si>
    <t>CENTRO PROVINCIAL DE EDUCACION FISICA N°5</t>
  </si>
  <si>
    <t>AVDA.ORTIZ DE OCAMPO 1751 CENTRO</t>
  </si>
  <si>
    <t>0380-4425583</t>
  </si>
  <si>
    <t>VICENTE LOPEZ Y PLANES 1</t>
  </si>
  <si>
    <t>ANTELO 625</t>
  </si>
  <si>
    <t>E3180</t>
  </si>
  <si>
    <t>421045</t>
  </si>
  <si>
    <t>HOGAR ESCUELA N 1 JOSE DE LA IGLESIA</t>
  </si>
  <si>
    <t>AV. ESPAÑA 1660 CENTRO</t>
  </si>
  <si>
    <t>4227313</t>
  </si>
  <si>
    <t>ESCUELA PROVINCIAL AGROTECNICA N 5</t>
  </si>
  <si>
    <t>JOSE MARIA FASCIO  CENTRO</t>
  </si>
  <si>
    <t>Y4506</t>
  </si>
  <si>
    <t>JARDIN DE INFANTES NRO 127 JUAN CHARA</t>
  </si>
  <si>
    <t>CALLE 37 ESQUINA 14</t>
  </si>
  <si>
    <t>S3586</t>
  </si>
  <si>
    <t>451376</t>
  </si>
  <si>
    <t>CENTRO DE APOYO EDUCATIVO NIÑO JESUS DE PRAGA</t>
  </si>
  <si>
    <t>LA GLORIA S/N   FINCA ATAMISQUI</t>
  </si>
  <si>
    <t>5561</t>
  </si>
  <si>
    <t>15466073</t>
  </si>
  <si>
    <t>NRO 2053 COLEGIO MAYOR UNIVERSITARIO</t>
  </si>
  <si>
    <t>SAN JERONIMO 3328</t>
  </si>
  <si>
    <t>4534198</t>
  </si>
  <si>
    <t>ESCUELA PRIMARIA Nº 714</t>
  </si>
  <si>
    <t>SARANDI- 1º SECCION</t>
  </si>
  <si>
    <t>W3194</t>
  </si>
  <si>
    <t>EPEP N° 55 DR. MARIANO BOEDO</t>
  </si>
  <si>
    <t>MARIANO BOEDO</t>
  </si>
  <si>
    <t>P3604</t>
  </si>
  <si>
    <t>434243</t>
  </si>
  <si>
    <t>E.E.S. ORIENTADA NRO 374 MAESTRO CARLOS ALBERTO LEIVA</t>
  </si>
  <si>
    <t>GABOTO 703</t>
  </si>
  <si>
    <t>S2204</t>
  </si>
  <si>
    <t>495151</t>
  </si>
  <si>
    <t>Jardin Maternal y de Infantes Nenos</t>
  </si>
  <si>
    <t>Urquiza 675 Centro</t>
  </si>
  <si>
    <t>6300</t>
  </si>
  <si>
    <t>15612388</t>
  </si>
  <si>
    <t>MARIA C. BASAURE DE MARTINEZ</t>
  </si>
  <si>
    <t>CADETES CHILENOS 688 SANTA ELVIRA LAS CAÑAS</t>
  </si>
  <si>
    <t>M5519</t>
  </si>
  <si>
    <t>4-222230</t>
  </si>
  <si>
    <t>ESC. Nº 310: BRIGADIER GRAL. JUAN MANUEL DE ROSAS</t>
  </si>
  <si>
    <t>NUEVO BARRIO NUEVO</t>
  </si>
  <si>
    <t>N3328</t>
  </si>
  <si>
    <t>15352713/3743541076</t>
  </si>
  <si>
    <t>C.E.R. NRO 412</t>
  </si>
  <si>
    <t>ESTANCIA LA MARGARITA</t>
  </si>
  <si>
    <t>470229</t>
  </si>
  <si>
    <t>CENTRO DE ATENCION MULTIPLE LOS TELARES - SALAVINA</t>
  </si>
  <si>
    <t>AV. JUSTICIALISTA  Santa Rita</t>
  </si>
  <si>
    <t>G4321</t>
  </si>
  <si>
    <t>JARDÍN DE INFANTES Nº901 CONSTANCIO C VIGIL</t>
  </si>
  <si>
    <t>8 ENTRE 13 Y 14 2462</t>
  </si>
  <si>
    <t>7105</t>
  </si>
  <si>
    <t>520417</t>
  </si>
  <si>
    <t>ESCUELA PRIMARIA P/ADOLESC.Y ADULTOS Nº 51</t>
  </si>
  <si>
    <t>JULIO ARGENTINO ROCA  BARRIO 202</t>
  </si>
  <si>
    <t>W3342</t>
  </si>
  <si>
    <t>448431</t>
  </si>
  <si>
    <t>ESCUELA N° 155</t>
  </si>
  <si>
    <t>SINGUIL</t>
  </si>
  <si>
    <t>K4711</t>
  </si>
  <si>
    <t>IPPD INNOVATIO 2535</t>
  </si>
  <si>
    <t>AVELLANEDA  351</t>
  </si>
  <si>
    <t>5600</t>
  </si>
  <si>
    <t>4418003</t>
  </si>
  <si>
    <t>ANEXO ESCUELA Nº451</t>
  </si>
  <si>
    <t>Trevelin Norte  736 Inta</t>
  </si>
  <si>
    <t>9100</t>
  </si>
  <si>
    <t>4446300</t>
  </si>
  <si>
    <t>ESCUELA Nº518</t>
  </si>
  <si>
    <t>HUAICO HONDO   A 48 KM.AL N.O DE LA CAP.X RUTA 9 ENTRANDO X CAM. VECINAL</t>
  </si>
  <si>
    <t>ESC. DOMICILIARIA ELIZABETH KENNY</t>
  </si>
  <si>
    <t>CHARCAS 82  PREDIO FERIAL NORTE</t>
  </si>
  <si>
    <t>4213081</t>
  </si>
  <si>
    <t>CENTRO DE ALFABETIZACION NRO 310</t>
  </si>
  <si>
    <t>RUTA 19 - KM 3;5   FUNDACION RENACER</t>
  </si>
  <si>
    <t>S3016</t>
  </si>
  <si>
    <t>ARCO IRIS</t>
  </si>
  <si>
    <t>Angelino Arenas s/n   Angelino Arenas y Godoy Cruz</t>
  </si>
  <si>
    <t>5585</t>
  </si>
  <si>
    <t>15504468</t>
  </si>
  <si>
    <t>ESCUELA DE EDUCACIÓN PRIMARIA Nº12 MARIANO MORENO</t>
  </si>
  <si>
    <t>SECCION RURAL S/N  HUSARES</t>
  </si>
  <si>
    <t>6455</t>
  </si>
  <si>
    <t>15-52-1420</t>
  </si>
  <si>
    <t>B.O.P. Nº 81</t>
  </si>
  <si>
    <t>ANDRES MARTIN ZUCOWSKI S/N  CENTRO</t>
  </si>
  <si>
    <t>3313</t>
  </si>
  <si>
    <t>4617980/4717253</t>
  </si>
  <si>
    <t>ESCUELA NRO 57 JUANA ELENA BLANCO</t>
  </si>
  <si>
    <t>PASCO 453 REPUBLICA DE LA SEXTA</t>
  </si>
  <si>
    <t>4728672</t>
  </si>
  <si>
    <t>C.E.R. NRO 637</t>
  </si>
  <si>
    <t>CAMPO BARATTI</t>
  </si>
  <si>
    <t>S2222</t>
  </si>
  <si>
    <t>497046</t>
  </si>
  <si>
    <t>ESCUELA DE EDUCACIÓN PRIMARIA Nº30 PBRO. VICENTE MONTE CARBALLO</t>
  </si>
  <si>
    <t>EL PICAFLOR S/N  BARRIO SAN ANTONIO</t>
  </si>
  <si>
    <t>6700</t>
  </si>
  <si>
    <t>42-7508</t>
  </si>
  <si>
    <t>JARDÍN DE INFANTES Nº923 DR. JUAN GRECO</t>
  </si>
  <si>
    <t>156 E/ 8 Y 9 856  VILLA OLIVERO</t>
  </si>
  <si>
    <t>1884</t>
  </si>
  <si>
    <t>4226-4006</t>
  </si>
  <si>
    <t>JARDIN DE INFANTES NRO 264 EL HORNERITO</t>
  </si>
  <si>
    <t>SARMIENTO 333</t>
  </si>
  <si>
    <t>S2176</t>
  </si>
  <si>
    <t>491500</t>
  </si>
  <si>
    <t>ESC. EL PUESTITO DE ARRIBA</t>
  </si>
  <si>
    <t>EL PUESTITO DE ARRIBA</t>
  </si>
  <si>
    <t>3815459511</t>
  </si>
  <si>
    <t>JARDIN DE INFANTES NRO 259 LIBERTAD E INDEPENDENCIA</t>
  </si>
  <si>
    <t>WARNES 1002 SARMIENTO</t>
  </si>
  <si>
    <t>4726578</t>
  </si>
  <si>
    <t>BLAS PARERA</t>
  </si>
  <si>
    <t>PUBLICA 7 SAN GABRIEL TICLE Y CALLE PUBLICA N° 7</t>
  </si>
  <si>
    <t>M5572</t>
  </si>
  <si>
    <t>ESCUELA N° 302 NACHI GOMEZ / JI 824</t>
  </si>
  <si>
    <t>LA SALVACION   LA SALVACION</t>
  </si>
  <si>
    <t>G3714</t>
  </si>
  <si>
    <t>JARDÍN DE INFANTES NUESTRA SEÑORA DE LA MERCED</t>
  </si>
  <si>
    <t>JUNIN E/ TRES DE FEBRERO Y J.C.PAZ 260</t>
  </si>
  <si>
    <t>1651</t>
  </si>
  <si>
    <t>4755-1388</t>
  </si>
  <si>
    <t>ESCUELA DE ADULTOS Nº709 BENITO LINCH</t>
  </si>
  <si>
    <t>BUENOS AIRES Y RUTA PCIAL.53 KM.15.500 S/N  LA CAPILLA</t>
  </si>
  <si>
    <t>1888</t>
  </si>
  <si>
    <t>49-8005</t>
  </si>
  <si>
    <t>ESCUELA PARA ADULTOS Nº6 LEOPOLDO HERRERA</t>
  </si>
  <si>
    <t>Avda. Victor Yunes   Siglo XXI</t>
  </si>
  <si>
    <t>ESCUELA NRO 318 BERNARDO O'HIGGINS</t>
  </si>
  <si>
    <t>CAMPO STANGAFERRO</t>
  </si>
  <si>
    <t>S3592</t>
  </si>
  <si>
    <t>451024</t>
  </si>
  <si>
    <t>ESCUELA Nº 3-501 (C.E.N.S.)</t>
  </si>
  <si>
    <t>YAPEYU AYACUCHO Y SALTA S/N</t>
  </si>
  <si>
    <t>JARDÍN DE INFANTES MARCELINO</t>
  </si>
  <si>
    <t>MANSILLA Y SASTRE (VILLA MARISTA)   VILLA MARISTA</t>
  </si>
  <si>
    <t>479-4877</t>
  </si>
  <si>
    <t>EL ARRIERO 85</t>
  </si>
  <si>
    <t>ZONA RURAL EL PINGO</t>
  </si>
  <si>
    <t>E3132</t>
  </si>
  <si>
    <t>ESCUELA SECUNDARIA RIO NEGRO NRO. 2 FUNDACION SARA M.FURMAN</t>
  </si>
  <si>
    <t>CERRO OTTO 865 RAYEN MAPU</t>
  </si>
  <si>
    <t>R8400</t>
  </si>
  <si>
    <t>441435</t>
  </si>
  <si>
    <t>CNEL CARLOS TOMAS SOURIGUES</t>
  </si>
  <si>
    <t>DR. JUAN FELIPE ARANGUREN 2400 FLORES</t>
  </si>
  <si>
    <t>C1406</t>
  </si>
  <si>
    <t>4613-2865</t>
  </si>
  <si>
    <t>INGENIERO GIAGNONI</t>
  </si>
  <si>
    <t>MILORDO Y ABRUZZESE</t>
  </si>
  <si>
    <t>5582</t>
  </si>
  <si>
    <t>4288157</t>
  </si>
  <si>
    <t>COLEGIO SECUNDARIO BATALLA DE SALTA EX N° 34</t>
  </si>
  <si>
    <t>HOUSSAY 599 CASTAÑARES</t>
  </si>
  <si>
    <t>A4400</t>
  </si>
  <si>
    <t>4250357</t>
  </si>
  <si>
    <t>ESCUELA ESPECIAL NRO 2039</t>
  </si>
  <si>
    <t>REMEDIOS ESCALADA DE SAN MARTIN 402 MALVINAS ARGENTINAS</t>
  </si>
  <si>
    <t>S2340</t>
  </si>
  <si>
    <t>420723</t>
  </si>
  <si>
    <t>JARDIN MATERNAL PICARDIAS</t>
  </si>
  <si>
    <t>RASTREADOR CALIVAR 542 (S) 542</t>
  </si>
  <si>
    <t>MAESTRO ALBERTO RODOLFO ACEVEDO</t>
  </si>
  <si>
    <t>LA REDUCCION S/N</t>
  </si>
  <si>
    <t>M5579</t>
  </si>
  <si>
    <t>4533306</t>
  </si>
  <si>
    <t>C.E.P.A. NRO 150</t>
  </si>
  <si>
    <t>SAENZ PEÑA 105</t>
  </si>
  <si>
    <t>S2609</t>
  </si>
  <si>
    <t>480347</t>
  </si>
  <si>
    <t>MERCEDES SOSA</t>
  </si>
  <si>
    <t>LATERAL S ACCESO ESTE (Universidad Maza)</t>
  </si>
  <si>
    <t>5519</t>
  </si>
  <si>
    <t>4456877</t>
  </si>
  <si>
    <t>JARDIN DE INFANTES PRIVADO HUILEN</t>
  </si>
  <si>
    <t>Avellaneda 536 Parque Entre Olaechea y Av. Roca</t>
  </si>
  <si>
    <t>4213124</t>
  </si>
  <si>
    <t>ESCUELA PRIMARIA NRO.275 VIALIDAD NACIONAL</t>
  </si>
  <si>
    <t>3 DE FEBRERO 2559 AEROCLUB EEBA 1 CTRO. 4</t>
  </si>
  <si>
    <t>R8332</t>
  </si>
  <si>
    <t>4436103</t>
  </si>
  <si>
    <t>FRANCISCO MIGUEL MANZANO (ESC. 1-273)</t>
  </si>
  <si>
    <t>0261-155985808 LA RIOJITA-RUTA 92-KM.14 S/N</t>
  </si>
  <si>
    <t>02622-492400</t>
  </si>
  <si>
    <t>E.E.S. Nº 86 - BRIGADIER GRAL. C.SAAVEDRA (CEP Nº 86)</t>
  </si>
  <si>
    <t>Planta Urbana</t>
  </si>
  <si>
    <t>H3515</t>
  </si>
  <si>
    <t>CENTRO DE EDUCACION BASICA PARA ADULTOS NRO.21</t>
  </si>
  <si>
    <t>AV. CACIQUE CATRIEL 777  ESC PRIA 281</t>
  </si>
  <si>
    <t>R8307</t>
  </si>
  <si>
    <t>E.P.E.T. N°2 BRIGADIER GENERAL JUAN FACUNDO QUIROGA</t>
  </si>
  <si>
    <t>AVDA.JUAN DOMINGO PERON 820 CENTRO</t>
  </si>
  <si>
    <t>0380-4468520</t>
  </si>
  <si>
    <t>ESC. N° 318 - MARCOS SASTRE</t>
  </si>
  <si>
    <t>ESCABA DE ARRIBA</t>
  </si>
  <si>
    <t>E.E.M.P.A. NRO 1238 RAUL SCALABRINI ORTIZ</t>
  </si>
  <si>
    <t>GENERAL MITRE 1350</t>
  </si>
  <si>
    <t>S2146</t>
  </si>
  <si>
    <t>448222</t>
  </si>
  <si>
    <t>ESCUELA ESPECIAL DE FORMACION LABORAL NRO 2060</t>
  </si>
  <si>
    <t>CALLE 17 981 LOURDES</t>
  </si>
  <si>
    <t>S3561</t>
  </si>
  <si>
    <t>483027</t>
  </si>
  <si>
    <t>ESCUELA PART. INC. NRO 1039 SAN FRANCISCO</t>
  </si>
  <si>
    <t>PLANTA URBANA S/N</t>
  </si>
  <si>
    <t>S6106</t>
  </si>
  <si>
    <t>498017</t>
  </si>
  <si>
    <t>ESC. ADULTOS Nº 63</t>
  </si>
  <si>
    <t>BOUCEVARO SAN ISIDRO  SAN ISIDRO -( YACYRETA)</t>
  </si>
  <si>
    <t>N3300</t>
  </si>
  <si>
    <t>565838</t>
  </si>
  <si>
    <t>NEP Y FP Nº20 - EPEP Nº455</t>
  </si>
  <si>
    <t>EPEP Nº455</t>
  </si>
  <si>
    <t>ESCUELA PRIMARIA 132 CEFERINO NAMUNCURA</t>
  </si>
  <si>
    <t>PURRAN CACIQUE 499 LA SIRENA</t>
  </si>
  <si>
    <t>4487652</t>
  </si>
  <si>
    <t>E.E.P. Nº  806</t>
  </si>
  <si>
    <t>LEGUA A-LOTE 50-PJE.ALTA ESPERANZA</t>
  </si>
  <si>
    <t>H3714</t>
  </si>
  <si>
    <t>495392</t>
  </si>
  <si>
    <t>E.E.S. ORIENTADA PART. INC. NRO 8032 SANTA ROSA</t>
  </si>
  <si>
    <t>BELGRANO 871 CENTRO I</t>
  </si>
  <si>
    <t>421335</t>
  </si>
  <si>
    <t>ESCUELA PART. INC. NRO 1043 SAN JOSE</t>
  </si>
  <si>
    <t>ESTANISLAO LOPEZ 85 CENTRO</t>
  </si>
  <si>
    <t>S2322</t>
  </si>
  <si>
    <t>420218</t>
  </si>
  <si>
    <t>BLANCO ENCALADA 13</t>
  </si>
  <si>
    <t>EVA PERON 651</t>
  </si>
  <si>
    <t>E3164</t>
  </si>
  <si>
    <t>4901036</t>
  </si>
  <si>
    <t>COLEGIO Nº 7722</t>
  </si>
  <si>
    <t>Pasteur 1230 Buenos Aires Comparte edificio con la Escuela Nº 8</t>
  </si>
  <si>
    <t>453912</t>
  </si>
  <si>
    <t>JUAN JOSÉ DE VERTIZ</t>
  </si>
  <si>
    <t>PRINCIPAL S/N</t>
  </si>
  <si>
    <t>J5467</t>
  </si>
  <si>
    <t>4302147</t>
  </si>
  <si>
    <t>ESCUELA DE EDUCACIÓN PRIMARIA Nº22 JOSÉ HERNANDEZ</t>
  </si>
  <si>
    <t>LUJAN ESQ. RAUCH S/N</t>
  </si>
  <si>
    <t>7220</t>
  </si>
  <si>
    <t>44-3361</t>
  </si>
  <si>
    <t>ESC. AGROTECNICA LOS PIZARROS</t>
  </si>
  <si>
    <t>2 DE ABRIL S/N   2 DE ABRIL Y PJE. MARIA AUXILIADORA</t>
  </si>
  <si>
    <t>4162</t>
  </si>
  <si>
    <t>ESCUELA DE ADULTOS Nº707</t>
  </si>
  <si>
    <t>G.MISTRAL E/ ZAMORA Y CONSTITUCION 312</t>
  </si>
  <si>
    <t>1832</t>
  </si>
  <si>
    <t>4202-0357</t>
  </si>
  <si>
    <t>COLEGIO PADRE LUCIO SABATTI</t>
  </si>
  <si>
    <t>25 de Mayo 4681 INTA</t>
  </si>
  <si>
    <t>154673866</t>
  </si>
  <si>
    <t>ESCUELA DE EDUCACIÓN SECUNDARIA Nº1</t>
  </si>
  <si>
    <t>AVELLANEDA Y PELLEGRINI S/N</t>
  </si>
  <si>
    <t>6743</t>
  </si>
  <si>
    <t>49-3055</t>
  </si>
  <si>
    <t>JIN Nº 11 ESTRELLITA DE BELEN - EPEP Nº 530</t>
  </si>
  <si>
    <t>AV. CARLOS SORRENTO CRITELLI  SAN BLAS LAGUNA BLANCA</t>
  </si>
  <si>
    <t>P3613</t>
  </si>
  <si>
    <t>JARDIN MATERNO INFANTIL APRENDIJUEGOS Nº 1479</t>
  </si>
  <si>
    <t>AVENIDA ROCA 965</t>
  </si>
  <si>
    <t>9000</t>
  </si>
  <si>
    <t>4483107/0297</t>
  </si>
  <si>
    <t>SANTIAGO DE CHILE 18</t>
  </si>
  <si>
    <t>COLONIA OFICIAL 5   GRAL CAMPOS</t>
  </si>
  <si>
    <t>E3216</t>
  </si>
  <si>
    <t>ESCUELA ESPECIAL Nº502 MERCEDES DE SAN MARTIN</t>
  </si>
  <si>
    <t>CASTELLI E/CANAVESIO Y MORENO 223  Barrio Padres Gonzalez</t>
  </si>
  <si>
    <t>6000</t>
  </si>
  <si>
    <t>43-4288</t>
  </si>
  <si>
    <t>E.E.P. Nº 801 -HUGO ANGEL CORONEL-</t>
  </si>
  <si>
    <t>LOTE 33   PARAJE EL ARENAL</t>
  </si>
  <si>
    <t>507278</t>
  </si>
  <si>
    <t>C.E.R. NRO 265 BRIGADIER GENERAL JUAN GREGORIO LAS HERAS</t>
  </si>
  <si>
    <t>PARAJE LAS HIGUERITAS</t>
  </si>
  <si>
    <t>S3013</t>
  </si>
  <si>
    <t>420418</t>
  </si>
  <si>
    <t>ESCUELA NEWTON</t>
  </si>
  <si>
    <t>Paul Groussac 1153</t>
  </si>
  <si>
    <t>5501</t>
  </si>
  <si>
    <t>4204647/5240831</t>
  </si>
  <si>
    <t>ESCUELA DE NIVEL INICIAL MUNICIPAL Nº 2404</t>
  </si>
  <si>
    <t>Ceferino Namuncurá 354 Área 12</t>
  </si>
  <si>
    <t>U9103</t>
  </si>
  <si>
    <t>4482513</t>
  </si>
  <si>
    <t>JOSE MARIA SOBRAL TECNICA 1</t>
  </si>
  <si>
    <t>SAN MARTIN 1067</t>
  </si>
  <si>
    <t>424123</t>
  </si>
  <si>
    <t>FRAY CAYETANO JOSE RODRIGUEZ</t>
  </si>
  <si>
    <t>BAJO LAS CUMBRES S/N   FINCA CARTELLONE - BAJO LAS CUMBRES S/N</t>
  </si>
  <si>
    <t>M5509</t>
  </si>
  <si>
    <t>153845538</t>
  </si>
  <si>
    <t>U.E.G.P. Nº15(U.E.P. Nº15)INSTITUTO PRIVADO CHACO</t>
  </si>
  <si>
    <t>RAUL B.DIAZ 150</t>
  </si>
  <si>
    <t>H3500</t>
  </si>
  <si>
    <t>4440144</t>
  </si>
  <si>
    <t>CBSR EPEP Nº 509</t>
  </si>
  <si>
    <t>LOTE 47 LOTE 47 - LAS LOMITAS</t>
  </si>
  <si>
    <t>P3630</t>
  </si>
  <si>
    <t>NUCLEO III - JARDIN DE INFANTES NUCLEADO NRO 159</t>
  </si>
  <si>
    <t>FREYRE 480 SARMIENTO</t>
  </si>
  <si>
    <t>S3560</t>
  </si>
  <si>
    <t>423408</t>
  </si>
  <si>
    <t>INSTITUTO SANTA CLARA DE ASIS</t>
  </si>
  <si>
    <t>SALADO E/ ALVARELLOS Y AV. CRISTIANIA 65  SAN ALBERTO</t>
  </si>
  <si>
    <t>1765</t>
  </si>
  <si>
    <t>4694-9910</t>
  </si>
  <si>
    <t>INSTITUTO VUELTA DEL OMBU I-38</t>
  </si>
  <si>
    <t>AV.CIRCUNVALACION SUR Y RUTA NAC.Nº 14</t>
  </si>
  <si>
    <t>482442/481064</t>
  </si>
  <si>
    <t>EJERCITO ARGENTINO 59</t>
  </si>
  <si>
    <t>DISTRITO SAUCE AL NORTE</t>
  </si>
  <si>
    <t>E3174</t>
  </si>
  <si>
    <t>PEDRO IGNACIO ANZORENA</t>
  </si>
  <si>
    <t>Jardín Aeroparque</t>
  </si>
  <si>
    <t>5539</t>
  </si>
  <si>
    <t>ESCUELA PRIMARIA P/ADOLESC.Y ADULTOS Nº 26 MANUEL BELGRANO</t>
  </si>
  <si>
    <t>BUENOS AIRES 1066</t>
  </si>
  <si>
    <t>381907</t>
  </si>
  <si>
    <t>ESCUELA DEL PARQUE</t>
  </si>
  <si>
    <t>BOGOTA 123 CABALLITO</t>
  </si>
  <si>
    <t>C1405</t>
  </si>
  <si>
    <t>4958-6100</t>
  </si>
  <si>
    <t>ESC. ESPECIAL A.L.P.I.</t>
  </si>
  <si>
    <t>DELFIN GALLO 950  MISMA MANZANA QUE EL HOSPITAL AVELLANEDA</t>
  </si>
  <si>
    <t>4000</t>
  </si>
  <si>
    <t>E.E.M.P.A. NRO 1207 8 de Septiembre</t>
  </si>
  <si>
    <t>URUGUAY 1262 DOMINGO MATHEU</t>
  </si>
  <si>
    <t>4729725</t>
  </si>
  <si>
    <t>ESC. RICARDO ROJAS</t>
  </si>
  <si>
    <t>CAMINO VECINAL S/Nº   1 KM AL SUR DE RUTA Nº 323 Y CAPILLA VIRGEN DESATANUDOS</t>
  </si>
  <si>
    <t>T4111</t>
  </si>
  <si>
    <t>ESC. TEC. Nº 37 HOGAR NAVAL STELLA MARIS DE 11</t>
  </si>
  <si>
    <t>PERGAMINO 211 FLORESTA</t>
  </si>
  <si>
    <t>4612-3220</t>
  </si>
  <si>
    <t>E.E.P. Nº  208</t>
  </si>
  <si>
    <t>LOTE 221-PJE.PPA.ALSINA-COL.GRAL.NECOCHEA</t>
  </si>
  <si>
    <t>H3718</t>
  </si>
  <si>
    <t>380921</t>
  </si>
  <si>
    <t>ESCUELA PRIMARIA NRO.226 RUCA PUÑEÑ</t>
  </si>
  <si>
    <t>RUTA NACIONAL 250 KM. 271   CUI 074</t>
  </si>
  <si>
    <t>R8363</t>
  </si>
  <si>
    <t>497107</t>
  </si>
  <si>
    <t>I.P.E.T. Nº 106 REMEDIOS ESCALADA DE SAN MARTIN</t>
  </si>
  <si>
    <t>MALVINAS ARGENTINAS  MARIA AUXILIADORA SERREZUELA</t>
  </si>
  <si>
    <t>X5270</t>
  </si>
  <si>
    <t>492070</t>
  </si>
  <si>
    <t>ESTEBAN DE LUCA</t>
  </si>
  <si>
    <t>ADOLFO ALSINA 2499 BALVANERA</t>
  </si>
  <si>
    <t>C1090</t>
  </si>
  <si>
    <t>4951-8758</t>
  </si>
  <si>
    <t>ELENA LONGHI DE BUSTOS</t>
  </si>
  <si>
    <t>CALLE PUBLICA   EL PANTANO P/PEDANIA CAMINIAGA</t>
  </si>
  <si>
    <t>X5244</t>
  </si>
  <si>
    <t>15648123</t>
  </si>
  <si>
    <t>ESCUELA PRIMARIA Nº 532 GENDARMERIA NACIONAL</t>
  </si>
  <si>
    <t>ANGUA 4ª SECCIÓN</t>
  </si>
  <si>
    <t>15483783</t>
  </si>
  <si>
    <t>CENTRO EDUCATIVO DE NIVEL SECUNDARIO NRO.19</t>
  </si>
  <si>
    <t>NEUQUEN 262 SANTA CLARA ESC. 263</t>
  </si>
  <si>
    <t>02920 421794</t>
  </si>
  <si>
    <t>ESC. SECUNDARIA JOSE MARIANO GOMEZ</t>
  </si>
  <si>
    <t>SAN MARTIN Y ALVAREZ CONDARCO  25 DE MAYO SAN MARTIN Y ALVAREZ CONDARCO</t>
  </si>
  <si>
    <t>T4128</t>
  </si>
  <si>
    <t>4811151</t>
  </si>
  <si>
    <t>EPES Nº 2 BATALLA DE MAIPU</t>
  </si>
  <si>
    <t>AV. NESTOR KICHNER  CENTRO AV. NESTOR KICHNER Y SARMIENTO</t>
  </si>
  <si>
    <t>P3606</t>
  </si>
  <si>
    <t>4461002</t>
  </si>
  <si>
    <t>ESCUELA DE EDUCACIÓN PRIMARIA Nº6 MANUEL BELGRANO</t>
  </si>
  <si>
    <t>PONTAUT S/N</t>
  </si>
  <si>
    <t>7406</t>
  </si>
  <si>
    <t>15-45-3601</t>
  </si>
  <si>
    <t>ESCUELA DE EDUCACIÓN PRIMARIA Nº3 JOSÉ MANUEL ESTRADA</t>
  </si>
  <si>
    <t>ALBERDI (E/ ARROLO Y BISCIOTI) 700</t>
  </si>
  <si>
    <t>7635</t>
  </si>
  <si>
    <t>44-0063</t>
  </si>
  <si>
    <t>0-011 SUYAY</t>
  </si>
  <si>
    <t>CATAMARCA 1600</t>
  </si>
  <si>
    <t>4378386</t>
  </si>
  <si>
    <t>ESCUELA DE EDUCACIÓN PRIMARIA Nº34 MAXIMO LEDESMA</t>
  </si>
  <si>
    <t>CUARTEL IX S/N  LA BARRANCOSA</t>
  </si>
  <si>
    <t>7260</t>
  </si>
  <si>
    <t>406759</t>
  </si>
  <si>
    <t>OLEGARIO RODRIGUEZ</t>
  </si>
  <si>
    <t>CALLE PUBLICA   LAS PALMAS</t>
  </si>
  <si>
    <t>X5280</t>
  </si>
  <si>
    <t>15636176</t>
  </si>
  <si>
    <t>JARDÍN DE INFANTES SAN MAURICIO</t>
  </si>
  <si>
    <t>LUCIANO TORRENT Y VARSOBIA 1095</t>
  </si>
  <si>
    <t>1759</t>
  </si>
  <si>
    <t>42-1225</t>
  </si>
  <si>
    <t>SUBOFICIAL HUGO ALBERTO LEPEZ</t>
  </si>
  <si>
    <t>MIGUEL CANE</t>
  </si>
  <si>
    <t>5541</t>
  </si>
  <si>
    <t>4471687</t>
  </si>
  <si>
    <t>ESCUELA SAN MARTIN</t>
  </si>
  <si>
    <t>DEAN FUNES 624 CENTRO SAMPACHO</t>
  </si>
  <si>
    <t>X5829</t>
  </si>
  <si>
    <t>439907</t>
  </si>
  <si>
    <t>ALVAREZ CONDARCO</t>
  </si>
  <si>
    <t>CALLE PUBLICA S/N  LOTE 94</t>
  </si>
  <si>
    <t>M5624</t>
  </si>
  <si>
    <t>02625-491237 D</t>
  </si>
  <si>
    <t>E.E.S. ORIENTADA NRO 599</t>
  </si>
  <si>
    <t>AVENIDA PEÑALOZA  9500</t>
  </si>
  <si>
    <t>4579107</t>
  </si>
  <si>
    <t>JARDIN DE INFANTES Nº 80 MAGDALENA GUEMES DE TEJADA</t>
  </si>
  <si>
    <t>LOTE 14-(FUNCIONA EN EGB Nº 202)</t>
  </si>
  <si>
    <t>H3545</t>
  </si>
  <si>
    <t>ESCUELA PART. INC. NRO 1030 SAN FRANCISCO DE ASIS</t>
  </si>
  <si>
    <t>AVENIDA PUCCIO 527 ALBERDI</t>
  </si>
  <si>
    <t>4552148</t>
  </si>
  <si>
    <t>E.E.P. Nº  152</t>
  </si>
  <si>
    <t>LOTE 9-PJE.PPA.LA PORTEÑA</t>
  </si>
  <si>
    <t>499757</t>
  </si>
  <si>
    <t>JOSE DE SAN MARTIN</t>
  </si>
  <si>
    <t>RUTA E 86   PUNTA DE AGUA P/ADELIA MARIA</t>
  </si>
  <si>
    <t>X5839</t>
  </si>
  <si>
    <t>156544749</t>
  </si>
  <si>
    <t>JARDIN DE INFANTES NRO 323 HÉROES DE BELGRANO</t>
  </si>
  <si>
    <t>ALMIRANTE BROWN 2782 ESTE</t>
  </si>
  <si>
    <t>420393</t>
  </si>
  <si>
    <t>ESC. Nº 349: FRANCISCO RAMIREZ</t>
  </si>
  <si>
    <t>R. NAC. N°14- KM 922    R. NAC. N°14- KM 922-PDA. TRIUNFO-</t>
  </si>
  <si>
    <t>15550405(sms)/691963(llamadas)</t>
  </si>
  <si>
    <t>ESC. N° 292 DIPUTADO ROBERTO PAEZ MONTERO</t>
  </si>
  <si>
    <t>LA CAÑADA</t>
  </si>
  <si>
    <t>D5701</t>
  </si>
  <si>
    <t>ESCUELA N° 164</t>
  </si>
  <si>
    <t>PIPANACO</t>
  </si>
  <si>
    <t>K5319</t>
  </si>
  <si>
    <t>INSTITUTO DE FORMACION DOCENTE CONTINUA</t>
  </si>
  <si>
    <t>ISLAS MALVINAS Y ALEMANDRI</t>
  </si>
  <si>
    <t>R8520</t>
  </si>
  <si>
    <t>430620</t>
  </si>
  <si>
    <t>COL. SANTA RITA</t>
  </si>
  <si>
    <t>AVDA. SANTO CRISTO Y LEOCADIO PAZ   INGENIO SAN JUAN ING. SAN JUAN</t>
  </si>
  <si>
    <t>T4109</t>
  </si>
  <si>
    <t>4378367</t>
  </si>
  <si>
    <t>ESCUELA PRIMARIA NRO.251 25 DE MAYO</t>
  </si>
  <si>
    <t>ISLAS MALVINAS ARGENTINAS 465 25 DE MAYO EEBA 26 CENTRO 01  INST.SUP.NO UNIV.</t>
  </si>
  <si>
    <t>R8532</t>
  </si>
  <si>
    <t>481083</t>
  </si>
  <si>
    <t>ESCUELA N° 957 REMEDIOS ESCALADA DE SAN MARTIN</t>
  </si>
  <si>
    <t>LA RAMADA   LA RAMADA</t>
  </si>
  <si>
    <t>G4301</t>
  </si>
  <si>
    <t>Tierra del Fuego</t>
  </si>
  <si>
    <t>C.E.N.S. Nº 18 - ANEXO ESC. Nº 10</t>
  </si>
  <si>
    <t>ANTARTIDA ARGENTINA 950 LOS LUPINOS</t>
  </si>
  <si>
    <t>V9420</t>
  </si>
  <si>
    <t>425568</t>
  </si>
  <si>
    <t>JARDÍN DE INFANTES Nº902 MARIQUITA SANCHEZ DE THOMPSON</t>
  </si>
  <si>
    <t>SARMIENTO (E/ RIVADAVIA Y LIBERTAD) 542</t>
  </si>
  <si>
    <t>6337</t>
  </si>
  <si>
    <t>49-0117</t>
  </si>
  <si>
    <t>J.I.N. 7</t>
  </si>
  <si>
    <t>AV. LIBERTAD  CENTRO</t>
  </si>
  <si>
    <t>4512</t>
  </si>
  <si>
    <t>430910</t>
  </si>
  <si>
    <t>ESCUELA DE EDUCACIÓN PRIMARIA Nº27 EVA DUARTE</t>
  </si>
  <si>
    <t>BUENOS AIRES 1310  LOS NARANJOS</t>
  </si>
  <si>
    <t>1864</t>
  </si>
  <si>
    <t>42-1871</t>
  </si>
  <si>
    <t>INSTITUTO SAGRADA FAMILIA</t>
  </si>
  <si>
    <t>PEDRO GOENAGA 775</t>
  </si>
  <si>
    <t>1913</t>
  </si>
  <si>
    <t>45-2441</t>
  </si>
  <si>
    <t>ESCUELA Nº 2-047</t>
  </si>
  <si>
    <t>COMANDANTE TORRES 1º PISO 150 CIUDAD HOSPITAL TEODORO SHESTAKOW</t>
  </si>
  <si>
    <t>M5600</t>
  </si>
  <si>
    <t>02627-423269</t>
  </si>
  <si>
    <t>J.I.N. 27</t>
  </si>
  <si>
    <t>TEODORO SANCHEZ DE BUSTAMANTE   CENTRO</t>
  </si>
  <si>
    <t>4518</t>
  </si>
  <si>
    <t>498043</t>
  </si>
  <si>
    <t>CENTRO DE EDUCACION FISICA NRO 5 PROFESOR OSCAR GIANNONE</t>
  </si>
  <si>
    <t>CHACABUCO 1397 MARTIN</t>
  </si>
  <si>
    <t>4721369</t>
  </si>
  <si>
    <t>ESCUELA N° 371</t>
  </si>
  <si>
    <t>LA RESERVA   LA RESERVA</t>
  </si>
  <si>
    <t>ESCUELA DE NIVEL INICIAL Nº 223 CABO 1º MENDEZ</t>
  </si>
  <si>
    <t>SAN MARTIN  565 25 DE MAYO ACCESO NORTE</t>
  </si>
  <si>
    <t>4816810</t>
  </si>
  <si>
    <t>ESCUELA NRO 411 JUAN BAUTISTA ALBERDI</t>
  </si>
  <si>
    <t>AMEGHINO 626 JOSE DHO</t>
  </si>
  <si>
    <t>S3070</t>
  </si>
  <si>
    <t>422009</t>
  </si>
  <si>
    <t>JOSE MIGUEL GRANEROS</t>
  </si>
  <si>
    <t>LA FLORESTA MOYANO S/N</t>
  </si>
  <si>
    <t>M5535</t>
  </si>
  <si>
    <t>4493153</t>
  </si>
  <si>
    <t>Jardin de Infantes Nucleado Nº 0-177 (1-116))</t>
  </si>
  <si>
    <t>Salta 1050</t>
  </si>
  <si>
    <t>ESCUELA NRO 1339 INGENIERO ENRIQUE MOSCONI</t>
  </si>
  <si>
    <t>JOSE INGENIEROS 1850 FONAVI OESTE</t>
  </si>
  <si>
    <t>435466</t>
  </si>
  <si>
    <t>PROFESORA AURORA A. TORRES</t>
  </si>
  <si>
    <t>COSTA CANAL MONTECASEROS</t>
  </si>
  <si>
    <t>154649545</t>
  </si>
  <si>
    <t>ESCUELA DE EDUCACIÓN PRIMARIA Nº37 DR. ADOLFO ALSINA</t>
  </si>
  <si>
    <t>COLONIA EL MATE S/N</t>
  </si>
  <si>
    <t>6400</t>
  </si>
  <si>
    <t>674581</t>
  </si>
  <si>
    <t>LA CASA DEL RATON MIKEY</t>
  </si>
  <si>
    <t>SAN JUAN</t>
  </si>
  <si>
    <t>490054</t>
  </si>
  <si>
    <t>U.G.L. Nº 01 (Ext. Esc. Nº 367)</t>
  </si>
  <si>
    <t>Ruta Prov. Nº23-Pje.Campo Alegre</t>
  </si>
  <si>
    <t>3366</t>
  </si>
  <si>
    <t>15406635</t>
  </si>
  <si>
    <t>ESCUELA DE EDUCACIÓN PRIMARIA Nº21 ALMIRANTE GUILLERMO BROWN</t>
  </si>
  <si>
    <t>HEROES DE MALVINAS S/N  BATERIAS</t>
  </si>
  <si>
    <t>8113</t>
  </si>
  <si>
    <t>43-3543</t>
  </si>
  <si>
    <t>ESC. ADULTOS Nº 13</t>
  </si>
  <si>
    <t>AVDA. LOS PIONEROS 645 VILLA FALK AVDA. LOS PIONEROS 645 Y 9 DE JULIO-( ESC. 284)</t>
  </si>
  <si>
    <t>415419</t>
  </si>
  <si>
    <t>ESCUELA PART. INC. NRO 1425 NUESTRA SEÑORA DE LA PAZ</t>
  </si>
  <si>
    <t>AVENIDA ARGENTINA 520 PUEBLO NUEVO</t>
  </si>
  <si>
    <t>S2124</t>
  </si>
  <si>
    <t>4921347</t>
  </si>
  <si>
    <t>INST. SUP. DE FORM. DOCENTE SAN JOSE</t>
  </si>
  <si>
    <t>RIVADAVIA 245 CENTRO LABOULAYE</t>
  </si>
  <si>
    <t>X6120</t>
  </si>
  <si>
    <t>427300</t>
  </si>
  <si>
    <t>ANEXO Nº1 DE ESCUELA DE EDUCACIÓN SECUNDARIA Nº1</t>
  </si>
  <si>
    <t>RUTA PROVINCIAL 62 KM. 21 S/N</t>
  </si>
  <si>
    <t>7119</t>
  </si>
  <si>
    <t>49-0209</t>
  </si>
  <si>
    <t>JARDIN DE INFANTES NRO 168 ANTONIO BERNI</t>
  </si>
  <si>
    <t>AVENIDA DOCTOR VICENTE PACIELLO 1161</t>
  </si>
  <si>
    <t>S2148</t>
  </si>
  <si>
    <t>498260</t>
  </si>
  <si>
    <t>INSTITUTO EDUCACIONAL DUAYEN</t>
  </si>
  <si>
    <t>BALLIVIAN 2230 VILLA ORTUZAR 2236</t>
  </si>
  <si>
    <t>C1431</t>
  </si>
  <si>
    <t>4521-6023</t>
  </si>
  <si>
    <t>E.E.M.P.A NRO 1334</t>
  </si>
  <si>
    <t>ESTANISLAO LOPEZ S/N</t>
  </si>
  <si>
    <t>S3551</t>
  </si>
  <si>
    <t>490341</t>
  </si>
  <si>
    <t>ESC. N° 178 - RICARDO BENJAMIN ROMERO</t>
  </si>
  <si>
    <t>LOS GRAMAJOS</t>
  </si>
  <si>
    <t>T4159</t>
  </si>
  <si>
    <t>3865 - 623421</t>
  </si>
  <si>
    <t>ESCUELA RAMON LISTA</t>
  </si>
  <si>
    <t>IBERA 5382</t>
  </si>
  <si>
    <t>42-4328</t>
  </si>
  <si>
    <t>CENTRO DE EDUCACION BASICA PARA ADULTOS NRO. 7</t>
  </si>
  <si>
    <t>VINTER 850 PADRE A.STEFENELLI CEM 107</t>
  </si>
  <si>
    <t>ESCUELA DE EDUCACIÓN SECUNDARIA AGRARIA Nº1 EZEQUIEL MARTINEZ ESTRADA</t>
  </si>
  <si>
    <t>AVDA. EL PAREDON 1515</t>
  </si>
  <si>
    <t>8175</t>
  </si>
  <si>
    <t>49-1209</t>
  </si>
  <si>
    <t>DR. BERNARDO HOUSSAY 16</t>
  </si>
  <si>
    <t>RUTA PPROV.20   DISTRITO FRANCISCO RAMIREZ-PARAJE ARROYO LAS TUNAS</t>
  </si>
  <si>
    <t>SAN LEONARDO MURIALDO EX N° 1034</t>
  </si>
  <si>
    <t>EX-COMBATIENTES DE MALVINAS 166 JUAN D.PERON</t>
  </si>
  <si>
    <t>A4190</t>
  </si>
  <si>
    <t>482089</t>
  </si>
  <si>
    <t>CERRO ACONCAGUA</t>
  </si>
  <si>
    <t>LAGUNA DE GUANACACHE 1570 OBRAS SANITARIAS</t>
  </si>
  <si>
    <t>4395116</t>
  </si>
  <si>
    <t>CAPITAN JUAN DE SAN MARTIN Y GOMEZ</t>
  </si>
  <si>
    <t>NOGOYA 2557 VILLA DEL PARQUE</t>
  </si>
  <si>
    <t>C1417</t>
  </si>
  <si>
    <t>4501-1166</t>
  </si>
  <si>
    <t>ESCUELA NRO 9 JUAN JOSE PASO</t>
  </si>
  <si>
    <t>SAN MARTIN 3459 RECOLETA</t>
  </si>
  <si>
    <t>4572975*2975</t>
  </si>
  <si>
    <t>J.I.N. 28</t>
  </si>
  <si>
    <t>SAN MARTIN 1272 CENTRO</t>
  </si>
  <si>
    <t>4228530</t>
  </si>
  <si>
    <t>ESCUELA DE EDUCACIÓN SECUNDARIA Nº1 CESÁREO NAREDO</t>
  </si>
  <si>
    <t>26 DE JULIO E/ ETCHEVERRY Y HERNANDEZ S/N</t>
  </si>
  <si>
    <t>6439</t>
  </si>
  <si>
    <t>ESCUELA N° 929</t>
  </si>
  <si>
    <t>TUSCA POZO   TUSCA POZO</t>
  </si>
  <si>
    <t>G4353</t>
  </si>
  <si>
    <t>ESC. N° 31 MARIANO MORENO</t>
  </si>
  <si>
    <t>LAVALLE 339 CENTRO</t>
  </si>
  <si>
    <t>D5730</t>
  </si>
  <si>
    <t>02657-421975</t>
  </si>
  <si>
    <t>ESCUELA DE EDUCACIÓN PRIMARIA Nº5 DOMINGO FAUSTINO SARMIENTO</t>
  </si>
  <si>
    <t>AMENEDO Y DE MARIA 1281</t>
  </si>
  <si>
    <t>1846</t>
  </si>
  <si>
    <t>4294-2183</t>
  </si>
  <si>
    <t>ESCUELA PRIMARIA  51 ALBERGUE</t>
  </si>
  <si>
    <t>SIN NOMBRE   A 800 mts de Ruta Provincial 23</t>
  </si>
  <si>
    <t>8373</t>
  </si>
  <si>
    <t>490630/4495200 INT 1177/02972-490630</t>
  </si>
  <si>
    <t>JARDÍN DE INFANTES Nº907 MERCEDES DE SAN MARTIN</t>
  </si>
  <si>
    <t>LAS HERAS ESQ. CHICLANA 41</t>
  </si>
  <si>
    <t>8118</t>
  </si>
  <si>
    <t>491-8037</t>
  </si>
  <si>
    <t>EPEP Nº414</t>
  </si>
  <si>
    <t>LOTE 1</t>
  </si>
  <si>
    <t>INSTITUTO DE EDUCACION PRIMARIA 17 DE SETIEMBRE - CEDEMS</t>
  </si>
  <si>
    <t>AV. FASCIO 934 CENTRO</t>
  </si>
  <si>
    <t>4244433</t>
  </si>
  <si>
    <t>BIG BEN SCHOOL</t>
  </si>
  <si>
    <t>TUCUMAN 367 CENTRO</t>
  </si>
  <si>
    <t>4214723</t>
  </si>
  <si>
    <t>ESC. MAESTRO MARIO ENRIQUE CASELLA</t>
  </si>
  <si>
    <t>MADRID S/N  GAMBARTE MADRID S/N - INGENIO SANTA BARBARA</t>
  </si>
  <si>
    <t>T4157</t>
  </si>
  <si>
    <t>ESCUELA TECNICA N° 6 COMANDANTE MANUEL BESARES</t>
  </si>
  <si>
    <t>Av. Bolivia  198 Banfield Entre calles Ramón Chávez y Dorrego</t>
  </si>
  <si>
    <t>4272246</t>
  </si>
  <si>
    <t>FUNDACION NAZARET</t>
  </si>
  <si>
    <t>LIBERTAD 575</t>
  </si>
  <si>
    <t>0260-4023916</t>
  </si>
  <si>
    <t>ESC. ADULTOS Nº 45</t>
  </si>
  <si>
    <t>Av. Sarmiento  Centro Frente a la Municipalidad</t>
  </si>
  <si>
    <t>3351</t>
  </si>
  <si>
    <t>154510769</t>
  </si>
  <si>
    <t>ESCUELA PARA ADULTOS Nº3 ANTARTIDA ARGENTINA</t>
  </si>
  <si>
    <t>Calle 3  Ampliacion 1º de Mayo LA BANDA</t>
  </si>
  <si>
    <t>COLEGIO SAN JOSE</t>
  </si>
  <si>
    <t>ALEM E/ TEDIN Y PRIMERA JUNTA 588</t>
  </si>
  <si>
    <t>42-4580</t>
  </si>
  <si>
    <t>ESC.N°197 CABO PRINC.JULIO CESAR FUENTES</t>
  </si>
  <si>
    <t>F5380</t>
  </si>
  <si>
    <t>ESC. N° 196 MAESTRA MARIA MITCHELL DE RAMIREZ</t>
  </si>
  <si>
    <t>EL CALDEN</t>
  </si>
  <si>
    <t>D5713</t>
  </si>
  <si>
    <t>ESCUELA Nº 202 JOSE LUIS NAVAJAS</t>
  </si>
  <si>
    <t>JULIO A.ROCA Y MANUEL OCAMPO</t>
  </si>
  <si>
    <t>JINZ N°4 JUAN IGNACIO GORRITI</t>
  </si>
  <si>
    <t>RUTA 20 KM 910</t>
  </si>
  <si>
    <t>ESCUELA DE EDUCACIÓN PRIMARIA Nº33 NICOLAS MARINO</t>
  </si>
  <si>
    <t>12 E/ 5 Y 7 380</t>
  </si>
  <si>
    <t>8148</t>
  </si>
  <si>
    <t>42-1168</t>
  </si>
  <si>
    <t>NENI Nº 02 (Sede ESC. Nº 03)</t>
  </si>
  <si>
    <t>SANTA FE 434 CENTRO SANTA FE Y BUENOS AIRES</t>
  </si>
  <si>
    <t>154223334/4616130</t>
  </si>
  <si>
    <t>ESCUELA PRIMARIA NRO.337 “VALLE NUEVO”</t>
  </si>
  <si>
    <t>DE LOS NIÑOS S/N USINA CTRO.02 EEBA 11</t>
  </si>
  <si>
    <t>R8430</t>
  </si>
  <si>
    <t>4493274</t>
  </si>
  <si>
    <t>EPEP Nº419</t>
  </si>
  <si>
    <t>CAMPO DEL HACHA</t>
  </si>
  <si>
    <t>ESCUELA DE EDUCACIÓN PRIMARIA Nº12 MARIANO RONDEAU</t>
  </si>
  <si>
    <t>S/N  LA PALMA</t>
  </si>
  <si>
    <t>6667</t>
  </si>
  <si>
    <t>513522</t>
  </si>
  <si>
    <t>CENTRO DE EDUCACION ESPECIAL MIRLO</t>
  </si>
  <si>
    <t>LAS ARTES S/N CENTRO</t>
  </si>
  <si>
    <t>476908</t>
  </si>
  <si>
    <t>CENTRO DE EDUCACION BASICA DE ADULTOS N° 071</t>
  </si>
  <si>
    <t>2ª PASAJE  LA VIOLETAS LA VIOLETAS</t>
  </si>
  <si>
    <t>G4230</t>
  </si>
  <si>
    <t>PROGRAMA BUENA COSECHA EL CEPILLO</t>
  </si>
  <si>
    <t>el cepillo</t>
  </si>
  <si>
    <t>405789</t>
  </si>
  <si>
    <t>E.E.S. ORIENTADA PART. INC. NRO 8043 PEDRO J. CRISTIA</t>
  </si>
  <si>
    <t>CAYETANO SILVA 1390 LISANDRO DE LA TORRE</t>
  </si>
  <si>
    <t>4300871/6960</t>
  </si>
  <si>
    <t>INSTITUTO DE EDUCACION SUPERIOR N 7 POPULORUM PROGRESSIO</t>
  </si>
  <si>
    <t>MARIANO MORENO 1368 HERMINIO ARRIETA</t>
  </si>
  <si>
    <t>424494</t>
  </si>
  <si>
    <t>C.E.P.A. NRO 198</t>
  </si>
  <si>
    <t>LAS HERAS 705 SAN MIGUEL</t>
  </si>
  <si>
    <t>4710797</t>
  </si>
  <si>
    <t>JARDIN DE INFANTES Nº 10 GRAL. MARTIN MIGUEL DE GÜEMES</t>
  </si>
  <si>
    <t>CAMPAÑA DEL DESIERTO 1438</t>
  </si>
  <si>
    <t>Z9405</t>
  </si>
  <si>
    <t>491438</t>
  </si>
  <si>
    <t>INSTITUTO JUAN PABLO II</t>
  </si>
  <si>
    <t>Saenz Peña 576  SUR</t>
  </si>
  <si>
    <t>4205711</t>
  </si>
  <si>
    <t>INSTITUTO SAN AGUSTIN</t>
  </si>
  <si>
    <t>AV.MEEKS 761</t>
  </si>
  <si>
    <t>1834</t>
  </si>
  <si>
    <t>4245-2965</t>
  </si>
  <si>
    <t>ESCUELA SECUNDARIA 5  SABA Z HERNANDEZ</t>
  </si>
  <si>
    <t>RIVADAVIA 767</t>
  </si>
  <si>
    <t>E3156</t>
  </si>
  <si>
    <t>491061</t>
  </si>
  <si>
    <t>N.R.E.S. ORIENTADA NRO 1033</t>
  </si>
  <si>
    <t>CAMPO LA AMISTAD</t>
  </si>
  <si>
    <t>S2521</t>
  </si>
  <si>
    <t>462744</t>
  </si>
  <si>
    <t>ESCUELA ESPECIAL DRA. CAROLINA ANA MOSCA</t>
  </si>
  <si>
    <t>BRASIL  GUEMES B° GUEMES</t>
  </si>
  <si>
    <t>X5000</t>
  </si>
  <si>
    <t>4333446</t>
  </si>
  <si>
    <t>WALT DISNEY</t>
  </si>
  <si>
    <t>RUTA PROV 155 S/N</t>
  </si>
  <si>
    <t>J5425</t>
  </si>
  <si>
    <t>4307614</t>
  </si>
  <si>
    <t>JUAN JOSE MILLAN 109</t>
  </si>
  <si>
    <t>9 DE julio 2112</t>
  </si>
  <si>
    <t>E3260</t>
  </si>
  <si>
    <t>03442-440740</t>
  </si>
  <si>
    <t>CENTRO DE ALFABETIZACION NRO 128</t>
  </si>
  <si>
    <t>ESPORA 488 LA PALOMA CENTRO DE ALFABETIZACION Nº128</t>
  </si>
  <si>
    <t>4924111</t>
  </si>
  <si>
    <t>COLEGIO DEL CARMEN Y SAN JOSE</t>
  </si>
  <si>
    <t>JUNIN 719</t>
  </si>
  <si>
    <t>4423727</t>
  </si>
  <si>
    <t>ESCUELA DE EDUCACIÓN PRIMARIA Nº26 MAGDALENA GÜEMES DE TEJADA</t>
  </si>
  <si>
    <t>207 E/516 Y 516 BIS S/N</t>
  </si>
  <si>
    <t>1903</t>
  </si>
  <si>
    <t>491-6636</t>
  </si>
  <si>
    <t>COLEGIO PROVINCIAL DE PUNTA DE LOS LLANOS</t>
  </si>
  <si>
    <t>PUBLICA 12</t>
  </si>
  <si>
    <t>F5384</t>
  </si>
  <si>
    <t>03826-429638</t>
  </si>
  <si>
    <t>JIN N°9 - ANEXO 07 EN ESCUELA PRIMARIA Nº12</t>
  </si>
  <si>
    <t>CALLE PRINCIPAL</t>
  </si>
  <si>
    <t>K5341</t>
  </si>
  <si>
    <t>ESC. TEC. Nº 32 GRAL JOSE DE SAN MARTIN DE 14</t>
  </si>
  <si>
    <t>TEODORO GARCIA 3899 CHACARITA</t>
  </si>
  <si>
    <t>4551-9121</t>
  </si>
  <si>
    <t>INSTITUTO DE FORMACIÓN DOCENTE  7</t>
  </si>
  <si>
    <t>ROCA JULIO ARGENTINO  669  AL LADO DEL CONCEJO DELIBERANTE</t>
  </si>
  <si>
    <t>8347</t>
  </si>
  <si>
    <t>499352</t>
  </si>
  <si>
    <t>ESC. Nº 834</t>
  </si>
  <si>
    <t>PICADA BRASIL-LOTE 39-SECC 5   LIMITE ENTRE CAMPO GRANDE Y A. DEL VALLE</t>
  </si>
  <si>
    <t>N3362</t>
  </si>
  <si>
    <t>15569153/304050/499567</t>
  </si>
  <si>
    <t>ESC. ESPECIAL INMACULADA CONCEPCION</t>
  </si>
  <si>
    <t>JOSE HAIMES 2700 RIERA</t>
  </si>
  <si>
    <t>T4146</t>
  </si>
  <si>
    <t>426753</t>
  </si>
  <si>
    <t>ESCUELA DE EDUCACIÓN PRIMARIA Nº37 NARCISO DEL VALLE</t>
  </si>
  <si>
    <t>CUARTEL XIII RUTA 30 KM 8 S/N  TOME Y TRAIGA</t>
  </si>
  <si>
    <t>473261</t>
  </si>
  <si>
    <t>JARDIN DE INFANTES NRO 46 DOCTOR ALBERT SCHWEITZER</t>
  </si>
  <si>
    <t>MATIENZO 1298 AZCUENAGA</t>
  </si>
  <si>
    <t>4727570</t>
  </si>
  <si>
    <t>ESTRELLITA LUMINOSA</t>
  </si>
  <si>
    <t>LIHUE MARIANO MORENO MANZANA 32-LOTE 2 Y3</t>
  </si>
  <si>
    <t>M5521</t>
  </si>
  <si>
    <t>4-458686</t>
  </si>
  <si>
    <t>ESCUELA DOCTOR ALFREDO CALCAGNO</t>
  </si>
  <si>
    <t>PASO DE LOS ANDES S/N</t>
  </si>
  <si>
    <t>J5463</t>
  </si>
  <si>
    <t>4302051</t>
  </si>
  <si>
    <t>CENTRO DE ADULTOS Nº718/04</t>
  </si>
  <si>
    <t>presidente peron</t>
  </si>
  <si>
    <t>ESCUELA DEL NIVEL SECUNDARIO DE VILLA FIGUEROA Sede de Agrupamientos 86117 y 86118</t>
  </si>
  <si>
    <t>Ruta Nº 2 San Francisco Solano    Figueroa</t>
  </si>
  <si>
    <t>ESC. N° 50 - SANTA CECILIA</t>
  </si>
  <si>
    <t>Av. Cesareo Segura S/N   LOS ZAZOS</t>
  </si>
  <si>
    <t>T4137</t>
  </si>
  <si>
    <t>03892 427017</t>
  </si>
  <si>
    <t>INSTITUTO MODELO SAN MARTÍN DE LOS ANDES</t>
  </si>
  <si>
    <t>AVELLANEDA Y CABRERA 3654</t>
  </si>
  <si>
    <t>1752</t>
  </si>
  <si>
    <t>4482-0026</t>
  </si>
  <si>
    <t>ESCUELA PROVINCIA DE CORRIENTES</t>
  </si>
  <si>
    <t>DOMINGO ZIPOLI 1358 ESCOBAR</t>
  </si>
  <si>
    <t>X5009</t>
  </si>
  <si>
    <t>4347840</t>
  </si>
  <si>
    <t>JIN C DE 21 (ESC. PRIM. Nº 14 DE 21)</t>
  </si>
  <si>
    <t>CAÑADA DE GOMEZ 4548 VILLA LUGANO</t>
  </si>
  <si>
    <t>C1439</t>
  </si>
  <si>
    <t>4602-1264</t>
  </si>
  <si>
    <t>VIRGEN DEL CARMEN DE CUYO</t>
  </si>
  <si>
    <t>SARMIENTO 240  CIUDAD DE MAIPU</t>
  </si>
  <si>
    <t>M5515</t>
  </si>
  <si>
    <t>4-972514</t>
  </si>
  <si>
    <t>CENS Nº 49 DE 05</t>
  </si>
  <si>
    <t>BRANDSEN 2570 BARRACAS</t>
  </si>
  <si>
    <t>C1287</t>
  </si>
  <si>
    <t>4301-9057</t>
  </si>
  <si>
    <t>C.E.R. NRO 258 JOSE HERNANDEZ</t>
  </si>
  <si>
    <t>COLONIA ALCORTA - 10 km al suroeste San Cristobal</t>
  </si>
  <si>
    <t>S3071</t>
  </si>
  <si>
    <t>422092</t>
  </si>
  <si>
    <t>ESCUELA Nº 728 BERNARDINO VALLE</t>
  </si>
  <si>
    <t>RUTA PROV. Nº 39   ESTANCIA SAN JUAN BAUTISTA</t>
  </si>
  <si>
    <t>W3302</t>
  </si>
  <si>
    <t>402747</t>
  </si>
  <si>
    <t>ESCUELA PRIMARIA PROVINCIAL Nº 13 ROBERTO JORGE PAYRO</t>
  </si>
  <si>
    <t>MARTIN MARTINEZ 118 GOBERNADOR GREGORES</t>
  </si>
  <si>
    <t>Z9011</t>
  </si>
  <si>
    <t>4857949</t>
  </si>
  <si>
    <t>ESCUELA DE EDUCACIÓN SECUNDARIA TÉCNICA Nº3 JAPÓN</t>
  </si>
  <si>
    <t>MONSEÑOR BLOIS 1625</t>
  </si>
  <si>
    <t>4664-9321</t>
  </si>
  <si>
    <t>EPEP Nº103 BARTOLOME MITRE</t>
  </si>
  <si>
    <t>EL COATI</t>
  </si>
  <si>
    <t>ESCUELA NRO 6058 GENERAL GUILLERMO PINTO</t>
  </si>
  <si>
    <t>PRESIDENTE ROCA 384</t>
  </si>
  <si>
    <t>S2104</t>
  </si>
  <si>
    <t>498206</t>
  </si>
  <si>
    <t>ESCUELA NRO 342 TOMAS GODOY CRUZ</t>
  </si>
  <si>
    <t>ZONA RURAL SUR</t>
  </si>
  <si>
    <t>S3023</t>
  </si>
  <si>
    <t>154363405</t>
  </si>
  <si>
    <t>COLEGIO SAN GABRIEL</t>
  </si>
  <si>
    <t>BELGRANO S 1259 RAMON CARRILLO AV.BELGRANO 1259 (5)</t>
  </si>
  <si>
    <t>422-5633</t>
  </si>
  <si>
    <t>DR. DALMACIO VELEZ SARSFIELD</t>
  </si>
  <si>
    <t>CALLE PUBLICA   AMBOY</t>
  </si>
  <si>
    <t>X5199</t>
  </si>
  <si>
    <t>15439857</t>
  </si>
  <si>
    <t>ESCUELA N 236 PROVINCIA DE SANTA FE</t>
  </si>
  <si>
    <t>AV. BELGRANO 456 CENTRO</t>
  </si>
  <si>
    <t>Y4610</t>
  </si>
  <si>
    <t>4911578</t>
  </si>
  <si>
    <t>ESCUELA N° 159</t>
  </si>
  <si>
    <t>MINAS DE CULAMPAJA</t>
  </si>
  <si>
    <t>K4751</t>
  </si>
  <si>
    <t>Esc.N°415</t>
  </si>
  <si>
    <t>publica s/n  Anexo Angel Vicente Peñaloza</t>
  </si>
  <si>
    <t>1-601 DR. DIEGO PAROISSIEN</t>
  </si>
  <si>
    <t>METRAUX S/N SANIDAD</t>
  </si>
  <si>
    <t>4-445145</t>
  </si>
  <si>
    <t>E.P.A Nº  29 MARIANO MORENO</t>
  </si>
  <si>
    <t>PADRE HRYNIEWICKI S/N  AIPO FUNCIONA EN CTRO.INTEGRADOR COMUNIT-Bº AIPO</t>
  </si>
  <si>
    <t>H3540</t>
  </si>
  <si>
    <t>INST. KOLPING ESPERANZA</t>
  </si>
  <si>
    <t>HAITÍ S/N   SAN FRANCISCO 9 DE JULIO Y HAITÍ S/N</t>
  </si>
  <si>
    <t>3378</t>
  </si>
  <si>
    <t>481214/480910</t>
  </si>
  <si>
    <t>ESCUELA Nº 4-256</t>
  </si>
  <si>
    <t>CARRIL ZAPATA S/N - RUTA PROV. Nº 86</t>
  </si>
  <si>
    <t>CENTRO DE ALFABETIZACION NRO 104</t>
  </si>
  <si>
    <t>DANIERI 3120</t>
  </si>
  <si>
    <t>4620580</t>
  </si>
  <si>
    <t>ESCUELA DE EDUCACIÓN PRIMARIA Nº6 NUESTRA SEÑORA DE LAS MERCEDES</t>
  </si>
  <si>
    <t>304 E/364 Y 365 1438</t>
  </si>
  <si>
    <t>1886</t>
  </si>
  <si>
    <t>4258-4273</t>
  </si>
  <si>
    <t>Colegio Secundario Lucio Victorio Mansilla</t>
  </si>
  <si>
    <t>Mansilla   340</t>
  </si>
  <si>
    <t>L6387</t>
  </si>
  <si>
    <t>450043</t>
  </si>
  <si>
    <t>GRAL. MANUEL SAVIO</t>
  </si>
  <si>
    <t>SAN PEDRITO 1137 FLORES</t>
  </si>
  <si>
    <t>4612-6188/4611-2702</t>
  </si>
  <si>
    <t>ESCUELA DE GESTION PRIVADA NUEVA ESPERANZA</t>
  </si>
  <si>
    <t>VILLAFAÑE 554 ALBERDI</t>
  </si>
  <si>
    <t>4256457</t>
  </si>
  <si>
    <t>GRADO RADIAL IV - ESCUELA NOCTURNA NRO 102</t>
  </si>
  <si>
    <t>ZONA RURAL   COLONIA MASCIAS</t>
  </si>
  <si>
    <t>S3001</t>
  </si>
  <si>
    <t>15407876</t>
  </si>
  <si>
    <t>AGRUPAMIENTO Nº 86160 ESC Nº 437</t>
  </si>
  <si>
    <t>Avellaneda</t>
  </si>
  <si>
    <t>ESC. DR. IGNACIO COLOMBRES</t>
  </si>
  <si>
    <t>BALLESTEROS  LA REDUCCION TEMPLO NUESTRA SEÑORA DEL VALLE</t>
  </si>
  <si>
    <t>T4129</t>
  </si>
  <si>
    <t>381-4913557</t>
  </si>
  <si>
    <t>MARIANO MORENO</t>
  </si>
  <si>
    <t>MORENO 2104 BALVANERA</t>
  </si>
  <si>
    <t>C1094</t>
  </si>
  <si>
    <t>4952-1949</t>
  </si>
  <si>
    <t>REPÚBLICA ARGENTINA</t>
  </si>
  <si>
    <t>BERMEJO S/N   BERMEJO</t>
  </si>
  <si>
    <t>J5444</t>
  </si>
  <si>
    <t>4302156</t>
  </si>
  <si>
    <t>ESCUELA N 254 EXODO JUJEÑO</t>
  </si>
  <si>
    <t>AV. EL EXODO</t>
  </si>
  <si>
    <t>Y4631</t>
  </si>
  <si>
    <t>155795388 / 155810731</t>
  </si>
  <si>
    <t>CENTRO EDUCATIVO DE NIVEL SECUNDARIO C.E.N.S. SOLDADOS DE MALVINAS</t>
  </si>
  <si>
    <t>LAVALLE</t>
  </si>
  <si>
    <t>ESCUELA DE EDUCACIÓN PRIMARIA Nº1 JOSÉ MANUEL ESTRADA</t>
  </si>
  <si>
    <t>RIVADAVIA E /BELGRANO Y MITRE 600</t>
  </si>
  <si>
    <t>6720</t>
  </si>
  <si>
    <t>44-3372</t>
  </si>
  <si>
    <t>EPEP Nº152</t>
  </si>
  <si>
    <t>SOLDADO D.SALVATIERRA</t>
  </si>
  <si>
    <t>P3626</t>
  </si>
  <si>
    <t>03717-15594092</t>
  </si>
  <si>
    <t>Escuela Nº 267</t>
  </si>
  <si>
    <t>Calle 407   entre calles 442 y 440</t>
  </si>
  <si>
    <t>6360</t>
  </si>
  <si>
    <t>562770</t>
  </si>
  <si>
    <t>Aula Sat. Nº 01: ESC. ESPECIAL Nº 06</t>
  </si>
  <si>
    <t>DR PRIETO  DR PRIETO</t>
  </si>
  <si>
    <t>421537/421538/450548</t>
  </si>
  <si>
    <t>CE.M.O.E. MARCELINO CHAMPAGNAT</t>
  </si>
  <si>
    <t>ANTARTIDA ARGENTINA 1774 ISLAS MALVINAS PREDIO ESCUELA DOMINGO SAVIO</t>
  </si>
  <si>
    <t>4435223</t>
  </si>
  <si>
    <t>ESCUELA DE EDUCACION TECNICA N° 3115 EX N° 5115-7117</t>
  </si>
  <si>
    <t>HIPOLITO IRIGOYEN Y SAN LUIS  CENTRO</t>
  </si>
  <si>
    <t>A4550</t>
  </si>
  <si>
    <t>573538</t>
  </si>
  <si>
    <t>E.P.G.C.B.I.I. Nº 3 (EX-C.E.R.E.C.)</t>
  </si>
  <si>
    <t>FUNCIONA EN E.E.P N°578-LOTE N° 91-PJE.LA ARGENTINA</t>
  </si>
  <si>
    <t>226403</t>
  </si>
  <si>
    <t>1-362 JOSÉ CARLETTO</t>
  </si>
  <si>
    <t>LEZCANO S/N  SAN MARTIN Y LEZCANO</t>
  </si>
  <si>
    <t>M5589</t>
  </si>
  <si>
    <t>2418656</t>
  </si>
  <si>
    <t>ESCUELA NRO 1134 ALMAFUERTE</t>
  </si>
  <si>
    <t>ZONA RURAL    COLONIA ALGARROBAL</t>
  </si>
  <si>
    <t>S2342</t>
  </si>
  <si>
    <t>15671109</t>
  </si>
  <si>
    <t>C.E.N.S. Nº 1 - ANEXO WIKAM</t>
  </si>
  <si>
    <t>CARLOS MOYANO 811 CENTRO</t>
  </si>
  <si>
    <t>9420</t>
  </si>
  <si>
    <t>443298</t>
  </si>
  <si>
    <t>VIRGINIA CABRINI DE LOPEZ</t>
  </si>
  <si>
    <t>VARASCHIN 95 I Bº PERDRIEL</t>
  </si>
  <si>
    <t>JOAQUIN V. GONZALEZ</t>
  </si>
  <si>
    <t>CALLE 7 S/N  LA CALIFORNIA</t>
  </si>
  <si>
    <t>M5620</t>
  </si>
  <si>
    <t>02625-422599D</t>
  </si>
  <si>
    <t>ESCUELA PRIMARIA PROVINCIAL Nº 62 RENE GERONIMO FAVALORO</t>
  </si>
  <si>
    <t>LUIS GOTTI 577 213 VIVIENDAS</t>
  </si>
  <si>
    <t>442832</t>
  </si>
  <si>
    <t>C.E.B.A. N° 61</t>
  </si>
  <si>
    <t>AV. SAN MARTIN 7  EN DIAGONAL A COMUNA SAN ANDRES</t>
  </si>
  <si>
    <t>154882061</t>
  </si>
  <si>
    <t>ESCUELA DE NIVEL INICIAL ENI N°41</t>
  </si>
  <si>
    <t>RUTA PROVINCIAL 270</t>
  </si>
  <si>
    <t>I.S.P.I. NRO 4100 JUAN MARCOS</t>
  </si>
  <si>
    <t>PASAJE A F ROCA 6220</t>
  </si>
  <si>
    <t>4892667</t>
  </si>
  <si>
    <t>ESCUELA N° 20  JOSE M.FIGUEROA CACERES</t>
  </si>
  <si>
    <t>CAÑADA DE IPIZCA</t>
  </si>
  <si>
    <t>K4701</t>
  </si>
  <si>
    <t>3856977711</t>
  </si>
  <si>
    <t>FLORENTINO AMEGHINO 6</t>
  </si>
  <si>
    <t>CARLOS REGGIARDO S/N  QUINTO CUARTEL</t>
  </si>
  <si>
    <t>428186</t>
  </si>
  <si>
    <t>BUENA FE EX N°257</t>
  </si>
  <si>
    <t>RUTA PROV. N°54. MISION LA PAZ  MISION ABORIGEN SANTA VICTORIA ESTE</t>
  </si>
  <si>
    <t>453503</t>
  </si>
  <si>
    <t>C.E.P.A. NRO 51 - ESCUELA NOCTURNA NRO 43</t>
  </si>
  <si>
    <t>JUAN JOSE PASO 3478  INCLUCAMCO</t>
  </si>
  <si>
    <t>4525787</t>
  </si>
  <si>
    <t>CENTRO DE ALFABETIZACION NRO 52</t>
  </si>
  <si>
    <t>BELGRANO CAPILLA VIRGEN DE ITATI</t>
  </si>
  <si>
    <t>S3583</t>
  </si>
  <si>
    <t>494191</t>
  </si>
  <si>
    <t>INST. PRIVADO SUP. DEL HOSP. ITALIANO</t>
  </si>
  <si>
    <t>POTOSI 4032 ALMAGRO SUBSUELO</t>
  </si>
  <si>
    <t>C1199</t>
  </si>
  <si>
    <t>4959-0200 INT 8443</t>
  </si>
  <si>
    <t>ESC. DE NIVEL INICIAL JOSE INGENIEROS</t>
  </si>
  <si>
    <t>AV. EUDORO AVELLANEDA S/N</t>
  </si>
  <si>
    <t>4182</t>
  </si>
  <si>
    <t>153007736</t>
  </si>
  <si>
    <t>JARDÍN DE INFANTES Nº908 ATILIO SANTIAGO GIRAUDO</t>
  </si>
  <si>
    <t>MIGUEL PLANES Y RIO NEGRO S/N  VIÑA</t>
  </si>
  <si>
    <t>2754</t>
  </si>
  <si>
    <t>49-1141</t>
  </si>
  <si>
    <t>ESC.N°083</t>
  </si>
  <si>
    <t>MOLLACO</t>
  </si>
  <si>
    <t>F5385</t>
  </si>
  <si>
    <t>CENTRO DE ESTUDIOS SUPERIORES anexo 01</t>
  </si>
  <si>
    <t>PASAJE GUTIERREZ 843</t>
  </si>
  <si>
    <t>E.E.S. ORIENTADA NRO 541</t>
  </si>
  <si>
    <t>CERRITO 5651 FONAVI PARQUE OESTE</t>
  </si>
  <si>
    <t>4727558</t>
  </si>
  <si>
    <t>JARDÍN DE INFANTES ESTRELLITAS DE COLORES</t>
  </si>
  <si>
    <t>LA GUARDA 234</t>
  </si>
  <si>
    <t>1882</t>
  </si>
  <si>
    <t>4224-2709</t>
  </si>
  <si>
    <t>E.E.S. ORIENTADA NRO 524</t>
  </si>
  <si>
    <t>CALLE 91 425 CARMEN LUISA CALLE 12</t>
  </si>
  <si>
    <t>438891</t>
  </si>
  <si>
    <t>PROPAA -ZONA ESTE-043</t>
  </si>
  <si>
    <t>RUTA 20 KM 4</t>
  </si>
  <si>
    <t>J5411</t>
  </si>
  <si>
    <t>ESC. PARROQUIAL NTRA. SRA. DE LAS MERCEDES</t>
  </si>
  <si>
    <t>ALVARO GOMEZ LLUECA 481</t>
  </si>
  <si>
    <t>ESCUELA Nº949</t>
  </si>
  <si>
    <t>KILOMETRO OCHENTA Y OCHO   KILOMETRO 88</t>
  </si>
  <si>
    <t>G5250</t>
  </si>
  <si>
    <t>COLEGIO ESPAÑOL DE MENDOZA</t>
  </si>
  <si>
    <t>LAMADRID 1743</t>
  </si>
  <si>
    <t>4-322648</t>
  </si>
  <si>
    <t>MANUELA SAENZ</t>
  </si>
  <si>
    <t>BELGRANO S/N</t>
  </si>
  <si>
    <t>494057</t>
  </si>
  <si>
    <t>ESCUELA DE EDUCACIÓN SECUNDARIA HIPÓLITO VIEYTES</t>
  </si>
  <si>
    <t>JUAN JOSE BUSTOS S/N</t>
  </si>
  <si>
    <t>4302404</t>
  </si>
  <si>
    <t>JARDÍN DE INFANTES MODELO COLORES</t>
  </si>
  <si>
    <t>128 E/ 15 Y 16 1548  BARRIO SAN JUAN</t>
  </si>
  <si>
    <t>4256-9325</t>
  </si>
  <si>
    <t>Escuela Nº 237 Agrónomo Juan Willamson</t>
  </si>
  <si>
    <t>Calle 10  209 Rucci y Alborada Norte</t>
  </si>
  <si>
    <t>427447</t>
  </si>
  <si>
    <t>Escuela N° 1244</t>
  </si>
  <si>
    <t>El Rincón</t>
  </si>
  <si>
    <t>ESCUELA Nº 49 JOSE IGNACIO GORRITI</t>
  </si>
  <si>
    <t>EL BAGUAL   EL BAGUAL</t>
  </si>
  <si>
    <t>4184</t>
  </si>
  <si>
    <t>COLEGIO SECUNDARIO NUESTRA SEÑORA DEL PILAR Sede de Agrupamiento 86040</t>
  </si>
  <si>
    <t>M.BELGRANO S/N   VILLA RIO HONDO</t>
  </si>
  <si>
    <t>G4225</t>
  </si>
  <si>
    <t>ESCUELA PART. INC. NRO 1112 SANTA JUSTINA</t>
  </si>
  <si>
    <t>NECOCHEA 688</t>
  </si>
  <si>
    <t>S2107</t>
  </si>
  <si>
    <t>461246</t>
  </si>
  <si>
    <t>INSTITUTO STELLA MARIS ADORATRICES</t>
  </si>
  <si>
    <t>ALMIRANTE BROWN 1074</t>
  </si>
  <si>
    <t>451-0256</t>
  </si>
  <si>
    <t>ESCUELA ESPECIAL N°379 AMOR Y ESPERANZA</t>
  </si>
  <si>
    <t>GUILLERMO IRIBARREN S/N°</t>
  </si>
  <si>
    <t>F5360</t>
  </si>
  <si>
    <t>03825-429625</t>
  </si>
  <si>
    <t>COLEGIO PARROQUIAL SAN JUAN BOSCO NIVEL INICIAL Y PRIMARIA</t>
  </si>
  <si>
    <t>RAWSON S/N</t>
  </si>
  <si>
    <t>J5439</t>
  </si>
  <si>
    <t>4971266</t>
  </si>
  <si>
    <t>LORENZO ANADON</t>
  </si>
  <si>
    <t>TRAFUL 3847 NUEVA POMPEYA</t>
  </si>
  <si>
    <t>C1437</t>
  </si>
  <si>
    <t>4911-3154</t>
  </si>
  <si>
    <t>ESCUELA DE EDUCACIÓN PRIMARIA Nº16 ESTADOS UNIDOS DE NORTE AMERICA</t>
  </si>
  <si>
    <t>RAMOS MEJIA Y SAENZ PEÑA S/N  BARRIO ARCA</t>
  </si>
  <si>
    <t>1742</t>
  </si>
  <si>
    <t>466-5837</t>
  </si>
  <si>
    <t>HERMINIO J. QUIROS 24</t>
  </si>
  <si>
    <t>RUTA PROVINCIAL 11   DISTRITO SAUCE</t>
  </si>
  <si>
    <t>E2843</t>
  </si>
  <si>
    <t>ESC. N° 215 MINISTRO ANDRES MATILDE GARRO</t>
  </si>
  <si>
    <t>SOBRE RUTA PROVINCIAL Nº8   LAS LAGUNAS</t>
  </si>
  <si>
    <t>D5773</t>
  </si>
  <si>
    <t>02652-15651778</t>
  </si>
  <si>
    <t>Escuela para Adultos Nº 5</t>
  </si>
  <si>
    <t>Luther King 1785 Colonia Escalante Escuela Nº 37</t>
  </si>
  <si>
    <t>L6300</t>
  </si>
  <si>
    <t>704943</t>
  </si>
  <si>
    <t>NUCLEO II - JARDIN DE INFANTES NRO 96</t>
  </si>
  <si>
    <t>AVELLANEDA 3051 VILLA TALLERES N. INICIAL ESC. NRO 688</t>
  </si>
  <si>
    <t>S3020</t>
  </si>
  <si>
    <t>4578971</t>
  </si>
  <si>
    <t>ESCUELA SECUNDARIA N°61 ANEXO -N°01- EN ESCUELA N°292 PCIA.DE TUCUMAN</t>
  </si>
  <si>
    <t>Nuestra Señora del Rosario s/n  Centro LA MERCED</t>
  </si>
  <si>
    <t>K4718</t>
  </si>
  <si>
    <t>MADRE TERESA DE CALCUTA</t>
  </si>
  <si>
    <t>COVIMET IV CHACABUCO S/N</t>
  </si>
  <si>
    <t>4265887</t>
  </si>
  <si>
    <t>JARDIN DE INFANTES N°01 FEDERICO FROEBEL</t>
  </si>
  <si>
    <t>SAN NICOLAS DE BARI Y PUERTO ARGENTINO  HOSPITAL</t>
  </si>
  <si>
    <t>0380-4425084</t>
  </si>
  <si>
    <t>ZAMBA DE VARGAS 23</t>
  </si>
  <si>
    <t>DISTRITO SAUCE</t>
  </si>
  <si>
    <t>ESC. Nº 858: HEROES DE MALVINAS</t>
  </si>
  <si>
    <t>SALTO ALEGRIA  980 LOS LAPACHOS</t>
  </si>
  <si>
    <t>450830/450902/604411</t>
  </si>
  <si>
    <t>JARDIN DE INFANTES  PINTURITAS  EX N°2553</t>
  </si>
  <si>
    <t>FRANCISCO ARIAS 1550 VILLA ESTELA</t>
  </si>
  <si>
    <t>4236098</t>
  </si>
  <si>
    <t>J.DE INF. REPUBLICA DE VENEZUELA</t>
  </si>
  <si>
    <t>BOYERO 511 CHATEAU CARRERAS</t>
  </si>
  <si>
    <t>X5003</t>
  </si>
  <si>
    <t>4337999</t>
  </si>
  <si>
    <t>COLEGIO PROVINCIAL DE SANTA LUCÍA</t>
  </si>
  <si>
    <t>4 DE DICIEMBRE  ROQUE SAENZ PEÑA B°ROQUE SAENZ PEÑA</t>
  </si>
  <si>
    <t>4307695</t>
  </si>
  <si>
    <t>AGRUPAMIENTO Nº 86044 ESC Nº 1055</t>
  </si>
  <si>
    <t>POZO CAVADO</t>
  </si>
  <si>
    <t>NENI Nº 80 (Ext. ESC. Nº 37)</t>
  </si>
  <si>
    <t>Av. de los Suecos  La Picada</t>
  </si>
  <si>
    <t>3315</t>
  </si>
  <si>
    <t>15478740</t>
  </si>
  <si>
    <t>CENTRO DE EDUCACION BASICA PARA ADULTOS NRO.36</t>
  </si>
  <si>
    <t>LOS MENUCOS 1741 ANAI MAPU CEM 147</t>
  </si>
  <si>
    <t>R8324</t>
  </si>
  <si>
    <t>4790397</t>
  </si>
  <si>
    <t>ESCUELA PUBLICA DIGITAL DE ADULTOS HOUSSAY</t>
  </si>
  <si>
    <t>CESAR MILSTEIN Y MIGUEL QUEVEDO</t>
  </si>
  <si>
    <t>266</t>
  </si>
  <si>
    <t>Capitán Antonio Oneto</t>
  </si>
  <si>
    <t>Simón de Alcazaba  Corradi</t>
  </si>
  <si>
    <t>4421913</t>
  </si>
  <si>
    <t>COL. FASTA ANGEL MARIA BOISDRON OP</t>
  </si>
  <si>
    <t>LAMADRID 1048</t>
  </si>
  <si>
    <t>T4107</t>
  </si>
  <si>
    <t>4251880</t>
  </si>
  <si>
    <t>CORONEL BERNARDINO RAMIREZ 167</t>
  </si>
  <si>
    <t>COLONIA QUEBRACHO</t>
  </si>
  <si>
    <t>E3117</t>
  </si>
  <si>
    <t>E.P.J.A. PRIMARIA Nº 13 NILDA ROTONDO</t>
  </si>
  <si>
    <t>AV. JUAN DOMINGO PERON 1295 CENTRO</t>
  </si>
  <si>
    <t>Z9040</t>
  </si>
  <si>
    <t>432697</t>
  </si>
  <si>
    <t>C.E.J.A. REMEDIOS E. DE SAN MARTÍN</t>
  </si>
  <si>
    <t>PADRE SCROCCHI 259</t>
  </si>
  <si>
    <t>T4145</t>
  </si>
  <si>
    <t>ESC. Nº 211: SAN FCO. DE ASIS</t>
  </si>
  <si>
    <t>A 5 KM R.14 POR RUTA PROV. Nº 22   R.22  PARAJE PIÑEIRO</t>
  </si>
  <si>
    <t>4250561</t>
  </si>
  <si>
    <t>INST. PRIVADO RIVADAVIA</t>
  </si>
  <si>
    <t>AV. RIVADAVIA 1090 VILLA NUEVA</t>
  </si>
  <si>
    <t>T4178</t>
  </si>
  <si>
    <t>4-940168</t>
  </si>
  <si>
    <t>JARDÍN DE INFANTES VIRGEN DE BEGOÑA</t>
  </si>
  <si>
    <t>SAENZ PEÑA/URQUIZA Y PASTEUR (P.A.) 754</t>
  </si>
  <si>
    <t>7000</t>
  </si>
  <si>
    <t>44-6065</t>
  </si>
  <si>
    <t>GARABATOS</t>
  </si>
  <si>
    <t>EL PORVENIR RUTA 40-KM. 3339(EX.KM.42)</t>
  </si>
  <si>
    <t>M5543</t>
  </si>
  <si>
    <t>4-905044</t>
  </si>
  <si>
    <t>C.E.N.M.A. ALTA GRACIA ANEXO SEDE ANIZACATE</t>
  </si>
  <si>
    <t>SALOMON PALACIOS 180  RUTA A JOSE DE LA QUINTANA</t>
  </si>
  <si>
    <t>X5197AB</t>
  </si>
  <si>
    <t>494932</t>
  </si>
  <si>
    <t>ESC. N° 301 CAPITAL FEDERAL</t>
  </si>
  <si>
    <t>DOMINGO MATHEU 284 VILLA ALEM</t>
  </si>
  <si>
    <t>4299596</t>
  </si>
  <si>
    <t>ESCUELA DE EDUCACIÓN PRIMARIA Nº23 FRAGATA ESCUELA LIBERTAD</t>
  </si>
  <si>
    <t>BOLAÑOS Y DONOVAN 820</t>
  </si>
  <si>
    <t>1824</t>
  </si>
  <si>
    <t>4241-7258</t>
  </si>
  <si>
    <t>COLEGIO SECUNDARIO CAMPO CONTRERAS</t>
  </si>
  <si>
    <t>AV. RICARDO YUNES S/N  SIGLO XXI MANZANA 36</t>
  </si>
  <si>
    <t>CENTRO DE EDUCACIÓN TÉCNICA NRO.19 PROFESORA ALICIA MARÍA MAZZOLA</t>
  </si>
  <si>
    <t>PABLO TORELLO 745  EX CEM 133</t>
  </si>
  <si>
    <t>421059</t>
  </si>
  <si>
    <t>E.F.A. ESPIRITU SANTO</t>
  </si>
  <si>
    <t>MARIANO MORENO  289  J.D.PERON Y MARIANO MORENO</t>
  </si>
  <si>
    <t>N3338</t>
  </si>
  <si>
    <t>495108</t>
  </si>
  <si>
    <t>RAMON CESAR NOVERO</t>
  </si>
  <si>
    <t>CALLE 9   CALLE 2 Y 9 COLONIA CANO 4 KM. OESTE - RUTA 40 UGARTECHE</t>
  </si>
  <si>
    <t>156639387</t>
  </si>
  <si>
    <t>MERCEDES NIEVAS DE CASTRO</t>
  </si>
  <si>
    <t>MATÍAS SÁNCHEZ S/N   ZONDA ARRIBA</t>
  </si>
  <si>
    <t>J5401</t>
  </si>
  <si>
    <t>4307719</t>
  </si>
  <si>
    <t>ESCUELA DE EDUCACIÓN PRIMARIA Nº6 HIPOLITO YRIGOYEN</t>
  </si>
  <si>
    <t>BERMEJO S/N</t>
  </si>
  <si>
    <t>8101</t>
  </si>
  <si>
    <t>15-41-9024</t>
  </si>
  <si>
    <t>ESCUELA DE EDUCACIÓN PRIMARIA Nº6 JUAN BAUTISTA ALBERDI</t>
  </si>
  <si>
    <t>PELLEGRINI 21</t>
  </si>
  <si>
    <t>6640</t>
  </si>
  <si>
    <t>43-1894</t>
  </si>
  <si>
    <t>INSTITUTO JUAN RAMON GIMENEZ</t>
  </si>
  <si>
    <t>PRESIDENTE QUINTANA 330</t>
  </si>
  <si>
    <t>4241-2041</t>
  </si>
  <si>
    <t>BARRIO PARQUE RIVADAVIA NORTE</t>
  </si>
  <si>
    <t>LARRALDE  PARQUE RIVADAVIA NORTE</t>
  </si>
  <si>
    <t>4232878/4307810</t>
  </si>
  <si>
    <t>JARDIN MATERNAL DE EDUCACION INICIAL PRIMER CICLO N°4</t>
  </si>
  <si>
    <t>Tilcara y Santo Domingo  Infanteria</t>
  </si>
  <si>
    <t>5300</t>
  </si>
  <si>
    <t>948653</t>
  </si>
  <si>
    <t>JARDÍN DE INFANTES Nº909 JOSÉ DE SAN MARTIN</t>
  </si>
  <si>
    <t>JOSE RUCCI E/ TUYUTI Y R. DE ESCALADA 958</t>
  </si>
  <si>
    <t>1822</t>
  </si>
  <si>
    <t>4228-5077</t>
  </si>
  <si>
    <t>JINZ N°2 CALINGASTA SATURNINO ARAOZ</t>
  </si>
  <si>
    <t>HIPÓLITO IRIGOYEN S/N</t>
  </si>
  <si>
    <t>J5405</t>
  </si>
  <si>
    <t>4307728</t>
  </si>
  <si>
    <t>JARDIN DE INFANTES NRO 334</t>
  </si>
  <si>
    <t>DERQUI 7581 FONAVI</t>
  </si>
  <si>
    <t>4727617</t>
  </si>
  <si>
    <t>J.DE INF. REPUBLICA ARGENTINA</t>
  </si>
  <si>
    <t>URITORCO  AMEGHINO SUR B° AMEGHINO SUR - ALTURA URITORCO AL 3700</t>
  </si>
  <si>
    <t>X5010</t>
  </si>
  <si>
    <t>4343324</t>
  </si>
  <si>
    <t>BLANCA;ROSA QUIROGA (1438)</t>
  </si>
  <si>
    <t>COMANDANTE SALAS Y BARDAS BLANCA</t>
  </si>
  <si>
    <t>M5613</t>
  </si>
  <si>
    <t>02627-472695</t>
  </si>
  <si>
    <t>Aula Sat. Nº 05: Esc. Nº 657 Yvytu Porá</t>
  </si>
  <si>
    <t>Comunidad Yvytu Porá</t>
  </si>
  <si>
    <t>3364</t>
  </si>
  <si>
    <t>03755-340625</t>
  </si>
  <si>
    <t>ESTANILAO SOLER 37</t>
  </si>
  <si>
    <t>MONTE CASEROS S/N</t>
  </si>
  <si>
    <t>E3113</t>
  </si>
  <si>
    <t>JIN B JARDIN DE LOS PUENTES DE 09 (ESC.PRIM.N°03DE 9)</t>
  </si>
  <si>
    <t>ZAPATA 449 COLEGIALES</t>
  </si>
  <si>
    <t>C1426</t>
  </si>
  <si>
    <t>4755-5651</t>
  </si>
  <si>
    <t>JOSE DE ORO 49</t>
  </si>
  <si>
    <t>CALLE VECINAL S/N  PERDICES</t>
  </si>
  <si>
    <t>ESCUELA DE EDUCACIÓN PRIMARIA Nº33 MARTÍN MIGUEL DE GÜEMES</t>
  </si>
  <si>
    <t>RUTA 68 S/N  SAN FRANCISCO</t>
  </si>
  <si>
    <t>6075</t>
  </si>
  <si>
    <t>15-64-8534</t>
  </si>
  <si>
    <t>JARDIN DE INFANTES NRO 15 ALFONSO DURAN</t>
  </si>
  <si>
    <t>FRAY ANTONIO ROSSI 315 CENTRO</t>
  </si>
  <si>
    <t>S3003</t>
  </si>
  <si>
    <t>470547</t>
  </si>
  <si>
    <t>JUAN NESTOR MILAN OYOLA</t>
  </si>
  <si>
    <t>RUTA GANADERA N° 77-KM.25   LA GLORIOSA - RUTA GANADERA 77-KM.25</t>
  </si>
  <si>
    <t>M5590</t>
  </si>
  <si>
    <t>02626-4214677D</t>
  </si>
  <si>
    <t>ESC. Nº 190</t>
  </si>
  <si>
    <t>RUTA PROV. 13- KM.29- COLONIA CHAFARIZ; SAN VICENTE</t>
  </si>
  <si>
    <t>N3356</t>
  </si>
  <si>
    <t>15629132/673581</t>
  </si>
  <si>
    <t>ESCUELA NRO 326 DOCTOR MARIANO MORENO</t>
  </si>
  <si>
    <t>SAN JERONIMO 581</t>
  </si>
  <si>
    <t>S3012</t>
  </si>
  <si>
    <t>495102</t>
  </si>
  <si>
    <t>ESCUELA TECNICA N° 33 PROFESOR GABINO PUELLES</t>
  </si>
  <si>
    <t>VICENTE LOPEZ Y PLANES S/N ESTACION</t>
  </si>
  <si>
    <t>02651-491088</t>
  </si>
  <si>
    <t>LOTE 123-SECC.I-PJE.SAN ANTONIO-COL. NECOCHEA</t>
  </si>
  <si>
    <t>533533</t>
  </si>
  <si>
    <t>C.E.N.M.A. Nº 70 COMPAÑERO HUGO ESTANISLAO OCHOA ANEXO BARRIO CIUDAD OBISPO ANGELELLI</t>
  </si>
  <si>
    <t>CALLE PUBLICA  CIUDAD OBISPO ANGELELLI CAMINO SAN ANTONIO KM 7;5</t>
  </si>
  <si>
    <t>156691043 COORD</t>
  </si>
  <si>
    <t>ESCUELA Nº730 SILVERIA DE BARRAZA</t>
  </si>
  <si>
    <t>GUAYPE   GUAYPE</t>
  </si>
  <si>
    <t>G4350</t>
  </si>
  <si>
    <t>DR. ARMANDO SERGIO FIGUEROA</t>
  </si>
  <si>
    <t>LIBERTADOR S/N</t>
  </si>
  <si>
    <t>5589</t>
  </si>
  <si>
    <t>496032</t>
  </si>
  <si>
    <t>ESCUELA DE EDUCACIÓN PRIMARIA Nº15 JUAN BAUTISTA ALBERDI</t>
  </si>
  <si>
    <t>SADI CARNOT E/SAENZ PEÑA Y ESTRADA 295</t>
  </si>
  <si>
    <t>7500</t>
  </si>
  <si>
    <t>42-2963</t>
  </si>
  <si>
    <t>LA MAGIA DE LOS DUENDES</t>
  </si>
  <si>
    <t>SANTA ROSA  275</t>
  </si>
  <si>
    <t>5594</t>
  </si>
  <si>
    <t>COLEGIO TECNOLOGICO DEL SUR</t>
  </si>
  <si>
    <t>ROLANDO 654 CENTRO</t>
  </si>
  <si>
    <t>435790</t>
  </si>
  <si>
    <t>COLEGIO NACIONAL DE USHUAIA</t>
  </si>
  <si>
    <t>DEL MONTE 1850 CASAS DEL SUR</t>
  </si>
  <si>
    <t>V9410</t>
  </si>
  <si>
    <t>445285</t>
  </si>
  <si>
    <t>ESC. N° 97 ROBERTO MARTIN BERHO</t>
  </si>
  <si>
    <t>Ruta Provincial nro 327   LA TUNA (RUTA PROV. 327 KM 18)</t>
  </si>
  <si>
    <t>T4149</t>
  </si>
  <si>
    <t>ESCUELA ESPECIAL DE FORMACION LABORAL NRO 2114</t>
  </si>
  <si>
    <t>LA VUELTA DE OBLIGADO 951 PEDRO CASTRO</t>
  </si>
  <si>
    <t>472518</t>
  </si>
  <si>
    <t>C.E.B.A. N° 8</t>
  </si>
  <si>
    <t>SARMIENTO S/Nº   EN EDIFICIO DE ESC. MIXTA DE CAPACITACION TECNICA LA MADRID</t>
  </si>
  <si>
    <t>T4176</t>
  </si>
  <si>
    <t>15630734</t>
  </si>
  <si>
    <t>JARDÍN DE INFANTES Nº901 MANUEL BELGRANO</t>
  </si>
  <si>
    <t>AV.NUEVE DE JULIO (E/ALEM Y RIVADAVIA) 141</t>
  </si>
  <si>
    <t>6070</t>
  </si>
  <si>
    <t>42-2226</t>
  </si>
  <si>
    <t>NEP Y FP Nº03 - EPEP Nº 64</t>
  </si>
  <si>
    <t>SARMIENTO 860  EPEP Nº64</t>
  </si>
  <si>
    <t>P3624</t>
  </si>
  <si>
    <t>432110</t>
  </si>
  <si>
    <t>DOMINGO FRENCH</t>
  </si>
  <si>
    <t>AMEGHINO S/N   URUGUAY Y AMEGHINO TRES ESQUINAS</t>
  </si>
  <si>
    <t>4-880488</t>
  </si>
  <si>
    <t>ESCUELA CEFERINO NAMUNCURA</t>
  </si>
  <si>
    <t>21 Y ALVEAR. S/N</t>
  </si>
  <si>
    <t>1896</t>
  </si>
  <si>
    <t>480-2687</t>
  </si>
  <si>
    <t>JARDÍN DE INFANTES Nº933</t>
  </si>
  <si>
    <t>MANZANA 23 ENTRE 13 Y 17 S/N  DON ORIONE</t>
  </si>
  <si>
    <t>1850</t>
  </si>
  <si>
    <t>4268-5799</t>
  </si>
  <si>
    <t>REPUBLICA DE TURQUIA</t>
  </si>
  <si>
    <t>AVDA. RUIZ HUIDOBRO 3853 SAAVEDRA</t>
  </si>
  <si>
    <t>C1430</t>
  </si>
  <si>
    <t>4541-4693</t>
  </si>
  <si>
    <t>NENI Nº 76 (Ext. ESC. Nº 206)</t>
  </si>
  <si>
    <t>Picada San Javier - Bañado Chico   Ruta Nº4- Lote 32- Km 78- Bañado Chico</t>
  </si>
  <si>
    <t>15473734</t>
  </si>
  <si>
    <t>ESCUELA DEL VALLE</t>
  </si>
  <si>
    <t>ISIDRO LOBO 1444 CENTRO</t>
  </si>
  <si>
    <t>4430212</t>
  </si>
  <si>
    <t>INSTITUTO TIMOTEO EX N° 121 BIS</t>
  </si>
  <si>
    <t>AVENIDA PERON ESQUINA FRAGATA LIBERTAD 0 2 DE ABRIL</t>
  </si>
  <si>
    <t>A4403</t>
  </si>
  <si>
    <t>4290034</t>
  </si>
  <si>
    <t>ESCUELA ESPECIAL Nº507 MADRE TERESA DE CALCUTA</t>
  </si>
  <si>
    <t>AVENIDA DE PAULA E/ SAN MARTIN Y MITRE 1176</t>
  </si>
  <si>
    <t>7311</t>
  </si>
  <si>
    <t>49-7061</t>
  </si>
  <si>
    <t>MAESTRO RICARDO PETERSEN</t>
  </si>
  <si>
    <t>Av. Alvear oeste  EL DESVIO RUTA 143 Y CALLE L -EL DESVIO</t>
  </si>
  <si>
    <t>JARDÍN DE INFANTES ANGEL CUSTODIO</t>
  </si>
  <si>
    <t>360 E/ 310 Y 311 S/N</t>
  </si>
  <si>
    <t>4258-0257</t>
  </si>
  <si>
    <t>ESCUELA N 455</t>
  </si>
  <si>
    <t>CALLE 260  ALTO COMEDERO - ADEP MANZANA 12 - LOTE 2</t>
  </si>
  <si>
    <t>4057138</t>
  </si>
  <si>
    <t>B.O.P. Nº 35</t>
  </si>
  <si>
    <t>VIRGEN DEL CARMEN  VILLALONGA NORTE</t>
  </si>
  <si>
    <t>154619865/4482985/4223950/4624439</t>
  </si>
  <si>
    <t>C.E.J.A. ANGEL V.PEÑALOZA</t>
  </si>
  <si>
    <t>DOMINGO F.SARMIENTO 69 RIVER</t>
  </si>
  <si>
    <t>CENTRO EDUCATIVO PARA LA PRODUCCIÓN TOTAL Nº6</t>
  </si>
  <si>
    <t>EX ESTACION FERROCARRIL CASEY</t>
  </si>
  <si>
    <t>6417</t>
  </si>
  <si>
    <t>49-3472</t>
  </si>
  <si>
    <t>ESC. Nº 23</t>
  </si>
  <si>
    <t>RUTA N°222- KM.30- COLONIA UNIDA</t>
  </si>
  <si>
    <t>15654488</t>
  </si>
  <si>
    <t>ESCUELA ESPECIAL Nº 10</t>
  </si>
  <si>
    <t>COMODORO PY 315</t>
  </si>
  <si>
    <t>426836</t>
  </si>
  <si>
    <t>ESC. WENCESLAO POSSE</t>
  </si>
  <si>
    <t>CALLE PRINCIPAL S/N  SAN WENCESLAO DELFIN GALLO</t>
  </si>
  <si>
    <t>4891744</t>
  </si>
  <si>
    <t>CALLE PUBLICA   COLONIA LA SARA P/CNEL.MOLDES</t>
  </si>
  <si>
    <t>X5847</t>
  </si>
  <si>
    <t>156544788</t>
  </si>
  <si>
    <t>ESC. Nº 953 (Ex Aula Sat. Nº 01:Esc. Nº 455)</t>
  </si>
  <si>
    <t>Nuevo A 200m de Ruta Prov. Nº 02</t>
  </si>
  <si>
    <t>698847</t>
  </si>
  <si>
    <t>ESCUELA DE NIVEL INICIAL ENI N°44</t>
  </si>
  <si>
    <t>SALTA NORTE 1750</t>
  </si>
  <si>
    <t>J5413</t>
  </si>
  <si>
    <t>INSTITUTO TECNICO SUPERIOR</t>
  </si>
  <si>
    <t>RIO SALADO 1176</t>
  </si>
  <si>
    <t>8324</t>
  </si>
  <si>
    <t>4771976</t>
  </si>
  <si>
    <t>EPEP N°461</t>
  </si>
  <si>
    <t>PARAJE LOS CIENEGUITOS</t>
  </si>
  <si>
    <t>MARCOS SASTRE</t>
  </si>
  <si>
    <t>GARIBALDI 76</t>
  </si>
  <si>
    <t>5584</t>
  </si>
  <si>
    <t>4461299</t>
  </si>
  <si>
    <t>C.A.P. N°17</t>
  </si>
  <si>
    <t>SAN NICOLAS DE BARI S/N° GUILLERMO PAEZ</t>
  </si>
  <si>
    <t>F5350</t>
  </si>
  <si>
    <t>GENERAL SAN MARTIN</t>
  </si>
  <si>
    <t>CALLE PUBLICA S/N   COLONIA NORTE P/RIO SEGUNDO</t>
  </si>
  <si>
    <t>X5960</t>
  </si>
  <si>
    <t>15581956 (DIRECT.)</t>
  </si>
  <si>
    <t>ESCUELA DE EDUCACIÓN PRIMARIA Nº17 JUAN BAUTISTA ALBERDI</t>
  </si>
  <si>
    <t>DR. ROMAN SUBIZA 1295  BARRIO LOS FRESNOS</t>
  </si>
  <si>
    <t>2900</t>
  </si>
  <si>
    <t>45-1168</t>
  </si>
  <si>
    <t>E.E.S. ORIENTADA NRO 333 HERNANDARIAS</t>
  </si>
  <si>
    <t>VELEZ SARSFIELD 578</t>
  </si>
  <si>
    <t>470255</t>
  </si>
  <si>
    <t>ESC.N°171 SAN NICOLAS DE BARI</t>
  </si>
  <si>
    <t>CARRIZAL</t>
  </si>
  <si>
    <t>ESC. N° 50 EULALIO ASTUDILLO</t>
  </si>
  <si>
    <t>EDISON Y 25 DE MAYO</t>
  </si>
  <si>
    <t>D5711</t>
  </si>
  <si>
    <t>02651-470258</t>
  </si>
  <si>
    <t>J.DE INF. PQUIAL. DEL NIÑO DIOS</t>
  </si>
  <si>
    <t>ASUNCION 440 LA QUINTA VILLA CARLOS PAZ</t>
  </si>
  <si>
    <t>X5152</t>
  </si>
  <si>
    <t>423688</t>
  </si>
  <si>
    <t>CANAL DE BEAGLE 57</t>
  </si>
  <si>
    <t>CNIA. OFICIAL 17 - LAS MARGARITAS</t>
  </si>
  <si>
    <t>ESC. DE NIVEL INICIAL MANANTIALES SUR</t>
  </si>
  <si>
    <t>Calle S/N - Sector II Mza. 17 Bº Manantiales Sur  Manantiales Sur</t>
  </si>
  <si>
    <t>NOCTURNA PEDRO PASCUAL RAMIREZ</t>
  </si>
  <si>
    <t>JORGE NEWBERY SUR 1851 RIVADAVIA B° RIVADAVIA</t>
  </si>
  <si>
    <t>4340442/4307589</t>
  </si>
  <si>
    <t>JARDIN DE INFANTES NRO 133 EL HORNERO</t>
  </si>
  <si>
    <t>EL HORNERO S/N CABIN 9</t>
  </si>
  <si>
    <t>S2121</t>
  </si>
  <si>
    <t>4956100</t>
  </si>
  <si>
    <t>ESCUELA DE EDUCACIÓN PRIMARIA Nº16 BATALLA DE SALTA</t>
  </si>
  <si>
    <t>CUARTEL X RUTA Nº41 S/N  LA FLORIDA</t>
  </si>
  <si>
    <t>15-69-4714</t>
  </si>
  <si>
    <t>ESCUELA PRIMARIA NRO.205 JUANA AZURDUY DE PADILLA</t>
  </si>
  <si>
    <t>SECCION CHACRAS</t>
  </si>
  <si>
    <t>R8503</t>
  </si>
  <si>
    <t>15605640</t>
  </si>
  <si>
    <t>ESC. DE LA PATRIA DR. MANUEL BELGRANO</t>
  </si>
  <si>
    <t>LA RIOJA 650 SUR</t>
  </si>
  <si>
    <t>0381-4247555</t>
  </si>
  <si>
    <t>ESCUELA DE EDUCACIÓN PRIMARIA Nº7 PATRICIO KEARMEY</t>
  </si>
  <si>
    <t>ACCESO GASTON CALVELO 124</t>
  </si>
  <si>
    <t>2718</t>
  </si>
  <si>
    <t>49-6089</t>
  </si>
  <si>
    <t>ESCUELA DE EDUCACIÓN SECUNDARIA Nº23</t>
  </si>
  <si>
    <t>ANDRES FERREYRA 1196</t>
  </si>
  <si>
    <t>4659-9371</t>
  </si>
  <si>
    <t>ANEXO AULAS TALLERES MOVILES Nº1 INSTALACIONES DOMICILIARIAS</t>
  </si>
  <si>
    <t>SAN LUIS 52 CENTRO</t>
  </si>
  <si>
    <t>4215642</t>
  </si>
  <si>
    <t>ESCUELA NOCTURNA N 194</t>
  </si>
  <si>
    <t>ANTENA TELECOM</t>
  </si>
  <si>
    <t>Y4634</t>
  </si>
  <si>
    <t>ESC. MUNICIPAL MONS. GREGORIO DE JESUS DIAZ</t>
  </si>
  <si>
    <t>FLORIDA 250 CENTRO</t>
  </si>
  <si>
    <t>4268157</t>
  </si>
  <si>
    <t>JIN A DE 15 (ESC. PRIM. N°1 DE 15)</t>
  </si>
  <si>
    <t>AVDA. TRIUNVIRATO 5101 VILLA URQUIZA</t>
  </si>
  <si>
    <t>4521-0068</t>
  </si>
  <si>
    <t>RAMON FEBRE 13</t>
  </si>
  <si>
    <t>RUTA PROVINCIAL 37  ARROYO HONDO</t>
  </si>
  <si>
    <t>E3190</t>
  </si>
  <si>
    <t>ESCUELA INTEGRAL INTERDISCIPLINARIA Nº 02 DE 02</t>
  </si>
  <si>
    <t>JOSE ANTONIO CABRERA 4078 PALERMO</t>
  </si>
  <si>
    <t>C1186</t>
  </si>
  <si>
    <t>4863-8126</t>
  </si>
  <si>
    <t>ESCUELA Nº37 COMANDANTE MANUEL BESARES</t>
  </si>
  <si>
    <t>Camino de la Costa   VUELTA DE LA BARRANCA</t>
  </si>
  <si>
    <t>INSTITUTO ROBERTO ARLT</t>
  </si>
  <si>
    <t>MURGUIONDO 4458 VILLA LUGANO</t>
  </si>
  <si>
    <t>4601-6305</t>
  </si>
  <si>
    <t>ESCUELA N° 814 PAULA ALBARRACIN DE SARMIENTO</t>
  </si>
  <si>
    <t>AV.JESUS M.FERNANDEZ 329 centro JESUS M FERNANDEZ</t>
  </si>
  <si>
    <t>G4322</t>
  </si>
  <si>
    <t>0385 4911377</t>
  </si>
  <si>
    <t>ESC.N°318 CHACHO PEÑALOZA</t>
  </si>
  <si>
    <t>RUTA PCIAL.N°27 Y RUTA PCIAL.N°28</t>
  </si>
  <si>
    <t>F8385</t>
  </si>
  <si>
    <t>C.E.P.A. NRO 179</t>
  </si>
  <si>
    <t>HOUSSAY 1000 CENTENARIO</t>
  </si>
  <si>
    <t>ESCUELA TÉCNICA DE CAPACITACIÓN LABORAL N°22</t>
  </si>
  <si>
    <t>RUTA PROVINCIAL 412 KM 135</t>
  </si>
  <si>
    <t>J5403</t>
  </si>
  <si>
    <t>4307880</t>
  </si>
  <si>
    <t>INSTITUTO SUPERIOR DE SEGURIDAD PUBLICA CNEL. JUAN P.PRINGLES</t>
  </si>
  <si>
    <t>AV. ACCESO AL MONUMENTO  LAS CHACRAS (JUANA JOSLAY) AVDA. ACCESO AL MONUMENTO</t>
  </si>
  <si>
    <t>02652-490141</t>
  </si>
  <si>
    <t>C.E.R. NRO 525 JUAN BAITISTA ALBERDI</t>
  </si>
  <si>
    <t>RUTA PROVINCIAL NRO 94    CAMPO UBAJO</t>
  </si>
  <si>
    <t>S3575</t>
  </si>
  <si>
    <t>490965</t>
  </si>
  <si>
    <t>ESCUELA Nº 75 DR. JUAN ESTEBAN MARTINEZ</t>
  </si>
  <si>
    <t>CORRIENTES 209</t>
  </si>
  <si>
    <t>W3440</t>
  </si>
  <si>
    <t>ALBERTO GINO MARIO GRECO</t>
  </si>
  <si>
    <t>LA VENCEDORA - ESTANCIA GRECO - A MINAS DE TALCO</t>
  </si>
  <si>
    <t>M5561</t>
  </si>
  <si>
    <t>02622-15583143</t>
  </si>
  <si>
    <t>ESCUELA NOCTURNA MINERO SANJUANINO ANEXO CARPINTERÍA</t>
  </si>
  <si>
    <t>ANACLETO GIL S/N</t>
  </si>
  <si>
    <t>J5431</t>
  </si>
  <si>
    <t>4302108</t>
  </si>
  <si>
    <t>CIUDAD DE ROSARIO</t>
  </si>
  <si>
    <t>Víctoria Gutierrez</t>
  </si>
  <si>
    <t>U9033</t>
  </si>
  <si>
    <t>497002</t>
  </si>
  <si>
    <t>ESC. N°172 MISIONES</t>
  </si>
  <si>
    <t>AV. LAFINUR 595</t>
  </si>
  <si>
    <t>4420960</t>
  </si>
  <si>
    <t>ESCUELA ESPECIAL WEISBURG</t>
  </si>
  <si>
    <t>San Martin  Centro</t>
  </si>
  <si>
    <t>CENTRO DE EDUCACION MEDIA NRO.104</t>
  </si>
  <si>
    <t>BESCHTEDT 850 SARA MARIA FURMAN CEM 105 CEM 132</t>
  </si>
  <si>
    <t>02944 422328</t>
  </si>
  <si>
    <t>Colegio Secundario Edgar Morisoli</t>
  </si>
  <si>
    <t>Bertera 1940 Plan 5000</t>
  </si>
  <si>
    <t>563143</t>
  </si>
  <si>
    <t>ESC. DE NIVEL INICIAL Nº 248 JUAN L. NOUGUES</t>
  </si>
  <si>
    <t>LARREA 3006</t>
  </si>
  <si>
    <t>4368745</t>
  </si>
  <si>
    <t>ESC. Nº 563: JACOBO LENUZZA</t>
  </si>
  <si>
    <t>CAMINO VECINAL Nº15   CAMINO VECINAL N°15 o RUTA PROV.Nº230-PJE. CERRO MONJE</t>
  </si>
  <si>
    <t>N3357</t>
  </si>
  <si>
    <t>15660095</t>
  </si>
  <si>
    <t>ESCUELA PRIMARIA NRO.169 18 DE DICIEMBRE</t>
  </si>
  <si>
    <t>PALACIOS 298 NORTE</t>
  </si>
  <si>
    <t>4422471</t>
  </si>
  <si>
    <t>ESC. N° 302 PEDRO ALURRALDE</t>
  </si>
  <si>
    <t>RAMOS</t>
  </si>
  <si>
    <t>T4242</t>
  </si>
  <si>
    <t>3,81E+11</t>
  </si>
  <si>
    <t>ESC. Nº 829</t>
  </si>
  <si>
    <t>MIRANDA   PASO DEL SALTO MIRANDA Y CAPIOVI - KM 8</t>
  </si>
  <si>
    <t>15558515</t>
  </si>
  <si>
    <t>VIRGEN DE LA MONTAÑA EX N° 606</t>
  </si>
  <si>
    <t>RUTA PROVINCIAL Nº13 KM 1  ESTACION LOS BAÑOS</t>
  </si>
  <si>
    <t>A4193</t>
  </si>
  <si>
    <t>15413061</t>
  </si>
  <si>
    <t>ESCUELA NRO 497 CAYETANO ALBERTO SILVA</t>
  </si>
  <si>
    <t>PELLEGRINI 71 CENTRO</t>
  </si>
  <si>
    <t>421330</t>
  </si>
  <si>
    <t>PLANTA CAMPAMENTIL NRO 7507</t>
  </si>
  <si>
    <t>PARAJE LA MARAVITA</t>
  </si>
  <si>
    <t>S2309</t>
  </si>
  <si>
    <t>15448361</t>
  </si>
  <si>
    <t>INSTITUTO BARRIO MARINA</t>
  </si>
  <si>
    <t>DOMIN. PALMERO E/I. DE PARDO Y PIOVANO 3878</t>
  </si>
  <si>
    <t>4692-0028</t>
  </si>
  <si>
    <t>ESCUELA DE EDUCACIÓN PRIMARIA Nº10 JOSÉ INGENIEROS</t>
  </si>
  <si>
    <t>J.B.JUSTO Y GRANADEROS A.CABALLO S/N</t>
  </si>
  <si>
    <t>1665</t>
  </si>
  <si>
    <t>44-5938</t>
  </si>
  <si>
    <t>REPUBLICA DEL PERU</t>
  </si>
  <si>
    <t>AVDA. GAONA 4763 FLORESTA</t>
  </si>
  <si>
    <t>C1407</t>
  </si>
  <si>
    <t>4671-1135/4672-3823</t>
  </si>
  <si>
    <t>GRADO RADIAL N I - I.S.P.I.NRO 9246 ALEXANDER FLEMING</t>
  </si>
  <si>
    <t>SUIPACHA 888  GRADO RADIAL NRO I- I.S.P.I.NRO 9246 ALEXANDER FLEMING</t>
  </si>
  <si>
    <t>4306030</t>
  </si>
  <si>
    <t>JARDIN DE INFANTES Nº 25 CLOTILDE GUILLEN DE REZZANO</t>
  </si>
  <si>
    <t>CALLE 329 ENTRE 312 Y 314  OBRERO Bº OBRERO</t>
  </si>
  <si>
    <t>H3700</t>
  </si>
  <si>
    <t>406811</t>
  </si>
  <si>
    <t>ESCUELA NRO 1378</t>
  </si>
  <si>
    <t>CORTADA S/N SAN CAYETANO</t>
  </si>
  <si>
    <t>S3050</t>
  </si>
  <si>
    <t>477048</t>
  </si>
  <si>
    <t>COLEGIO SAN FRANCISCO JAVIER</t>
  </si>
  <si>
    <t>JOSE ANTONIO CABRERA 5901 PALERMO</t>
  </si>
  <si>
    <t>C1414</t>
  </si>
  <si>
    <t>4777-5011/12/13</t>
  </si>
  <si>
    <t>JIN N° 39 - EPEP Nº 459 ANEXO 1</t>
  </si>
  <si>
    <t>PARAJE ALTO ALEGRE</t>
  </si>
  <si>
    <t>P3620</t>
  </si>
  <si>
    <t>ESC. ESPECIAL Nº 55 VIRGEN DE FÁTIMA</t>
  </si>
  <si>
    <t>BARRIO FATIMA A-3-1 MZ95  BARRIO FATIMA A-3-1 MZ95 HOSPITAL DE FÁTIMA</t>
  </si>
  <si>
    <t>3304</t>
  </si>
  <si>
    <t>154883512</t>
  </si>
  <si>
    <t>NENI Nº 85 (Ext. ESC. Nº 641)</t>
  </si>
  <si>
    <t>Ruta Prov. Nº 219   Paraje Torta Quemada</t>
  </si>
  <si>
    <t>3379</t>
  </si>
  <si>
    <t>412574</t>
  </si>
  <si>
    <t>ESCUELA NRO 6150 JUAN BAUTISTA CABRAL</t>
  </si>
  <si>
    <t>SAN MARTIN 508</t>
  </si>
  <si>
    <t>S2106</t>
  </si>
  <si>
    <t>491016</t>
  </si>
  <si>
    <t>MONTEVIDEO Y THOMPSON 1531</t>
  </si>
  <si>
    <t>1768</t>
  </si>
  <si>
    <t>4655-1800</t>
  </si>
  <si>
    <t>COLEGIO SECUNDARIO PLURICURSO CON ITINERANCIA</t>
  </si>
  <si>
    <t>MISION LA PAZ-ESTAF.STA VICTORIA ESTE</t>
  </si>
  <si>
    <t>DON SEGUNDO SOMBRA 24</t>
  </si>
  <si>
    <t>DISTRITO TACUARAS</t>
  </si>
  <si>
    <t>ESC. Nº 342</t>
  </si>
  <si>
    <t>RUTA 224 ENTRE RUTA NAC. Nº 14 Y RUTA PROV.Nº17   PARAJE SANTA ROSA-3 KM RUTA NAC. 14 o 13 KM DE RUTA PROV. 17</t>
  </si>
  <si>
    <t>N3352</t>
  </si>
  <si>
    <t>15604390</t>
  </si>
  <si>
    <t>ESCUELA NRO 6323 PABLO PIZZURNO</t>
  </si>
  <si>
    <t>COLONIA EL INCA</t>
  </si>
  <si>
    <t>474542</t>
  </si>
  <si>
    <t>ESCUELA N° 454 LUIS S. MANZIONE</t>
  </si>
  <si>
    <t>SUNCHO POZO ALTO   SUNCHO POZO ALTO</t>
  </si>
  <si>
    <t>G3760</t>
  </si>
  <si>
    <t>ESCUELA PRIVADA DE NIVEL SECUNDARIA MARIA MADRE</t>
  </si>
  <si>
    <t>HNA.CLOTA CHARPENTIER  ALBERDI</t>
  </si>
  <si>
    <t>3600</t>
  </si>
  <si>
    <t>4523212</t>
  </si>
  <si>
    <t>ESC. Nº 330: PIONEROS DE MISIONES.</t>
  </si>
  <si>
    <t>RUTA 8- KM 10 -LOTE 132 A 12KM DE R 14   RUTA PROV.N°8 -KM 10- LOTE 132 A 12 KM DE R. 14</t>
  </si>
  <si>
    <t>15503600</t>
  </si>
  <si>
    <t>ANEXO ESCUELA ESPECIAL Nº501</t>
  </si>
  <si>
    <t>BUENOS AIRES S/N</t>
  </si>
  <si>
    <t>6053</t>
  </si>
  <si>
    <t>42-1196</t>
  </si>
  <si>
    <t>MANUEL IGNACIO MOLINA</t>
  </si>
  <si>
    <t>JUAN AGUSTIN MAZA 37  MAZA Y SAN LORENZO - PLANTA ALTA</t>
  </si>
  <si>
    <t>4421517</t>
  </si>
  <si>
    <t>J.DE INF. NICOLAS AVELLANEDA - ANEXO BAÑADO DE SOTO</t>
  </si>
  <si>
    <t>CALLE PUBLICA   BAÑADO DE SOTO</t>
  </si>
  <si>
    <t>X5284</t>
  </si>
  <si>
    <t>480406</t>
  </si>
  <si>
    <t>C.E.B.A. N° 1-153</t>
  </si>
  <si>
    <t>AV. PTE. PERON 400 ACACIAS ESCUELA SALOBREÑA</t>
  </si>
  <si>
    <t>T4106</t>
  </si>
  <si>
    <t>4574756</t>
  </si>
  <si>
    <t>ESCUELA NOCTURNA PARA JOVENES Y ADULTOS N 403</t>
  </si>
  <si>
    <t>TEODORO SANCHEZ DE BUSTAMANTE  CENTRO</t>
  </si>
  <si>
    <t>Y4518</t>
  </si>
  <si>
    <t>COORDINACIÓN CENTRAL INTEGRACIÓN ESCOLAR</t>
  </si>
  <si>
    <t>CORRIENTES 459 NORTE</t>
  </si>
  <si>
    <t>NUCLEO I - JARDIN DE INFANTES NRO 336</t>
  </si>
  <si>
    <t>CALLE PÚBLICA NRO 6 - 1;6 KM</t>
  </si>
  <si>
    <t>15318369</t>
  </si>
  <si>
    <t>ESC. ESPECIAL N° 395 - ELSA RUGGERI DE FABIO</t>
  </si>
  <si>
    <t>ECUADOR 3800</t>
  </si>
  <si>
    <t>ESCUELA TECNICA BRIGADIER GRAL. PEDRO FERRE</t>
  </si>
  <si>
    <t>CNEL. PRINGLES S/N  BAÑADO NORTE</t>
  </si>
  <si>
    <t>W3400</t>
  </si>
  <si>
    <t>501034</t>
  </si>
  <si>
    <t>ESCUELA N° 256</t>
  </si>
  <si>
    <t>SANTA ROSA</t>
  </si>
  <si>
    <t>K5264</t>
  </si>
  <si>
    <t>J.I.N. N°5 EXTENSION 01</t>
  </si>
  <si>
    <t>VILLA CASANA</t>
  </si>
  <si>
    <t>RIO GUALEGUAY 62</t>
  </si>
  <si>
    <t>RINCON DEL CHAÑAR</t>
  </si>
  <si>
    <t>JARDÍN DE INFANTES Nº926</t>
  </si>
  <si>
    <t>149 E/ AV. EVA PERON Y SABIN 3115</t>
  </si>
  <si>
    <t>4258-4307</t>
  </si>
  <si>
    <t>INST. SAN VICENTE DE PAUL</t>
  </si>
  <si>
    <t>URQUIZA 251 Alderetes-centro PARROQUIA SAGRADA FAMILIA</t>
  </si>
  <si>
    <t>-4940647</t>
  </si>
  <si>
    <t>JARDÍN DE INFANTES Nº933 MARTÍN FIERRO</t>
  </si>
  <si>
    <t>26 E/ 452 Y 453 S/N</t>
  </si>
  <si>
    <t>480-3197</t>
  </si>
  <si>
    <t>JARDIN DE INFANTES Nº 104 SANTIAGO ALLENDE</t>
  </si>
  <si>
    <t>LOTE 11-ZONA RURAL(FUNCIONA EEP Nº 997)</t>
  </si>
  <si>
    <t>H3701</t>
  </si>
  <si>
    <t>2587474</t>
  </si>
  <si>
    <t>ESC. N°148 PROVINCIA DE CHUBUT</t>
  </si>
  <si>
    <t>JORGE NEWBERY EXTREMO ESTE S/N  EXTREMO ESTE</t>
  </si>
  <si>
    <t>ESCUELA N° 443 ISLAS MALVINAS</t>
  </si>
  <si>
    <t>RUTA 146 KM7   SERVICIO PENITENCIARIO</t>
  </si>
  <si>
    <t>4423614</t>
  </si>
  <si>
    <t>NENI Nº 70</t>
  </si>
  <si>
    <t>8 de Septiembre 985  ESCUELA Nº 319</t>
  </si>
  <si>
    <t>15412730</t>
  </si>
  <si>
    <t>COLEGIO SECUNDARIO PLURICURSO SIN ITINERANCIA</t>
  </si>
  <si>
    <t>CALLE S/N  CENTRO FRENTE A LA PLAZA</t>
  </si>
  <si>
    <t>15570553/421530</t>
  </si>
  <si>
    <t>ESCUELA EJERCITO DE LOS ANDES</t>
  </si>
  <si>
    <t>AV. SANTA FE E/ BOEDO Y PORTELA 287</t>
  </si>
  <si>
    <t>4282-0474</t>
  </si>
  <si>
    <t>J.DE INF. MODELO- ANEXO LAS ALBAHACAS.</t>
  </si>
  <si>
    <t>CALLE 11 S/N   LAS ALBAHACAS</t>
  </si>
  <si>
    <t>X5800</t>
  </si>
  <si>
    <t>4672147</t>
  </si>
  <si>
    <t>ESCUELA N° 340 Escuela Infantil</t>
  </si>
  <si>
    <t>EL ARBOL   EL ARBOL</t>
  </si>
  <si>
    <t>ESCUELA Nº206 PROVINCIA DE MISIONES</t>
  </si>
  <si>
    <t>EL AYUDANTE   EL AYUDANTE</t>
  </si>
  <si>
    <t>G5253</t>
  </si>
  <si>
    <t>ESCUELA DE EDUCACIÓN PRIMARIA Nº22 ALMIRANTE BROWN</t>
  </si>
  <si>
    <t>ZONA RURAL s/n  OMBU</t>
  </si>
  <si>
    <t>7545</t>
  </si>
  <si>
    <t>43-2260</t>
  </si>
  <si>
    <t>JIN N°17 - ANEXO 03 EN ESCUELA N°307</t>
  </si>
  <si>
    <t>FAMATANCA</t>
  </si>
  <si>
    <t>K4139</t>
  </si>
  <si>
    <t>CENTRO DE ALFABETIZACION NRO 90</t>
  </si>
  <si>
    <t>ESC. Nº 814</t>
  </si>
  <si>
    <t>PARAJE LA CORDILLERA   LIMITE A. DEL VALLE; DOS DE MAYO Y EL ALCAZAR</t>
  </si>
  <si>
    <t>696510/496367</t>
  </si>
  <si>
    <t>ESCUELA Nº507 BERTA VICENTE</t>
  </si>
  <si>
    <t>MEDELLIN   MEDELLIN</t>
  </si>
  <si>
    <t>Aula Sat. Nº 02: ESC. Nº 642</t>
  </si>
  <si>
    <t>Pje. 500 Hectáreas   Pje. 500 Hectáreas</t>
  </si>
  <si>
    <t>N3385</t>
  </si>
  <si>
    <t>15444934</t>
  </si>
  <si>
    <t>ESC. DR. ELISEO CANTON</t>
  </si>
  <si>
    <t>BELGRANO 550 VILLA NUEVA</t>
  </si>
  <si>
    <t>4812681</t>
  </si>
  <si>
    <t>ESC.N°348</t>
  </si>
  <si>
    <t>POZO REDONDO</t>
  </si>
  <si>
    <t>ESCUELA SECUNDARIA 3 ATILIO SANTOS PASCUAL SCHIAVONI</t>
  </si>
  <si>
    <t>ALMIRANTE BROWN Y MITRE  VILLA 3 DE FEBRERO</t>
  </si>
  <si>
    <t>422980</t>
  </si>
  <si>
    <t>JARDIN DE INFANTES INDEPENDIENTE NRO.120</t>
  </si>
  <si>
    <t>MENGUELLE  1550</t>
  </si>
  <si>
    <t>8424</t>
  </si>
  <si>
    <t>4783663</t>
  </si>
  <si>
    <t>EPEP Nº226 CRUZ ROJA ARGENTINA</t>
  </si>
  <si>
    <t>CAMPO HARDY</t>
  </si>
  <si>
    <t>P3603</t>
  </si>
  <si>
    <t>E.P.E.P. Nº230 PATRICIAS MENDOCINAS</t>
  </si>
  <si>
    <t>LA PRIMAVERA</t>
  </si>
  <si>
    <t>457695</t>
  </si>
  <si>
    <t>ESC. ESPECIAL CARCELARIA Nº 25 (UP5)</t>
  </si>
  <si>
    <t>UNIDAD PENAL V BºSEQUISCENTENARIO  Sequiscentenario; M. LANÚS UNIDAD PENAL V BºSEQUISCENTENARIO- M. LANÚS-RUTA 12  KM.7</t>
  </si>
  <si>
    <t>630100/562301</t>
  </si>
  <si>
    <t>INST. MARIANO MORENO</t>
  </si>
  <si>
    <t>GENERAL PAZ 184 SUR</t>
  </si>
  <si>
    <t>(0381) 4248417</t>
  </si>
  <si>
    <t>ESC. DE COM. Nº 30 DR. ESTEBAN A. GASCON DE 18</t>
  </si>
  <si>
    <t>SAN BLAS 5387 VILLA LURO</t>
  </si>
  <si>
    <t>4567-0219</t>
  </si>
  <si>
    <t>INST. MODELO TECNICO MECANICO DENTAL</t>
  </si>
  <si>
    <t>San Lorenzo 1073 Sur</t>
  </si>
  <si>
    <t>4305346</t>
  </si>
  <si>
    <t>13 E/40 BIS Y 42 585</t>
  </si>
  <si>
    <t>6605</t>
  </si>
  <si>
    <t>42-0269</t>
  </si>
  <si>
    <t>J.I.N. N°3</t>
  </si>
  <si>
    <t>JUAN FACUNDO QUIROGA S/N° JARDIN</t>
  </si>
  <si>
    <t>F5473</t>
  </si>
  <si>
    <t>03821-491836</t>
  </si>
  <si>
    <t>GRADO RADIAL NRO V - ESCUELA NOCTURNA NRO 72</t>
  </si>
  <si>
    <t>SUPERI 1220 UNION</t>
  </si>
  <si>
    <t>4726555</t>
  </si>
  <si>
    <t>CENTRO EDUCATIVO DE NIVEL SECUNDARIO DE ADULTOS (C.E.N.S.) LA MAJADITA</t>
  </si>
  <si>
    <t>RUTA 523</t>
  </si>
  <si>
    <t>4302023</t>
  </si>
  <si>
    <t>ESCUELA Nº 186 REPUBLICA DE NICARAGUA</t>
  </si>
  <si>
    <t>PJE POZO DE LA PUERTA   POZO DE LA PUERTA</t>
  </si>
  <si>
    <t>ESCUELA PRIMARIA 307</t>
  </si>
  <si>
    <t>FERNANDEZ ALBERTO DIPUTADO 1261 RUCA HUENEY BARRIO MUNICIPAL</t>
  </si>
  <si>
    <t>8340</t>
  </si>
  <si>
    <t>421521</t>
  </si>
  <si>
    <t>ESCUELA PART. INC. NRO 1110 NUESTRA SEÑORA DE LOS ANGELES</t>
  </si>
  <si>
    <t>25 DE MAYO 150 CENTRO</t>
  </si>
  <si>
    <t>S2185</t>
  </si>
  <si>
    <t>461014</t>
  </si>
  <si>
    <t>ESCUELA Nº 5 ESPAÑA</t>
  </si>
  <si>
    <t>SANTIAGO DEL ESTERO 512 BO.BAÑADO NORTE</t>
  </si>
  <si>
    <t>4843867</t>
  </si>
  <si>
    <t>ARAOZ DE LAMADRID 3</t>
  </si>
  <si>
    <t>CALLE VECINAL COLONIA ALEMANA</t>
  </si>
  <si>
    <t>ESCUELA Nº719 BLAS PARERA</t>
  </si>
  <si>
    <t>JOSE BENJAMIN AVALOS 4302 ALMIRANTE BROWN JOSE BENJAMIN AVALOS</t>
  </si>
  <si>
    <t>DOCTOR MARIANO BOEDO EX N° 129</t>
  </si>
  <si>
    <t>SARMIENTO 490  Lat. a la Parroquia</t>
  </si>
  <si>
    <t>A4421</t>
  </si>
  <si>
    <t>4906044</t>
  </si>
  <si>
    <t>Escuela Inicial y Primaria David Mc. Taggart</t>
  </si>
  <si>
    <t>VIANO 175 8 DE ABRIL</t>
  </si>
  <si>
    <t>4010311 4240227</t>
  </si>
  <si>
    <t>E.E.S. ORIENTADA PART. INC. NRO 8038 MARÍA BICECCI</t>
  </si>
  <si>
    <t>BUENOS AIRES 1290</t>
  </si>
  <si>
    <t>4489656</t>
  </si>
  <si>
    <t>ESCUELA DE EDUCACIÓN PRIMARIA Nº3 GENERAL JOSÉ DE SAN MARTIN</t>
  </si>
  <si>
    <t>VIEYTES (E/MITRE Y BELGRANO) 105</t>
  </si>
  <si>
    <t>2741</t>
  </si>
  <si>
    <t>42-5314</t>
  </si>
  <si>
    <t>SAN JUAN BAUTISTA DE LA SALLE</t>
  </si>
  <si>
    <t>CORRALES 3450 VILLA SOLDATI</t>
  </si>
  <si>
    <t>4918-1388</t>
  </si>
  <si>
    <t>ESCUELA SECUNDARIA 8 MARIA AMERICA BARBOSA</t>
  </si>
  <si>
    <t>URQUIZA 2229</t>
  </si>
  <si>
    <t>429037</t>
  </si>
  <si>
    <t>E.E.S. ORIENTADA NRO 316 JOSE MANUEL ESTRADA</t>
  </si>
  <si>
    <t>RADIO URBANO   ZONA RURAL- EL TAJAMAR DIST.5</t>
  </si>
  <si>
    <t>S3565</t>
  </si>
  <si>
    <t>490577</t>
  </si>
  <si>
    <t>COLEGIO SAGRADO CORAZON</t>
  </si>
  <si>
    <t>AVENIDA MITRE 1222 ESTACION</t>
  </si>
  <si>
    <t>02657-421183</t>
  </si>
  <si>
    <t>INSTITUTO JEAN PIAGET EX N° 43 BIS</t>
  </si>
  <si>
    <t>JUAN BAUTISTA ALBERDI 627 CENTRO FUNCIONA EN LAS DOS DIRECCIONES</t>
  </si>
  <si>
    <t>4223592/4232242</t>
  </si>
  <si>
    <t>INST. SUP. CULTURAL LATINOAMERICANO</t>
  </si>
  <si>
    <t>Av. Homero Jauregui  Centro Esq. Colón</t>
  </si>
  <si>
    <t>3385</t>
  </si>
  <si>
    <t>430977/497625</t>
  </si>
  <si>
    <t>ESC.ESP.N° 4 HOSPITALARIA DON J.B.CACERES</t>
  </si>
  <si>
    <t>AYACUCHO Y JULIO A ROCA  DON BOSCO AYACUCHO Y JULIO A. ROCA</t>
  </si>
  <si>
    <t>P3600</t>
  </si>
  <si>
    <t>4685796</t>
  </si>
  <si>
    <t>JARDIN INDEPENDIENTE N 3</t>
  </si>
  <si>
    <t>SUB OFICIAL MATE DE LUNA  1486 ALTO COMEDERO</t>
  </si>
  <si>
    <t>4056857</t>
  </si>
  <si>
    <t>JARDIN DE INFANTES NRO 291 PASO VINAL</t>
  </si>
  <si>
    <t>SIMON DE IRIONDO 6751 LA ORILLA</t>
  </si>
  <si>
    <t>437210</t>
  </si>
  <si>
    <t>ESCUELA DE EDUCACIÓN PRIMARIA Nº68 VICE ALMIRANTE MARCOS ANTONIO ZAR</t>
  </si>
  <si>
    <t>CRUCERO BELGRANO S/N</t>
  </si>
  <si>
    <t>8107</t>
  </si>
  <si>
    <t>482-1164</t>
  </si>
  <si>
    <t>E.P.E.T. Nº 50 (EX B.O.P. Nº 70)</t>
  </si>
  <si>
    <t>RUTA NACIONAL Nº 14 KM 820   EX SAT Nº 1 B.O.L.P. Nº 4 (ESC. Nº 100)</t>
  </si>
  <si>
    <t>N3313</t>
  </si>
  <si>
    <t>423639</t>
  </si>
  <si>
    <t>ESCUELA NRO 6402 BLAS PARERA</t>
  </si>
  <si>
    <t>SAN MARTIN 419</t>
  </si>
  <si>
    <t>S2447</t>
  </si>
  <si>
    <t>470246</t>
  </si>
  <si>
    <t>ESCUELA Nº 805</t>
  </si>
  <si>
    <t>VIRGEN DE ITATI PJE. SANTA TERESITA</t>
  </si>
  <si>
    <t>W3421</t>
  </si>
  <si>
    <t>ESCUELA PART. INC. NRO 1346 MICHELANGELO BUONARROTI</t>
  </si>
  <si>
    <t>BUENOS AIRES 1725 SAN CARLOS</t>
  </si>
  <si>
    <t>420594/428333</t>
  </si>
  <si>
    <t>JARDÍN DE INFANTES Nº928 REPUBLICA ARGENTINA</t>
  </si>
  <si>
    <t>MAURE 4562</t>
  </si>
  <si>
    <t>1825</t>
  </si>
  <si>
    <t>4246-2897</t>
  </si>
  <si>
    <t>COLEGIO SECUNDARIO PROVINCIAL ALBERTO BREYER (ESC.N°040)</t>
  </si>
  <si>
    <t>AMANA</t>
  </si>
  <si>
    <t>MARTIN MIGUEL DE GUEMES EX N° 649</t>
  </si>
  <si>
    <t>RUTA PROVINCIAL Nª 11 FINCA SAN ROQUE</t>
  </si>
  <si>
    <t>A4432</t>
  </si>
  <si>
    <t>155012685</t>
  </si>
  <si>
    <t>ESC. Nº 881 (Ex Aula Sat. ESC. Nº 380)</t>
  </si>
  <si>
    <t>SANTISIMA TRINIDAD BARRIO SANTISIMA TRINIDAD</t>
  </si>
  <si>
    <t>15502593</t>
  </si>
  <si>
    <t>ESCUELA N° 468</t>
  </si>
  <si>
    <t>AMPUJACO</t>
  </si>
  <si>
    <t>K4750</t>
  </si>
  <si>
    <t>COLEGIO SAN GABRIEL I.P.16</t>
  </si>
  <si>
    <t>RIVADAVIA 218  entre las calles Vicente Mendieta y Colón</t>
  </si>
  <si>
    <t>W3220</t>
  </si>
  <si>
    <t>422539</t>
  </si>
  <si>
    <t>ESCUELA Nº678 GIL PERALTA</t>
  </si>
  <si>
    <t>BELGRANO N°66   COLOMBIA MONTE QUEMADO.-</t>
  </si>
  <si>
    <t>JARDÍN DE INFANTES Nº905 MERCEDITAS DE SAN MARTIN</t>
  </si>
  <si>
    <t>ENTRE RIOS Y URQUIZA S/N</t>
  </si>
  <si>
    <t>2907</t>
  </si>
  <si>
    <t>49-2371</t>
  </si>
  <si>
    <t>GRADO RADIAL II-ESCUELA NOCTURNA NRO 49</t>
  </si>
  <si>
    <t>RIO NEGRO 2481 SAN GENARO</t>
  </si>
  <si>
    <t>SAN JOSÉ OBRERO</t>
  </si>
  <si>
    <t>Pensamientos 836 San Martín Comparte edificio con Escuela de Formación Profesional Nº 1650</t>
  </si>
  <si>
    <t>4462314</t>
  </si>
  <si>
    <t>ESC. N° 250 TOMAS ESPORA</t>
  </si>
  <si>
    <t>9 DE JULIO 384 CENTRO NASCHEL</t>
  </si>
  <si>
    <t>D5759</t>
  </si>
  <si>
    <t>ESCUELA N° 1069  J/439</t>
  </si>
  <si>
    <t>RINCON DE ESPERANZA</t>
  </si>
  <si>
    <t>JARDÍN DE INFANTES Nº911 FRAY MAMERTO ESQUIU</t>
  </si>
  <si>
    <t>RIVADAVIA 1165</t>
  </si>
  <si>
    <t>15658030</t>
  </si>
  <si>
    <t>ESCUELA N 454</t>
  </si>
  <si>
    <t>RUTA PROVINCIAL N 52</t>
  </si>
  <si>
    <t>Y4641</t>
  </si>
  <si>
    <t>UEM-ES N° 208 SIERRA COLORADA</t>
  </si>
  <si>
    <t>Lote N°19-SectorJ</t>
  </si>
  <si>
    <t>478318</t>
  </si>
  <si>
    <t>JARDÍN DE INFANTES Nº911 EL NEGRITO FALUCHO</t>
  </si>
  <si>
    <t>CASTELLI (E/ MONTEAGUDO Y PAUNERO) 556</t>
  </si>
  <si>
    <t>6620</t>
  </si>
  <si>
    <t>42-8285</t>
  </si>
  <si>
    <t>ESCUELA DE EDUCACIÓN PRIMARIA Nº16 MARIANO MORENO</t>
  </si>
  <si>
    <t>4 S/N</t>
  </si>
  <si>
    <t>7243</t>
  </si>
  <si>
    <t>15-61-0254</t>
  </si>
  <si>
    <t>JARDÍN DE INFANTES Nº924 BENITO QUINQUELA MARTIN</t>
  </si>
  <si>
    <t>URUGUAY 659</t>
  </si>
  <si>
    <t>1644</t>
  </si>
  <si>
    <t>4745-8574</t>
  </si>
  <si>
    <t>I.S.F.T. DE NONOGASTA</t>
  </si>
  <si>
    <t>JOAQUIN V.GONZALEZ S/N° EL PUEBLO</t>
  </si>
  <si>
    <t>F5372</t>
  </si>
  <si>
    <t>03825-499242</t>
  </si>
  <si>
    <t>ESCUELA DE EDUCACIÓN PRIMARIA Nº27 NUESTRA SEÑORA STELLA MARIS</t>
  </si>
  <si>
    <t>ZONA RURAL   IGARZABAL</t>
  </si>
  <si>
    <t>8142</t>
  </si>
  <si>
    <t>322977</t>
  </si>
  <si>
    <t>ESCUELA NRO 1303 GENERAL JOSE DE SAN MARTIN</t>
  </si>
  <si>
    <t>RUTA NACIONAL 19 - KM 12</t>
  </si>
  <si>
    <t>S3017</t>
  </si>
  <si>
    <t>4990090</t>
  </si>
  <si>
    <t>ESC.PROV.Nº 2 P/ADOLESC.Y ADULTOS WIKAM  ESC.Nº 21</t>
  </si>
  <si>
    <t>AVENIDA PREFECTURA NAVAL ARGENTINA 111 CHEPACHEN CHACRA II</t>
  </si>
  <si>
    <t>443525</t>
  </si>
  <si>
    <t>COLEGIO NUESTRA SEÑORA DEL ROSARIO</t>
  </si>
  <si>
    <t>CONGRESALES 2545</t>
  </si>
  <si>
    <t>1613</t>
  </si>
  <si>
    <t>4663-1740</t>
  </si>
  <si>
    <t>TRABAJADORES DE LA EDUCACIÓN</t>
  </si>
  <si>
    <t>25 de mayo y Mitre</t>
  </si>
  <si>
    <t>489809</t>
  </si>
  <si>
    <t>ESC. Nº 623 (F.J.C)</t>
  </si>
  <si>
    <t>Pje. San Isidro; Lote N° 266   Pje. San Isidro; Lote Nº 266</t>
  </si>
  <si>
    <t>N3355</t>
  </si>
  <si>
    <t>470279</t>
  </si>
  <si>
    <t>EPEP Nº213 DR.EDUARDO GONZALEZ LELONG</t>
  </si>
  <si>
    <t>DR. ESTEBAN .L.MARADONA  SAN ROQUE B° SAN ROQUE -RIVADAVIA Y FORTIN YUNKA S/N</t>
  </si>
  <si>
    <t>3704-083171</t>
  </si>
  <si>
    <t>ESCUELA NRO 1204 INGENIERO ENRIQUE MOSCONI</t>
  </si>
  <si>
    <t>PASAJE 4 2221 CORONEL AGUIRRE ENTRE ROSARIO Y LINIERS</t>
  </si>
  <si>
    <t>4921750</t>
  </si>
  <si>
    <t>E.E.S. ORIENTADA PART. INC. NRO 2044 SANTA ANA</t>
  </si>
  <si>
    <t>SAN MARTIN 1437</t>
  </si>
  <si>
    <t>S2253</t>
  </si>
  <si>
    <t>497082</t>
  </si>
  <si>
    <t>CENTRO EDUCATIVO COMUNITARIO - ESCUELA DE GESTIÓN SOCIAL - NIVEL MEDIO</t>
  </si>
  <si>
    <t>LOS CONDORES (PEHUENCO) 470 CENTRO CIVICO BIBLIOTECA POPULAR MAESTRO GALEANO</t>
  </si>
  <si>
    <t>8345</t>
  </si>
  <si>
    <t>30244042</t>
  </si>
  <si>
    <t>Instituto de Educación Superior SAN PIO DE PIETRELCINA</t>
  </si>
  <si>
    <t>España 1120 Centro España esq. Lorenzo Lugones</t>
  </si>
  <si>
    <t>ESCUELA DE EDUCACION ESPECIAL NRO.10 ROSARIO VERA PEÑALOZA</t>
  </si>
  <si>
    <t>AV. DE LAS AMÉRICAS 125 CIUDAD DE CATRIEL</t>
  </si>
  <si>
    <t>4912540</t>
  </si>
  <si>
    <t>JARDÍN DE INFANTES Nº907 DON JOSÉ DE SAN MARTIN</t>
  </si>
  <si>
    <t>CAMBACERES 526</t>
  </si>
  <si>
    <t>6450</t>
  </si>
  <si>
    <t>47-8443</t>
  </si>
  <si>
    <t>INSTITUTO PRIVADO SAN CAYETANO</t>
  </si>
  <si>
    <t>LA PUNTA MANZANA 125 PARCELA 1 PREDIO COMERCIAL</t>
  </si>
  <si>
    <t>02652-15306115</t>
  </si>
  <si>
    <t>JIN N° 25 NIÑO JESUS - EPEP N° 312</t>
  </si>
  <si>
    <t>RUTA NACIONAL Nº 86   COLONIA SAN ISIDRO</t>
  </si>
  <si>
    <t>666394</t>
  </si>
  <si>
    <t>JARDIN MATERNO INFANTIL BERTA CEREZO DE MAMANI ANEXO METAN</t>
  </si>
  <si>
    <t>GUEMES OESTE 166 SAN MARTIN</t>
  </si>
  <si>
    <t>A4440</t>
  </si>
  <si>
    <t>ESCUELA PUBLICA DIGITAL ADULTOS N° 3 ANCHORENA</t>
  </si>
  <si>
    <t>17 DE OCTUBRE Y AV SAN LUIS</t>
  </si>
  <si>
    <t>ESCUELA DE EDUCACIÓN PRIMARIA Nº27 ALMAFUERTE</t>
  </si>
  <si>
    <t>RUTA 205 KM.165 CUARTEL VI   LA FORTUNA</t>
  </si>
  <si>
    <t>7265</t>
  </si>
  <si>
    <t>15-51-5834</t>
  </si>
  <si>
    <t>ESC.DE EDUC.PRIMARIA HNA.CLOTA CHARPENTIER</t>
  </si>
  <si>
    <t>ALBERDI AYACUCHO Y VENEZUELA</t>
  </si>
  <si>
    <t>P3628</t>
  </si>
  <si>
    <t>DEL ZORZAL 45</t>
  </si>
  <si>
    <t>CAMINO VECINAL S/N  DISTRITO COSTA DE NOGOYA</t>
  </si>
  <si>
    <t>EPES AGRARIA N°2-ANEXO 1- EPEP N° 202</t>
  </si>
  <si>
    <t>RUTA PROVINCIAL Nº 9   EL BAÑADERO - A 60 KM APROX. DE VILLA DOS TRECE</t>
  </si>
  <si>
    <t>ESCUELA DE EDUCACIÓN PRIMARIA Nº11 GABRIELA MISTRAL</t>
  </si>
  <si>
    <t>RUTA 2 KM. 49 CTEL. VI circuns VI S/N  BUCHANAN</t>
  </si>
  <si>
    <t>1983</t>
  </si>
  <si>
    <t>491-5470</t>
  </si>
  <si>
    <t>C.E.B.J.A. N° 3-127</t>
  </si>
  <si>
    <t>MITRE S/N</t>
  </si>
  <si>
    <t>C.E.B.J.A. Nº 3-235</t>
  </si>
  <si>
    <t>Obrero Rurales de Santa Maria Posta Sanitaria</t>
  </si>
  <si>
    <t>5529</t>
  </si>
  <si>
    <t>6715759</t>
  </si>
  <si>
    <t>ESCUELA DE EDUCACIÓN PRIMARIA Nº28 CORONEL ESTOMBA</t>
  </si>
  <si>
    <t>AVDA. 9 DE JULIO 214</t>
  </si>
  <si>
    <t>7303</t>
  </si>
  <si>
    <t>46-1051</t>
  </si>
  <si>
    <t>EPEP Nº252 GENDARMERIA  NACIONAL</t>
  </si>
  <si>
    <t>RUTA NACIONAL N°86 DOCENTES ARGENTINOS</t>
  </si>
  <si>
    <t>JUANA AZURDUY DE PADILLA</t>
  </si>
  <si>
    <t>PAULO VI CABO SAN SEBASTIAN S/N</t>
  </si>
  <si>
    <t>4523838</t>
  </si>
  <si>
    <t>DALINDA CODORNIU DE LACERNA</t>
  </si>
  <si>
    <t>ACONCAGUA 155 LA COLONIA</t>
  </si>
  <si>
    <t>02623 429837</t>
  </si>
  <si>
    <t>JARDIN DE INFANTES INDEPENDIENTE NRO.100</t>
  </si>
  <si>
    <t>URQUIZA Y MALVINAS  INDUSTRIAL</t>
  </si>
  <si>
    <t>497599</t>
  </si>
  <si>
    <t>ESCUELA NRO 551 GENERAL JUAN LAVALLE</t>
  </si>
  <si>
    <t>LA RESERVA</t>
  </si>
  <si>
    <t>S3580</t>
  </si>
  <si>
    <t>494052</t>
  </si>
  <si>
    <t>ESC. N° 367</t>
  </si>
  <si>
    <t>LA HOYADA</t>
  </si>
  <si>
    <t>T4105</t>
  </si>
  <si>
    <t>ESCUELA DE EDUCACIÓN SECUNDARIA JOSÉ MARÍA TORRES</t>
  </si>
  <si>
    <t>CALLE 9 S/N   ENTRE VIDART Y CALLEJON ANA DE ROMAN</t>
  </si>
  <si>
    <t>J5427</t>
  </si>
  <si>
    <t>4307794</t>
  </si>
  <si>
    <t>CENTRO DE EDUCACION TECNICA NRO. 5 DON JAIME FELIPE MORANT</t>
  </si>
  <si>
    <t>KURTZ SEEMANN 150 PORTAL DE LAS ROSAS EX CEM 95 - CCT 3</t>
  </si>
  <si>
    <t>R8303</t>
  </si>
  <si>
    <t>4980119</t>
  </si>
  <si>
    <t>CENTRO DE EDUCACION BASICA PARA ADULTOS NRO.27</t>
  </si>
  <si>
    <t>TRAMONTI Y PRIMEROS POBLADORES   ESC. 34</t>
  </si>
  <si>
    <t>R8364</t>
  </si>
  <si>
    <t>493525</t>
  </si>
  <si>
    <t>JARDIN DE INFANTES PART. INC. NRO 1510 CONCORDIA</t>
  </si>
  <si>
    <t>RIVADAVIA 1930  ESC. PRIMARIA NRO 1258</t>
  </si>
  <si>
    <t>S3555</t>
  </si>
  <si>
    <t>496310</t>
  </si>
  <si>
    <t>TOMAS PRISCO</t>
  </si>
  <si>
    <t>LA COLONIA DEFENSA</t>
  </si>
  <si>
    <t>02623-421454</t>
  </si>
  <si>
    <t>ESCUELA Nº 799 MARIA ANGELICA ARBO DE BORJAS</t>
  </si>
  <si>
    <t>PEDRO RIOS S/N BO.CENTRO  03782-15405155</t>
  </si>
  <si>
    <t>15611726</t>
  </si>
  <si>
    <t>ESC.N°082 RAUL ORIHUELA</t>
  </si>
  <si>
    <t>PASAJE NIÑO ALCALDE S/N° SANTA ROSA</t>
  </si>
  <si>
    <t>481001 C/P</t>
  </si>
  <si>
    <t>ESCUELA TÉCNICA DE CAPACITACIÓN LABORAL JERÓNIMO LUIS DE CABRERA</t>
  </si>
  <si>
    <t>RUTA PROVINCIAL N°12 KM 25  BASILIO NIEVAS</t>
  </si>
  <si>
    <t>4307712</t>
  </si>
  <si>
    <t>ESCUELA DE EDUCACIÓN PRIMARIA Nº2 DOMINGO FAUSTINO SARMIENTO</t>
  </si>
  <si>
    <t>AVDA. ZAPIOLA E/ JUJUY Y LA RIOJA 120</t>
  </si>
  <si>
    <t>7240</t>
  </si>
  <si>
    <t>43-1440</t>
  </si>
  <si>
    <t>ESCUELA N° 415 MAESTRO MIGUEL ÁNGEL ARÉVALO</t>
  </si>
  <si>
    <t>OYOLA</t>
  </si>
  <si>
    <t>K4235</t>
  </si>
  <si>
    <t>ESCUELA N°1-632 MAESTRO ALBERTO DERANI</t>
  </si>
  <si>
    <t>LA ARGENTINA 851 EL TOTORAL</t>
  </si>
  <si>
    <t>M5560</t>
  </si>
  <si>
    <t>424607</t>
  </si>
  <si>
    <t>NENI Nº 10 (Ext. ESC. Nº 726)</t>
  </si>
  <si>
    <t>MBORORE</t>
  </si>
  <si>
    <t>3380</t>
  </si>
  <si>
    <t>15597705</t>
  </si>
  <si>
    <t>INSTITUTO LA ASUNCION DE MARIA</t>
  </si>
  <si>
    <t>PASAJE CURA BROCHERO 189  ELENA</t>
  </si>
  <si>
    <t>X5815</t>
  </si>
  <si>
    <t>4881299</t>
  </si>
  <si>
    <t>ASOCIACION CIVIL LA CASA DEL NIÑO RINCON DE VIDA</t>
  </si>
  <si>
    <t>MANZANA 150 - LOTE 6  EL ARENAL 68 VIVIENDAS</t>
  </si>
  <si>
    <t>4058034</t>
  </si>
  <si>
    <t>E.E.S. ORIENTADA NRO 318 ANTÁRTIDA ARGENTINA</t>
  </si>
  <si>
    <t>ENTRE RIOS 513</t>
  </si>
  <si>
    <t>496197</t>
  </si>
  <si>
    <t>ESC. MEDIA DE LA CRUZ</t>
  </si>
  <si>
    <t>156900044</t>
  </si>
  <si>
    <t>ESCUELA PRIMARIA NRO.363</t>
  </si>
  <si>
    <t>YAPUR CHEHUEN S/N AEROCLUB PROYECTO DE JORNADA EXTENDIDA</t>
  </si>
  <si>
    <t>R8422</t>
  </si>
  <si>
    <t>491259</t>
  </si>
  <si>
    <t>JESUS DE LA DIVINA MISERICORDIA EX N° 921</t>
  </si>
  <si>
    <t>MAESTRA TORANZO Y PROF. BELTRAME S/N°  MARTELL</t>
  </si>
  <si>
    <t>424196</t>
  </si>
  <si>
    <t>ESCUELA DE EDUCACIÓN PRIMARIA Nº120 HERMINIA L. BRUMANA</t>
  </si>
  <si>
    <t>17 E/ 35 Y 36 170</t>
  </si>
  <si>
    <t>1900</t>
  </si>
  <si>
    <t>421-1179</t>
  </si>
  <si>
    <t>JARDÍN DE INFANTES Nº905 MANUEL BELGRANO</t>
  </si>
  <si>
    <t>AVDA. ALTE. BROWN-COLUMNA 192 192</t>
  </si>
  <si>
    <t>1931</t>
  </si>
  <si>
    <t>466-0150</t>
  </si>
  <si>
    <t>ANEXO ESCUELA N° 1106</t>
  </si>
  <si>
    <t>SAN CARLOS</t>
  </si>
  <si>
    <t>CENTRO EDUCACION AGRICOLA 2 SIN NOMBRE</t>
  </si>
  <si>
    <t>MENDOZA 3089 NUEVA ROMA</t>
  </si>
  <si>
    <t>422566</t>
  </si>
  <si>
    <t>ESCUELA DE EDUCACIÓN PRIMARIA Nº38 LEOPOLDO LUGONES</t>
  </si>
  <si>
    <t>CUARTEL IV S/N</t>
  </si>
  <si>
    <t>6740</t>
  </si>
  <si>
    <t>15-41-0880</t>
  </si>
  <si>
    <t>DAVID ORTIZ</t>
  </si>
  <si>
    <t>CALLE 16 S/N  LOS CAMPAMENTOS</t>
  </si>
  <si>
    <t>02625-15419134</t>
  </si>
  <si>
    <t>LA SAGRADA FAMILIA EX 2512</t>
  </si>
  <si>
    <t>Roberto Romero S/N  Entre B° San Jorge y Virgen de las Mercedes</t>
  </si>
  <si>
    <t>154594938</t>
  </si>
  <si>
    <t>PROVINCIA DE LA PAMPA</t>
  </si>
  <si>
    <t>AV.25 DE MAYO 776</t>
  </si>
  <si>
    <t>J5460</t>
  </si>
  <si>
    <t>4302058</t>
  </si>
  <si>
    <t>INSTITUTO PRIVADO ARGENTINO JAPONES EN BUENOS AIRES</t>
  </si>
  <si>
    <t>YATAY 261 ALMAGRO</t>
  </si>
  <si>
    <t>C1184</t>
  </si>
  <si>
    <t>4983-3310</t>
  </si>
  <si>
    <t>Aula Sat. Nº 01: ESC. ADULTOS Nº 20</t>
  </si>
  <si>
    <t>AV. 147 6716 ITAEMBÉ MINÍ CALLE Nº155 Y Nº151- GUARDERIA MUNIC.-BºESPERANZA</t>
  </si>
  <si>
    <t>N33000</t>
  </si>
  <si>
    <t>154588218</t>
  </si>
  <si>
    <t>NEP Y FP Nº 24 MARTIN MIGUEL DE GUEMES</t>
  </si>
  <si>
    <t>AYACUCHO Y THOMPSON  ITATI</t>
  </si>
  <si>
    <t>GRADO RADIAL VIII-ESCUELA NOCTURNA NRO 21</t>
  </si>
  <si>
    <t>JULIO CORTAZAR 2449 BARRIO FEDERAL-PROMEBA</t>
  </si>
  <si>
    <t>JARDIN MUNICIPAL N° 1 BLANCA NIEVES</t>
  </si>
  <si>
    <t>EJERCITO ARGENTINO 106 SAN FRANCISCO</t>
  </si>
  <si>
    <t>4219181</t>
  </si>
  <si>
    <t>CENTRO EDUCATIVO N°13 ROSA BURGOS DE AGUIRRE</t>
  </si>
  <si>
    <t>BELGRANO S/N  Villa del Carmen</t>
  </si>
  <si>
    <t>D5835</t>
  </si>
  <si>
    <t>494120</t>
  </si>
  <si>
    <t>ESCUELA Nº234 DR.BELISARIO SARAVIA</t>
  </si>
  <si>
    <t>LA ESTANCIA</t>
  </si>
  <si>
    <t>G3752</t>
  </si>
  <si>
    <t>ESC. N° 217 - ANGEL MARIA SORIA</t>
  </si>
  <si>
    <t>RUTA NAC. Nº40- KM. 4296</t>
  </si>
  <si>
    <t>T4141</t>
  </si>
  <si>
    <t>3815654761</t>
  </si>
  <si>
    <t>INSTITUTO SUPERIOR FRAY MAMERTO ESQUIU</t>
  </si>
  <si>
    <t>PELLEGRINI ESQ. 3 s/n</t>
  </si>
  <si>
    <t>480-1167</t>
  </si>
  <si>
    <t>ESCUELA DE EDUCACIÓN PRIMARIA Nº14 ALMIRANTE GUILLERMO BROWN</t>
  </si>
  <si>
    <t>S/N  EL DESCANSO</t>
  </si>
  <si>
    <t>7223</t>
  </si>
  <si>
    <t>15-68-8307</t>
  </si>
  <si>
    <t>ESCUELA Nº 837 INGENIERO MANUEL GALLARDO</t>
  </si>
  <si>
    <t>RUTA NAC. Nº 9   Camino al Palomar</t>
  </si>
  <si>
    <t>G4206</t>
  </si>
  <si>
    <t>ESCUELA N° 711</t>
  </si>
  <si>
    <t>POZO CAVADO   POZO CAVADO</t>
  </si>
  <si>
    <t>ESCUELA DE CAPACITACION LABORAL N° 12 PROF. DVINO A. PAZ</t>
  </si>
  <si>
    <t>MITRE Y PEDRO LEON GALLO  CENTRO</t>
  </si>
  <si>
    <t>INSTITUTO COMPAÑIA DE MARIA</t>
  </si>
  <si>
    <t>CESPEDES 3172 COLEGIALES</t>
  </si>
  <si>
    <t>4552-3317/6628</t>
  </si>
  <si>
    <t>E.E.S. ORIENTADA NRO 526 PAULO FREIRE</t>
  </si>
  <si>
    <t>CALLE 3   ACAPULCO Y VERACRUZ CALLE 3 Y 8 - ESTACION JOSEFINA</t>
  </si>
  <si>
    <t>S2403</t>
  </si>
  <si>
    <t>445511*3385</t>
  </si>
  <si>
    <t>JARDIN MATERNO INFANTIL CHISPITA</t>
  </si>
  <si>
    <t>SAN MARTIN 3733</t>
  </si>
  <si>
    <t>4315346</t>
  </si>
  <si>
    <t>ESCUELA DE EDUCACIÓN PRIMARIA Nº1 BERNARDINO RIVADAVIA</t>
  </si>
  <si>
    <t>SAN MARTIN 77</t>
  </si>
  <si>
    <t>7130</t>
  </si>
  <si>
    <t>42-2313</t>
  </si>
  <si>
    <t>VILLA 25 DE MAYO</t>
  </si>
  <si>
    <t>RIVADAVIA Y CHACABUCO</t>
  </si>
  <si>
    <t>M5615</t>
  </si>
  <si>
    <t>4495189</t>
  </si>
  <si>
    <t>AGRUPAMIENTO Nº 86024 ESC Nº 840</t>
  </si>
  <si>
    <t>LOMAS BLANCAS</t>
  </si>
  <si>
    <t>JARDIN DE INFANTES SAN MIGUEL</t>
  </si>
  <si>
    <t>FUERZA AEREA ARG. Y MASFERRER- SEC C  LA PAZ B° LA PAZ</t>
  </si>
  <si>
    <t>154627201</t>
  </si>
  <si>
    <t>ESCUELA Nº 122 PEDRO CRISTALDO</t>
  </si>
  <si>
    <t>sin datos 0 sin datos TRES CRUCES - 5TA. SECCIONES</t>
  </si>
  <si>
    <t>ESC. Nº 841</t>
  </si>
  <si>
    <t>RUTA PROV. N° 219   PJE. SANTA LUCIA</t>
  </si>
  <si>
    <t>15686104</t>
  </si>
  <si>
    <t>ESC. ESPECIAL Nº 33: HUELLAS DE FRONTERAS</t>
  </si>
  <si>
    <t>AVDA. SAN MARTIN  CANTERAS AVDA. HOMERO JAUREGUI (ESC. 652)</t>
  </si>
  <si>
    <t>154674304/154630449</t>
  </si>
  <si>
    <t>AULA RADIAL I - JARDIN DE INFANTES PART. INC. NRO 1253</t>
  </si>
  <si>
    <t>BLAS PARERA 7740</t>
  </si>
  <si>
    <t>4882505</t>
  </si>
  <si>
    <t>JARDÍN DE INFANTES Nº906</t>
  </si>
  <si>
    <t>HUSARES (E/IBARBOUDE Y ZALAZAR) 265</t>
  </si>
  <si>
    <t>1688</t>
  </si>
  <si>
    <t>4450-3672</t>
  </si>
  <si>
    <t>CENTRO DE FORMACION PROFESIONAL N° 3165</t>
  </si>
  <si>
    <t>AVENIDA BELGRANO 124 20 DE FEBRERO</t>
  </si>
  <si>
    <t>Centro de Apoyo Escolar</t>
  </si>
  <si>
    <t>Calle 6 N° 991 esq. 23  El Molino</t>
  </si>
  <si>
    <t>433459</t>
  </si>
  <si>
    <t>DEL NIÑO JESUS</t>
  </si>
  <si>
    <t>ARISTOBULO DEL VALLE</t>
  </si>
  <si>
    <t>422473</t>
  </si>
  <si>
    <t>ESCUELA ESPECIAL C.E.F.A (ESC. DE SORDOS E HIPOACUSTICO)</t>
  </si>
  <si>
    <t>RODRIGUEZ PEÑA Y TIERRA DEL FUEGO 5690</t>
  </si>
  <si>
    <t>473-4450</t>
  </si>
  <si>
    <t>JIN C NIÑOS LATINOAMERICANOS  DE 13 (ESC. PRIM. N° 18 DE 13)</t>
  </si>
  <si>
    <t>SAN PEDRO 4457 PARQUE AVELLANEDA</t>
  </si>
  <si>
    <t>4683-0777</t>
  </si>
  <si>
    <t>PROVINCIA DE CHUBUT</t>
  </si>
  <si>
    <t>SAN ISIDRO S/N   SAN ISIDRO</t>
  </si>
  <si>
    <t>J5461</t>
  </si>
  <si>
    <t>4302056</t>
  </si>
  <si>
    <t>FELIX DE OLAZABAL</t>
  </si>
  <si>
    <t>CNEL. RAMON L. FALCON 6702 LINIERS</t>
  </si>
  <si>
    <t>C1408</t>
  </si>
  <si>
    <t>4641-0679</t>
  </si>
  <si>
    <t>ESCUELA NRO 923 MARTIN MIGUEL DE GUEMES</t>
  </si>
  <si>
    <t>ESTANCIA SAN FRANCISCO - RUTA PROV.NRO 39</t>
  </si>
  <si>
    <t>420230</t>
  </si>
  <si>
    <t>JARDÍN DE INFANTES MI NIDITO</t>
  </si>
  <si>
    <t>BAYLE 564</t>
  </si>
  <si>
    <t>4659-5340</t>
  </si>
  <si>
    <t>CENTRO DE PROMOCIÓN BARRIAL EVITA</t>
  </si>
  <si>
    <t>Rivadavia  Centro</t>
  </si>
  <si>
    <t>4463999</t>
  </si>
  <si>
    <t>ESCUELA DE EDUCACION BASICA PARA ADULTOS NRO.18</t>
  </si>
  <si>
    <t>RODRIGUEZ PEÑA 904 VILLA MITRE ESP 9</t>
  </si>
  <si>
    <t>432601</t>
  </si>
  <si>
    <t>ESC. N? 202 - GAUCHOS DE GUEMES</t>
  </si>
  <si>
    <t>ISLA SAN JOSE SUD</t>
  </si>
  <si>
    <t>T4142</t>
  </si>
  <si>
    <t>3863401959</t>
  </si>
  <si>
    <t>ESCUELA NRO 942 GENERAL J. J. A. DE ARENALES</t>
  </si>
  <si>
    <t>COLONIA LA HIEDRA</t>
  </si>
  <si>
    <t>S3061</t>
  </si>
  <si>
    <t>496160</t>
  </si>
  <si>
    <t>E.E.P. Nº 812 NICOLAS AVELLANEDA</t>
  </si>
  <si>
    <t>LOTE 15-PJE.PPA.VERDE-KM.50-RUTA PROV.Nº 4-RUTA NAC.Nº 9</t>
  </si>
  <si>
    <t>H3530</t>
  </si>
  <si>
    <t>ESCUELA DE EDUCACIÓN PRIMARIA Nº19 MARTÍN MIGUEL DE GÜEMES</t>
  </si>
  <si>
    <t>CUARTEL IV S/N  LA CARMEN</t>
  </si>
  <si>
    <t>6015</t>
  </si>
  <si>
    <t>2491486</t>
  </si>
  <si>
    <t>ESCUELA DE EDUCACIÓN PRIMARIA Nº10 VICENTE LOPEZ</t>
  </si>
  <si>
    <t>R. PROV. 57 ESTACION PIÑEYRO S/N  CUARTEL II</t>
  </si>
  <si>
    <t>7540</t>
  </si>
  <si>
    <t>15-41-0746</t>
  </si>
  <si>
    <t>18 DE abril</t>
  </si>
  <si>
    <t>SAN ISIDRO 791  SAN ISIDRO Y ALEM</t>
  </si>
  <si>
    <t>M5577</t>
  </si>
  <si>
    <t>ATALIVA HERRERA</t>
  </si>
  <si>
    <t>CAMINO HOGAR DE ANCIANOS   COLONIA STA. RITA</t>
  </si>
  <si>
    <t>X5121</t>
  </si>
  <si>
    <t>497632</t>
  </si>
  <si>
    <t>ESCUELA N 352</t>
  </si>
  <si>
    <t>ALFARCITO</t>
  </si>
  <si>
    <t>Y4624</t>
  </si>
  <si>
    <t>INSTITUTO CULTURAL ROCA</t>
  </si>
  <si>
    <t>RICHIERI 961</t>
  </si>
  <si>
    <t>1686</t>
  </si>
  <si>
    <t>4665-0257/0437</t>
  </si>
  <si>
    <t>C.E.P.A. NRO 177</t>
  </si>
  <si>
    <t>SUCRE 1457 LA REPUBLICA</t>
  </si>
  <si>
    <t>4724510</t>
  </si>
  <si>
    <t>AGRUPAMIENTO Nº 86112 - ANEXO ESCUELA Nº393</t>
  </si>
  <si>
    <t>EL ALBORDON</t>
  </si>
  <si>
    <t>ESCUELA DE EDUCACIÓN PRIMARIA Nº17 GENERAL SAN MARTIN</t>
  </si>
  <si>
    <t>MAISON E/ DRAGO Y ROCHA 531</t>
  </si>
  <si>
    <t>4629-6909</t>
  </si>
  <si>
    <t>FRANCISCO RAMIREZ 61</t>
  </si>
  <si>
    <t>ARROYO ESTEVEZ   TERCERA SECCION DE ISLAS</t>
  </si>
  <si>
    <t>INSTITUTO SUPERIOR DE EDUCACION TECNICA NRO 59</t>
  </si>
  <si>
    <t>SAN LUIS 663</t>
  </si>
  <si>
    <t>S2209</t>
  </si>
  <si>
    <t>470663</t>
  </si>
  <si>
    <t>C.E.N.M.A. COSQUIN ANEXO VALLE HERMOSO</t>
  </si>
  <si>
    <t>GOBERNADOR NUÑEZ  CENTRO VALLE HERMOSO</t>
  </si>
  <si>
    <t>X5168</t>
  </si>
  <si>
    <t>471877</t>
  </si>
  <si>
    <t>NEP Y FP Nº 30 - CENTRO COM.VIRGEN DE LA ESPERANZA</t>
  </si>
  <si>
    <t>CORDOBA S/N  CENTRO COMUNITARIO VIRGEN DE LA ESPERANZA</t>
  </si>
  <si>
    <t>653587</t>
  </si>
  <si>
    <t>COL. DEL SANTISIMO ROSARIO</t>
  </si>
  <si>
    <t>BELGRANO 82</t>
  </si>
  <si>
    <t>03863-426379</t>
  </si>
  <si>
    <t>EDUARDO GALEANO</t>
  </si>
  <si>
    <t>CARRIL SAN PEDRO Y LAS PIEDRITAS</t>
  </si>
  <si>
    <t>5700262</t>
  </si>
  <si>
    <t>COLEGIO PROV. DE EDUCACION SECUNDARIA Nº 32</t>
  </si>
  <si>
    <t>Z9019</t>
  </si>
  <si>
    <t>4993871</t>
  </si>
  <si>
    <t>NUCLEO I - JARDIN DE INFANTES NRO 252 GRACIELA MOISO</t>
  </si>
  <si>
    <t>CAMPO NICOLI</t>
  </si>
  <si>
    <t>S2453</t>
  </si>
  <si>
    <t>471166</t>
  </si>
  <si>
    <t>ESCUELA DE EDUCACIÓN PRIMARIA Nº48 NICOLAS AVELLANEDA</t>
  </si>
  <si>
    <t>S/N  EL MATE</t>
  </si>
  <si>
    <t>6663</t>
  </si>
  <si>
    <t>428517</t>
  </si>
  <si>
    <t>ESCUELA Nº 358 / JI 875</t>
  </si>
  <si>
    <t>EL ROSADO   POR RUTA PCIAL.N 176 ENTRANDO 7 KM POR CAMINO VECINAL</t>
  </si>
  <si>
    <t>ESCUELA N 108 REPUBLICA DE CHILE</t>
  </si>
  <si>
    <t>RUTA PROV N 2 - KM 19</t>
  </si>
  <si>
    <t>Y4605</t>
  </si>
  <si>
    <t>CATAMARCA</t>
  </si>
  <si>
    <t>4308515</t>
  </si>
  <si>
    <t>PRESIDENTE JULIO ARGENTINO ROCA</t>
  </si>
  <si>
    <t>PASO DE LOS ANDES S/N                 MARAYES</t>
  </si>
  <si>
    <t>4302150</t>
  </si>
  <si>
    <t>PROPAA -ZONA NORTE- UNID.EDUC.073</t>
  </si>
  <si>
    <t>MAESTRO ACIAR S/N  CAMPO AFUERA V° VILLICUM</t>
  </si>
  <si>
    <t>J5419</t>
  </si>
  <si>
    <t>JARDÍN DE INFANTES MUNICIPAL Nº25</t>
  </si>
  <si>
    <t>MANUEL ESTEVEZ E/ A. ROCA Y PINZON 1120  VILLA TRANQUILA</t>
  </si>
  <si>
    <t>1870</t>
  </si>
  <si>
    <t>4205-9620</t>
  </si>
  <si>
    <t>EPEP N°191</t>
  </si>
  <si>
    <t>EL DIVISADERO</t>
  </si>
  <si>
    <t>ESCUELA PART. INC. NRO 1168 MARIANO MORENO</t>
  </si>
  <si>
    <t>MARIANO MORENO 450 VIRGEN NIÑA</t>
  </si>
  <si>
    <t>S2347</t>
  </si>
  <si>
    <t>466291</t>
  </si>
  <si>
    <t>E.E.P. Nº  333-MTRO. ARGENTINO</t>
  </si>
  <si>
    <t>NESTOR KIRCHNER LOTE 17-CIRC.I-SEC.K-CH.4-PC.1B-COL.BAJO HONDO</t>
  </si>
  <si>
    <t>CENS N° 3-490 SANTA MARIA DEL SILENCIO</t>
  </si>
  <si>
    <t>OLASCOAGA 780</t>
  </si>
  <si>
    <t>154552829</t>
  </si>
  <si>
    <t>CENTRO DE FORMACION PROFESIONAL N° 1 OTTO KRAUSE</t>
  </si>
  <si>
    <t>DOCTOR ESPERANTO Y ALMAFUERTE  PRINGLES</t>
  </si>
  <si>
    <t>5700</t>
  </si>
  <si>
    <t>ESC. SECUNDARIA EL NOGALITO</t>
  </si>
  <si>
    <t>EL NOGALITO</t>
  </si>
  <si>
    <t>3814465299</t>
  </si>
  <si>
    <t>DR. GUILLERMO RAWSON</t>
  </si>
  <si>
    <t>AZOPARDO 76 CENTRO CIVICO</t>
  </si>
  <si>
    <t>4-220265</t>
  </si>
  <si>
    <t>ESCUELA NRO 1269 MALVINAS ARGENTINAS</t>
  </si>
  <si>
    <t>RUTA PROVINCIAL NRO 32   ISLETA LINDA</t>
  </si>
  <si>
    <t>496180</t>
  </si>
  <si>
    <t>COL. LEON XIII DE SAN JOSE</t>
  </si>
  <si>
    <t>ENTRE RIOS 367</t>
  </si>
  <si>
    <t>4214585</t>
  </si>
  <si>
    <t>ESC. Nº 894 (Ex Aula Sat. Nº 01: ESC. Nº 195)</t>
  </si>
  <si>
    <t>HIPOLITO YRIGOYEN    HIPOLITO YRIGOYEN Y EL COLONO</t>
  </si>
  <si>
    <t>N3315</t>
  </si>
  <si>
    <t>15417292</t>
  </si>
  <si>
    <t>ESCUELA N° 97</t>
  </si>
  <si>
    <t>EL BOSQUESILLO</t>
  </si>
  <si>
    <t>K5261</t>
  </si>
  <si>
    <t>ESCUELA Nº 81 PRIMERA JUNTA</t>
  </si>
  <si>
    <t>CAÑADA DE LA COSTA</t>
  </si>
  <si>
    <t>4220</t>
  </si>
  <si>
    <t>INSTITUTO GENERAL DON JOSÉ DE SAN MARTÍN</t>
  </si>
  <si>
    <t>AVELLANEDA Y RUTA 23 3128  BARRIO LOS PARAISOS</t>
  </si>
  <si>
    <t>1744</t>
  </si>
  <si>
    <t>468-6405</t>
  </si>
  <si>
    <t>JARDIN DE INFANTES NRO 26 SAN LUIS GONZAGA</t>
  </si>
  <si>
    <t>1RO DE MAYO 2328 CENTRO</t>
  </si>
  <si>
    <t>4572512</t>
  </si>
  <si>
    <t>ESCUELA NRO 30 DOMINGO GUZMAN SILVA</t>
  </si>
  <si>
    <t>RUTA PROVINCIAL NRO 1 KM 13</t>
  </si>
  <si>
    <t>4577100*7100</t>
  </si>
  <si>
    <t>ESCUELA Nº 139 AMBROSIO DE ACOSTA</t>
  </si>
  <si>
    <t>LAVALLE 4300 BARRIO GUEMES entre las calles Medrano y Río Juramento</t>
  </si>
  <si>
    <t>154388466</t>
  </si>
  <si>
    <t>ESC. Nº 403: REP. FEDER. DEL BRASIL</t>
  </si>
  <si>
    <t>Lote N° 192- Sección IX   Lote Nº 192- Sección IX</t>
  </si>
  <si>
    <t>15525617</t>
  </si>
  <si>
    <t>ESCUELA NRO 961 DOMINGO FAUSTINO SARMIENTO</t>
  </si>
  <si>
    <t>CAMPO HARDY   CALLE VECINAL</t>
  </si>
  <si>
    <t>S3516</t>
  </si>
  <si>
    <t>499154</t>
  </si>
  <si>
    <t>I.P.E.M. N° 126 ADA E. SIMONETTA - ANEXO COLONIA BISMARCK -</t>
  </si>
  <si>
    <t>RIVADAVIA 360  COLONIA BISMARK</t>
  </si>
  <si>
    <t>X2652</t>
  </si>
  <si>
    <t>493281</t>
  </si>
  <si>
    <t>COLEGIO PARROQUIAL SAN JUAN BOSCO - CAPACITACION LABORAL</t>
  </si>
  <si>
    <t>RAWSON S/N   VILLA ALEM</t>
  </si>
  <si>
    <t>4971217</t>
  </si>
  <si>
    <t>CENTRO DE EDUCACION BASICA DE ADULTOS Nº095</t>
  </si>
  <si>
    <t>JUAN D PERON SN  ESCUELA 1027 CALLE JUAN D. PERON S/N  LOS JURIES</t>
  </si>
  <si>
    <t>G3763</t>
  </si>
  <si>
    <t>JARDIN INDEPENDIENTE LA VIRGEN NIÑA</t>
  </si>
  <si>
    <t>AV. LIBERTAD 889 25 DE MAYO</t>
  </si>
  <si>
    <t>4270686</t>
  </si>
  <si>
    <t>CE.C.LA. NRO 54</t>
  </si>
  <si>
    <t>TUCUMAN 3445 DOCTOR LUIS AGOTE</t>
  </si>
  <si>
    <t>4392744</t>
  </si>
  <si>
    <t>CENTRO DE EDUCACION SECUNDARIA PARA ADULTOS Nº 7 PADRE J. DEMARCHI</t>
  </si>
  <si>
    <t>MARIANO MORENO S/N  BO. SAN ANTONIO-03782-15405100</t>
  </si>
  <si>
    <t>ESC. Nº 857: SOL NACIENTE</t>
  </si>
  <si>
    <t>AVDA. JUAN PABLO II  A 3-1(VIRGEN DE FÁTIMA) BARRIO FATIMA A 3-1</t>
  </si>
  <si>
    <t>154391092/4722754</t>
  </si>
  <si>
    <t>JARDIN DE INFANTES NRO 29</t>
  </si>
  <si>
    <t>CALLE 55 352</t>
  </si>
  <si>
    <t>S2607</t>
  </si>
  <si>
    <t>451720</t>
  </si>
  <si>
    <t>TALLER DE EDUCACION MANUAL NRO 148 PABLO PIZZURNO</t>
  </si>
  <si>
    <t>CALLE 15 647</t>
  </si>
  <si>
    <t>S2505</t>
  </si>
  <si>
    <t>489013</t>
  </si>
  <si>
    <t>ESCUELA NRO 6 DOCTOR MARIANO MORENO</t>
  </si>
  <si>
    <t>4572952*2952</t>
  </si>
  <si>
    <t>J.DE INF. EL JILGUERITO</t>
  </si>
  <si>
    <t>RIVADAVIA 938  ARROYO CABRAL</t>
  </si>
  <si>
    <t>X5917</t>
  </si>
  <si>
    <t>4877861</t>
  </si>
  <si>
    <t>PROF. FABIAN ROBERTO TESTA</t>
  </si>
  <si>
    <t>FLORES SUR CALLE 5 Y CALLE 2</t>
  </si>
  <si>
    <t>4201033</t>
  </si>
  <si>
    <t>INSTITUTO SUPERIOR DE FORMACION DOCENTE Nª 6015</t>
  </si>
  <si>
    <t>472188</t>
  </si>
  <si>
    <t>ESCUELA N° 375 MERCEDES SALAVERRI DE IRURZUM</t>
  </si>
  <si>
    <t>DORREGO 1430 DORREGO</t>
  </si>
  <si>
    <t>COMUNIDAD EDUCATIVA CRECIENDO JUNTOS</t>
  </si>
  <si>
    <t>BELGRANO Y ALTE. BROWN 2901  BARRIO PARQUE</t>
  </si>
  <si>
    <t>469-1162</t>
  </si>
  <si>
    <t>JARDÍN DE INFANTES SAGRADA FAMILIA</t>
  </si>
  <si>
    <t>BOLIVAR E/ PAGOLA Y 3 DE FEBRERO 755</t>
  </si>
  <si>
    <t>42-2423</t>
  </si>
  <si>
    <t>E.E.P. Nº  953</t>
  </si>
  <si>
    <t>LOTE 8-PJE.EL QUEBRACHO BALEADO</t>
  </si>
  <si>
    <t>VUELTA DEL RIO</t>
  </si>
  <si>
    <t>J.J. Williams</t>
  </si>
  <si>
    <t>U9107</t>
  </si>
  <si>
    <t>4492042/4492054</t>
  </si>
  <si>
    <t>ESCUELA Nº 265 GREGORIA M.DE SAN MARTIN</t>
  </si>
  <si>
    <t>AV.SAN MARTIN Y AMADO BONPLAND   ESC. N°265 ¨GREGORIA M. DE SAN MARTIN¨</t>
  </si>
  <si>
    <t>W3230</t>
  </si>
  <si>
    <t>15515553- 15417662</t>
  </si>
  <si>
    <t>Agrupamiento 86124 esc. N° 208</t>
  </si>
  <si>
    <t>Ruta Provincial 211</t>
  </si>
  <si>
    <t>ESCUELA DE EDUCACIÓN PRIMARIA Nº11 JUAN JOSÉ PASO</t>
  </si>
  <si>
    <t>127 Y DIAGONAL 120 S/N</t>
  </si>
  <si>
    <t>2700</t>
  </si>
  <si>
    <t>43-7608</t>
  </si>
  <si>
    <t>FRAY JUSTO SANTA MARIA DE ORO</t>
  </si>
  <si>
    <t>CALLE PUBLICA S/N   CAMPO VALDEMARIN P/TIO PUJIO SUR</t>
  </si>
  <si>
    <t>X5936</t>
  </si>
  <si>
    <t>155666561</t>
  </si>
  <si>
    <t>ESCUELA DE EDUCACIÓN PRIMARIA Nº38 EJERCITO ARGENTINO</t>
  </si>
  <si>
    <t>CUARTEL XI</t>
  </si>
  <si>
    <t>7203</t>
  </si>
  <si>
    <t>15-34-7069</t>
  </si>
  <si>
    <t>INSTITUTO SUPERIOR DE FORM. DOC. Y TECN. LEOPOLDO MARECHAL</t>
  </si>
  <si>
    <t>SERRANO 1326</t>
  </si>
  <si>
    <t>4451-4849</t>
  </si>
  <si>
    <t>JIN Nº 27 - EPEP DE FRONTERA Nº 17</t>
  </si>
  <si>
    <t>FRAY ANTONIO BENITEZ  SANTA MARÍA</t>
  </si>
  <si>
    <t>428822</t>
  </si>
  <si>
    <t>AULA TALLER MOVIL Nº2 DE REFRIGERACION Y AUTOMATISMO</t>
  </si>
  <si>
    <t>AV. SARMIENTO 850</t>
  </si>
  <si>
    <t>J.DE INF. MARIANO MORENO ANEXO DIQUE DE LOS MOLINOS</t>
  </si>
  <si>
    <t>VILLA LA MERCED RUTA PROV. 5 KM 62   RUTA PROV. 5 KM 62 VILLA LOS MOLINOS</t>
  </si>
  <si>
    <t>X5196</t>
  </si>
  <si>
    <t>426687 (JARDÍN BASE)</t>
  </si>
  <si>
    <t>ALBERGUE DOMINGO FRENCH</t>
  </si>
  <si>
    <t>LLOVERAS S/N  LAS LAGUNAS</t>
  </si>
  <si>
    <t>4302081</t>
  </si>
  <si>
    <t>ESCUELA DE ADULTO NO.38</t>
  </si>
  <si>
    <t>FLORIDA 300 LA TABLADA</t>
  </si>
  <si>
    <t>GRADO RADIAL I- C.E.P.A NRO 21</t>
  </si>
  <si>
    <t>FRAY LUIS BELTRAN 1686  ESCUELA NRO 1342</t>
  </si>
  <si>
    <t>S2451</t>
  </si>
  <si>
    <t>Aula Sat. Nº 01: ESC. Nº 651</t>
  </si>
  <si>
    <t>RUTA NACIONAL 14-Picada PAYESKA- KM 997</t>
  </si>
  <si>
    <t>N3353</t>
  </si>
  <si>
    <t>15330607</t>
  </si>
  <si>
    <t>ESCUELA DE EDUCACIÓN PRIMARIA Nº1 GENERAL JOSÉ DE SAN MARTIN</t>
  </si>
  <si>
    <t>ANCHORENA ESQ.RODRIGUEZ 900</t>
  </si>
  <si>
    <t>2942</t>
  </si>
  <si>
    <t>48-5798</t>
  </si>
  <si>
    <t>ESC. TECNICA N° 2 OBISPO COLOMBRES</t>
  </si>
  <si>
    <t>DOMINGO GARCIA 47 SUR</t>
  </si>
  <si>
    <t>4204157</t>
  </si>
  <si>
    <t>I.S.P.I. NRO 4032 CRISTO REY</t>
  </si>
  <si>
    <t>2 DE JULIO 811 SAN JOSE OBRERO</t>
  </si>
  <si>
    <t>S3572</t>
  </si>
  <si>
    <t>454802</t>
  </si>
  <si>
    <t>E.E.M.P.A. NRO 1267 BRIGADIER ESTANISLAO LOPEZ</t>
  </si>
  <si>
    <t>ESC. DIVINA PROVIDENCIA</t>
  </si>
  <si>
    <t>JAVIER LOPEZ 297 DIAGONAL NORTE</t>
  </si>
  <si>
    <t>T4001</t>
  </si>
  <si>
    <t>4374465</t>
  </si>
  <si>
    <t>ESCUELA ESPECIAL APRENDER A CRECER</t>
  </si>
  <si>
    <t>ESMERALDA 417</t>
  </si>
  <si>
    <t>4659-2531</t>
  </si>
  <si>
    <t>JARDIN DE INFANTES DULCE DE LECHE</t>
  </si>
  <si>
    <t>GOBERNADOR PAZ 1486 CENTRO</t>
  </si>
  <si>
    <t>422044</t>
  </si>
  <si>
    <t>ESCUELA DE ADULTOS N° 40</t>
  </si>
  <si>
    <t>GOB. RODRIGUEZ 780 MUNICIPAL PUEYRREDÓN PARROQ.SAN CAYETANO</t>
  </si>
  <si>
    <t>ESCUELA NRO 96 FLORENTINO AMEGHINO</t>
  </si>
  <si>
    <t>BUENOS AIRES 2027 REPUBLICA DE LA SEXTA</t>
  </si>
  <si>
    <t>4728621</t>
  </si>
  <si>
    <t>ESCUELA PRIMARIA P/ADOLESC.Y ADULTOS Nº 28</t>
  </si>
  <si>
    <t>HERNAN CORTES 760 JUAN DE VERA Entre calles Irala y Balboa</t>
  </si>
  <si>
    <t>154797028</t>
  </si>
  <si>
    <t>JIC N° 03 DE 01</t>
  </si>
  <si>
    <t>JUNCAL 3185 PALERMO</t>
  </si>
  <si>
    <t>C1425</t>
  </si>
  <si>
    <t>4801-0298</t>
  </si>
  <si>
    <t>J.I.N. Nº 15 en Escuela Nº 30</t>
  </si>
  <si>
    <t>A. Cangueiro 482</t>
  </si>
  <si>
    <t>L6203</t>
  </si>
  <si>
    <t>495298/495022</t>
  </si>
  <si>
    <t>NENI Nº 56 (Sede ESC. Nº 686)</t>
  </si>
  <si>
    <t>JOSE ZORRILLA  ARROYITO ESC. Nº 686</t>
  </si>
  <si>
    <t>15479171</t>
  </si>
  <si>
    <t>ESCUELA N° 284 DOMINGO F.SARMIENTO</t>
  </si>
  <si>
    <t>MIRAFLORES OESTE</t>
  </si>
  <si>
    <t>K4724</t>
  </si>
  <si>
    <t>154241889</t>
  </si>
  <si>
    <t>NENI Nº 88 (Sede ESC. Nº 947)</t>
  </si>
  <si>
    <t>Estanislao del Campo  25 de mayo Cerca del Jardín Maternal Teresa de Calcuta</t>
  </si>
  <si>
    <t>3370</t>
  </si>
  <si>
    <t>549003</t>
  </si>
  <si>
    <t>ESC.N°334 MARIA LUISA DAVILA DE LARGUIA</t>
  </si>
  <si>
    <t>EL TRIANGULO</t>
  </si>
  <si>
    <t>GRADO RADIAL NRO IV - ESCUELA NOCTURNA NRO 12</t>
  </si>
  <si>
    <t>AVENIDA JUAN DOMINGO PERON 4602 BANANA DISTRITO OESTE</t>
  </si>
  <si>
    <t>4805860</t>
  </si>
  <si>
    <t>CENTRO EXPERIMENTAL Nº 8 GENERAL ANTONINO TABOADA</t>
  </si>
  <si>
    <t>REPUBLICA Y MAILIN 302 CENTRO REPUBLICA Y MAILIN NRO.302 CLODOMIRA</t>
  </si>
  <si>
    <t>G4338</t>
  </si>
  <si>
    <t>4921063</t>
  </si>
  <si>
    <t>INSTITUTO NUESTRA SEÑORA DE LA CONSOLACION DE SUMAMPA</t>
  </si>
  <si>
    <t>LOS NUÑEZ   RUTA 9 VIEJA</t>
  </si>
  <si>
    <t>G4201</t>
  </si>
  <si>
    <t>154892259</t>
  </si>
  <si>
    <t>INSTITUTO JOSE MANUEL ESTRADA</t>
  </si>
  <si>
    <t>RIVADAVIA 941  OBISPO TREJO</t>
  </si>
  <si>
    <t>X5225</t>
  </si>
  <si>
    <t>497090</t>
  </si>
  <si>
    <t>Las Golondrinas</t>
  </si>
  <si>
    <t>Camino de la Cruz</t>
  </si>
  <si>
    <t>U9211</t>
  </si>
  <si>
    <t>4473106/ 4471859</t>
  </si>
  <si>
    <t>ESCUELA PRIMARIA NRO. 49 RAFAEL LANFRÉ</t>
  </si>
  <si>
    <t>SANTIAGO DEL ESTERO 683  EEBA 24</t>
  </si>
  <si>
    <t>R8424</t>
  </si>
  <si>
    <t>492023</t>
  </si>
  <si>
    <t>I.S.P.I. NRO 4029 ADMINIST. BANCARIA Y COMERCIO EXTERIOR</t>
  </si>
  <si>
    <t>SARGENTO CABRAL 156 CENTRO</t>
  </si>
  <si>
    <t>4219143</t>
  </si>
  <si>
    <t>ESCUELA NRO 232 DOMINGO FAUSTINO SARMIENTO</t>
  </si>
  <si>
    <t>AVENIDA SARMIENTO 1504 CENTRO</t>
  </si>
  <si>
    <t>S2138</t>
  </si>
  <si>
    <t>4941138</t>
  </si>
  <si>
    <t>BACHILLERATO PROVINCIAL ACELERADO N 1 - UNIDAD 1 - MASCULINO</t>
  </si>
  <si>
    <t>LEANDRO N. ALEM 250 GORRITI</t>
  </si>
  <si>
    <t>4221413</t>
  </si>
  <si>
    <t>ESC. DE NIVEL INICIAL Nº 155 NASIF MOISES ESTEFANO</t>
  </si>
  <si>
    <t>BERNARDO HOUSSAY 3000</t>
  </si>
  <si>
    <t>4146</t>
  </si>
  <si>
    <t>425463</t>
  </si>
  <si>
    <t>J.DE INF. LEONILA DE LAS MERCEDES LEMOS</t>
  </si>
  <si>
    <t>AVENIDA CORDOBA 538 NORTE LAS ACEQUIAS</t>
  </si>
  <si>
    <t>X5848</t>
  </si>
  <si>
    <t>4890368</t>
  </si>
  <si>
    <t>ESCUELA PRIMARIA NRO.256 EL DIVINO INFANTE</t>
  </si>
  <si>
    <t>JUAN B.JUSTO 945</t>
  </si>
  <si>
    <t>432604</t>
  </si>
  <si>
    <t>JARDIN DE INFANTES N° 79 TRENCITO ALEGRE</t>
  </si>
  <si>
    <t>DORREGO  475 CENTRO</t>
  </si>
  <si>
    <t>CENTRO PROVINCIAL DE ENSEÑANZA MEDIA   89</t>
  </si>
  <si>
    <t>20 DE DICIEMBRE BV 209 LLANQUIHUE LOTE 1 MZA 43 - C.P.E.M. 24</t>
  </si>
  <si>
    <t>8319</t>
  </si>
  <si>
    <t>5786530</t>
  </si>
  <si>
    <t>INSTITUTO LA SAGRADA FAMILIA</t>
  </si>
  <si>
    <t>MORENO E/ ALSINA Y RIVADAVIA 45</t>
  </si>
  <si>
    <t>6555</t>
  </si>
  <si>
    <t>45-4139</t>
  </si>
  <si>
    <t>DR. RICARDO PALMA</t>
  </si>
  <si>
    <t>ESTANCIA PALMA - RUTA PROV.89 S/N</t>
  </si>
  <si>
    <t>15409986 (directivo)</t>
  </si>
  <si>
    <t>ESCUELA GOBERNADOR EMILIO F. OLMOS</t>
  </si>
  <si>
    <t>AVENIDA FUERZA AEREA ARGENTINA 2229 PARQUE CAPITAL B° PARQUE CAPITAL</t>
  </si>
  <si>
    <t>4343440</t>
  </si>
  <si>
    <t>NUESTRA SEÑORA DE LA COMPASION</t>
  </si>
  <si>
    <t>VILLA MARIA CONGRESO DE TUCUMAN S/N</t>
  </si>
  <si>
    <t>M5584</t>
  </si>
  <si>
    <t>02623-462616</t>
  </si>
  <si>
    <t>ESCUELA PRIMARIA  33</t>
  </si>
  <si>
    <t>SIN NOMBRE   COSTA LAGO LACAR</t>
  </si>
  <si>
    <t>8370</t>
  </si>
  <si>
    <t>425073</t>
  </si>
  <si>
    <t>ESCUELA Nº595 ENCARNACION TOLOZA</t>
  </si>
  <si>
    <t>BREA LOMA   BREA LOMA</t>
  </si>
  <si>
    <t>COLEGIO ALIWEN</t>
  </si>
  <si>
    <t>Chacra 200   Hogar Granja Arturo Roberts</t>
  </si>
  <si>
    <t>U9105</t>
  </si>
  <si>
    <t>4491414</t>
  </si>
  <si>
    <t>ESC. CAPITAN DE LOS ANDES</t>
  </si>
  <si>
    <t>ALSINA 4771 SAN MARTIN Mza.R</t>
  </si>
  <si>
    <t>4393961</t>
  </si>
  <si>
    <t>JOSE MARTI</t>
  </si>
  <si>
    <t>PJE. L E/LACARRA Y LAGUNA  VILLA SOLDATI BARRIO RAMON CARRILLO</t>
  </si>
  <si>
    <t>4637-2020</t>
  </si>
  <si>
    <t>ESCUELA N° 226</t>
  </si>
  <si>
    <t>VILLA DE CAPAYAN</t>
  </si>
  <si>
    <t>K4728</t>
  </si>
  <si>
    <t>ESCUELA PRIMARIA NOCTURNA NRO 10 JOSE INGENIEROS</t>
  </si>
  <si>
    <t>ITALIA 1244 CENTRO</t>
  </si>
  <si>
    <t>4721443</t>
  </si>
  <si>
    <t>CENTRO DE ALFABETIZACION NRO 140 - P.A.E.B.A.</t>
  </si>
  <si>
    <t>FLORENCIO VARELA 1658 VELEZ SARSFIELD EX CLUB VELEZ SARSFIELD - CENTRO DE ALFABETIZACON Nº 140 - NUCLEO Nº10025</t>
  </si>
  <si>
    <t>S2132</t>
  </si>
  <si>
    <t>155001327</t>
  </si>
  <si>
    <t>ESCUELA MUNICIPAL DE ARTES PLASTICAS</t>
  </si>
  <si>
    <t>SAN MARTIN Y CHACABUCO  CENTRO</t>
  </si>
  <si>
    <t>15416250</t>
  </si>
  <si>
    <t>ESC. N° 309 - MARIA TERESA LOPEZ DE PAZ</t>
  </si>
  <si>
    <t>CAMINO VECINAL   RUTA Nº 312 ALT. TICUCHO</t>
  </si>
  <si>
    <t>T4122</t>
  </si>
  <si>
    <t>COL. COOPERATIVO JESUS SEMBRADOR</t>
  </si>
  <si>
    <t>LAS PIEDRAS 234 CENTRO</t>
  </si>
  <si>
    <t>4 313409</t>
  </si>
  <si>
    <t>ESCUELA N° 233 HIPOLITO VIEYTES</t>
  </si>
  <si>
    <t>SALADO</t>
  </si>
  <si>
    <t>K5331</t>
  </si>
  <si>
    <t>497070</t>
  </si>
  <si>
    <t>ESC.N°351</t>
  </si>
  <si>
    <t>CASANGATE</t>
  </si>
  <si>
    <t>ESC. Nº 168: 2 DE ABRIL</t>
  </si>
  <si>
    <t>INGRESO AL PARQUE CHE GUEVARA   CARAGUATAY- RUTA 12- KM 5 ACCESO AL PARQUE CHE GUEVARA</t>
  </si>
  <si>
    <t>2384</t>
  </si>
  <si>
    <t>15562620</t>
  </si>
  <si>
    <t>RESIDENCIA ESTUDIANTIL DE NIVEL MEDIO DE TAQUIMILAN</t>
  </si>
  <si>
    <t>RUTA PROVINCIAL 29  SECCION CHACRAS C.P.E.M. 83</t>
  </si>
  <si>
    <t>8351</t>
  </si>
  <si>
    <t>497092</t>
  </si>
  <si>
    <t>JINZ N°36 JUAN JOSÉ CASTELLI TURNO MAÑANA</t>
  </si>
  <si>
    <t>AV.IGNACIO DE LA ROZA OESTE 4310</t>
  </si>
  <si>
    <t>9999</t>
  </si>
  <si>
    <t>C.E.N.S. N°364 - ANEXO MUNICIPALIDAD DE USHUAIA</t>
  </si>
  <si>
    <t>ARTURO CORONADO 486</t>
  </si>
  <si>
    <t>9410</t>
  </si>
  <si>
    <t>441832</t>
  </si>
  <si>
    <t>JARDÍN DE INFANTES TRIANGULO AZUL</t>
  </si>
  <si>
    <t>LUIS GOTE E/ SOLIS Y GABOTO 164</t>
  </si>
  <si>
    <t>480-1301</t>
  </si>
  <si>
    <t>E.E.S. ORIENTADA NRO 267 TENIENTE DANIEL JUKIC</t>
  </si>
  <si>
    <t>LANGWORTHY 471 SAN JOSE ESTE</t>
  </si>
  <si>
    <t>4891511</t>
  </si>
  <si>
    <t>ANEXO ESC. DE NIVEL INICIAL Nº 460</t>
  </si>
  <si>
    <t>Nicanor Alvarez 1150 B° Progreso</t>
  </si>
  <si>
    <t>U9020</t>
  </si>
  <si>
    <t>-4896260</t>
  </si>
  <si>
    <t>C.B. Anexo EPET Nº 7 en Escuela Nº 47</t>
  </si>
  <si>
    <t>José Manuel Estrada</t>
  </si>
  <si>
    <t>495039</t>
  </si>
  <si>
    <t>JIN Nº 11 - EPEP Nº 249 NUBECITAS DE ALGODON</t>
  </si>
  <si>
    <t>RUTA PROVINCIAL Nº 4   MARCA M</t>
  </si>
  <si>
    <t>NENI Nº 2039 (Ext. ESC. Nº 723)</t>
  </si>
  <si>
    <t>PANAMÁ  NORDESTE ESCUELA PROV. N° 723</t>
  </si>
  <si>
    <t>15-506689</t>
  </si>
  <si>
    <t>JARDÍN DE INFANTES PIRULIN</t>
  </si>
  <si>
    <t>CAXARAVILLE E/ CUYO Y AV. SIMON PEREZ 544</t>
  </si>
  <si>
    <t>43-7178</t>
  </si>
  <si>
    <t>ESCUELA NRO 1247 CENTENARIO DE RAFAELA</t>
  </si>
  <si>
    <t>URQUIZA 446 ALBERDI</t>
  </si>
  <si>
    <t>420091</t>
  </si>
  <si>
    <t>ESC. MEDIA EL MOJON</t>
  </si>
  <si>
    <t>EL MOJON   A 3 kilometros de la ruta provincial N323</t>
  </si>
  <si>
    <t>T4115</t>
  </si>
  <si>
    <t>156097361</t>
  </si>
  <si>
    <t>JIC N° 02 DE 13</t>
  </si>
  <si>
    <t>AVDA. TTE. GRAL. DELLEPIANE 4750 VILLA LUGANO</t>
  </si>
  <si>
    <t>4638-9751</t>
  </si>
  <si>
    <t>ESC. Nº 791</t>
  </si>
  <si>
    <t>Picada Palo Rosa   Paraje El Tigre - L. 25 - SECC. F</t>
  </si>
  <si>
    <t>462668</t>
  </si>
  <si>
    <t>SEDE DINAMICA DE CORONEL MOLDES</t>
  </si>
  <si>
    <t>PRESBISTERO DIAZ S/Nº LOS OLIVOS</t>
  </si>
  <si>
    <t>154038939</t>
  </si>
  <si>
    <t>ESCUELA ESPECIAL Nº501 GRAL. MANUEL BELGRANO</t>
  </si>
  <si>
    <t>JOSE M. JUANENA 149</t>
  </si>
  <si>
    <t>8180</t>
  </si>
  <si>
    <t>49-8411</t>
  </si>
  <si>
    <t>ESCUELA ESPECIAL N 2 JUAN PABLO II</t>
  </si>
  <si>
    <t>PEDRO ARAMBURU 99 CANAL DE BEAGLE</t>
  </si>
  <si>
    <t>4271722</t>
  </si>
  <si>
    <t>E.E.S. ORIENTADA NRO 411 LEONIDAS GAMBARTES</t>
  </si>
  <si>
    <t>PARAGUAY 1243 CENTRO 2DO. PISO</t>
  </si>
  <si>
    <t>4721495</t>
  </si>
  <si>
    <t>4951-8758/8079</t>
  </si>
  <si>
    <t>CENS Nº 21 DE 14</t>
  </si>
  <si>
    <t>BALBOA 210 PATERNAL</t>
  </si>
  <si>
    <t>4554-9294</t>
  </si>
  <si>
    <t>CAE 303 CONCRETANDO FUTURO</t>
  </si>
  <si>
    <t>VIGEN DE LOS VIENTOS RUTA 40 NORTE - 4 KM AL NORTE DE VILLA</t>
  </si>
  <si>
    <t>4029337</t>
  </si>
  <si>
    <t>DELIA EULIARTE DE SALONIA</t>
  </si>
  <si>
    <t>ALBERDI 431 SAN CARLOS</t>
  </si>
  <si>
    <t>2625-423268</t>
  </si>
  <si>
    <t>ESCUELA N° 17 MARÍA ISOLINA ARÉVALO</t>
  </si>
  <si>
    <t>LOS CORRALES</t>
  </si>
  <si>
    <t>PATAGONIA ARGENTINA 46</t>
  </si>
  <si>
    <t>BOCA DE LAS PIEDRAS</t>
  </si>
  <si>
    <t>Asignación parcial</t>
  </si>
  <si>
    <t>Asignación final</t>
  </si>
  <si>
    <t>SECTOR_MAYUSC</t>
  </si>
  <si>
    <t>Barra cant alumnos</t>
  </si>
  <si>
    <t>Calculo_parcial</t>
  </si>
  <si>
    <t>Calculo_final</t>
  </si>
  <si>
    <t>SOCIAL/COOPERATIVA</t>
  </si>
  <si>
    <t>PRIVADO</t>
  </si>
  <si>
    <t>ESTATAL</t>
  </si>
  <si>
    <t>NOTA</t>
  </si>
  <si>
    <t>TOTAL</t>
  </si>
  <si>
    <t>RURAL_ABS</t>
  </si>
  <si>
    <t>RURAL_FRE</t>
  </si>
  <si>
    <t>URBANO_ABS</t>
  </si>
  <si>
    <t>URBANO_FRE</t>
  </si>
  <si>
    <t>PROVINCIA</t>
  </si>
  <si>
    <t>ESTATAL_ABS</t>
  </si>
  <si>
    <t>PRIVADO_ABS</t>
  </si>
  <si>
    <t>SOCIAL/COOPERATIVA_ABS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</si>
</sst>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orcentaje" xfId="1" builtinId="5"/>
  </cellStyles>
  <dxfs count="21"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Gráfico barras establecimientos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4-4DD0-8C6E-62D569DA270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E4-4DD0-8C6E-62D569DA27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Reporte!$A$1:$E$1</c:f>
              <c:strCache>
                <c:ptCount val="5"/>
                <c:pt idx="0">
                  <c:v>ESTATAL</c:v>
                </c:pt>
                <c:pt idx="1">
                  <c:v>PRIVADO</c:v>
                </c:pt>
                <c:pt idx="2">
                  <c:v>SOCIAL/COOPERATIVA</c:v>
                </c:pt>
                <c:pt idx="3">
                  <c:v>NOTA</c:v>
                </c:pt>
                <c:pt idx="4">
                  <c:v>RURAL_ABS</c:v>
                </c:pt>
              </c:strCache>
            </c:strRef>
          </c:cat>
          <c:val>
            <c:numRef>
              <c:f>Reporte!$A$2:$C$2</c:f>
              <c:numCache>
                <c:formatCode>General</c:formatCode>
                <c:ptCount val="3"/>
                <c:pt idx="0">
                  <c:v>816</c:v>
                </c:pt>
                <c:pt idx="1">
                  <c:v>139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4-4DD0-8C6E-62D569DA2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177536"/>
        <c:axId val="1449952175"/>
      </c:barChart>
      <c:catAx>
        <c:axId val="168417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9952175"/>
        <c:crosses val="autoZero"/>
        <c:auto val="1"/>
        <c:lblAlgn val="ctr"/>
        <c:lblOffset val="100"/>
        <c:noMultiLvlLbl val="0"/>
      </c:catAx>
      <c:valAx>
        <c:axId val="14499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417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promedios rural vs urbano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Frecuencia rural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Reporte!$F$2:$F$11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0.14040114613180515</c:v>
                </c:pt>
                <c:pt idx="3">
                  <c:v>0.1174785100286533</c:v>
                </c:pt>
                <c:pt idx="4">
                  <c:v>0.14326647564469913</c:v>
                </c:pt>
                <c:pt idx="5">
                  <c:v>9.7421203438395415E-2</c:v>
                </c:pt>
                <c:pt idx="6">
                  <c:v>0.1174785100286533</c:v>
                </c:pt>
                <c:pt idx="7">
                  <c:v>0.12893982808022922</c:v>
                </c:pt>
                <c:pt idx="8">
                  <c:v>0.1174785100286533</c:v>
                </c:pt>
                <c:pt idx="9">
                  <c:v>0.13753581661891118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7-4192-BBAB-A202E5940711}"/>
            </c:ext>
          </c:extLst>
        </c:ser>
        <c:ser>
          <c:idx val="1"/>
          <c:order val="1"/>
          <c:tx>
            <c:v>Frecuencia urbana</c:v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Reporte!$H$2:$H$11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0.15273311897106109</c:v>
                </c:pt>
                <c:pt idx="3">
                  <c:v>0.10771704180064309</c:v>
                </c:pt>
                <c:pt idx="4">
                  <c:v>0.12700964630225081</c:v>
                </c:pt>
                <c:pt idx="5">
                  <c:v>0.13504823151125403</c:v>
                </c:pt>
                <c:pt idx="6">
                  <c:v>0.12861736334405144</c:v>
                </c:pt>
                <c:pt idx="7">
                  <c:v>0.11736334405144695</c:v>
                </c:pt>
                <c:pt idx="8">
                  <c:v>0.11414790996784566</c:v>
                </c:pt>
                <c:pt idx="9">
                  <c:v>0.11736334405144695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E7-4192-BBAB-A202E5940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677152"/>
        <c:axId val="1674084959"/>
      </c:lineChart>
      <c:catAx>
        <c:axId val="167867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Promedio escolar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4084959"/>
        <c:crosses val="autoZero"/>
        <c:auto val="1"/>
        <c:lblAlgn val="ctr"/>
        <c:lblOffset val="100"/>
        <c:noMultiLvlLbl val="0"/>
      </c:catAx>
      <c:valAx>
        <c:axId val="16740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867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Cantidad y tipos de escuelas por provincias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ESTATAL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Reporte!$I$2:$I$25</c:f>
              <c:strCache>
                <c:ptCount val="24"/>
                <c:pt idx="0">
                  <c:v>Santiago del Estero</c:v>
                </c:pt>
                <c:pt idx="1">
                  <c:v>Río Negro</c:v>
                </c:pt>
                <c:pt idx="2">
                  <c:v>Santa Fe</c:v>
                </c:pt>
                <c:pt idx="3">
                  <c:v>Tucumán</c:v>
                </c:pt>
                <c:pt idx="4">
                  <c:v>Buenos Aires</c:v>
                </c:pt>
                <c:pt idx="5">
                  <c:v>Entre Ríos</c:v>
                </c:pt>
                <c:pt idx="6">
                  <c:v>Salta</c:v>
                </c:pt>
                <c:pt idx="7">
                  <c:v>Mendoza</c:v>
                </c:pt>
                <c:pt idx="8">
                  <c:v>Neuquén</c:v>
                </c:pt>
                <c:pt idx="9">
                  <c:v>San Luis</c:v>
                </c:pt>
                <c:pt idx="10">
                  <c:v>Formosa</c:v>
                </c:pt>
                <c:pt idx="11">
                  <c:v>San Juan</c:v>
                </c:pt>
                <c:pt idx="12">
                  <c:v>Chaco</c:v>
                </c:pt>
                <c:pt idx="13">
                  <c:v>Ciudad de Buenos Aires</c:v>
                </c:pt>
                <c:pt idx="14">
                  <c:v>Córdoba</c:v>
                </c:pt>
                <c:pt idx="15">
                  <c:v>Misiones</c:v>
                </c:pt>
                <c:pt idx="16">
                  <c:v>Catamarca</c:v>
                </c:pt>
                <c:pt idx="17">
                  <c:v>Jujuy</c:v>
                </c:pt>
                <c:pt idx="18">
                  <c:v>La Pampa</c:v>
                </c:pt>
                <c:pt idx="19">
                  <c:v>Corrientes</c:v>
                </c:pt>
                <c:pt idx="20">
                  <c:v>La Rioja</c:v>
                </c:pt>
                <c:pt idx="21">
                  <c:v>Chubut</c:v>
                </c:pt>
                <c:pt idx="22">
                  <c:v>Santa Cruz</c:v>
                </c:pt>
                <c:pt idx="23">
                  <c:v>Tierra del Fuego</c:v>
                </c:pt>
              </c:strCache>
            </c:strRef>
          </c:cat>
          <c:val>
            <c:numRef>
              <c:f>Reporte!$J$2:$J$25</c:f>
              <c:numCache>
                <c:formatCode>General</c:formatCode>
                <c:ptCount val="24"/>
                <c:pt idx="0">
                  <c:v>62</c:v>
                </c:pt>
                <c:pt idx="1">
                  <c:v>29</c:v>
                </c:pt>
                <c:pt idx="2">
                  <c:v>113</c:v>
                </c:pt>
                <c:pt idx="3">
                  <c:v>48</c:v>
                </c:pt>
                <c:pt idx="4">
                  <c:v>96</c:v>
                </c:pt>
                <c:pt idx="5">
                  <c:v>33</c:v>
                </c:pt>
                <c:pt idx="6">
                  <c:v>23</c:v>
                </c:pt>
                <c:pt idx="7">
                  <c:v>57</c:v>
                </c:pt>
                <c:pt idx="8">
                  <c:v>12</c:v>
                </c:pt>
                <c:pt idx="9">
                  <c:v>18</c:v>
                </c:pt>
                <c:pt idx="10">
                  <c:v>34</c:v>
                </c:pt>
                <c:pt idx="11">
                  <c:v>30</c:v>
                </c:pt>
                <c:pt idx="12">
                  <c:v>16</c:v>
                </c:pt>
                <c:pt idx="13">
                  <c:v>30</c:v>
                </c:pt>
                <c:pt idx="14">
                  <c:v>30</c:v>
                </c:pt>
                <c:pt idx="15">
                  <c:v>61</c:v>
                </c:pt>
                <c:pt idx="16">
                  <c:v>19</c:v>
                </c:pt>
                <c:pt idx="17">
                  <c:v>23</c:v>
                </c:pt>
                <c:pt idx="18">
                  <c:v>10</c:v>
                </c:pt>
                <c:pt idx="19">
                  <c:v>20</c:v>
                </c:pt>
                <c:pt idx="20">
                  <c:v>25</c:v>
                </c:pt>
                <c:pt idx="21">
                  <c:v>15</c:v>
                </c:pt>
                <c:pt idx="22">
                  <c:v>8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3-43D0-9B00-1EFC76452101}"/>
            </c:ext>
          </c:extLst>
        </c:ser>
        <c:ser>
          <c:idx val="1"/>
          <c:order val="1"/>
          <c:tx>
            <c:v>PRIVADO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Reporte!$I$2:$I$25</c:f>
              <c:strCache>
                <c:ptCount val="24"/>
                <c:pt idx="0">
                  <c:v>Santiago del Estero</c:v>
                </c:pt>
                <c:pt idx="1">
                  <c:v>Río Negro</c:v>
                </c:pt>
                <c:pt idx="2">
                  <c:v>Santa Fe</c:v>
                </c:pt>
                <c:pt idx="3">
                  <c:v>Tucumán</c:v>
                </c:pt>
                <c:pt idx="4">
                  <c:v>Buenos Aires</c:v>
                </c:pt>
                <c:pt idx="5">
                  <c:v>Entre Ríos</c:v>
                </c:pt>
                <c:pt idx="6">
                  <c:v>Salta</c:v>
                </c:pt>
                <c:pt idx="7">
                  <c:v>Mendoza</c:v>
                </c:pt>
                <c:pt idx="8">
                  <c:v>Neuquén</c:v>
                </c:pt>
                <c:pt idx="9">
                  <c:v>San Luis</c:v>
                </c:pt>
                <c:pt idx="10">
                  <c:v>Formosa</c:v>
                </c:pt>
                <c:pt idx="11">
                  <c:v>San Juan</c:v>
                </c:pt>
                <c:pt idx="12">
                  <c:v>Chaco</c:v>
                </c:pt>
                <c:pt idx="13">
                  <c:v>Ciudad de Buenos Aires</c:v>
                </c:pt>
                <c:pt idx="14">
                  <c:v>Córdoba</c:v>
                </c:pt>
                <c:pt idx="15">
                  <c:v>Misiones</c:v>
                </c:pt>
                <c:pt idx="16">
                  <c:v>Catamarca</c:v>
                </c:pt>
                <c:pt idx="17">
                  <c:v>Jujuy</c:v>
                </c:pt>
                <c:pt idx="18">
                  <c:v>La Pampa</c:v>
                </c:pt>
                <c:pt idx="19">
                  <c:v>Corrientes</c:v>
                </c:pt>
                <c:pt idx="20">
                  <c:v>La Rioja</c:v>
                </c:pt>
                <c:pt idx="21">
                  <c:v>Chubut</c:v>
                </c:pt>
                <c:pt idx="22">
                  <c:v>Santa Cruz</c:v>
                </c:pt>
                <c:pt idx="23">
                  <c:v>Tierra del Fuego</c:v>
                </c:pt>
              </c:strCache>
            </c:strRef>
          </c:cat>
          <c:val>
            <c:numRef>
              <c:f>Reporte!$K$2:$K$25</c:f>
              <c:numCache>
                <c:formatCode>General</c:formatCode>
                <c:ptCount val="24"/>
                <c:pt idx="0">
                  <c:v>7</c:v>
                </c:pt>
                <c:pt idx="1">
                  <c:v>3</c:v>
                </c:pt>
                <c:pt idx="2">
                  <c:v>22</c:v>
                </c:pt>
                <c:pt idx="3">
                  <c:v>18</c:v>
                </c:pt>
                <c:pt idx="4">
                  <c:v>36</c:v>
                </c:pt>
                <c:pt idx="5">
                  <c:v>2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7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83-43D0-9B00-1EFC76452101}"/>
            </c:ext>
          </c:extLst>
        </c:ser>
        <c:ser>
          <c:idx val="2"/>
          <c:order val="2"/>
          <c:tx>
            <c:v>SOCIAL/COOPERATIVA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Reporte!$I$2:$I$25</c:f>
              <c:strCache>
                <c:ptCount val="24"/>
                <c:pt idx="0">
                  <c:v>Santiago del Estero</c:v>
                </c:pt>
                <c:pt idx="1">
                  <c:v>Río Negro</c:v>
                </c:pt>
                <c:pt idx="2">
                  <c:v>Santa Fe</c:v>
                </c:pt>
                <c:pt idx="3">
                  <c:v>Tucumán</c:v>
                </c:pt>
                <c:pt idx="4">
                  <c:v>Buenos Aires</c:v>
                </c:pt>
                <c:pt idx="5">
                  <c:v>Entre Ríos</c:v>
                </c:pt>
                <c:pt idx="6">
                  <c:v>Salta</c:v>
                </c:pt>
                <c:pt idx="7">
                  <c:v>Mendoza</c:v>
                </c:pt>
                <c:pt idx="8">
                  <c:v>Neuquén</c:v>
                </c:pt>
                <c:pt idx="9">
                  <c:v>San Luis</c:v>
                </c:pt>
                <c:pt idx="10">
                  <c:v>Formosa</c:v>
                </c:pt>
                <c:pt idx="11">
                  <c:v>San Juan</c:v>
                </c:pt>
                <c:pt idx="12">
                  <c:v>Chaco</c:v>
                </c:pt>
                <c:pt idx="13">
                  <c:v>Ciudad de Buenos Aires</c:v>
                </c:pt>
                <c:pt idx="14">
                  <c:v>Córdoba</c:v>
                </c:pt>
                <c:pt idx="15">
                  <c:v>Misiones</c:v>
                </c:pt>
                <c:pt idx="16">
                  <c:v>Catamarca</c:v>
                </c:pt>
                <c:pt idx="17">
                  <c:v>Jujuy</c:v>
                </c:pt>
                <c:pt idx="18">
                  <c:v>La Pampa</c:v>
                </c:pt>
                <c:pt idx="19">
                  <c:v>Corrientes</c:v>
                </c:pt>
                <c:pt idx="20">
                  <c:v>La Rioja</c:v>
                </c:pt>
                <c:pt idx="21">
                  <c:v>Chubut</c:v>
                </c:pt>
                <c:pt idx="22">
                  <c:v>Santa Cruz</c:v>
                </c:pt>
                <c:pt idx="23">
                  <c:v>Tierra del Fuego</c:v>
                </c:pt>
              </c:strCache>
            </c:strRef>
          </c:cat>
          <c:val>
            <c:numRef>
              <c:f>Reporte!$L$2:$L$25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83-43D0-9B00-1EFC76452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660439728"/>
        <c:axId val="399626735"/>
      </c:barChart>
      <c:catAx>
        <c:axId val="66043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9626735"/>
        <c:crosses val="autoZero"/>
        <c:auto val="1"/>
        <c:lblAlgn val="ctr"/>
        <c:lblOffset val="100"/>
        <c:noMultiLvlLbl val="0"/>
      </c:catAx>
      <c:valAx>
        <c:axId val="39962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043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258A333-AEC8-D869-C779-9BFCD8E58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0</xdr:row>
      <xdr:rowOff>4762</xdr:rowOff>
    </xdr:from>
    <xdr:to>
      <xdr:col>12</xdr:col>
      <xdr:colOff>9525</xdr:colOff>
      <xdr:row>14</xdr:row>
      <xdr:rowOff>80962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2A0F97-85BB-A70F-8017-A038BED13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185735</xdr:rowOff>
    </xdr:from>
    <xdr:to>
      <xdr:col>6</xdr:col>
      <xdr:colOff>57150</xdr:colOff>
      <xdr:row>51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D350F6-7AF0-1DC0-7E96-1B9137B18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E9A177B-0282-48EE-B845-CB22116BBC0E}" autoFormatId="16" applyNumberFormats="0" applyBorderFormats="0" applyFontFormats="0" applyPatternFormats="0" applyAlignmentFormats="0" applyWidthHeightFormats="0">
  <queryTableRefresh nextId="21">
    <queryTableFields count="18">
      <queryTableField id="1" name="Jurisdicción" tableColumnId="1"/>
      <queryTableField id="2" name="CUE Anexo" tableColumnId="2"/>
      <queryTableField id="3" name="Nombre" tableColumnId="3"/>
      <queryTableField id="4" name="Sector" tableColumnId="4"/>
      <queryTableField id="15" dataBound="0" tableColumnId="15"/>
      <queryTableField id="5" name="Ámbito" tableColumnId="5"/>
      <queryTableField id="6" name="Domicilio" tableColumnId="6"/>
      <queryTableField id="7" name="CP" tableColumnId="7"/>
      <queryTableField id="8" name="Código de área" tableColumnId="8"/>
      <queryTableField id="9" name="Teléfono" tableColumnId="9"/>
      <queryTableField id="10" name="Fecha alta" tableColumnId="10"/>
      <queryTableField id="11" name="Cant. Alumnos" tableColumnId="11"/>
      <queryTableField id="16" dataBound="0" tableColumnId="17"/>
      <queryTableField id="12" name="Asignación parcial ($)" tableColumnId="12"/>
      <queryTableField id="13" name="Asignación final ($)" tableColumnId="13"/>
      <queryTableField id="17" dataBound="0" tableColumnId="18"/>
      <queryTableField id="18" dataBound="0" tableColumnId="19"/>
      <queryTableField id="14" name="Promedio nota alumnos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AD489-62C2-42ED-A959-B0BCC235BA83}" name="Padron_Establecimiento" displayName="Padron_Establecimiento" ref="A1:R972" tableType="queryTable" totalsRowShown="0">
  <tableColumns count="18">
    <tableColumn id="1" xr3:uid="{4BEEF7E5-B84A-476D-91F7-9A9A31413B9F}" uniqueName="1" name="Jurisdicción" queryTableFieldId="1" dataDxfId="16"/>
    <tableColumn id="2" xr3:uid="{CB8E9FBE-6E6C-44A0-B8AB-8703C47C52EA}" uniqueName="2" name="CUE Anexo" queryTableFieldId="2"/>
    <tableColumn id="3" xr3:uid="{544C26C0-238B-487A-B847-6B0564975928}" uniqueName="3" name="Nombre" queryTableFieldId="3" dataDxfId="15"/>
    <tableColumn id="4" xr3:uid="{705D764D-408F-4A25-A911-A84964142AAD}" uniqueName="4" name="Sector" queryTableFieldId="4" dataDxfId="14"/>
    <tableColumn id="15" xr3:uid="{C29CF4F8-EA1E-43C9-AB55-FDCEDE89BA7F}" uniqueName="15" name="SECTOR_MAYUSC" queryTableFieldId="15" dataDxfId="13">
      <calculatedColumnFormula>UPPER(Padron_Establecimiento[[#This Row],[Sector]])</calculatedColumnFormula>
    </tableColumn>
    <tableColumn id="5" xr3:uid="{11A53982-4E24-411A-B26D-EBDC96C2702E}" uniqueName="5" name="Ámbito" queryTableFieldId="5" dataDxfId="12"/>
    <tableColumn id="6" xr3:uid="{B3357966-3B3C-4E58-81F8-DA432DAD2E1E}" uniqueName="6" name="Domicilio" queryTableFieldId="6" dataDxfId="11"/>
    <tableColumn id="7" xr3:uid="{87E360BC-F4AC-4352-A4A2-0D8352D940CD}" uniqueName="7" name="CP" queryTableFieldId="7" dataDxfId="10"/>
    <tableColumn id="8" xr3:uid="{FEDDFAC4-2ED2-4151-9A2F-1D4A5BD85501}" uniqueName="8" name="Código de área" queryTableFieldId="8"/>
    <tableColumn id="9" xr3:uid="{02D969A3-401F-475C-96D8-2579CECF2C31}" uniqueName="9" name="Teléfono" queryTableFieldId="9" dataDxfId="9"/>
    <tableColumn id="10" xr3:uid="{392E5325-8188-45A3-8AD8-6EC48B7F24D2}" uniqueName="10" name="Fecha alta" queryTableFieldId="10" dataDxfId="8"/>
    <tableColumn id="11" xr3:uid="{1A7B8072-E770-4D0E-9602-D213B79C8C8C}" uniqueName="11" name="Cant. Alumnos" queryTableFieldId="11"/>
    <tableColumn id="17" xr3:uid="{9C8BD274-BEE3-4197-92AE-03FC9BC91885}" uniqueName="17" name="Barra cant alumnos" queryTableFieldId="16" dataDxfId="7">
      <calculatedColumnFormula>IF(L2&lt;&gt;"", L2, "")</calculatedColumnFormula>
    </tableColumn>
    <tableColumn id="12" xr3:uid="{0BB99C72-BCBE-4E07-9C52-25FBEC2B2628}" uniqueName="12" name="Asignación parcial" queryTableFieldId="12" dataDxfId="6"/>
    <tableColumn id="13" xr3:uid="{BE02A3F7-6784-4165-90BC-2C19F87DDE09}" uniqueName="13" name="Asignación final" queryTableFieldId="13" dataDxfId="5"/>
    <tableColumn id="18" xr3:uid="{E9EB57F4-C8D4-46F9-A00A-7955BF64965E}" uniqueName="18" name="Calculo_parcial" queryTableFieldId="17" dataDxfId="4">
      <calculatedColumnFormula>IF(O2&lt;&gt;"", O2*20, "")</calculatedColumnFormula>
    </tableColumn>
    <tableColumn id="19" xr3:uid="{0155BD11-EAD0-4A70-9C78-A20313BEA425}" uniqueName="19" name="Calculo_final" queryTableFieldId="18" dataDxfId="3">
      <calculatedColumnFormula>IF(F2="Rural",P2*1.1,P2)</calculatedColumnFormula>
    </tableColumn>
    <tableColumn id="14" xr3:uid="{8CB614DB-F745-4928-9F6A-9D1FFF77A59D}" uniqueName="14" name="Promedio nota alumnos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B75388-1BD3-4E47-AC2C-BA568048DF05}" name="Tabla3" displayName="Tabla3" ref="A1:L26" totalsRowShown="0">
  <autoFilter ref="A1:L26" xr:uid="{7EB75388-1BD3-4E47-AC2C-BA568048DF05}"/>
  <tableColumns count="12">
    <tableColumn id="1" xr3:uid="{41EACBCB-D93B-49CA-BE33-3CB993AC387C}" name="ESTATAL">
      <calculatedColumnFormula>COUNTIF(Padron_Establecimiento[SECTOR_MAYUSC],"ESTATAL")</calculatedColumnFormula>
    </tableColumn>
    <tableColumn id="2" xr3:uid="{E51611BD-AE5B-4FA7-B930-6E5FF6FEF69E}" name="PRIVADO">
      <calculatedColumnFormula>COUNTIF(Padron_Establecimiento[SECTOR_MAYUSC],"PRIVADO")</calculatedColumnFormula>
    </tableColumn>
    <tableColumn id="3" xr3:uid="{A125CDEE-924B-49F0-BAA6-BA7F0EA1A0DD}" name="SOCIAL/COOPERATIVA">
      <calculatedColumnFormula>COUNTIF(Padron_Establecimiento[SECTOR_MAYUSC],"SOCIAL/COOPERATIVA")</calculatedColumnFormula>
    </tableColumn>
    <tableColumn id="5" xr3:uid="{77B5D976-7CD2-4F77-B46E-09FFAE36CAF0}" name="NOTA"/>
    <tableColumn id="6" xr3:uid="{61E4655B-EF07-48D4-B49E-0B94C4E078CE}" name="RURAL_ABS" dataDxfId="20">
      <calculatedColumnFormula>COUNTIFS(Padron_Establecimiento!F:F,"Rural",Padron_Establecimiento!R:R,Tabla3[[#This Row],[NOTA]])</calculatedColumnFormula>
    </tableColumn>
    <tableColumn id="11" xr3:uid="{608C59C0-78F6-49AC-A14F-3E50003ABA25}" name="RURAL_FRE" dataDxfId="19" dataCellStyle="Porcentaje">
      <calculatedColumnFormula>(Tabla3[[#This Row],[RURAL_ABS]]/$E$12)</calculatedColumnFormula>
    </tableColumn>
    <tableColumn id="9" xr3:uid="{E21D7182-88F5-401F-8605-44C268117C0E}" name="URBANO_ABS" dataDxfId="18">
      <calculatedColumnFormula>COUNTIFS(Padron_Establecimiento!F:F,"Urbano",Padron_Establecimiento!R:R,Tabla3[[#This Row],[NOTA]])</calculatedColumnFormula>
    </tableColumn>
    <tableColumn id="12" xr3:uid="{41ED782E-8C19-48C1-8663-33964CADBF72}" name="URBANO_FRE" dataDxfId="17">
      <calculatedColumnFormula>(Tabla3[[#This Row],[URBANO_ABS]]/$G$12)</calculatedColumnFormula>
    </tableColumn>
    <tableColumn id="13" xr3:uid="{D9C5CEF0-511D-4967-9464-C62751D82E6A}" name="PROVINCIA"/>
    <tableColumn id="4" xr3:uid="{3EEE4D84-1CAD-4DD9-80EB-9732EAC90C03}" name="ESTATAL_ABS">
      <calculatedColumnFormula>COUNTIFS(Padron_Establecimiento!E:E,"ESTATAL",Padron_Establecimiento!A:A,Tabla3[[#This Row],[PROVINCIA]])</calculatedColumnFormula>
    </tableColumn>
    <tableColumn id="7" xr3:uid="{3B2A29F6-EA80-40CF-AAD0-2F23FF42BD75}" name="PRIVADO_ABS"/>
    <tableColumn id="8" xr3:uid="{BBC555DF-CE77-4F2D-8DAE-969CED72F299}" name="SOCIAL/COOPERATIVA_AB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F19A-D268-4A05-BF64-F1459E5BE128}">
  <sheetPr>
    <tabColor theme="9"/>
  </sheetPr>
  <dimension ref="A1:R972"/>
  <sheetViews>
    <sheetView workbookViewId="0">
      <selection activeCell="S1" sqref="S1:S1048576"/>
    </sheetView>
  </sheetViews>
  <sheetFormatPr baseColWidth="10" defaultRowHeight="15" x14ac:dyDescent="0.25"/>
  <cols>
    <col min="1" max="1" width="22.140625" bestFit="1" customWidth="1"/>
    <col min="2" max="2" width="13" bestFit="1" customWidth="1"/>
    <col min="3" max="3" width="81.140625" bestFit="1" customWidth="1"/>
    <col min="4" max="4" width="17.5703125" bestFit="1" customWidth="1"/>
    <col min="5" max="5" width="17.5703125" customWidth="1"/>
    <col min="6" max="6" width="9.85546875" bestFit="1" customWidth="1"/>
    <col min="7" max="7" width="81.140625" bestFit="1" customWidth="1"/>
    <col min="8" max="8" width="8.5703125" bestFit="1" customWidth="1"/>
    <col min="9" max="9" width="16.42578125" bestFit="1" customWidth="1"/>
    <col min="10" max="10" width="35.85546875" bestFit="1" customWidth="1"/>
    <col min="11" max="11" width="12.140625" bestFit="1" customWidth="1"/>
    <col min="12" max="12" width="16.140625" bestFit="1" customWidth="1"/>
    <col min="13" max="13" width="15.28515625" customWidth="1"/>
    <col min="14" max="14" width="22.140625" style="2" bestFit="1" customWidth="1"/>
    <col min="15" max="15" width="20.28515625" style="2" bestFit="1" customWidth="1"/>
    <col min="16" max="17" width="20.28515625" style="2" customWidth="1"/>
    <col min="18" max="18" width="24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3323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3324</v>
      </c>
      <c r="N1" s="2" t="s">
        <v>3321</v>
      </c>
      <c r="O1" s="2" t="s">
        <v>3322</v>
      </c>
      <c r="P1" s="2" t="s">
        <v>3325</v>
      </c>
      <c r="Q1" s="2" t="s">
        <v>3326</v>
      </c>
      <c r="R1" t="s">
        <v>11</v>
      </c>
    </row>
    <row r="2" spans="1:18" x14ac:dyDescent="0.25">
      <c r="A2" t="s">
        <v>12</v>
      </c>
      <c r="B2">
        <v>860130803</v>
      </c>
      <c r="C2" t="s">
        <v>13</v>
      </c>
      <c r="D2" t="s">
        <v>14</v>
      </c>
      <c r="E2" t="str">
        <f>UPPER(Padron_Establecimiento[[#This Row],[Sector]])</f>
        <v>ESTATAL</v>
      </c>
      <c r="F2" t="s">
        <v>15</v>
      </c>
      <c r="G2" t="s">
        <v>16</v>
      </c>
      <c r="H2" t="s">
        <v>17</v>
      </c>
      <c r="J2" t="s">
        <v>18</v>
      </c>
      <c r="K2" s="1">
        <v>21279</v>
      </c>
      <c r="L2">
        <v>2188</v>
      </c>
      <c r="M2">
        <f>IF(L2&lt;&gt;"", L2, "")</f>
        <v>2188</v>
      </c>
      <c r="N2" s="2">
        <v>43760</v>
      </c>
      <c r="O2" s="2">
        <v>48136</v>
      </c>
      <c r="P2" s="2">
        <f>IF(O2&lt;&gt;"", O2*20, "")</f>
        <v>962720</v>
      </c>
      <c r="Q2" s="2">
        <f>IF(F2="Rural",P2*1.1,P2)</f>
        <v>1058992</v>
      </c>
      <c r="R2">
        <v>5</v>
      </c>
    </row>
    <row r="3" spans="1:18" x14ac:dyDescent="0.25">
      <c r="A3" t="s">
        <v>19</v>
      </c>
      <c r="B3">
        <v>620045300</v>
      </c>
      <c r="C3" t="s">
        <v>20</v>
      </c>
      <c r="D3" t="s">
        <v>14</v>
      </c>
      <c r="E3" t="str">
        <f>UPPER(Padron_Establecimiento[[#This Row],[Sector]])</f>
        <v>ESTATAL</v>
      </c>
      <c r="F3" t="s">
        <v>15</v>
      </c>
      <c r="G3" t="s">
        <v>21</v>
      </c>
      <c r="H3" t="s">
        <v>22</v>
      </c>
      <c r="I3">
        <v>2931</v>
      </c>
      <c r="J3" t="s">
        <v>23</v>
      </c>
      <c r="K3" s="1">
        <v>23366</v>
      </c>
      <c r="L3">
        <v>4376</v>
      </c>
      <c r="M3">
        <f>IF(L3&lt;&gt;"", L3, "")</f>
        <v>4376</v>
      </c>
      <c r="N3" s="2">
        <v>87520</v>
      </c>
      <c r="O3" s="2">
        <v>96272</v>
      </c>
      <c r="P3" s="2">
        <f>IF(O3&lt;&gt;"", O3*20, "")</f>
        <v>1925440</v>
      </c>
      <c r="Q3" s="2">
        <f>IF(F3="Rural",P3*1.1,P3)</f>
        <v>2117984</v>
      </c>
      <c r="R3">
        <v>8</v>
      </c>
    </row>
    <row r="4" spans="1:18" x14ac:dyDescent="0.25">
      <c r="A4" t="s">
        <v>24</v>
      </c>
      <c r="B4">
        <v>820355100</v>
      </c>
      <c r="C4" t="s">
        <v>25</v>
      </c>
      <c r="D4" t="s">
        <v>14</v>
      </c>
      <c r="E4" t="str">
        <f>UPPER(Padron_Establecimiento[[#This Row],[Sector]])</f>
        <v>ESTATAL</v>
      </c>
      <c r="F4" t="s">
        <v>26</v>
      </c>
      <c r="G4" t="s">
        <v>27</v>
      </c>
      <c r="H4" t="s">
        <v>28</v>
      </c>
      <c r="I4">
        <v>342</v>
      </c>
      <c r="J4" t="s">
        <v>29</v>
      </c>
      <c r="K4" s="1">
        <v>31992</v>
      </c>
      <c r="L4">
        <v>3464</v>
      </c>
      <c r="M4">
        <f>IF(L4&lt;&gt;"", L4, "")</f>
        <v>3464</v>
      </c>
      <c r="N4" s="2">
        <v>69280</v>
      </c>
      <c r="O4" s="2">
        <v>69280</v>
      </c>
      <c r="P4" s="2">
        <f>IF(O4&lt;&gt;"", O4*20, "")</f>
        <v>1385600</v>
      </c>
      <c r="Q4" s="2">
        <f>IF(F4="Rural",P4*1.1,P4)</f>
        <v>1385600</v>
      </c>
      <c r="R4">
        <v>10</v>
      </c>
    </row>
    <row r="5" spans="1:18" x14ac:dyDescent="0.25">
      <c r="A5" t="s">
        <v>30</v>
      </c>
      <c r="B5">
        <v>900091600</v>
      </c>
      <c r="C5" t="s">
        <v>31</v>
      </c>
      <c r="D5" t="s">
        <v>14</v>
      </c>
      <c r="E5" t="str">
        <f>UPPER(Padron_Establecimiento[[#This Row],[Sector]])</f>
        <v>ESTATAL</v>
      </c>
      <c r="F5" t="s">
        <v>15</v>
      </c>
      <c r="G5" t="s">
        <v>32</v>
      </c>
      <c r="H5" t="s">
        <v>33</v>
      </c>
      <c r="I5">
        <v>0</v>
      </c>
      <c r="J5" t="s">
        <v>34</v>
      </c>
      <c r="K5" s="1">
        <v>26149</v>
      </c>
      <c r="L5">
        <v>2662</v>
      </c>
      <c r="M5">
        <f>IF(L5&lt;&gt;"", L5, "")</f>
        <v>2662</v>
      </c>
      <c r="N5" s="2">
        <v>53240</v>
      </c>
      <c r="O5" s="2">
        <v>58564</v>
      </c>
      <c r="P5" s="2">
        <f>IF(O5&lt;&gt;"", O5*20, "")</f>
        <v>1171280</v>
      </c>
      <c r="Q5" s="2">
        <f>IF(F5="Rural",P5*1.1,P5)</f>
        <v>1288408</v>
      </c>
      <c r="R5">
        <v>9</v>
      </c>
    </row>
    <row r="6" spans="1:18" x14ac:dyDescent="0.25">
      <c r="A6" t="s">
        <v>35</v>
      </c>
      <c r="B6">
        <v>860130803</v>
      </c>
      <c r="C6" t="s">
        <v>36</v>
      </c>
      <c r="D6" t="s">
        <v>37</v>
      </c>
      <c r="E6" t="str">
        <f>UPPER(Padron_Establecimiento[[#This Row],[Sector]])</f>
        <v>PRIVADO</v>
      </c>
      <c r="F6" t="s">
        <v>26</v>
      </c>
      <c r="G6" t="s">
        <v>38</v>
      </c>
      <c r="H6" t="s">
        <v>39</v>
      </c>
      <c r="I6">
        <v>11</v>
      </c>
      <c r="J6" t="s">
        <v>40</v>
      </c>
      <c r="K6" s="1">
        <v>24171</v>
      </c>
      <c r="L6">
        <v>1603</v>
      </c>
      <c r="M6">
        <f>IF(L6&lt;&gt;"", L6, "")</f>
        <v>1603</v>
      </c>
      <c r="N6" s="2">
        <v>32060</v>
      </c>
      <c r="O6" s="2">
        <v>32060</v>
      </c>
      <c r="P6" s="2">
        <f>IF(O6&lt;&gt;"", O6*20, "")</f>
        <v>641200</v>
      </c>
      <c r="Q6" s="2">
        <f>IF(F6="Rural",P6*1.1,P6)</f>
        <v>641200</v>
      </c>
      <c r="R6">
        <v>8</v>
      </c>
    </row>
    <row r="7" spans="1:18" x14ac:dyDescent="0.25">
      <c r="A7" t="s">
        <v>41</v>
      </c>
      <c r="B7">
        <v>300142200</v>
      </c>
      <c r="C7" t="s">
        <v>42</v>
      </c>
      <c r="D7" t="s">
        <v>14</v>
      </c>
      <c r="E7" t="str">
        <f>UPPER(Padron_Establecimiento[[#This Row],[Sector]])</f>
        <v>ESTATAL</v>
      </c>
      <c r="F7" t="s">
        <v>26</v>
      </c>
      <c r="G7" t="s">
        <v>43</v>
      </c>
      <c r="H7" t="s">
        <v>44</v>
      </c>
      <c r="I7">
        <v>3456</v>
      </c>
      <c r="J7" t="s">
        <v>45</v>
      </c>
      <c r="K7" s="1">
        <v>20778</v>
      </c>
      <c r="L7">
        <v>3018</v>
      </c>
      <c r="M7">
        <f>IF(L7&lt;&gt;"", L7, "")</f>
        <v>3018</v>
      </c>
      <c r="N7" s="2">
        <v>60360</v>
      </c>
      <c r="O7" s="2">
        <v>60360</v>
      </c>
      <c r="P7" s="2">
        <f>IF(O7&lt;&gt;"", O7*20, "")</f>
        <v>1207200</v>
      </c>
      <c r="Q7" s="2">
        <f>IF(F7="Rural",P7*1.1,P7)</f>
        <v>1207200</v>
      </c>
      <c r="R7">
        <v>5</v>
      </c>
    </row>
    <row r="8" spans="1:18" x14ac:dyDescent="0.25">
      <c r="A8" t="s">
        <v>46</v>
      </c>
      <c r="B8">
        <v>660112800</v>
      </c>
      <c r="C8" t="s">
        <v>47</v>
      </c>
      <c r="D8" t="s">
        <v>14</v>
      </c>
      <c r="E8" t="str">
        <f>UPPER(Padron_Establecimiento[[#This Row],[Sector]])</f>
        <v>ESTATAL</v>
      </c>
      <c r="F8" t="s">
        <v>15</v>
      </c>
      <c r="G8" t="s">
        <v>48</v>
      </c>
      <c r="H8" t="s">
        <v>49</v>
      </c>
      <c r="J8" t="s">
        <v>18</v>
      </c>
      <c r="K8" s="1">
        <v>18817</v>
      </c>
      <c r="L8">
        <v>3564</v>
      </c>
      <c r="M8">
        <f>IF(L8&lt;&gt;"", L8, "")</f>
        <v>3564</v>
      </c>
      <c r="N8" s="2">
        <v>71280</v>
      </c>
      <c r="O8" s="2">
        <v>78408</v>
      </c>
      <c r="P8" s="2">
        <f>IF(O8&lt;&gt;"", O8*20, "")</f>
        <v>1568160</v>
      </c>
      <c r="Q8" s="2">
        <f>IF(F8="Rural",P8*1.1,P8)</f>
        <v>1724976.0000000002</v>
      </c>
      <c r="R8">
        <v>10</v>
      </c>
    </row>
    <row r="9" spans="1:18" x14ac:dyDescent="0.25">
      <c r="A9" t="s">
        <v>50</v>
      </c>
      <c r="B9">
        <v>500138200</v>
      </c>
      <c r="C9" t="s">
        <v>51</v>
      </c>
      <c r="D9" t="s">
        <v>37</v>
      </c>
      <c r="E9" t="str">
        <f>UPPER(Padron_Establecimiento[[#This Row],[Sector]])</f>
        <v>PRIVADO</v>
      </c>
      <c r="F9" t="s">
        <v>26</v>
      </c>
      <c r="G9" t="s">
        <v>52</v>
      </c>
      <c r="H9" t="s">
        <v>53</v>
      </c>
      <c r="I9">
        <v>261</v>
      </c>
      <c r="J9" t="s">
        <v>54</v>
      </c>
      <c r="K9" s="1">
        <v>24409</v>
      </c>
      <c r="L9">
        <v>3830</v>
      </c>
      <c r="M9">
        <f>IF(L9&lt;&gt;"", L9, "")</f>
        <v>3830</v>
      </c>
      <c r="N9" s="2">
        <v>76600</v>
      </c>
      <c r="O9" s="2">
        <v>76600</v>
      </c>
      <c r="P9" s="2">
        <f>IF(O9&lt;&gt;"", O9*20, "")</f>
        <v>1532000</v>
      </c>
      <c r="Q9" s="2">
        <f>IF(F9="Rural",P9*1.1,P9)</f>
        <v>1532000</v>
      </c>
      <c r="R9">
        <v>7</v>
      </c>
    </row>
    <row r="10" spans="1:18" x14ac:dyDescent="0.25">
      <c r="A10" t="s">
        <v>46</v>
      </c>
      <c r="B10">
        <v>660024800</v>
      </c>
      <c r="C10" t="s">
        <v>55</v>
      </c>
      <c r="D10" t="s">
        <v>14</v>
      </c>
      <c r="E10" t="str">
        <f>UPPER(Padron_Establecimiento[[#This Row],[Sector]])</f>
        <v>ESTATAL</v>
      </c>
      <c r="F10" t="s">
        <v>15</v>
      </c>
      <c r="G10" t="s">
        <v>56</v>
      </c>
      <c r="H10" t="s">
        <v>57</v>
      </c>
      <c r="I10">
        <v>3873</v>
      </c>
      <c r="J10" t="s">
        <v>58</v>
      </c>
      <c r="K10" s="1">
        <v>27940</v>
      </c>
      <c r="L10">
        <v>2247</v>
      </c>
      <c r="M10">
        <f>IF(L10&lt;&gt;"", L10, "")</f>
        <v>2247</v>
      </c>
      <c r="N10" s="2">
        <v>44940</v>
      </c>
      <c r="O10" s="2">
        <v>49434</v>
      </c>
      <c r="P10" s="2">
        <f>IF(O10&lt;&gt;"", O10*20, "")</f>
        <v>988680</v>
      </c>
      <c r="Q10" s="2">
        <f>IF(F10="Rural",P10*1.1,P10)</f>
        <v>1087548</v>
      </c>
      <c r="R10">
        <v>3</v>
      </c>
    </row>
    <row r="11" spans="1:18" x14ac:dyDescent="0.25">
      <c r="A11" t="s">
        <v>19</v>
      </c>
      <c r="B11">
        <v>620006600</v>
      </c>
      <c r="C11" t="s">
        <v>59</v>
      </c>
      <c r="D11" t="s">
        <v>14</v>
      </c>
      <c r="E11" t="str">
        <f>UPPER(Padron_Establecimiento[[#This Row],[Sector]])</f>
        <v>ESTATAL</v>
      </c>
      <c r="F11" t="s">
        <v>26</v>
      </c>
      <c r="G11" t="s">
        <v>60</v>
      </c>
      <c r="H11" t="s">
        <v>61</v>
      </c>
      <c r="I11">
        <v>298</v>
      </c>
      <c r="J11" t="s">
        <v>62</v>
      </c>
      <c r="K11" s="1">
        <v>33189</v>
      </c>
      <c r="L11">
        <v>3558</v>
      </c>
      <c r="M11">
        <f>IF(L11&lt;&gt;"", L11, "")</f>
        <v>3558</v>
      </c>
      <c r="N11" s="2">
        <v>71160</v>
      </c>
      <c r="O11" s="2">
        <v>71160</v>
      </c>
      <c r="P11" s="2">
        <f>IF(O11&lt;&gt;"", O11*20, "")</f>
        <v>1423200</v>
      </c>
      <c r="Q11" s="2">
        <f>IF(F11="Rural",P11*1.1,P11)</f>
        <v>1423200</v>
      </c>
      <c r="R11">
        <v>4</v>
      </c>
    </row>
    <row r="12" spans="1:18" x14ac:dyDescent="0.25">
      <c r="A12" t="s">
        <v>63</v>
      </c>
      <c r="B12">
        <v>580089000</v>
      </c>
      <c r="C12" t="s">
        <v>64</v>
      </c>
      <c r="D12" t="s">
        <v>14</v>
      </c>
      <c r="E12" t="str">
        <f>UPPER(Padron_Establecimiento[[#This Row],[Sector]])</f>
        <v>ESTATAL</v>
      </c>
      <c r="F12" t="s">
        <v>26</v>
      </c>
      <c r="G12" t="s">
        <v>65</v>
      </c>
      <c r="H12" t="s">
        <v>66</v>
      </c>
      <c r="I12">
        <v>299</v>
      </c>
      <c r="J12" t="s">
        <v>67</v>
      </c>
      <c r="K12" s="1">
        <v>20306</v>
      </c>
      <c r="L12">
        <v>2232</v>
      </c>
      <c r="M12">
        <f>IF(L12&lt;&gt;"", L12, "")</f>
        <v>2232</v>
      </c>
      <c r="N12" s="2">
        <v>44640</v>
      </c>
      <c r="O12" s="2">
        <v>44640</v>
      </c>
      <c r="P12" s="2">
        <f>IF(O12&lt;&gt;"", O12*20, "")</f>
        <v>892800</v>
      </c>
      <c r="Q12" s="2">
        <f>IF(F12="Rural",P12*1.1,P12)</f>
        <v>892800</v>
      </c>
      <c r="R12">
        <v>5</v>
      </c>
    </row>
    <row r="13" spans="1:18" x14ac:dyDescent="0.25">
      <c r="A13" t="s">
        <v>68</v>
      </c>
      <c r="B13">
        <v>820355100</v>
      </c>
      <c r="C13" t="s">
        <v>69</v>
      </c>
      <c r="D13" t="s">
        <v>14</v>
      </c>
      <c r="E13" t="str">
        <f>UPPER(Padron_Establecimiento[[#This Row],[Sector]])</f>
        <v>ESTATAL</v>
      </c>
      <c r="F13" t="s">
        <v>26</v>
      </c>
      <c r="G13" t="s">
        <v>70</v>
      </c>
      <c r="H13" t="s">
        <v>71</v>
      </c>
      <c r="J13" t="s">
        <v>72</v>
      </c>
      <c r="K13" s="1">
        <v>22899</v>
      </c>
      <c r="L13">
        <v>1571</v>
      </c>
      <c r="M13">
        <f>IF(L13&lt;&gt;"", L13, "")</f>
        <v>1571</v>
      </c>
      <c r="N13" s="2">
        <v>31420</v>
      </c>
      <c r="O13" s="2">
        <v>31420</v>
      </c>
      <c r="P13" s="2">
        <f>IF(O13&lt;&gt;"", O13*20, "")</f>
        <v>628400</v>
      </c>
      <c r="Q13" s="2">
        <f>IF(F13="Rural",P13*1.1,P13)</f>
        <v>628400</v>
      </c>
      <c r="R13">
        <v>10</v>
      </c>
    </row>
    <row r="14" spans="1:18" x14ac:dyDescent="0.25">
      <c r="A14" t="s">
        <v>73</v>
      </c>
      <c r="B14">
        <v>340058600</v>
      </c>
      <c r="C14" t="s">
        <v>74</v>
      </c>
      <c r="D14" t="s">
        <v>14</v>
      </c>
      <c r="E14" t="str">
        <f>UPPER(Padron_Establecimiento[[#This Row],[Sector]])</f>
        <v>ESTATAL</v>
      </c>
      <c r="F14" t="s">
        <v>15</v>
      </c>
      <c r="G14" t="s">
        <v>75</v>
      </c>
      <c r="H14" t="s">
        <v>76</v>
      </c>
      <c r="J14" t="s">
        <v>77</v>
      </c>
      <c r="K14" s="1">
        <v>25073</v>
      </c>
      <c r="L14">
        <v>1711</v>
      </c>
      <c r="M14">
        <f>IF(L14&lt;&gt;"", L14, "")</f>
        <v>1711</v>
      </c>
      <c r="N14" s="2">
        <v>34220</v>
      </c>
      <c r="O14" s="2">
        <v>37642</v>
      </c>
      <c r="P14" s="2">
        <f>IF(O14&lt;&gt;"", O14*20, "")</f>
        <v>752840</v>
      </c>
      <c r="Q14" s="2">
        <f>IF(F14="Rural",P14*1.1,P14)</f>
        <v>828124.00000000012</v>
      </c>
      <c r="R14">
        <v>4</v>
      </c>
    </row>
    <row r="15" spans="1:18" x14ac:dyDescent="0.25">
      <c r="A15" t="s">
        <v>50</v>
      </c>
      <c r="B15">
        <v>500217300</v>
      </c>
      <c r="C15" t="s">
        <v>78</v>
      </c>
      <c r="D15" t="s">
        <v>14</v>
      </c>
      <c r="E15" t="str">
        <f>UPPER(Padron_Establecimiento[[#This Row],[Sector]])</f>
        <v>ESTATAL</v>
      </c>
      <c r="F15" t="s">
        <v>26</v>
      </c>
      <c r="G15" t="s">
        <v>79</v>
      </c>
      <c r="H15" t="s">
        <v>80</v>
      </c>
      <c r="J15" t="s">
        <v>81</v>
      </c>
      <c r="K15" s="1">
        <v>29345</v>
      </c>
      <c r="L15">
        <v>1815</v>
      </c>
      <c r="M15">
        <f>IF(L15&lt;&gt;"", L15, "")</f>
        <v>1815</v>
      </c>
      <c r="N15" s="2">
        <v>36300</v>
      </c>
      <c r="O15" s="2">
        <v>36300</v>
      </c>
      <c r="P15" s="2">
        <f>IF(O15&lt;&gt;"", O15*20, "")</f>
        <v>726000</v>
      </c>
      <c r="Q15" s="2">
        <f>IF(F15="Rural",P15*1.1,P15)</f>
        <v>726000</v>
      </c>
      <c r="R15">
        <v>7</v>
      </c>
    </row>
    <row r="16" spans="1:18" x14ac:dyDescent="0.25">
      <c r="A16" t="s">
        <v>82</v>
      </c>
      <c r="B16">
        <v>700016201</v>
      </c>
      <c r="C16" t="s">
        <v>83</v>
      </c>
      <c r="D16" t="s">
        <v>14</v>
      </c>
      <c r="E16" t="str">
        <f>UPPER(Padron_Establecimiento[[#This Row],[Sector]])</f>
        <v>ESTATAL</v>
      </c>
      <c r="F16" t="s">
        <v>26</v>
      </c>
      <c r="G16" t="s">
        <v>84</v>
      </c>
      <c r="H16" t="s">
        <v>85</v>
      </c>
      <c r="I16">
        <v>264</v>
      </c>
      <c r="J16" t="s">
        <v>86</v>
      </c>
      <c r="K16" s="1">
        <v>22725</v>
      </c>
      <c r="L16">
        <v>3001</v>
      </c>
      <c r="M16">
        <f>IF(L16&lt;&gt;"", L16, "")</f>
        <v>3001</v>
      </c>
      <c r="N16" s="2">
        <v>60020</v>
      </c>
      <c r="O16" s="2">
        <v>60020</v>
      </c>
      <c r="P16" s="2">
        <f>IF(O16&lt;&gt;"", O16*20, "")</f>
        <v>1200400</v>
      </c>
      <c r="Q16" s="2">
        <f>IF(F16="Rural",P16*1.1,P16)</f>
        <v>1200400</v>
      </c>
      <c r="R16">
        <v>7</v>
      </c>
    </row>
    <row r="17" spans="1:18" x14ac:dyDescent="0.25">
      <c r="A17" t="s">
        <v>12</v>
      </c>
      <c r="B17">
        <v>860208600</v>
      </c>
      <c r="C17" t="s">
        <v>87</v>
      </c>
      <c r="D17" t="s">
        <v>14</v>
      </c>
      <c r="E17" t="str">
        <f>UPPER(Padron_Establecimiento[[#This Row],[Sector]])</f>
        <v>ESTATAL</v>
      </c>
      <c r="F17" t="s">
        <v>26</v>
      </c>
      <c r="G17" t="s">
        <v>88</v>
      </c>
      <c r="H17" t="s">
        <v>89</v>
      </c>
      <c r="J17" t="s">
        <v>18</v>
      </c>
      <c r="K17" s="1">
        <v>20469</v>
      </c>
      <c r="L17">
        <v>2496</v>
      </c>
      <c r="M17">
        <f>IF(L17&lt;&gt;"", L17, "")</f>
        <v>2496</v>
      </c>
      <c r="N17" s="2">
        <v>49920</v>
      </c>
      <c r="O17" s="2">
        <v>49920</v>
      </c>
      <c r="P17" s="2">
        <f>IF(O17&lt;&gt;"", O17*20, "")</f>
        <v>998400</v>
      </c>
      <c r="Q17" s="2">
        <f>IF(F17="Rural",P17*1.1,P17)</f>
        <v>998400</v>
      </c>
      <c r="R17">
        <v>4</v>
      </c>
    </row>
    <row r="18" spans="1:18" x14ac:dyDescent="0.25">
      <c r="A18" t="s">
        <v>90</v>
      </c>
      <c r="B18">
        <v>220035101</v>
      </c>
      <c r="C18" t="s">
        <v>91</v>
      </c>
      <c r="D18" t="s">
        <v>14</v>
      </c>
      <c r="E18" t="str">
        <f>UPPER(Padron_Establecimiento[[#This Row],[Sector]])</f>
        <v>ESTATAL</v>
      </c>
      <c r="F18" t="s">
        <v>26</v>
      </c>
      <c r="G18" t="s">
        <v>92</v>
      </c>
      <c r="H18" t="s">
        <v>93</v>
      </c>
      <c r="J18" t="s">
        <v>18</v>
      </c>
      <c r="K18" s="1">
        <v>22478</v>
      </c>
      <c r="L18">
        <v>1555</v>
      </c>
      <c r="M18">
        <f>IF(L18&lt;&gt;"", L18, "")</f>
        <v>1555</v>
      </c>
      <c r="N18" s="2">
        <v>31100</v>
      </c>
      <c r="O18" s="2">
        <v>31100</v>
      </c>
      <c r="P18" s="2">
        <f>IF(O18&lt;&gt;"", O18*20, "")</f>
        <v>622000</v>
      </c>
      <c r="Q18" s="2">
        <f>IF(F18="Rural",P18*1.1,P18)</f>
        <v>622000</v>
      </c>
      <c r="R18">
        <v>6</v>
      </c>
    </row>
    <row r="19" spans="1:18" x14ac:dyDescent="0.25">
      <c r="A19" t="s">
        <v>24</v>
      </c>
      <c r="B19">
        <v>820101500</v>
      </c>
      <c r="C19" t="s">
        <v>94</v>
      </c>
      <c r="D19" t="s">
        <v>14</v>
      </c>
      <c r="E19" t="str">
        <f>UPPER(Padron_Establecimiento[[#This Row],[Sector]])</f>
        <v>ESTATAL</v>
      </c>
      <c r="F19" t="s">
        <v>26</v>
      </c>
      <c r="G19" t="s">
        <v>95</v>
      </c>
      <c r="H19" t="s">
        <v>96</v>
      </c>
      <c r="I19">
        <v>3465</v>
      </c>
      <c r="J19" t="s">
        <v>97</v>
      </c>
      <c r="K19" s="1">
        <v>34889</v>
      </c>
      <c r="L19">
        <v>1923</v>
      </c>
      <c r="M19">
        <f>IF(L19&lt;&gt;"", L19, "")</f>
        <v>1923</v>
      </c>
      <c r="N19" s="2">
        <v>38460</v>
      </c>
      <c r="O19" s="2">
        <v>38460</v>
      </c>
      <c r="P19" s="2">
        <f>IF(O19&lt;&gt;"", O19*20, "")</f>
        <v>769200</v>
      </c>
      <c r="Q19" s="2">
        <f>IF(F19="Rural",P19*1.1,P19)</f>
        <v>769200</v>
      </c>
      <c r="R19">
        <v>6</v>
      </c>
    </row>
    <row r="20" spans="1:18" x14ac:dyDescent="0.25">
      <c r="A20" t="s">
        <v>35</v>
      </c>
      <c r="B20">
        <v>60111500</v>
      </c>
      <c r="C20" t="s">
        <v>98</v>
      </c>
      <c r="D20" t="s">
        <v>14</v>
      </c>
      <c r="E20" t="str">
        <f>UPPER(Padron_Establecimiento[[#This Row],[Sector]])</f>
        <v>ESTATAL</v>
      </c>
      <c r="F20" t="s">
        <v>26</v>
      </c>
      <c r="G20" t="s">
        <v>99</v>
      </c>
      <c r="H20" t="s">
        <v>100</v>
      </c>
      <c r="I20">
        <v>11</v>
      </c>
      <c r="J20" t="s">
        <v>101</v>
      </c>
      <c r="K20" s="1">
        <v>31069</v>
      </c>
      <c r="L20">
        <v>2533</v>
      </c>
      <c r="M20">
        <f>IF(L20&lt;&gt;"", L20, "")</f>
        <v>2533</v>
      </c>
      <c r="N20" s="2">
        <v>50660</v>
      </c>
      <c r="O20" s="2">
        <v>50660</v>
      </c>
      <c r="P20" s="2">
        <f>IF(O20&lt;&gt;"", O20*20, "")</f>
        <v>1013200</v>
      </c>
      <c r="Q20" s="2">
        <f>IF(F20="Rural",P20*1.1,P20)</f>
        <v>1013200</v>
      </c>
      <c r="R20">
        <v>7</v>
      </c>
    </row>
    <row r="21" spans="1:18" x14ac:dyDescent="0.25">
      <c r="A21" t="s">
        <v>24</v>
      </c>
      <c r="B21">
        <v>820398600</v>
      </c>
      <c r="C21" t="s">
        <v>102</v>
      </c>
      <c r="D21" t="s">
        <v>14</v>
      </c>
      <c r="E21" t="str">
        <f>UPPER(Padron_Establecimiento[[#This Row],[Sector]])</f>
        <v>ESTATAL</v>
      </c>
      <c r="F21" t="s">
        <v>26</v>
      </c>
      <c r="G21" t="s">
        <v>103</v>
      </c>
      <c r="H21" t="s">
        <v>104</v>
      </c>
      <c r="I21">
        <v>3498</v>
      </c>
      <c r="J21" t="s">
        <v>105</v>
      </c>
      <c r="K21" s="1">
        <v>33462</v>
      </c>
      <c r="L21">
        <v>4630</v>
      </c>
      <c r="M21">
        <f>IF(L21&lt;&gt;"", L21, "")</f>
        <v>4630</v>
      </c>
      <c r="N21" s="2">
        <v>92600</v>
      </c>
      <c r="O21" s="2">
        <v>92600</v>
      </c>
      <c r="P21" s="2">
        <f>IF(O21&lt;&gt;"", O21*20, "")</f>
        <v>1852000</v>
      </c>
      <c r="Q21" s="2">
        <f>IF(F21="Rural",P21*1.1,P21)</f>
        <v>1852000</v>
      </c>
      <c r="R21">
        <v>9</v>
      </c>
    </row>
    <row r="22" spans="1:18" x14ac:dyDescent="0.25">
      <c r="A22" t="s">
        <v>30</v>
      </c>
      <c r="B22">
        <v>700016201</v>
      </c>
      <c r="C22" t="s">
        <v>106</v>
      </c>
      <c r="D22" t="s">
        <v>37</v>
      </c>
      <c r="E22" t="str">
        <f>UPPER(Padron_Establecimiento[[#This Row],[Sector]])</f>
        <v>PRIVADO</v>
      </c>
      <c r="F22" t="s">
        <v>26</v>
      </c>
      <c r="G22" t="s">
        <v>107</v>
      </c>
      <c r="H22" t="s">
        <v>108</v>
      </c>
      <c r="I22">
        <v>0</v>
      </c>
      <c r="J22" t="s">
        <v>109</v>
      </c>
      <c r="K22" s="1">
        <v>24717</v>
      </c>
      <c r="L22">
        <v>4776</v>
      </c>
      <c r="M22">
        <f>IF(L22&lt;&gt;"", L22, "")</f>
        <v>4776</v>
      </c>
      <c r="N22" s="2">
        <v>95520</v>
      </c>
      <c r="O22" s="2">
        <v>95520</v>
      </c>
      <c r="P22" s="2">
        <f>IF(O22&lt;&gt;"", O22*20, "")</f>
        <v>1910400</v>
      </c>
      <c r="Q22" s="2">
        <f>IF(F22="Rural",P22*1.1,P22)</f>
        <v>1910400</v>
      </c>
      <c r="R22">
        <v>10</v>
      </c>
    </row>
    <row r="23" spans="1:18" x14ac:dyDescent="0.25">
      <c r="A23" t="s">
        <v>110</v>
      </c>
      <c r="B23">
        <v>20038000</v>
      </c>
      <c r="C23" t="s">
        <v>111</v>
      </c>
      <c r="D23" t="s">
        <v>14</v>
      </c>
      <c r="E23" t="str">
        <f>UPPER(Padron_Establecimiento[[#This Row],[Sector]])</f>
        <v>ESTATAL</v>
      </c>
      <c r="F23" t="s">
        <v>26</v>
      </c>
      <c r="G23" t="s">
        <v>112</v>
      </c>
      <c r="H23" t="s">
        <v>113</v>
      </c>
      <c r="I23">
        <v>11</v>
      </c>
      <c r="J23" t="s">
        <v>114</v>
      </c>
      <c r="K23" s="1">
        <v>18751</v>
      </c>
      <c r="L23">
        <v>4027</v>
      </c>
      <c r="M23">
        <f>IF(L23&lt;&gt;"", L23, "")</f>
        <v>4027</v>
      </c>
      <c r="N23" s="2">
        <v>80540</v>
      </c>
      <c r="O23" s="2">
        <v>80540</v>
      </c>
      <c r="P23" s="2">
        <f>IF(O23&lt;&gt;"", O23*20, "")</f>
        <v>1610800</v>
      </c>
      <c r="Q23" s="2">
        <f>IF(F23="Rural",P23*1.1,P23)</f>
        <v>1610800</v>
      </c>
      <c r="R23">
        <v>7</v>
      </c>
    </row>
    <row r="24" spans="1:18" x14ac:dyDescent="0.25">
      <c r="A24" t="s">
        <v>73</v>
      </c>
      <c r="B24">
        <v>340063800</v>
      </c>
      <c r="C24" t="s">
        <v>115</v>
      </c>
      <c r="D24" t="s">
        <v>14</v>
      </c>
      <c r="E24" t="str">
        <f>UPPER(Padron_Establecimiento[[#This Row],[Sector]])</f>
        <v>ESTATAL</v>
      </c>
      <c r="F24" t="s">
        <v>15</v>
      </c>
      <c r="G24" t="s">
        <v>116</v>
      </c>
      <c r="H24" t="s">
        <v>117</v>
      </c>
      <c r="J24" t="s">
        <v>18</v>
      </c>
      <c r="K24" s="1">
        <v>20257</v>
      </c>
      <c r="L24">
        <v>2599</v>
      </c>
      <c r="M24">
        <f>IF(L24&lt;&gt;"", L24, "")</f>
        <v>2599</v>
      </c>
      <c r="N24" s="2">
        <v>51980</v>
      </c>
      <c r="O24" s="2">
        <v>57178</v>
      </c>
      <c r="P24" s="2">
        <f>IF(O24&lt;&gt;"", O24*20, "")</f>
        <v>1143560</v>
      </c>
      <c r="Q24" s="2">
        <f>IF(F24="Rural",P24*1.1,P24)</f>
        <v>1257916</v>
      </c>
      <c r="R24">
        <v>6</v>
      </c>
    </row>
    <row r="25" spans="1:18" x14ac:dyDescent="0.25">
      <c r="A25" t="s">
        <v>63</v>
      </c>
      <c r="B25">
        <v>580016000</v>
      </c>
      <c r="C25" t="s">
        <v>118</v>
      </c>
      <c r="D25" t="s">
        <v>37</v>
      </c>
      <c r="E25" t="str">
        <f>UPPER(Padron_Establecimiento[[#This Row],[Sector]])</f>
        <v>PRIVADO</v>
      </c>
      <c r="F25" t="s">
        <v>26</v>
      </c>
      <c r="G25" t="s">
        <v>119</v>
      </c>
      <c r="H25" t="s">
        <v>66</v>
      </c>
      <c r="I25">
        <v>299</v>
      </c>
      <c r="J25" t="s">
        <v>120</v>
      </c>
      <c r="K25" s="1">
        <v>32757</v>
      </c>
      <c r="L25">
        <v>3272</v>
      </c>
      <c r="M25">
        <f>IF(L25&lt;&gt;"", L25, "")</f>
        <v>3272</v>
      </c>
      <c r="N25" s="2">
        <v>65440</v>
      </c>
      <c r="O25" s="2">
        <v>65440</v>
      </c>
      <c r="P25" s="2">
        <f>IF(O25&lt;&gt;"", O25*20, "")</f>
        <v>1308800</v>
      </c>
      <c r="Q25" s="2">
        <f>IF(F25="Rural",P25*1.1,P25)</f>
        <v>1308800</v>
      </c>
      <c r="R25">
        <v>9</v>
      </c>
    </row>
    <row r="26" spans="1:18" x14ac:dyDescent="0.25">
      <c r="A26" t="s">
        <v>24</v>
      </c>
      <c r="B26">
        <v>820252703</v>
      </c>
      <c r="C26" t="s">
        <v>121</v>
      </c>
      <c r="D26" t="s">
        <v>14</v>
      </c>
      <c r="E26" t="str">
        <f>UPPER(Padron_Establecimiento[[#This Row],[Sector]])</f>
        <v>ESTATAL</v>
      </c>
      <c r="F26" t="s">
        <v>26</v>
      </c>
      <c r="G26" t="s">
        <v>122</v>
      </c>
      <c r="H26" t="s">
        <v>123</v>
      </c>
      <c r="I26">
        <v>341</v>
      </c>
      <c r="J26" t="s">
        <v>124</v>
      </c>
      <c r="K26" s="1">
        <v>20077</v>
      </c>
      <c r="L26">
        <v>4142</v>
      </c>
      <c r="M26">
        <f>IF(L26&lt;&gt;"", L26, "")</f>
        <v>4142</v>
      </c>
      <c r="N26" s="2">
        <v>82840</v>
      </c>
      <c r="O26" s="2">
        <v>82840</v>
      </c>
      <c r="P26" s="2">
        <f>IF(O26&lt;&gt;"", O26*20, "")</f>
        <v>1656800</v>
      </c>
      <c r="Q26" s="2">
        <f>IF(F26="Rural",P26*1.1,P26)</f>
        <v>1656800</v>
      </c>
      <c r="R26">
        <v>5</v>
      </c>
    </row>
    <row r="27" spans="1:18" x14ac:dyDescent="0.25">
      <c r="A27" t="s">
        <v>125</v>
      </c>
      <c r="B27">
        <v>140060600</v>
      </c>
      <c r="C27" t="s">
        <v>126</v>
      </c>
      <c r="D27" t="s">
        <v>14</v>
      </c>
      <c r="E27" t="str">
        <f>UPPER(Padron_Establecimiento[[#This Row],[Sector]])</f>
        <v>ESTATAL</v>
      </c>
      <c r="F27" t="s">
        <v>15</v>
      </c>
      <c r="G27" t="s">
        <v>127</v>
      </c>
      <c r="H27" t="s">
        <v>128</v>
      </c>
      <c r="I27">
        <v>358</v>
      </c>
      <c r="J27" t="s">
        <v>129</v>
      </c>
      <c r="K27" s="1">
        <v>29436</v>
      </c>
      <c r="L27">
        <v>3984</v>
      </c>
      <c r="M27">
        <f>IF(L27&lt;&gt;"", L27, "")</f>
        <v>3984</v>
      </c>
      <c r="N27" s="2">
        <v>79680</v>
      </c>
      <c r="O27" s="2">
        <v>87648</v>
      </c>
      <c r="P27" s="2">
        <f>IF(O27&lt;&gt;"", O27*20, "")</f>
        <v>1752960</v>
      </c>
      <c r="Q27" s="2">
        <f>IF(F27="Rural",P27*1.1,P27)</f>
        <v>1928256.0000000002</v>
      </c>
      <c r="R27">
        <v>5</v>
      </c>
    </row>
    <row r="28" spans="1:18" x14ac:dyDescent="0.25">
      <c r="A28" t="s">
        <v>130</v>
      </c>
      <c r="B28">
        <v>540076600</v>
      </c>
      <c r="C28" t="s">
        <v>131</v>
      </c>
      <c r="D28" t="s">
        <v>14</v>
      </c>
      <c r="E28" t="str">
        <f>UPPER(Padron_Establecimiento[[#This Row],[Sector]])</f>
        <v>ESTATAL</v>
      </c>
      <c r="F28" t="s">
        <v>15</v>
      </c>
      <c r="G28" t="s">
        <v>132</v>
      </c>
      <c r="H28" t="s">
        <v>133</v>
      </c>
      <c r="I28">
        <v>3755</v>
      </c>
      <c r="J28" t="s">
        <v>134</v>
      </c>
      <c r="K28" s="1">
        <v>23692</v>
      </c>
      <c r="L28">
        <v>4245</v>
      </c>
      <c r="M28">
        <f>IF(L28&lt;&gt;"", L28, "")</f>
        <v>4245</v>
      </c>
      <c r="N28" s="2">
        <v>84900</v>
      </c>
      <c r="O28" s="2">
        <v>93390</v>
      </c>
      <c r="P28" s="2">
        <f>IF(O28&lt;&gt;"", O28*20, "")</f>
        <v>1867800</v>
      </c>
      <c r="Q28" s="2">
        <f>IF(F28="Rural",P28*1.1,P28)</f>
        <v>2054580.0000000002</v>
      </c>
      <c r="R28">
        <v>4</v>
      </c>
    </row>
    <row r="29" spans="1:18" x14ac:dyDescent="0.25">
      <c r="A29" t="s">
        <v>135</v>
      </c>
      <c r="B29">
        <v>100023800</v>
      </c>
      <c r="C29" t="s">
        <v>136</v>
      </c>
      <c r="D29" t="s">
        <v>14</v>
      </c>
      <c r="E29" t="str">
        <f>UPPER(Padron_Establecimiento[[#This Row],[Sector]])</f>
        <v>ESTATAL</v>
      </c>
      <c r="F29" t="s">
        <v>15</v>
      </c>
      <c r="G29" t="s">
        <v>137</v>
      </c>
      <c r="H29" t="s">
        <v>138</v>
      </c>
      <c r="J29" t="s">
        <v>18</v>
      </c>
      <c r="K29" s="1">
        <v>25635</v>
      </c>
      <c r="L29">
        <v>3508</v>
      </c>
      <c r="M29">
        <f>IF(L29&lt;&gt;"", L29, "")</f>
        <v>3508</v>
      </c>
      <c r="N29" s="2">
        <v>70160</v>
      </c>
      <c r="O29" s="2">
        <v>77176</v>
      </c>
      <c r="P29" s="2">
        <f>IF(O29&lt;&gt;"", O29*20, "")</f>
        <v>1543520</v>
      </c>
      <c r="Q29" s="2">
        <f>IF(F29="Rural",P29*1.1,P29)</f>
        <v>1697872.0000000002</v>
      </c>
      <c r="R29">
        <v>7</v>
      </c>
    </row>
    <row r="30" spans="1:18" x14ac:dyDescent="0.25">
      <c r="A30" t="s">
        <v>125</v>
      </c>
      <c r="B30">
        <v>140072000</v>
      </c>
      <c r="C30" t="s">
        <v>139</v>
      </c>
      <c r="D30" t="s">
        <v>14</v>
      </c>
      <c r="E30" t="str">
        <f>UPPER(Padron_Establecimiento[[#This Row],[Sector]])</f>
        <v>ESTATAL</v>
      </c>
      <c r="F30" t="s">
        <v>26</v>
      </c>
      <c r="G30" t="s">
        <v>140</v>
      </c>
      <c r="H30" t="s">
        <v>141</v>
      </c>
      <c r="I30">
        <v>3521</v>
      </c>
      <c r="J30" t="s">
        <v>142</v>
      </c>
      <c r="K30" s="1">
        <v>31931</v>
      </c>
      <c r="L30">
        <v>3046</v>
      </c>
      <c r="M30">
        <f>IF(L30&lt;&gt;"", L30, "")</f>
        <v>3046</v>
      </c>
      <c r="N30" s="2">
        <v>60920</v>
      </c>
      <c r="O30" s="2">
        <v>60920</v>
      </c>
      <c r="P30" s="2">
        <f>IF(O30&lt;&gt;"", O30*20, "")</f>
        <v>1218400</v>
      </c>
      <c r="Q30" s="2">
        <f>IF(F30="Rural",P30*1.1,P30)</f>
        <v>1218400</v>
      </c>
      <c r="R30">
        <v>8</v>
      </c>
    </row>
    <row r="31" spans="1:18" x14ac:dyDescent="0.25">
      <c r="A31" t="s">
        <v>73</v>
      </c>
      <c r="B31">
        <v>340107303</v>
      </c>
      <c r="C31" t="s">
        <v>143</v>
      </c>
      <c r="D31" t="s">
        <v>14</v>
      </c>
      <c r="E31" t="str">
        <f>UPPER(Padron_Establecimiento[[#This Row],[Sector]])</f>
        <v>ESTATAL</v>
      </c>
      <c r="F31" t="s">
        <v>15</v>
      </c>
      <c r="G31" t="s">
        <v>144</v>
      </c>
      <c r="H31" t="s">
        <v>145</v>
      </c>
      <c r="J31" t="s">
        <v>18</v>
      </c>
      <c r="K31" s="1">
        <v>31397</v>
      </c>
      <c r="L31">
        <v>4391</v>
      </c>
      <c r="M31">
        <f>IF(L31&lt;&gt;"", L31, "")</f>
        <v>4391</v>
      </c>
      <c r="N31" s="2">
        <v>87820</v>
      </c>
      <c r="O31" s="2">
        <v>96602</v>
      </c>
      <c r="P31" s="2">
        <f>IF(O31&lt;&gt;"", O31*20, "")</f>
        <v>1932040</v>
      </c>
      <c r="Q31" s="2">
        <f>IF(F31="Rural",P31*1.1,P31)</f>
        <v>2125244</v>
      </c>
      <c r="R31">
        <v>6</v>
      </c>
    </row>
    <row r="32" spans="1:18" x14ac:dyDescent="0.25">
      <c r="A32" t="s">
        <v>73</v>
      </c>
      <c r="B32">
        <v>700016201</v>
      </c>
      <c r="C32" t="s">
        <v>146</v>
      </c>
      <c r="D32" t="s">
        <v>14</v>
      </c>
      <c r="E32" t="str">
        <f>UPPER(Padron_Establecimiento[[#This Row],[Sector]])</f>
        <v>ESTATAL</v>
      </c>
      <c r="F32" t="s">
        <v>15</v>
      </c>
      <c r="G32" t="s">
        <v>147</v>
      </c>
      <c r="H32" t="s">
        <v>148</v>
      </c>
      <c r="J32" t="s">
        <v>18</v>
      </c>
      <c r="K32" s="1">
        <v>24930</v>
      </c>
      <c r="L32">
        <v>2110</v>
      </c>
      <c r="M32">
        <f>IF(L32&lt;&gt;"", L32, "")</f>
        <v>2110</v>
      </c>
      <c r="N32" s="2">
        <v>42200</v>
      </c>
      <c r="O32" s="2">
        <v>46420</v>
      </c>
      <c r="P32" s="2">
        <f>IF(O32&lt;&gt;"", O32*20, "")</f>
        <v>928400</v>
      </c>
      <c r="Q32" s="2">
        <f>IF(F32="Rural",P32*1.1,P32)</f>
        <v>1021240.0000000001</v>
      </c>
      <c r="R32">
        <v>9</v>
      </c>
    </row>
    <row r="33" spans="1:18" x14ac:dyDescent="0.25">
      <c r="A33" t="s">
        <v>24</v>
      </c>
      <c r="B33">
        <v>820148300</v>
      </c>
      <c r="C33" t="s">
        <v>149</v>
      </c>
      <c r="D33" t="s">
        <v>37</v>
      </c>
      <c r="E33" t="str">
        <f>UPPER(Padron_Establecimiento[[#This Row],[Sector]])</f>
        <v>PRIVADO</v>
      </c>
      <c r="F33" t="s">
        <v>26</v>
      </c>
      <c r="G33" t="s">
        <v>150</v>
      </c>
      <c r="H33" t="s">
        <v>151</v>
      </c>
      <c r="I33">
        <v>3400</v>
      </c>
      <c r="J33" t="s">
        <v>152</v>
      </c>
      <c r="K33" s="1">
        <v>23157</v>
      </c>
      <c r="L33">
        <v>3736</v>
      </c>
      <c r="M33">
        <f>IF(L33&lt;&gt;"", L33, "")</f>
        <v>3736</v>
      </c>
      <c r="N33" s="2">
        <v>74720</v>
      </c>
      <c r="O33" s="2">
        <v>74720</v>
      </c>
      <c r="P33" s="2">
        <f>IF(O33&lt;&gt;"", O33*20, "")</f>
        <v>1494400</v>
      </c>
      <c r="Q33" s="2">
        <f>IF(F33="Rural",P33*1.1,P33)</f>
        <v>1494400</v>
      </c>
      <c r="R33">
        <v>5</v>
      </c>
    </row>
    <row r="34" spans="1:18" x14ac:dyDescent="0.25">
      <c r="A34" t="s">
        <v>130</v>
      </c>
      <c r="B34">
        <v>540184613</v>
      </c>
      <c r="C34" t="s">
        <v>153</v>
      </c>
      <c r="D34" t="s">
        <v>14</v>
      </c>
      <c r="E34" t="str">
        <f>UPPER(Padron_Establecimiento[[#This Row],[Sector]])</f>
        <v>ESTATAL</v>
      </c>
      <c r="F34" t="s">
        <v>26</v>
      </c>
      <c r="G34" t="s">
        <v>154</v>
      </c>
      <c r="H34" t="s">
        <v>155</v>
      </c>
      <c r="I34">
        <v>376</v>
      </c>
      <c r="J34" t="s">
        <v>156</v>
      </c>
      <c r="K34" s="1">
        <v>25021</v>
      </c>
      <c r="L34">
        <v>3734</v>
      </c>
      <c r="M34">
        <f>IF(L34&lt;&gt;"", L34, "")</f>
        <v>3734</v>
      </c>
      <c r="N34" s="2">
        <v>74680</v>
      </c>
      <c r="O34" s="2">
        <v>74680</v>
      </c>
      <c r="P34" s="2">
        <f>IF(O34&lt;&gt;"", O34*20, "")</f>
        <v>1493600</v>
      </c>
      <c r="Q34" s="2">
        <f>IF(F34="Rural",P34*1.1,P34)</f>
        <v>1493600</v>
      </c>
      <c r="R34">
        <v>9</v>
      </c>
    </row>
    <row r="35" spans="1:18" x14ac:dyDescent="0.25">
      <c r="A35" t="s">
        <v>30</v>
      </c>
      <c r="B35">
        <v>900013500</v>
      </c>
      <c r="C35" t="s">
        <v>157</v>
      </c>
      <c r="D35" t="s">
        <v>14</v>
      </c>
      <c r="E35" t="str">
        <f>UPPER(Padron_Establecimiento[[#This Row],[Sector]])</f>
        <v>ESTATAL</v>
      </c>
      <c r="F35" t="s">
        <v>15</v>
      </c>
      <c r="G35" t="s">
        <v>158</v>
      </c>
      <c r="H35" t="s">
        <v>159</v>
      </c>
      <c r="I35">
        <v>0</v>
      </c>
      <c r="J35" t="s">
        <v>160</v>
      </c>
      <c r="K35" s="1">
        <v>25755</v>
      </c>
      <c r="L35">
        <v>4985</v>
      </c>
      <c r="M35">
        <f>IF(L35&lt;&gt;"", L35, "")</f>
        <v>4985</v>
      </c>
      <c r="N35" s="2">
        <v>99700</v>
      </c>
      <c r="O35" s="2">
        <v>109670</v>
      </c>
      <c r="P35" s="2">
        <f>IF(O35&lt;&gt;"", O35*20, "")</f>
        <v>2193400</v>
      </c>
      <c r="Q35" s="2">
        <f>IF(F35="Rural",P35*1.1,P35)</f>
        <v>2412740</v>
      </c>
      <c r="R35">
        <v>3</v>
      </c>
    </row>
    <row r="36" spans="1:18" x14ac:dyDescent="0.25">
      <c r="A36" t="s">
        <v>24</v>
      </c>
      <c r="B36">
        <v>820125300</v>
      </c>
      <c r="C36" t="s">
        <v>161</v>
      </c>
      <c r="D36" t="s">
        <v>14</v>
      </c>
      <c r="E36" t="str">
        <f>UPPER(Padron_Establecimiento[[#This Row],[Sector]])</f>
        <v>ESTATAL</v>
      </c>
      <c r="F36" t="s">
        <v>26</v>
      </c>
      <c r="G36" t="s">
        <v>162</v>
      </c>
      <c r="H36" t="s">
        <v>163</v>
      </c>
      <c r="I36">
        <v>3564</v>
      </c>
      <c r="J36" t="s">
        <v>164</v>
      </c>
      <c r="K36" s="1">
        <v>21633</v>
      </c>
      <c r="L36">
        <v>2605</v>
      </c>
      <c r="M36">
        <f>IF(L36&lt;&gt;"", L36, "")</f>
        <v>2605</v>
      </c>
      <c r="N36" s="2">
        <v>52100</v>
      </c>
      <c r="O36" s="2">
        <v>52100</v>
      </c>
      <c r="P36" s="2">
        <f>IF(O36&lt;&gt;"", O36*20, "")</f>
        <v>1042000</v>
      </c>
      <c r="Q36" s="2">
        <f>IF(F36="Rural",P36*1.1,P36)</f>
        <v>1042000</v>
      </c>
      <c r="R36">
        <v>10</v>
      </c>
    </row>
    <row r="37" spans="1:18" x14ac:dyDescent="0.25">
      <c r="A37" t="s">
        <v>35</v>
      </c>
      <c r="B37">
        <v>60463200</v>
      </c>
      <c r="C37" t="s">
        <v>165</v>
      </c>
      <c r="D37" t="s">
        <v>14</v>
      </c>
      <c r="E37" t="str">
        <f>UPPER(Padron_Establecimiento[[#This Row],[Sector]])</f>
        <v>ESTATAL</v>
      </c>
      <c r="F37" t="s">
        <v>15</v>
      </c>
      <c r="G37" t="s">
        <v>166</v>
      </c>
      <c r="H37" t="s">
        <v>167</v>
      </c>
      <c r="I37">
        <v>291</v>
      </c>
      <c r="J37" t="s">
        <v>168</v>
      </c>
      <c r="K37" s="1">
        <v>20054</v>
      </c>
      <c r="L37">
        <v>2136</v>
      </c>
      <c r="M37">
        <f>IF(L37&lt;&gt;"", L37, "")</f>
        <v>2136</v>
      </c>
      <c r="N37" s="2">
        <v>42720</v>
      </c>
      <c r="O37" s="2">
        <v>46992</v>
      </c>
      <c r="P37" s="2">
        <f>IF(O37&lt;&gt;"", O37*20, "")</f>
        <v>939840</v>
      </c>
      <c r="Q37" s="2">
        <f>IF(F37="Rural",P37*1.1,P37)</f>
        <v>1033824.0000000001</v>
      </c>
      <c r="R37">
        <v>10</v>
      </c>
    </row>
    <row r="38" spans="1:18" x14ac:dyDescent="0.25">
      <c r="A38" t="s">
        <v>35</v>
      </c>
      <c r="B38">
        <v>60313600</v>
      </c>
      <c r="C38" t="s">
        <v>169</v>
      </c>
      <c r="D38" t="s">
        <v>37</v>
      </c>
      <c r="E38" t="str">
        <f>UPPER(Padron_Establecimiento[[#This Row],[Sector]])</f>
        <v>PRIVADO</v>
      </c>
      <c r="F38" t="s">
        <v>26</v>
      </c>
      <c r="G38" t="s">
        <v>170</v>
      </c>
      <c r="H38" t="s">
        <v>171</v>
      </c>
      <c r="I38">
        <v>223</v>
      </c>
      <c r="J38" t="s">
        <v>172</v>
      </c>
      <c r="K38" s="1">
        <v>20427</v>
      </c>
      <c r="L38">
        <v>4765</v>
      </c>
      <c r="M38">
        <f>IF(L38&lt;&gt;"", L38, "")</f>
        <v>4765</v>
      </c>
      <c r="N38" s="2">
        <v>95300</v>
      </c>
      <c r="O38" s="2">
        <v>95300</v>
      </c>
      <c r="P38" s="2">
        <f>IF(O38&lt;&gt;"", O38*20, "")</f>
        <v>1906000</v>
      </c>
      <c r="Q38" s="2">
        <f>IF(F38="Rural",P38*1.1,P38)</f>
        <v>1906000</v>
      </c>
      <c r="R38">
        <v>6</v>
      </c>
    </row>
    <row r="39" spans="1:18" x14ac:dyDescent="0.25">
      <c r="A39" t="s">
        <v>35</v>
      </c>
      <c r="B39">
        <v>60461300</v>
      </c>
      <c r="C39" t="s">
        <v>173</v>
      </c>
      <c r="D39" t="s">
        <v>14</v>
      </c>
      <c r="E39" t="str">
        <f>UPPER(Padron_Establecimiento[[#This Row],[Sector]])</f>
        <v>ESTATAL</v>
      </c>
      <c r="F39" t="s">
        <v>15</v>
      </c>
      <c r="G39" t="s">
        <v>174</v>
      </c>
      <c r="H39" t="s">
        <v>175</v>
      </c>
      <c r="I39">
        <v>2293</v>
      </c>
      <c r="J39" t="s">
        <v>176</v>
      </c>
      <c r="K39" s="1">
        <v>32781</v>
      </c>
      <c r="L39">
        <v>3653</v>
      </c>
      <c r="M39">
        <f>IF(L39&lt;&gt;"", L39, "")</f>
        <v>3653</v>
      </c>
      <c r="N39" s="2">
        <v>73060</v>
      </c>
      <c r="O39" s="2">
        <v>80366</v>
      </c>
      <c r="P39" s="2">
        <f>IF(O39&lt;&gt;"", O39*20, "")</f>
        <v>1607320</v>
      </c>
      <c r="Q39" s="2">
        <f>IF(F39="Rural",P39*1.1,P39)</f>
        <v>1768052.0000000002</v>
      </c>
      <c r="R39">
        <v>10</v>
      </c>
    </row>
    <row r="40" spans="1:18" x14ac:dyDescent="0.25">
      <c r="A40" t="s">
        <v>46</v>
      </c>
      <c r="B40">
        <v>660044300</v>
      </c>
      <c r="C40" t="s">
        <v>177</v>
      </c>
      <c r="D40" t="s">
        <v>14</v>
      </c>
      <c r="E40" t="str">
        <f>UPPER(Padron_Establecimiento[[#This Row],[Sector]])</f>
        <v>ESTATAL</v>
      </c>
      <c r="F40" t="s">
        <v>15</v>
      </c>
      <c r="G40" t="s">
        <v>178</v>
      </c>
      <c r="H40" t="s">
        <v>179</v>
      </c>
      <c r="J40" t="s">
        <v>18</v>
      </c>
      <c r="K40" s="1">
        <v>21295</v>
      </c>
      <c r="L40">
        <v>4678</v>
      </c>
      <c r="M40">
        <f>IF(L40&lt;&gt;"", L40, "")</f>
        <v>4678</v>
      </c>
      <c r="N40" s="2">
        <v>93560</v>
      </c>
      <c r="O40" s="2">
        <v>102916</v>
      </c>
      <c r="P40" s="2">
        <f>IF(O40&lt;&gt;"", O40*20, "")</f>
        <v>2058320</v>
      </c>
      <c r="Q40" s="2">
        <f>IF(F40="Rural",P40*1.1,P40)</f>
        <v>2264152</v>
      </c>
      <c r="R40">
        <v>3</v>
      </c>
    </row>
    <row r="41" spans="1:18" x14ac:dyDescent="0.25">
      <c r="A41" t="s">
        <v>180</v>
      </c>
      <c r="B41">
        <v>380065700</v>
      </c>
      <c r="C41" t="s">
        <v>181</v>
      </c>
      <c r="D41" t="s">
        <v>14</v>
      </c>
      <c r="E41" t="str">
        <f>UPPER(Padron_Establecimiento[[#This Row],[Sector]])</f>
        <v>ESTATAL</v>
      </c>
      <c r="F41" t="s">
        <v>15</v>
      </c>
      <c r="G41" t="s">
        <v>182</v>
      </c>
      <c r="H41" t="s">
        <v>183</v>
      </c>
      <c r="J41" t="s">
        <v>18</v>
      </c>
      <c r="K41" s="1">
        <v>23740</v>
      </c>
      <c r="L41">
        <v>2143</v>
      </c>
      <c r="M41">
        <f>IF(L41&lt;&gt;"", L41, "")</f>
        <v>2143</v>
      </c>
      <c r="N41" s="2">
        <v>42860</v>
      </c>
      <c r="O41" s="2">
        <v>47146</v>
      </c>
      <c r="P41" s="2">
        <f>IF(O41&lt;&gt;"", O41*20, "")</f>
        <v>942920</v>
      </c>
      <c r="Q41" s="2">
        <f>IF(F41="Rural",P41*1.1,P41)</f>
        <v>1037212.0000000001</v>
      </c>
      <c r="R41">
        <v>9</v>
      </c>
    </row>
    <row r="42" spans="1:18" x14ac:dyDescent="0.25">
      <c r="A42" t="s">
        <v>41</v>
      </c>
      <c r="B42">
        <v>300086400</v>
      </c>
      <c r="C42" t="s">
        <v>184</v>
      </c>
      <c r="D42" t="s">
        <v>14</v>
      </c>
      <c r="E42" t="str">
        <f>UPPER(Padron_Establecimiento[[#This Row],[Sector]])</f>
        <v>ESTATAL</v>
      </c>
      <c r="F42" t="s">
        <v>15</v>
      </c>
      <c r="G42" t="s">
        <v>185</v>
      </c>
      <c r="H42" t="s">
        <v>186</v>
      </c>
      <c r="I42">
        <v>3447</v>
      </c>
      <c r="J42" t="s">
        <v>187</v>
      </c>
      <c r="K42" s="1">
        <v>32189</v>
      </c>
      <c r="L42">
        <v>1523</v>
      </c>
      <c r="M42">
        <f>IF(L42&lt;&gt;"", L42, "")</f>
        <v>1523</v>
      </c>
      <c r="N42" s="2">
        <v>30460</v>
      </c>
      <c r="O42" s="2">
        <v>33506</v>
      </c>
      <c r="P42" s="2">
        <f>IF(O42&lt;&gt;"", O42*20, "")</f>
        <v>670120</v>
      </c>
      <c r="Q42" s="2">
        <f>IF(F42="Rural",P42*1.1,P42)</f>
        <v>737132.00000000012</v>
      </c>
      <c r="R42">
        <v>5</v>
      </c>
    </row>
    <row r="43" spans="1:18" x14ac:dyDescent="0.25">
      <c r="A43" t="s">
        <v>63</v>
      </c>
      <c r="B43">
        <v>140072000</v>
      </c>
      <c r="C43" t="s">
        <v>188</v>
      </c>
      <c r="D43" t="s">
        <v>14</v>
      </c>
      <c r="E43" t="str">
        <f>UPPER(Padron_Establecimiento[[#This Row],[Sector]])</f>
        <v>ESTATAL</v>
      </c>
      <c r="F43" t="s">
        <v>26</v>
      </c>
      <c r="G43" t="s">
        <v>189</v>
      </c>
      <c r="H43" t="s">
        <v>66</v>
      </c>
      <c r="I43">
        <v>299</v>
      </c>
      <c r="J43" t="s">
        <v>190</v>
      </c>
      <c r="K43" s="1">
        <v>19572</v>
      </c>
      <c r="L43">
        <v>4782</v>
      </c>
      <c r="M43">
        <f>IF(L43&lt;&gt;"", L43, "")</f>
        <v>4782</v>
      </c>
      <c r="N43" s="2">
        <v>95640</v>
      </c>
      <c r="O43" s="2">
        <v>95640</v>
      </c>
      <c r="P43" s="2">
        <f>IF(O43&lt;&gt;"", O43*20, "")</f>
        <v>1912800</v>
      </c>
      <c r="Q43" s="2">
        <f>IF(F43="Rural",P43*1.1,P43)</f>
        <v>1912800</v>
      </c>
      <c r="R43">
        <v>7</v>
      </c>
    </row>
    <row r="44" spans="1:18" x14ac:dyDescent="0.25">
      <c r="A44" t="s">
        <v>24</v>
      </c>
      <c r="B44">
        <v>820275600</v>
      </c>
      <c r="C44" t="s">
        <v>191</v>
      </c>
      <c r="D44" t="s">
        <v>14</v>
      </c>
      <c r="E44" t="str">
        <f>UPPER(Padron_Establecimiento[[#This Row],[Sector]])</f>
        <v>ESTATAL</v>
      </c>
      <c r="F44" t="s">
        <v>26</v>
      </c>
      <c r="G44" t="s">
        <v>192</v>
      </c>
      <c r="H44" t="s">
        <v>193</v>
      </c>
      <c r="I44">
        <v>3496</v>
      </c>
      <c r="J44" t="s">
        <v>194</v>
      </c>
      <c r="K44" s="1">
        <v>31343</v>
      </c>
      <c r="L44">
        <v>4464</v>
      </c>
      <c r="M44">
        <f>IF(L44&lt;&gt;"", L44, "")</f>
        <v>4464</v>
      </c>
      <c r="N44" s="2">
        <v>89280</v>
      </c>
      <c r="O44" s="2">
        <v>89280</v>
      </c>
      <c r="P44" s="2">
        <f>IF(O44&lt;&gt;"", O44*20, "")</f>
        <v>1785600</v>
      </c>
      <c r="Q44" s="2">
        <f>IF(F44="Rural",P44*1.1,P44)</f>
        <v>1785600</v>
      </c>
      <c r="R44">
        <v>7</v>
      </c>
    </row>
    <row r="45" spans="1:18" x14ac:dyDescent="0.25">
      <c r="A45" t="s">
        <v>195</v>
      </c>
      <c r="B45">
        <v>420070202</v>
      </c>
      <c r="C45" t="s">
        <v>196</v>
      </c>
      <c r="D45" t="s">
        <v>14</v>
      </c>
      <c r="E45" t="str">
        <f>UPPER(Padron_Establecimiento[[#This Row],[Sector]])</f>
        <v>ESTATAL</v>
      </c>
      <c r="F45" t="s">
        <v>15</v>
      </c>
      <c r="G45" t="s">
        <v>197</v>
      </c>
      <c r="H45" t="s">
        <v>198</v>
      </c>
      <c r="I45">
        <v>2954</v>
      </c>
      <c r="J45" t="s">
        <v>199</v>
      </c>
      <c r="K45" s="1">
        <v>29507</v>
      </c>
      <c r="L45">
        <v>1685</v>
      </c>
      <c r="M45">
        <f>IF(L45&lt;&gt;"", L45, "")</f>
        <v>1685</v>
      </c>
      <c r="N45" s="2">
        <v>33700</v>
      </c>
      <c r="O45" s="2">
        <v>37070</v>
      </c>
      <c r="P45" s="2">
        <f>IF(O45&lt;&gt;"", O45*20, "")</f>
        <v>741400</v>
      </c>
      <c r="Q45" s="2">
        <f>IF(F45="Rural",P45*1.1,P45)</f>
        <v>815540.00000000012</v>
      </c>
      <c r="R45">
        <v>5</v>
      </c>
    </row>
    <row r="46" spans="1:18" x14ac:dyDescent="0.25">
      <c r="A46" t="s">
        <v>50</v>
      </c>
      <c r="B46">
        <v>500097000</v>
      </c>
      <c r="C46" t="s">
        <v>200</v>
      </c>
      <c r="D46" t="s">
        <v>14</v>
      </c>
      <c r="E46" t="str">
        <f>UPPER(Padron_Establecimiento[[#This Row],[Sector]])</f>
        <v>ESTATAL</v>
      </c>
      <c r="F46" t="s">
        <v>26</v>
      </c>
      <c r="G46" t="s">
        <v>201</v>
      </c>
      <c r="H46" t="s">
        <v>202</v>
      </c>
      <c r="I46">
        <v>261</v>
      </c>
      <c r="J46" t="s">
        <v>203</v>
      </c>
      <c r="K46" s="1">
        <v>28263</v>
      </c>
      <c r="L46">
        <v>3274</v>
      </c>
      <c r="M46">
        <f>IF(L46&lt;&gt;"", L46, "")</f>
        <v>3274</v>
      </c>
      <c r="N46" s="2">
        <v>65480</v>
      </c>
      <c r="O46" s="2">
        <v>65480</v>
      </c>
      <c r="P46" s="2">
        <f>IF(O46&lt;&gt;"", O46*20, "")</f>
        <v>1309600</v>
      </c>
      <c r="Q46" s="2">
        <f>IF(F46="Rural",P46*1.1,P46)</f>
        <v>1309600</v>
      </c>
      <c r="R46">
        <v>3</v>
      </c>
    </row>
    <row r="47" spans="1:18" x14ac:dyDescent="0.25">
      <c r="A47" t="s">
        <v>35</v>
      </c>
      <c r="B47">
        <v>60129200</v>
      </c>
      <c r="C47" t="s">
        <v>204</v>
      </c>
      <c r="D47" t="s">
        <v>14</v>
      </c>
      <c r="E47" t="str">
        <f>UPPER(Padron_Establecimiento[[#This Row],[Sector]])</f>
        <v>ESTATAL</v>
      </c>
      <c r="F47" t="s">
        <v>26</v>
      </c>
      <c r="G47" t="s">
        <v>205</v>
      </c>
      <c r="H47" t="s">
        <v>206</v>
      </c>
      <c r="I47">
        <v>2226</v>
      </c>
      <c r="J47" t="s">
        <v>207</v>
      </c>
      <c r="K47" s="1">
        <v>31410</v>
      </c>
      <c r="L47">
        <v>3763</v>
      </c>
      <c r="M47">
        <f>IF(L47&lt;&gt;"", L47, "")</f>
        <v>3763</v>
      </c>
      <c r="N47" s="2">
        <v>75260</v>
      </c>
      <c r="O47" s="2">
        <v>75260</v>
      </c>
      <c r="P47" s="2">
        <f>IF(O47&lt;&gt;"", O47*20, "")</f>
        <v>1505200</v>
      </c>
      <c r="Q47" s="2">
        <f>IF(F47="Rural",P47*1.1,P47)</f>
        <v>1505200</v>
      </c>
      <c r="R47">
        <v>7</v>
      </c>
    </row>
    <row r="48" spans="1:18" x14ac:dyDescent="0.25">
      <c r="A48" t="s">
        <v>30</v>
      </c>
      <c r="B48">
        <v>900220400</v>
      </c>
      <c r="C48" t="s">
        <v>208</v>
      </c>
      <c r="D48" t="s">
        <v>37</v>
      </c>
      <c r="E48" t="str">
        <f>UPPER(Padron_Establecimiento[[#This Row],[Sector]])</f>
        <v>PRIVADO</v>
      </c>
      <c r="F48" t="s">
        <v>26</v>
      </c>
      <c r="G48" t="s">
        <v>209</v>
      </c>
      <c r="H48" t="s">
        <v>18</v>
      </c>
      <c r="I48">
        <v>0</v>
      </c>
      <c r="J48" t="s">
        <v>210</v>
      </c>
      <c r="K48" s="1">
        <v>24377</v>
      </c>
      <c r="L48">
        <v>3892</v>
      </c>
      <c r="M48">
        <f>IF(L48&lt;&gt;"", L48, "")</f>
        <v>3892</v>
      </c>
      <c r="N48" s="2">
        <v>77840</v>
      </c>
      <c r="O48" s="2">
        <v>77840</v>
      </c>
      <c r="P48" s="2">
        <f>IF(O48&lt;&gt;"", O48*20, "")</f>
        <v>1556800</v>
      </c>
      <c r="Q48" s="2">
        <f>IF(F48="Rural",P48*1.1,P48)</f>
        <v>1556800</v>
      </c>
      <c r="R48">
        <v>3</v>
      </c>
    </row>
    <row r="49" spans="1:18" x14ac:dyDescent="0.25">
      <c r="A49" t="s">
        <v>211</v>
      </c>
      <c r="B49">
        <v>180016300</v>
      </c>
      <c r="C49" t="s">
        <v>212</v>
      </c>
      <c r="D49" t="s">
        <v>14</v>
      </c>
      <c r="E49" t="str">
        <f>UPPER(Padron_Establecimiento[[#This Row],[Sector]])</f>
        <v>ESTATAL</v>
      </c>
      <c r="F49" t="s">
        <v>15</v>
      </c>
      <c r="G49" t="s">
        <v>213</v>
      </c>
      <c r="H49" t="s">
        <v>214</v>
      </c>
      <c r="I49">
        <v>0</v>
      </c>
      <c r="J49" t="s">
        <v>215</v>
      </c>
      <c r="K49" s="1">
        <v>18933</v>
      </c>
      <c r="L49">
        <v>4860</v>
      </c>
      <c r="M49">
        <f>IF(L49&lt;&gt;"", L49, "")</f>
        <v>4860</v>
      </c>
      <c r="N49" s="2">
        <v>97200</v>
      </c>
      <c r="O49" s="2">
        <v>106920</v>
      </c>
      <c r="P49" s="2">
        <f>IF(O49&lt;&gt;"", O49*20, "")</f>
        <v>2138400</v>
      </c>
      <c r="Q49" s="2">
        <f>IF(F49="Rural",P49*1.1,P49)</f>
        <v>2352240</v>
      </c>
      <c r="R49">
        <v>9</v>
      </c>
    </row>
    <row r="50" spans="1:18" x14ac:dyDescent="0.25">
      <c r="A50" t="s">
        <v>12</v>
      </c>
      <c r="B50">
        <v>860094000</v>
      </c>
      <c r="C50" t="s">
        <v>216</v>
      </c>
      <c r="D50" t="s">
        <v>14</v>
      </c>
      <c r="E50" t="str">
        <f>UPPER(Padron_Establecimiento[[#This Row],[Sector]])</f>
        <v>ESTATAL</v>
      </c>
      <c r="F50" t="s">
        <v>26</v>
      </c>
      <c r="G50" t="s">
        <v>217</v>
      </c>
      <c r="H50" t="s">
        <v>17</v>
      </c>
      <c r="J50" t="s">
        <v>18</v>
      </c>
      <c r="K50" s="1">
        <v>26128</v>
      </c>
      <c r="L50">
        <v>2927</v>
      </c>
      <c r="M50">
        <f>IF(L50&lt;&gt;"", L50, "")</f>
        <v>2927</v>
      </c>
      <c r="N50" s="2">
        <v>58540</v>
      </c>
      <c r="O50" s="2">
        <v>58540</v>
      </c>
      <c r="P50" s="2">
        <f>IF(O50&lt;&gt;"", O50*20, "")</f>
        <v>1170800</v>
      </c>
      <c r="Q50" s="2">
        <f>IF(F50="Rural",P50*1.1,P50)</f>
        <v>1170800</v>
      </c>
      <c r="R50">
        <v>10</v>
      </c>
    </row>
    <row r="51" spans="1:18" x14ac:dyDescent="0.25">
      <c r="A51" t="s">
        <v>82</v>
      </c>
      <c r="B51">
        <v>700072200</v>
      </c>
      <c r="C51" t="s">
        <v>218</v>
      </c>
      <c r="D51" t="s">
        <v>14</v>
      </c>
      <c r="E51" t="str">
        <f>UPPER(Padron_Establecimiento[[#This Row],[Sector]])</f>
        <v>ESTATAL</v>
      </c>
      <c r="F51" t="s">
        <v>26</v>
      </c>
      <c r="G51" t="s">
        <v>219</v>
      </c>
      <c r="H51" t="s">
        <v>220</v>
      </c>
      <c r="I51">
        <v>264</v>
      </c>
      <c r="J51" t="s">
        <v>221</v>
      </c>
      <c r="K51" s="1">
        <v>31770</v>
      </c>
      <c r="L51">
        <v>3178</v>
      </c>
      <c r="M51">
        <f>IF(L51&lt;&gt;"", L51, "")</f>
        <v>3178</v>
      </c>
      <c r="N51" s="2">
        <v>63560</v>
      </c>
      <c r="O51" s="2">
        <v>63560</v>
      </c>
      <c r="P51" s="2">
        <f>IF(O51&lt;&gt;"", O51*20, "")</f>
        <v>1271200</v>
      </c>
      <c r="Q51" s="2">
        <f>IF(F51="Rural",P51*1.1,P51)</f>
        <v>1271200</v>
      </c>
      <c r="R51">
        <v>5</v>
      </c>
    </row>
    <row r="52" spans="1:18" x14ac:dyDescent="0.25">
      <c r="A52" t="s">
        <v>195</v>
      </c>
      <c r="B52">
        <v>420020000</v>
      </c>
      <c r="C52" t="s">
        <v>222</v>
      </c>
      <c r="D52" t="s">
        <v>37</v>
      </c>
      <c r="E52" t="str">
        <f>UPPER(Padron_Establecimiento[[#This Row],[Sector]])</f>
        <v>PRIVADO</v>
      </c>
      <c r="F52" t="s">
        <v>26</v>
      </c>
      <c r="G52" t="s">
        <v>223</v>
      </c>
      <c r="H52" t="s">
        <v>224</v>
      </c>
      <c r="I52">
        <v>2954</v>
      </c>
      <c r="J52" t="s">
        <v>225</v>
      </c>
      <c r="K52" s="1">
        <v>32007</v>
      </c>
      <c r="L52">
        <v>3331</v>
      </c>
      <c r="M52">
        <f>IF(L52&lt;&gt;"", L52, "")</f>
        <v>3331</v>
      </c>
      <c r="N52" s="2">
        <v>66620</v>
      </c>
      <c r="O52" s="2">
        <v>66620</v>
      </c>
      <c r="P52" s="2">
        <f>IF(O52&lt;&gt;"", O52*20, "")</f>
        <v>1332400</v>
      </c>
      <c r="Q52" s="2">
        <f>IF(F52="Rural",P52*1.1,P52)</f>
        <v>1332400</v>
      </c>
      <c r="R52">
        <v>9</v>
      </c>
    </row>
    <row r="53" spans="1:18" x14ac:dyDescent="0.25">
      <c r="A53" t="s">
        <v>30</v>
      </c>
      <c r="B53">
        <v>900177400</v>
      </c>
      <c r="C53" t="s">
        <v>226</v>
      </c>
      <c r="D53" t="s">
        <v>14</v>
      </c>
      <c r="E53" t="str">
        <f>UPPER(Padron_Establecimiento[[#This Row],[Sector]])</f>
        <v>ESTATAL</v>
      </c>
      <c r="F53" t="s">
        <v>26</v>
      </c>
      <c r="G53" t="s">
        <v>227</v>
      </c>
      <c r="H53" t="s">
        <v>228</v>
      </c>
      <c r="I53">
        <v>381</v>
      </c>
      <c r="J53" t="s">
        <v>229</v>
      </c>
      <c r="K53" s="1">
        <v>34338</v>
      </c>
      <c r="L53">
        <v>3557</v>
      </c>
      <c r="M53">
        <f>IF(L53&lt;&gt;"", L53, "")</f>
        <v>3557</v>
      </c>
      <c r="N53" s="2">
        <v>71140</v>
      </c>
      <c r="O53" s="2">
        <v>71140</v>
      </c>
      <c r="P53" s="2">
        <f>IF(O53&lt;&gt;"", O53*20, "")</f>
        <v>1422800</v>
      </c>
      <c r="Q53" s="2">
        <f>IF(F53="Rural",P53*1.1,P53)</f>
        <v>1422800</v>
      </c>
      <c r="R53">
        <v>6</v>
      </c>
    </row>
    <row r="54" spans="1:18" x14ac:dyDescent="0.25">
      <c r="A54" t="s">
        <v>24</v>
      </c>
      <c r="B54">
        <v>140072000</v>
      </c>
      <c r="C54" t="s">
        <v>230</v>
      </c>
      <c r="D54" t="s">
        <v>14</v>
      </c>
      <c r="E54" t="str">
        <f>UPPER(Padron_Establecimiento[[#This Row],[Sector]])</f>
        <v>ESTATAL</v>
      </c>
      <c r="F54" t="s">
        <v>26</v>
      </c>
      <c r="G54" t="s">
        <v>231</v>
      </c>
      <c r="H54" t="s">
        <v>232</v>
      </c>
      <c r="I54">
        <v>3471</v>
      </c>
      <c r="J54" t="s">
        <v>233</v>
      </c>
      <c r="K54" s="1">
        <v>24374</v>
      </c>
      <c r="L54">
        <v>4447</v>
      </c>
      <c r="M54">
        <f>IF(L54&lt;&gt;"", L54, "")</f>
        <v>4447</v>
      </c>
      <c r="N54" s="2">
        <v>88940</v>
      </c>
      <c r="O54" s="2">
        <v>88940</v>
      </c>
      <c r="P54" s="2">
        <f>IF(O54&lt;&gt;"", O54*20, "")</f>
        <v>1778800</v>
      </c>
      <c r="Q54" s="2">
        <f>IF(F54="Rural",P54*1.1,P54)</f>
        <v>1778800</v>
      </c>
      <c r="R54">
        <v>8</v>
      </c>
    </row>
    <row r="55" spans="1:18" x14ac:dyDescent="0.25">
      <c r="A55" t="s">
        <v>30</v>
      </c>
      <c r="B55">
        <v>900177657</v>
      </c>
      <c r="C55" t="s">
        <v>234</v>
      </c>
      <c r="D55" t="s">
        <v>14</v>
      </c>
      <c r="E55" t="str">
        <f>UPPER(Padron_Establecimiento[[#This Row],[Sector]])</f>
        <v>ESTATAL</v>
      </c>
      <c r="F55" t="s">
        <v>26</v>
      </c>
      <c r="G55" t="s">
        <v>235</v>
      </c>
      <c r="H55" t="s">
        <v>236</v>
      </c>
      <c r="I55">
        <v>3865</v>
      </c>
      <c r="J55" t="s">
        <v>237</v>
      </c>
      <c r="K55" s="1">
        <v>30582</v>
      </c>
      <c r="L55">
        <v>2770</v>
      </c>
      <c r="M55">
        <f>IF(L55&lt;&gt;"", L55, "")</f>
        <v>2770</v>
      </c>
      <c r="N55" s="2">
        <v>55400</v>
      </c>
      <c r="O55" s="2">
        <v>55400</v>
      </c>
      <c r="P55" s="2">
        <f>IF(O55&lt;&gt;"", O55*20, "")</f>
        <v>1108000</v>
      </c>
      <c r="Q55" s="2">
        <f>IF(F55="Rural",P55*1.1,P55)</f>
        <v>1108000</v>
      </c>
      <c r="R55">
        <v>3</v>
      </c>
    </row>
    <row r="56" spans="1:18" x14ac:dyDescent="0.25">
      <c r="A56" t="s">
        <v>12</v>
      </c>
      <c r="B56">
        <v>860066600</v>
      </c>
      <c r="C56" t="s">
        <v>238</v>
      </c>
      <c r="D56" t="s">
        <v>14</v>
      </c>
      <c r="E56" t="str">
        <f>UPPER(Padron_Establecimiento[[#This Row],[Sector]])</f>
        <v>ESTATAL</v>
      </c>
      <c r="F56" t="s">
        <v>15</v>
      </c>
      <c r="G56" t="s">
        <v>239</v>
      </c>
      <c r="H56" t="s">
        <v>240</v>
      </c>
      <c r="J56" t="s">
        <v>18</v>
      </c>
      <c r="K56" s="1">
        <v>34620</v>
      </c>
      <c r="L56">
        <v>1837</v>
      </c>
      <c r="M56">
        <f>IF(L56&lt;&gt;"", L56, "")</f>
        <v>1837</v>
      </c>
      <c r="N56" s="2">
        <v>36740</v>
      </c>
      <c r="O56" s="2">
        <v>40414</v>
      </c>
      <c r="P56" s="2">
        <f>IF(O56&lt;&gt;"", O56*20, "")</f>
        <v>808280</v>
      </c>
      <c r="Q56" s="2">
        <f>IF(F56="Rural",P56*1.1,P56)</f>
        <v>889108.00000000012</v>
      </c>
      <c r="R56">
        <v>5</v>
      </c>
    </row>
    <row r="57" spans="1:18" x14ac:dyDescent="0.25">
      <c r="A57" t="s">
        <v>130</v>
      </c>
      <c r="B57">
        <v>540012500</v>
      </c>
      <c r="C57" t="s">
        <v>241</v>
      </c>
      <c r="D57" t="s">
        <v>14</v>
      </c>
      <c r="E57" t="str">
        <f>UPPER(Padron_Establecimiento[[#This Row],[Sector]])</f>
        <v>ESTATAL</v>
      </c>
      <c r="F57" t="s">
        <v>26</v>
      </c>
      <c r="G57" t="s">
        <v>242</v>
      </c>
      <c r="H57" t="s">
        <v>243</v>
      </c>
      <c r="I57">
        <v>3751</v>
      </c>
      <c r="J57" t="s">
        <v>244</v>
      </c>
      <c r="K57" s="1">
        <v>23871</v>
      </c>
      <c r="L57">
        <v>1677</v>
      </c>
      <c r="M57">
        <f>IF(L57&lt;&gt;"", L57, "")</f>
        <v>1677</v>
      </c>
      <c r="N57" s="2">
        <v>33540</v>
      </c>
      <c r="O57" s="2">
        <v>33540</v>
      </c>
      <c r="P57" s="2">
        <f>IF(O57&lt;&gt;"", O57*20, "")</f>
        <v>670800</v>
      </c>
      <c r="Q57" s="2">
        <f>IF(F57="Rural",P57*1.1,P57)</f>
        <v>670800</v>
      </c>
      <c r="R57">
        <v>3</v>
      </c>
    </row>
    <row r="58" spans="1:18" x14ac:dyDescent="0.25">
      <c r="A58" t="s">
        <v>130</v>
      </c>
      <c r="B58">
        <v>540183713</v>
      </c>
      <c r="C58" t="s">
        <v>245</v>
      </c>
      <c r="D58" t="s">
        <v>14</v>
      </c>
      <c r="E58" t="str">
        <f>UPPER(Padron_Establecimiento[[#This Row],[Sector]])</f>
        <v>ESTATAL</v>
      </c>
      <c r="F58" t="s">
        <v>26</v>
      </c>
      <c r="G58" t="s">
        <v>246</v>
      </c>
      <c r="H58" t="s">
        <v>247</v>
      </c>
      <c r="I58">
        <v>3751</v>
      </c>
      <c r="J58" t="s">
        <v>248</v>
      </c>
      <c r="K58" s="1">
        <v>21230</v>
      </c>
      <c r="L58">
        <v>2628</v>
      </c>
      <c r="M58">
        <f>IF(L58&lt;&gt;"", L58, "")</f>
        <v>2628</v>
      </c>
      <c r="N58" s="2">
        <v>52560</v>
      </c>
      <c r="O58" s="2">
        <v>52560</v>
      </c>
      <c r="P58" s="2">
        <f>IF(O58&lt;&gt;"", O58*20, "")</f>
        <v>1051200</v>
      </c>
      <c r="Q58" s="2">
        <f>IF(F58="Rural",P58*1.1,P58)</f>
        <v>1051200</v>
      </c>
      <c r="R58">
        <v>7</v>
      </c>
    </row>
    <row r="59" spans="1:18" x14ac:dyDescent="0.25">
      <c r="A59" t="s">
        <v>130</v>
      </c>
      <c r="B59">
        <v>540110100</v>
      </c>
      <c r="C59" t="s">
        <v>249</v>
      </c>
      <c r="D59" t="s">
        <v>37</v>
      </c>
      <c r="E59" t="str">
        <f>UPPER(Padron_Establecimiento[[#This Row],[Sector]])</f>
        <v>PRIVADO</v>
      </c>
      <c r="F59" t="s">
        <v>26</v>
      </c>
      <c r="G59" t="s">
        <v>250</v>
      </c>
      <c r="H59" t="s">
        <v>251</v>
      </c>
      <c r="I59">
        <v>3755</v>
      </c>
      <c r="J59" t="s">
        <v>252</v>
      </c>
      <c r="K59" s="1">
        <v>32448</v>
      </c>
      <c r="L59">
        <v>2229</v>
      </c>
      <c r="M59">
        <f>IF(L59&lt;&gt;"", L59, "")</f>
        <v>2229</v>
      </c>
      <c r="N59" s="2">
        <v>44580</v>
      </c>
      <c r="O59" s="2">
        <v>44580</v>
      </c>
      <c r="P59" s="2">
        <f>IF(O59&lt;&gt;"", O59*20, "")</f>
        <v>891600</v>
      </c>
      <c r="Q59" s="2">
        <f>IF(F59="Rural",P59*1.1,P59)</f>
        <v>891600</v>
      </c>
      <c r="R59">
        <v>5</v>
      </c>
    </row>
    <row r="60" spans="1:18" x14ac:dyDescent="0.25">
      <c r="A60" t="s">
        <v>12</v>
      </c>
      <c r="B60">
        <v>860003300</v>
      </c>
      <c r="C60" t="s">
        <v>253</v>
      </c>
      <c r="D60" t="s">
        <v>14</v>
      </c>
      <c r="E60" t="str">
        <f>UPPER(Padron_Establecimiento[[#This Row],[Sector]])</f>
        <v>ESTATAL</v>
      </c>
      <c r="F60" t="s">
        <v>26</v>
      </c>
      <c r="G60" t="s">
        <v>254</v>
      </c>
      <c r="H60" t="s">
        <v>255</v>
      </c>
      <c r="J60" t="s">
        <v>18</v>
      </c>
      <c r="K60" s="1">
        <v>22055</v>
      </c>
      <c r="L60">
        <v>4666</v>
      </c>
      <c r="M60">
        <f>IF(L60&lt;&gt;"", L60, "")</f>
        <v>4666</v>
      </c>
      <c r="N60" s="2">
        <v>93320</v>
      </c>
      <c r="O60" s="2">
        <v>93320</v>
      </c>
      <c r="P60" s="2">
        <f>IF(O60&lt;&gt;"", O60*20, "")</f>
        <v>1866400</v>
      </c>
      <c r="Q60" s="2">
        <f>IF(F60="Rural",P60*1.1,P60)</f>
        <v>1866400</v>
      </c>
      <c r="R60">
        <v>3</v>
      </c>
    </row>
    <row r="61" spans="1:18" x14ac:dyDescent="0.25">
      <c r="A61" t="s">
        <v>35</v>
      </c>
      <c r="B61">
        <v>60046200</v>
      </c>
      <c r="C61" t="s">
        <v>256</v>
      </c>
      <c r="D61" t="s">
        <v>37</v>
      </c>
      <c r="E61" t="str">
        <f>UPPER(Padron_Establecimiento[[#This Row],[Sector]])</f>
        <v>PRIVADO</v>
      </c>
      <c r="F61" t="s">
        <v>26</v>
      </c>
      <c r="G61" t="s">
        <v>257</v>
      </c>
      <c r="H61" t="s">
        <v>258</v>
      </c>
      <c r="I61">
        <v>11</v>
      </c>
      <c r="J61" t="s">
        <v>259</v>
      </c>
      <c r="K61" s="1">
        <v>33733</v>
      </c>
      <c r="L61">
        <v>4039</v>
      </c>
      <c r="M61">
        <f>IF(L61&lt;&gt;"", L61, "")</f>
        <v>4039</v>
      </c>
      <c r="N61" s="2">
        <v>80780</v>
      </c>
      <c r="O61" s="2">
        <v>80780</v>
      </c>
      <c r="P61" s="2">
        <f>IF(O61&lt;&gt;"", O61*20, "")</f>
        <v>1615600</v>
      </c>
      <c r="Q61" s="2">
        <f>IF(F61="Rural",P61*1.1,P61)</f>
        <v>1615600</v>
      </c>
      <c r="R61">
        <v>6</v>
      </c>
    </row>
    <row r="62" spans="1:18" x14ac:dyDescent="0.25">
      <c r="A62" t="s">
        <v>260</v>
      </c>
      <c r="B62">
        <v>460014900</v>
      </c>
      <c r="C62" t="s">
        <v>261</v>
      </c>
      <c r="D62" t="s">
        <v>14</v>
      </c>
      <c r="E62" t="str">
        <f>UPPER(Padron_Establecimiento[[#This Row],[Sector]])</f>
        <v>ESTATAL</v>
      </c>
      <c r="F62" t="s">
        <v>15</v>
      </c>
      <c r="G62" t="s">
        <v>262</v>
      </c>
      <c r="H62" t="s">
        <v>263</v>
      </c>
      <c r="J62" t="s">
        <v>18</v>
      </c>
      <c r="K62" s="1">
        <v>31521</v>
      </c>
      <c r="L62">
        <v>4000</v>
      </c>
      <c r="M62">
        <f>IF(L62&lt;&gt;"", L62, "")</f>
        <v>4000</v>
      </c>
      <c r="N62" s="2">
        <v>80000</v>
      </c>
      <c r="O62" s="2">
        <v>88000</v>
      </c>
      <c r="P62" s="2">
        <f>IF(O62&lt;&gt;"", O62*20, "")</f>
        <v>1760000</v>
      </c>
      <c r="Q62" s="2">
        <f>IF(F62="Rural",P62*1.1,P62)</f>
        <v>1936000.0000000002</v>
      </c>
      <c r="R62">
        <v>10</v>
      </c>
    </row>
    <row r="63" spans="1:18" x14ac:dyDescent="0.25">
      <c r="A63" t="s">
        <v>30</v>
      </c>
      <c r="B63">
        <v>900179500</v>
      </c>
      <c r="C63" t="s">
        <v>264</v>
      </c>
      <c r="D63" t="s">
        <v>37</v>
      </c>
      <c r="E63" t="str">
        <f>UPPER(Padron_Establecimiento[[#This Row],[Sector]])</f>
        <v>PRIVADO</v>
      </c>
      <c r="F63" t="s">
        <v>26</v>
      </c>
      <c r="G63" t="s">
        <v>265</v>
      </c>
      <c r="H63" t="s">
        <v>228</v>
      </c>
      <c r="J63" t="s">
        <v>266</v>
      </c>
      <c r="K63" s="1">
        <v>24709</v>
      </c>
      <c r="L63">
        <v>2015</v>
      </c>
      <c r="M63">
        <f>IF(L63&lt;&gt;"", L63, "")</f>
        <v>2015</v>
      </c>
      <c r="N63" s="2">
        <v>40300</v>
      </c>
      <c r="O63" s="2">
        <v>40300</v>
      </c>
      <c r="P63" s="2">
        <f>IF(O63&lt;&gt;"", O63*20, "")</f>
        <v>806000</v>
      </c>
      <c r="Q63" s="2">
        <f>IF(F63="Rural",P63*1.1,P63)</f>
        <v>806000</v>
      </c>
      <c r="R63">
        <v>3</v>
      </c>
    </row>
    <row r="64" spans="1:18" x14ac:dyDescent="0.25">
      <c r="A64" t="s">
        <v>195</v>
      </c>
      <c r="B64">
        <v>140072000</v>
      </c>
      <c r="C64" t="s">
        <v>267</v>
      </c>
      <c r="D64" t="s">
        <v>37</v>
      </c>
      <c r="E64" t="str">
        <f>UPPER(Padron_Establecimiento[[#This Row],[Sector]])</f>
        <v>PRIVADO</v>
      </c>
      <c r="F64" t="s">
        <v>26</v>
      </c>
      <c r="G64" t="s">
        <v>268</v>
      </c>
      <c r="H64" t="s">
        <v>269</v>
      </c>
      <c r="I64">
        <v>2302</v>
      </c>
      <c r="J64" t="s">
        <v>270</v>
      </c>
      <c r="K64" s="1">
        <v>34656</v>
      </c>
      <c r="L64">
        <v>3184</v>
      </c>
      <c r="M64">
        <f>IF(L64&lt;&gt;"", L64, "")</f>
        <v>3184</v>
      </c>
      <c r="N64" s="2">
        <v>63680</v>
      </c>
      <c r="O64" s="2">
        <v>63680</v>
      </c>
      <c r="P64" s="2">
        <f>IF(O64&lt;&gt;"", O64*20, "")</f>
        <v>1273600</v>
      </c>
      <c r="Q64" s="2">
        <f>IF(F64="Rural",P64*1.1,P64)</f>
        <v>1273600</v>
      </c>
      <c r="R64">
        <v>8</v>
      </c>
    </row>
    <row r="65" spans="1:18" x14ac:dyDescent="0.25">
      <c r="A65" t="s">
        <v>24</v>
      </c>
      <c r="B65">
        <v>820321201</v>
      </c>
      <c r="C65" t="s">
        <v>271</v>
      </c>
      <c r="D65" t="s">
        <v>14</v>
      </c>
      <c r="E65" t="str">
        <f>UPPER(Padron_Establecimiento[[#This Row],[Sector]])</f>
        <v>ESTATAL</v>
      </c>
      <c r="F65" t="s">
        <v>26</v>
      </c>
      <c r="G65" t="s">
        <v>272</v>
      </c>
      <c r="H65" t="s">
        <v>273</v>
      </c>
      <c r="I65">
        <v>3491</v>
      </c>
      <c r="J65" t="s">
        <v>274</v>
      </c>
      <c r="K65" s="1">
        <v>19119</v>
      </c>
      <c r="L65">
        <v>2268</v>
      </c>
      <c r="M65">
        <f>IF(L65&lt;&gt;"", L65, "")</f>
        <v>2268</v>
      </c>
      <c r="N65" s="2">
        <v>45360</v>
      </c>
      <c r="O65" s="2">
        <v>45360</v>
      </c>
      <c r="P65" s="2">
        <f>IF(O65&lt;&gt;"", O65*20, "")</f>
        <v>907200</v>
      </c>
      <c r="Q65" s="2">
        <f>IF(F65="Rural",P65*1.1,P65)</f>
        <v>907200</v>
      </c>
      <c r="R65">
        <v>3</v>
      </c>
    </row>
    <row r="66" spans="1:18" x14ac:dyDescent="0.25">
      <c r="A66" t="s">
        <v>12</v>
      </c>
      <c r="B66">
        <v>860129600</v>
      </c>
      <c r="C66" t="s">
        <v>275</v>
      </c>
      <c r="D66" t="s">
        <v>14</v>
      </c>
      <c r="E66" t="str">
        <f>UPPER(Padron_Establecimiento[[#This Row],[Sector]])</f>
        <v>ESTATAL</v>
      </c>
      <c r="F66" t="s">
        <v>26</v>
      </c>
      <c r="G66" t="s">
        <v>276</v>
      </c>
      <c r="H66" t="s">
        <v>17</v>
      </c>
      <c r="I66">
        <v>385</v>
      </c>
      <c r="J66" t="s">
        <v>277</v>
      </c>
      <c r="K66" s="1">
        <v>29495</v>
      </c>
      <c r="L66">
        <v>1837</v>
      </c>
      <c r="M66">
        <f>IF(L66&lt;&gt;"", L66, "")</f>
        <v>1837</v>
      </c>
      <c r="N66" s="2">
        <v>36740</v>
      </c>
      <c r="O66" s="2">
        <v>36740</v>
      </c>
      <c r="P66" s="2">
        <f>IF(O66&lt;&gt;"", O66*20, "")</f>
        <v>734800</v>
      </c>
      <c r="Q66" s="2">
        <f>IF(F66="Rural",P66*1.1,P66)</f>
        <v>734800</v>
      </c>
      <c r="R66">
        <v>10</v>
      </c>
    </row>
    <row r="67" spans="1:18" x14ac:dyDescent="0.25">
      <c r="A67" t="s">
        <v>260</v>
      </c>
      <c r="B67">
        <v>460031400</v>
      </c>
      <c r="C67" t="s">
        <v>278</v>
      </c>
      <c r="D67" t="s">
        <v>14</v>
      </c>
      <c r="E67" t="str">
        <f>UPPER(Padron_Establecimiento[[#This Row],[Sector]])</f>
        <v>ESTATAL</v>
      </c>
      <c r="F67" t="s">
        <v>15</v>
      </c>
      <c r="G67" t="s">
        <v>279</v>
      </c>
      <c r="H67" t="s">
        <v>280</v>
      </c>
      <c r="J67" t="s">
        <v>18</v>
      </c>
      <c r="K67" s="1">
        <v>18846</v>
      </c>
      <c r="L67">
        <v>3165</v>
      </c>
      <c r="M67">
        <f>IF(L67&lt;&gt;"", L67, "")</f>
        <v>3165</v>
      </c>
      <c r="N67" s="2">
        <v>63300</v>
      </c>
      <c r="O67" s="2">
        <v>69630</v>
      </c>
      <c r="P67" s="2">
        <f>IF(O67&lt;&gt;"", O67*20, "")</f>
        <v>1392600</v>
      </c>
      <c r="Q67" s="2">
        <f>IF(F67="Rural",P67*1.1,P67)</f>
        <v>1531860.0000000002</v>
      </c>
      <c r="R67">
        <v>7</v>
      </c>
    </row>
    <row r="68" spans="1:18" x14ac:dyDescent="0.25">
      <c r="A68" t="s">
        <v>82</v>
      </c>
      <c r="B68">
        <v>700063700</v>
      </c>
      <c r="C68" t="s">
        <v>281</v>
      </c>
      <c r="D68" t="s">
        <v>14</v>
      </c>
      <c r="E68" t="str">
        <f>UPPER(Padron_Establecimiento[[#This Row],[Sector]])</f>
        <v>ESTATAL</v>
      </c>
      <c r="F68" t="s">
        <v>26</v>
      </c>
      <c r="G68" t="s">
        <v>282</v>
      </c>
      <c r="H68" t="s">
        <v>283</v>
      </c>
      <c r="J68" t="s">
        <v>18</v>
      </c>
      <c r="K68" s="1">
        <v>28397</v>
      </c>
      <c r="L68">
        <v>4461</v>
      </c>
      <c r="M68">
        <f>IF(L68&lt;&gt;"", L68, "")</f>
        <v>4461</v>
      </c>
      <c r="N68" s="2">
        <v>89220</v>
      </c>
      <c r="O68" s="2">
        <v>89220</v>
      </c>
      <c r="P68" s="2">
        <f>IF(O68&lt;&gt;"", O68*20, "")</f>
        <v>1784400</v>
      </c>
      <c r="Q68" s="2">
        <f>IF(F68="Rural",P68*1.1,P68)</f>
        <v>1784400</v>
      </c>
      <c r="R68">
        <v>5</v>
      </c>
    </row>
    <row r="69" spans="1:18" x14ac:dyDescent="0.25">
      <c r="A69" t="s">
        <v>50</v>
      </c>
      <c r="B69">
        <v>500194800</v>
      </c>
      <c r="C69" t="s">
        <v>284</v>
      </c>
      <c r="D69" t="s">
        <v>14</v>
      </c>
      <c r="E69" t="str">
        <f>UPPER(Padron_Establecimiento[[#This Row],[Sector]])</f>
        <v>ESTATAL</v>
      </c>
      <c r="F69" t="s">
        <v>26</v>
      </c>
      <c r="G69" t="s">
        <v>285</v>
      </c>
      <c r="H69" t="s">
        <v>286</v>
      </c>
      <c r="J69" t="s">
        <v>287</v>
      </c>
      <c r="K69" s="1">
        <v>34364</v>
      </c>
      <c r="L69">
        <v>2755</v>
      </c>
      <c r="M69">
        <f>IF(L69&lt;&gt;"", L69, "")</f>
        <v>2755</v>
      </c>
      <c r="N69" s="2">
        <v>55100</v>
      </c>
      <c r="O69" s="2">
        <v>55100</v>
      </c>
      <c r="P69" s="2">
        <f>IF(O69&lt;&gt;"", O69*20, "")</f>
        <v>1102000</v>
      </c>
      <c r="Q69" s="2">
        <f>IF(F69="Rural",P69*1.1,P69)</f>
        <v>1102000</v>
      </c>
      <c r="R69">
        <v>3</v>
      </c>
    </row>
    <row r="70" spans="1:18" x14ac:dyDescent="0.25">
      <c r="A70" t="s">
        <v>130</v>
      </c>
      <c r="B70">
        <v>540135200</v>
      </c>
      <c r="C70" t="s">
        <v>288</v>
      </c>
      <c r="D70" t="s">
        <v>14</v>
      </c>
      <c r="E70" t="str">
        <f>UPPER(Padron_Establecimiento[[#This Row],[Sector]])</f>
        <v>ESTATAL</v>
      </c>
      <c r="F70" t="s">
        <v>15</v>
      </c>
      <c r="G70" t="s">
        <v>289</v>
      </c>
      <c r="H70" t="s">
        <v>290</v>
      </c>
      <c r="I70">
        <v>3757</v>
      </c>
      <c r="J70" t="s">
        <v>291</v>
      </c>
      <c r="K70" s="1">
        <v>25966</v>
      </c>
      <c r="L70">
        <v>2936</v>
      </c>
      <c r="M70">
        <f>IF(L70&lt;&gt;"", L70, "")</f>
        <v>2936</v>
      </c>
      <c r="N70" s="2">
        <v>58720</v>
      </c>
      <c r="O70" s="2">
        <v>64592</v>
      </c>
      <c r="P70" s="2">
        <f>IF(O70&lt;&gt;"", O70*20, "")</f>
        <v>1291840</v>
      </c>
      <c r="Q70" s="2">
        <f>IF(F70="Rural",P70*1.1,P70)</f>
        <v>1421024</v>
      </c>
      <c r="R70">
        <v>10</v>
      </c>
    </row>
    <row r="71" spans="1:18" x14ac:dyDescent="0.25">
      <c r="A71" t="s">
        <v>46</v>
      </c>
      <c r="B71">
        <v>660017000</v>
      </c>
      <c r="C71" t="s">
        <v>292</v>
      </c>
      <c r="D71" t="s">
        <v>14</v>
      </c>
      <c r="E71" t="str">
        <f>UPPER(Padron_Establecimiento[[#This Row],[Sector]])</f>
        <v>ESTATAL</v>
      </c>
      <c r="F71" t="s">
        <v>15</v>
      </c>
      <c r="G71" t="s">
        <v>293</v>
      </c>
      <c r="H71" t="s">
        <v>294</v>
      </c>
      <c r="J71" t="s">
        <v>18</v>
      </c>
      <c r="K71" s="1">
        <v>27397</v>
      </c>
      <c r="L71">
        <v>2835</v>
      </c>
      <c r="M71">
        <f>IF(L71&lt;&gt;"", L71, "")</f>
        <v>2835</v>
      </c>
      <c r="N71" s="2">
        <v>56700</v>
      </c>
      <c r="O71" s="2">
        <v>62370</v>
      </c>
      <c r="P71" s="2">
        <f>IF(O71&lt;&gt;"", O71*20, "")</f>
        <v>1247400</v>
      </c>
      <c r="Q71" s="2">
        <f>IF(F71="Rural",P71*1.1,P71)</f>
        <v>1372140</v>
      </c>
      <c r="R71">
        <v>9</v>
      </c>
    </row>
    <row r="72" spans="1:18" x14ac:dyDescent="0.25">
      <c r="A72" t="s">
        <v>12</v>
      </c>
      <c r="B72">
        <v>860208500</v>
      </c>
      <c r="C72" t="s">
        <v>295</v>
      </c>
      <c r="D72" t="s">
        <v>14</v>
      </c>
      <c r="E72" t="str">
        <f>UPPER(Padron_Establecimiento[[#This Row],[Sector]])</f>
        <v>ESTATAL</v>
      </c>
      <c r="F72" t="s">
        <v>26</v>
      </c>
      <c r="G72" t="s">
        <v>296</v>
      </c>
      <c r="H72" t="s">
        <v>297</v>
      </c>
      <c r="I72">
        <v>385</v>
      </c>
      <c r="J72" t="s">
        <v>298</v>
      </c>
      <c r="K72" s="1">
        <v>20373</v>
      </c>
      <c r="L72">
        <v>4557</v>
      </c>
      <c r="M72">
        <f>IF(L72&lt;&gt;"", L72, "")</f>
        <v>4557</v>
      </c>
      <c r="N72" s="2">
        <v>91140</v>
      </c>
      <c r="O72" s="2">
        <v>91140</v>
      </c>
      <c r="P72" s="2">
        <f>IF(O72&lt;&gt;"", O72*20, "")</f>
        <v>1822800</v>
      </c>
      <c r="Q72" s="2">
        <f>IF(F72="Rural",P72*1.1,P72)</f>
        <v>1822800</v>
      </c>
      <c r="R72">
        <v>5</v>
      </c>
    </row>
    <row r="73" spans="1:18" x14ac:dyDescent="0.25">
      <c r="A73" t="s">
        <v>35</v>
      </c>
      <c r="B73">
        <v>60401700</v>
      </c>
      <c r="C73" t="s">
        <v>299</v>
      </c>
      <c r="D73" t="s">
        <v>14</v>
      </c>
      <c r="E73" t="str">
        <f>UPPER(Padron_Establecimiento[[#This Row],[Sector]])</f>
        <v>ESTATAL</v>
      </c>
      <c r="F73" t="s">
        <v>26</v>
      </c>
      <c r="G73" t="s">
        <v>300</v>
      </c>
      <c r="H73" t="s">
        <v>301</v>
      </c>
      <c r="I73">
        <v>2322</v>
      </c>
      <c r="J73" t="s">
        <v>302</v>
      </c>
      <c r="K73" s="1">
        <v>24539</v>
      </c>
      <c r="L73">
        <v>2589</v>
      </c>
      <c r="M73">
        <f>IF(L73&lt;&gt;"", L73, "")</f>
        <v>2589</v>
      </c>
      <c r="N73" s="2">
        <v>51780</v>
      </c>
      <c r="O73" s="2">
        <v>51780</v>
      </c>
      <c r="P73" s="2">
        <f>IF(O73&lt;&gt;"", O73*20, "")</f>
        <v>1035600</v>
      </c>
      <c r="Q73" s="2">
        <f>IF(F73="Rural",P73*1.1,P73)</f>
        <v>1035600</v>
      </c>
      <c r="R73">
        <v>7</v>
      </c>
    </row>
    <row r="74" spans="1:18" x14ac:dyDescent="0.25">
      <c r="A74" t="s">
        <v>24</v>
      </c>
      <c r="B74">
        <v>820276200</v>
      </c>
      <c r="C74" t="s">
        <v>303</v>
      </c>
      <c r="D74" t="s">
        <v>14</v>
      </c>
      <c r="E74" t="str">
        <f>UPPER(Padron_Establecimiento[[#This Row],[Sector]])</f>
        <v>ESTATAL</v>
      </c>
      <c r="F74" t="s">
        <v>26</v>
      </c>
      <c r="G74" t="s">
        <v>304</v>
      </c>
      <c r="H74" t="s">
        <v>305</v>
      </c>
      <c r="I74">
        <v>3492</v>
      </c>
      <c r="J74" t="s">
        <v>306</v>
      </c>
      <c r="K74" s="1">
        <v>29724</v>
      </c>
      <c r="L74">
        <v>3324</v>
      </c>
      <c r="M74">
        <f>IF(L74&lt;&gt;"", L74, "")</f>
        <v>3324</v>
      </c>
      <c r="N74" s="2">
        <v>66480</v>
      </c>
      <c r="O74" s="2">
        <v>66480</v>
      </c>
      <c r="P74" s="2">
        <f>IF(O74&lt;&gt;"", O74*20, "")</f>
        <v>1329600</v>
      </c>
      <c r="Q74" s="2">
        <f>IF(F74="Rural",P74*1.1,P74)</f>
        <v>1329600</v>
      </c>
      <c r="R74">
        <v>8</v>
      </c>
    </row>
    <row r="75" spans="1:18" x14ac:dyDescent="0.25">
      <c r="A75" t="s">
        <v>35</v>
      </c>
      <c r="B75">
        <v>60008500</v>
      </c>
      <c r="C75" t="s">
        <v>307</v>
      </c>
      <c r="D75" t="s">
        <v>37</v>
      </c>
      <c r="E75" t="str">
        <f>UPPER(Padron_Establecimiento[[#This Row],[Sector]])</f>
        <v>PRIVADO</v>
      </c>
      <c r="F75" t="s">
        <v>26</v>
      </c>
      <c r="G75" t="s">
        <v>308</v>
      </c>
      <c r="H75" t="s">
        <v>309</v>
      </c>
      <c r="I75">
        <v>11</v>
      </c>
      <c r="J75" t="s">
        <v>310</v>
      </c>
      <c r="K75" s="1">
        <v>23396</v>
      </c>
      <c r="L75">
        <v>2404</v>
      </c>
      <c r="M75">
        <f>IF(L75&lt;&gt;"", L75, "")</f>
        <v>2404</v>
      </c>
      <c r="N75" s="2">
        <v>48080</v>
      </c>
      <c r="O75" s="2">
        <v>48080</v>
      </c>
      <c r="P75" s="2">
        <f>IF(O75&lt;&gt;"", O75*20, "")</f>
        <v>961600</v>
      </c>
      <c r="Q75" s="2">
        <f>IF(F75="Rural",P75*1.1,P75)</f>
        <v>961600</v>
      </c>
      <c r="R75">
        <v>10</v>
      </c>
    </row>
    <row r="76" spans="1:18" x14ac:dyDescent="0.25">
      <c r="A76" t="s">
        <v>19</v>
      </c>
      <c r="B76">
        <v>620015900</v>
      </c>
      <c r="C76" t="s">
        <v>311</v>
      </c>
      <c r="D76" t="s">
        <v>14</v>
      </c>
      <c r="E76" t="str">
        <f>UPPER(Padron_Establecimiento[[#This Row],[Sector]])</f>
        <v>ESTATAL</v>
      </c>
      <c r="F76" t="s">
        <v>26</v>
      </c>
      <c r="G76" t="s">
        <v>312</v>
      </c>
      <c r="H76" t="s">
        <v>313</v>
      </c>
      <c r="I76">
        <v>298</v>
      </c>
      <c r="J76" t="s">
        <v>314</v>
      </c>
      <c r="K76" s="1">
        <v>26609</v>
      </c>
      <c r="L76">
        <v>2711</v>
      </c>
      <c r="M76">
        <f>IF(L76&lt;&gt;"", L76, "")</f>
        <v>2711</v>
      </c>
      <c r="N76" s="2">
        <v>54220</v>
      </c>
      <c r="O76" s="2">
        <v>54220</v>
      </c>
      <c r="P76" s="2">
        <f>IF(O76&lt;&gt;"", O76*20, "")</f>
        <v>1084400</v>
      </c>
      <c r="Q76" s="2">
        <f>IF(F76="Rural",P76*1.1,P76)</f>
        <v>1084400</v>
      </c>
      <c r="R76">
        <v>5</v>
      </c>
    </row>
    <row r="77" spans="1:18" x14ac:dyDescent="0.25">
      <c r="A77" t="s">
        <v>41</v>
      </c>
      <c r="B77">
        <v>300037200</v>
      </c>
      <c r="C77" t="s">
        <v>315</v>
      </c>
      <c r="D77" t="s">
        <v>14</v>
      </c>
      <c r="E77" t="str">
        <f>UPPER(Padron_Establecimiento[[#This Row],[Sector]])</f>
        <v>ESTATAL</v>
      </c>
      <c r="F77" t="s">
        <v>26</v>
      </c>
      <c r="G77" t="s">
        <v>316</v>
      </c>
      <c r="H77" t="s">
        <v>317</v>
      </c>
      <c r="I77">
        <v>3446</v>
      </c>
      <c r="J77" t="s">
        <v>318</v>
      </c>
      <c r="K77" s="1">
        <v>28616</v>
      </c>
      <c r="L77">
        <v>3467</v>
      </c>
      <c r="M77">
        <f>IF(L77&lt;&gt;"", L77, "")</f>
        <v>3467</v>
      </c>
      <c r="N77" s="2">
        <v>69340</v>
      </c>
      <c r="O77" s="2">
        <v>69340</v>
      </c>
      <c r="P77" s="2">
        <f>IF(O77&lt;&gt;"", O77*20, "")</f>
        <v>1386800</v>
      </c>
      <c r="Q77" s="2">
        <f>IF(F77="Rural",P77*1.1,P77)</f>
        <v>1386800</v>
      </c>
      <c r="R77">
        <v>4</v>
      </c>
    </row>
    <row r="78" spans="1:18" x14ac:dyDescent="0.25">
      <c r="A78" t="s">
        <v>73</v>
      </c>
      <c r="B78">
        <v>340079400</v>
      </c>
      <c r="C78" t="s">
        <v>319</v>
      </c>
      <c r="D78" t="s">
        <v>14</v>
      </c>
      <c r="E78" t="str">
        <f>UPPER(Padron_Establecimiento[[#This Row],[Sector]])</f>
        <v>ESTATAL</v>
      </c>
      <c r="F78" t="s">
        <v>15</v>
      </c>
      <c r="G78" t="s">
        <v>320</v>
      </c>
      <c r="H78" t="s">
        <v>76</v>
      </c>
      <c r="J78" t="s">
        <v>18</v>
      </c>
      <c r="K78" s="1">
        <v>18279</v>
      </c>
      <c r="L78">
        <v>4845</v>
      </c>
      <c r="M78">
        <f>IF(L78&lt;&gt;"", L78, "")</f>
        <v>4845</v>
      </c>
      <c r="N78" s="2">
        <v>96900</v>
      </c>
      <c r="O78" s="2">
        <v>106590</v>
      </c>
      <c r="P78" s="2">
        <f>IF(O78&lt;&gt;"", O78*20, "")</f>
        <v>2131800</v>
      </c>
      <c r="Q78" s="2">
        <f>IF(F78="Rural",P78*1.1,P78)</f>
        <v>2344980</v>
      </c>
      <c r="R78">
        <v>3</v>
      </c>
    </row>
    <row r="79" spans="1:18" x14ac:dyDescent="0.25">
      <c r="A79" t="s">
        <v>260</v>
      </c>
      <c r="B79">
        <v>460064300</v>
      </c>
      <c r="C79" t="s">
        <v>321</v>
      </c>
      <c r="D79" t="s">
        <v>14</v>
      </c>
      <c r="E79" t="str">
        <f>UPPER(Padron_Establecimiento[[#This Row],[Sector]])</f>
        <v>ESTATAL</v>
      </c>
      <c r="F79" t="s">
        <v>26</v>
      </c>
      <c r="G79" t="s">
        <v>322</v>
      </c>
      <c r="H79" t="s">
        <v>323</v>
      </c>
      <c r="J79" t="s">
        <v>18</v>
      </c>
      <c r="K79" s="1">
        <v>20915</v>
      </c>
      <c r="L79">
        <v>4528</v>
      </c>
      <c r="M79">
        <f>IF(L79&lt;&gt;"", L79, "")</f>
        <v>4528</v>
      </c>
      <c r="N79" s="2">
        <v>90560</v>
      </c>
      <c r="O79" s="2">
        <v>90560</v>
      </c>
      <c r="P79" s="2">
        <f>IF(O79&lt;&gt;"", O79*20, "")</f>
        <v>1811200</v>
      </c>
      <c r="Q79" s="2">
        <f>IF(F79="Rural",P79*1.1,P79)</f>
        <v>1811200</v>
      </c>
      <c r="R79">
        <v>5</v>
      </c>
    </row>
    <row r="80" spans="1:18" x14ac:dyDescent="0.25">
      <c r="A80" t="s">
        <v>90</v>
      </c>
      <c r="B80">
        <v>220033700</v>
      </c>
      <c r="C80" t="s">
        <v>324</v>
      </c>
      <c r="D80" t="s">
        <v>14</v>
      </c>
      <c r="E80" t="str">
        <f>UPPER(Padron_Establecimiento[[#This Row],[Sector]])</f>
        <v>ESTATAL</v>
      </c>
      <c r="F80" t="s">
        <v>15</v>
      </c>
      <c r="G80" t="s">
        <v>325</v>
      </c>
      <c r="H80" t="s">
        <v>326</v>
      </c>
      <c r="I80">
        <v>466142</v>
      </c>
      <c r="J80" t="s">
        <v>327</v>
      </c>
      <c r="K80" s="1">
        <v>26999</v>
      </c>
      <c r="L80">
        <v>4693</v>
      </c>
      <c r="M80">
        <f>IF(L80&lt;&gt;"", L80, "")</f>
        <v>4693</v>
      </c>
      <c r="N80" s="2">
        <v>93860</v>
      </c>
      <c r="O80" s="2">
        <v>103246</v>
      </c>
      <c r="P80" s="2">
        <f>IF(O80&lt;&gt;"", O80*20, "")</f>
        <v>2064920</v>
      </c>
      <c r="Q80" s="2">
        <f>IF(F80="Rural",P80*1.1,P80)</f>
        <v>2271412</v>
      </c>
      <c r="R80">
        <v>10</v>
      </c>
    </row>
    <row r="81" spans="1:18" x14ac:dyDescent="0.25">
      <c r="A81" t="s">
        <v>328</v>
      </c>
      <c r="B81">
        <v>260008500</v>
      </c>
      <c r="C81" t="s">
        <v>329</v>
      </c>
      <c r="D81" t="s">
        <v>14</v>
      </c>
      <c r="E81" t="str">
        <f>UPPER(Padron_Establecimiento[[#This Row],[Sector]])</f>
        <v>ESTATAL</v>
      </c>
      <c r="F81" t="s">
        <v>26</v>
      </c>
      <c r="G81" t="s">
        <v>330</v>
      </c>
      <c r="H81" t="s">
        <v>331</v>
      </c>
      <c r="I81">
        <v>297</v>
      </c>
      <c r="J81" t="s">
        <v>332</v>
      </c>
      <c r="K81" s="1">
        <v>26738</v>
      </c>
      <c r="L81">
        <v>1791</v>
      </c>
      <c r="M81">
        <f>IF(L81&lt;&gt;"", L81, "")</f>
        <v>1791</v>
      </c>
      <c r="N81" s="2">
        <v>35820</v>
      </c>
      <c r="O81" s="2">
        <v>35820</v>
      </c>
      <c r="P81" s="2">
        <f>IF(O81&lt;&gt;"", O81*20, "")</f>
        <v>716400</v>
      </c>
      <c r="Q81" s="2">
        <f>IF(F81="Rural",P81*1.1,P81)</f>
        <v>716400</v>
      </c>
      <c r="R81">
        <v>8</v>
      </c>
    </row>
    <row r="82" spans="1:18" x14ac:dyDescent="0.25">
      <c r="A82" t="s">
        <v>130</v>
      </c>
      <c r="B82">
        <v>540184700</v>
      </c>
      <c r="C82" t="s">
        <v>333</v>
      </c>
      <c r="D82" t="s">
        <v>14</v>
      </c>
      <c r="E82" t="str">
        <f>UPPER(Padron_Establecimiento[[#This Row],[Sector]])</f>
        <v>ESTATAL</v>
      </c>
      <c r="F82" t="s">
        <v>15</v>
      </c>
      <c r="G82" t="s">
        <v>334</v>
      </c>
      <c r="H82" t="s">
        <v>335</v>
      </c>
      <c r="I82">
        <v>3743</v>
      </c>
      <c r="J82" t="s">
        <v>336</v>
      </c>
      <c r="K82" s="1">
        <v>24141</v>
      </c>
      <c r="L82">
        <v>4255</v>
      </c>
      <c r="M82">
        <f>IF(L82&lt;&gt;"", L82, "")</f>
        <v>4255</v>
      </c>
      <c r="N82" s="2">
        <v>85100</v>
      </c>
      <c r="O82" s="2">
        <v>93610</v>
      </c>
      <c r="P82" s="2">
        <f>IF(O82&lt;&gt;"", O82*20, "")</f>
        <v>1872200</v>
      </c>
      <c r="Q82" s="2">
        <f>IF(F82="Rural",P82*1.1,P82)</f>
        <v>2059420.0000000002</v>
      </c>
      <c r="R82">
        <v>5</v>
      </c>
    </row>
    <row r="83" spans="1:18" x14ac:dyDescent="0.25">
      <c r="A83" t="s">
        <v>211</v>
      </c>
      <c r="B83">
        <v>180074800</v>
      </c>
      <c r="C83" t="s">
        <v>337</v>
      </c>
      <c r="D83" t="s">
        <v>14</v>
      </c>
      <c r="E83" t="str">
        <f>UPPER(Padron_Establecimiento[[#This Row],[Sector]])</f>
        <v>ESTATAL</v>
      </c>
      <c r="F83" t="s">
        <v>15</v>
      </c>
      <c r="G83" t="s">
        <v>338</v>
      </c>
      <c r="H83" t="s">
        <v>339</v>
      </c>
      <c r="I83">
        <v>3777</v>
      </c>
      <c r="J83" t="s">
        <v>340</v>
      </c>
      <c r="K83" s="1">
        <v>21734</v>
      </c>
      <c r="L83">
        <v>3895</v>
      </c>
      <c r="M83">
        <f>IF(L83&lt;&gt;"", L83, "")</f>
        <v>3895</v>
      </c>
      <c r="N83" s="2">
        <v>77900</v>
      </c>
      <c r="O83" s="2">
        <v>85690</v>
      </c>
      <c r="P83" s="2">
        <f>IF(O83&lt;&gt;"", O83*20, "")</f>
        <v>1713800</v>
      </c>
      <c r="Q83" s="2">
        <f>IF(F83="Rural",P83*1.1,P83)</f>
        <v>1885180.0000000002</v>
      </c>
      <c r="R83">
        <v>3</v>
      </c>
    </row>
    <row r="84" spans="1:18" x14ac:dyDescent="0.25">
      <c r="A84" t="s">
        <v>125</v>
      </c>
      <c r="B84">
        <v>140068800</v>
      </c>
      <c r="C84" t="s">
        <v>341</v>
      </c>
      <c r="D84" t="s">
        <v>14</v>
      </c>
      <c r="E84" t="str">
        <f>UPPER(Padron_Establecimiento[[#This Row],[Sector]])</f>
        <v>ESTATAL</v>
      </c>
      <c r="F84" t="s">
        <v>26</v>
      </c>
      <c r="G84" t="s">
        <v>342</v>
      </c>
      <c r="H84" t="s">
        <v>343</v>
      </c>
      <c r="I84">
        <v>3472</v>
      </c>
      <c r="J84" t="s">
        <v>344</v>
      </c>
      <c r="K84" s="1">
        <v>19278</v>
      </c>
      <c r="L84">
        <v>4810</v>
      </c>
      <c r="M84">
        <f>IF(L84&lt;&gt;"", L84, "")</f>
        <v>4810</v>
      </c>
      <c r="N84" s="2">
        <v>96200</v>
      </c>
      <c r="O84" s="2">
        <v>96200</v>
      </c>
      <c r="P84" s="2">
        <f>IF(O84&lt;&gt;"", O84*20, "")</f>
        <v>1924000</v>
      </c>
      <c r="Q84" s="2">
        <f>IF(F84="Rural",P84*1.1,P84)</f>
        <v>1924000</v>
      </c>
      <c r="R84">
        <v>3</v>
      </c>
    </row>
    <row r="85" spans="1:18" x14ac:dyDescent="0.25">
      <c r="A85" t="s">
        <v>328</v>
      </c>
      <c r="B85">
        <v>260008100</v>
      </c>
      <c r="C85" t="s">
        <v>345</v>
      </c>
      <c r="D85" t="s">
        <v>14</v>
      </c>
      <c r="E85" t="str">
        <f>UPPER(Padron_Establecimiento[[#This Row],[Sector]])</f>
        <v>ESTATAL</v>
      </c>
      <c r="F85" t="s">
        <v>26</v>
      </c>
      <c r="G85" t="s">
        <v>346</v>
      </c>
      <c r="H85" t="s">
        <v>347</v>
      </c>
      <c r="I85">
        <v>280</v>
      </c>
      <c r="J85" t="s">
        <v>348</v>
      </c>
      <c r="K85" s="1">
        <v>32950</v>
      </c>
      <c r="L85">
        <v>4487</v>
      </c>
      <c r="M85">
        <f>IF(L85&lt;&gt;"", L85, "")</f>
        <v>4487</v>
      </c>
      <c r="N85" s="2">
        <v>89740</v>
      </c>
      <c r="O85" s="2">
        <v>89740</v>
      </c>
      <c r="P85" s="2">
        <f>IF(O85&lt;&gt;"", O85*20, "")</f>
        <v>1794800</v>
      </c>
      <c r="Q85" s="2">
        <f>IF(F85="Rural",P85*1.1,P85)</f>
        <v>1794800</v>
      </c>
      <c r="R85">
        <v>9</v>
      </c>
    </row>
    <row r="86" spans="1:18" x14ac:dyDescent="0.25">
      <c r="A86" t="s">
        <v>130</v>
      </c>
      <c r="B86">
        <v>540005501</v>
      </c>
      <c r="C86" t="s">
        <v>349</v>
      </c>
      <c r="D86" t="s">
        <v>14</v>
      </c>
      <c r="E86" t="str">
        <f>UPPER(Padron_Establecimiento[[#This Row],[Sector]])</f>
        <v>ESTATAL</v>
      </c>
      <c r="F86" t="s">
        <v>26</v>
      </c>
      <c r="G86" t="s">
        <v>350</v>
      </c>
      <c r="H86" t="s">
        <v>351</v>
      </c>
      <c r="I86">
        <v>3755</v>
      </c>
      <c r="J86" t="s">
        <v>352</v>
      </c>
      <c r="K86" s="1">
        <v>33312</v>
      </c>
      <c r="L86">
        <v>3421</v>
      </c>
      <c r="M86">
        <f>IF(L86&lt;&gt;"", L86, "")</f>
        <v>3421</v>
      </c>
      <c r="N86" s="2">
        <v>68420</v>
      </c>
      <c r="O86" s="2">
        <v>68420</v>
      </c>
      <c r="P86" s="2">
        <f>IF(O86&lt;&gt;"", O86*20, "")</f>
        <v>1368400</v>
      </c>
      <c r="Q86" s="2">
        <f>IF(F86="Rural",P86*1.1,P86)</f>
        <v>1368400</v>
      </c>
      <c r="R86">
        <v>9</v>
      </c>
    </row>
    <row r="87" spans="1:18" x14ac:dyDescent="0.25">
      <c r="A87" t="s">
        <v>30</v>
      </c>
      <c r="B87">
        <v>900184800</v>
      </c>
      <c r="C87" t="s">
        <v>353</v>
      </c>
      <c r="D87" t="s">
        <v>37</v>
      </c>
      <c r="E87" t="str">
        <f>UPPER(Padron_Establecimiento[[#This Row],[Sector]])</f>
        <v>PRIVADO</v>
      </c>
      <c r="F87" t="s">
        <v>26</v>
      </c>
      <c r="G87" t="s">
        <v>354</v>
      </c>
      <c r="H87" t="s">
        <v>228</v>
      </c>
      <c r="J87" t="s">
        <v>355</v>
      </c>
      <c r="K87" s="1">
        <v>26697</v>
      </c>
      <c r="L87">
        <v>3680</v>
      </c>
      <c r="M87">
        <f>IF(L87&lt;&gt;"", L87, "")</f>
        <v>3680</v>
      </c>
      <c r="N87" s="2">
        <v>73600</v>
      </c>
      <c r="O87" s="2">
        <v>73600</v>
      </c>
      <c r="P87" s="2">
        <f>IF(O87&lt;&gt;"", O87*20, "")</f>
        <v>1472000</v>
      </c>
      <c r="Q87" s="2">
        <f>IF(F87="Rural",P87*1.1,P87)</f>
        <v>1472000</v>
      </c>
      <c r="R87">
        <v>4</v>
      </c>
    </row>
    <row r="88" spans="1:18" x14ac:dyDescent="0.25">
      <c r="A88" t="s">
        <v>130</v>
      </c>
      <c r="B88">
        <v>540157000</v>
      </c>
      <c r="C88" t="s">
        <v>356</v>
      </c>
      <c r="D88" t="s">
        <v>14</v>
      </c>
      <c r="E88" t="str">
        <f>UPPER(Padron_Establecimiento[[#This Row],[Sector]])</f>
        <v>ESTATAL</v>
      </c>
      <c r="F88" t="s">
        <v>26</v>
      </c>
      <c r="G88" t="s">
        <v>357</v>
      </c>
      <c r="H88" t="s">
        <v>358</v>
      </c>
      <c r="I88">
        <v>376</v>
      </c>
      <c r="J88" t="s">
        <v>359</v>
      </c>
      <c r="K88" s="1">
        <v>22276</v>
      </c>
      <c r="L88">
        <v>2596</v>
      </c>
      <c r="M88">
        <f>IF(L88&lt;&gt;"", L88, "")</f>
        <v>2596</v>
      </c>
      <c r="N88" s="2">
        <v>51920</v>
      </c>
      <c r="O88" s="2">
        <v>51920</v>
      </c>
      <c r="P88" s="2">
        <f>IF(O88&lt;&gt;"", O88*20, "")</f>
        <v>1038400</v>
      </c>
      <c r="Q88" s="2">
        <f>IF(F88="Rural",P88*1.1,P88)</f>
        <v>1038400</v>
      </c>
      <c r="R88">
        <v>5</v>
      </c>
    </row>
    <row r="89" spans="1:18" x14ac:dyDescent="0.25">
      <c r="A89" t="s">
        <v>12</v>
      </c>
      <c r="B89">
        <v>860184400</v>
      </c>
      <c r="C89" t="s">
        <v>360</v>
      </c>
      <c r="D89" t="s">
        <v>14</v>
      </c>
      <c r="E89" t="str">
        <f>UPPER(Padron_Establecimiento[[#This Row],[Sector]])</f>
        <v>ESTATAL</v>
      </c>
      <c r="F89" t="s">
        <v>26</v>
      </c>
      <c r="G89" t="s">
        <v>361</v>
      </c>
      <c r="H89" t="s">
        <v>362</v>
      </c>
      <c r="I89">
        <v>385</v>
      </c>
      <c r="J89" t="s">
        <v>363</v>
      </c>
      <c r="K89" s="1">
        <v>27237</v>
      </c>
      <c r="L89">
        <v>2839</v>
      </c>
      <c r="M89">
        <f>IF(L89&lt;&gt;"", L89, "")</f>
        <v>2839</v>
      </c>
      <c r="N89" s="2">
        <v>56780</v>
      </c>
      <c r="O89" s="2">
        <v>56780</v>
      </c>
      <c r="P89" s="2">
        <f>IF(O89&lt;&gt;"", O89*20, "")</f>
        <v>1135600</v>
      </c>
      <c r="Q89" s="2">
        <f>IF(F89="Rural",P89*1.1,P89)</f>
        <v>1135600</v>
      </c>
      <c r="R89">
        <v>10</v>
      </c>
    </row>
    <row r="90" spans="1:18" x14ac:dyDescent="0.25">
      <c r="A90" t="s">
        <v>46</v>
      </c>
      <c r="B90">
        <v>660019200</v>
      </c>
      <c r="C90" t="s">
        <v>364</v>
      </c>
      <c r="D90" t="s">
        <v>14</v>
      </c>
      <c r="E90" t="str">
        <f>UPPER(Padron_Establecimiento[[#This Row],[Sector]])</f>
        <v>ESTATAL</v>
      </c>
      <c r="F90" t="s">
        <v>15</v>
      </c>
      <c r="G90" t="s">
        <v>365</v>
      </c>
      <c r="H90" t="s">
        <v>366</v>
      </c>
      <c r="I90">
        <v>387</v>
      </c>
      <c r="J90" t="s">
        <v>367</v>
      </c>
      <c r="K90" s="1">
        <v>31453</v>
      </c>
      <c r="L90">
        <v>1514</v>
      </c>
      <c r="M90">
        <f>IF(L90&lt;&gt;"", L90, "")</f>
        <v>1514</v>
      </c>
      <c r="N90" s="2">
        <v>30280</v>
      </c>
      <c r="O90" s="2">
        <v>33308</v>
      </c>
      <c r="P90" s="2">
        <f>IF(O90&lt;&gt;"", O90*20, "")</f>
        <v>666160</v>
      </c>
      <c r="Q90" s="2">
        <f>IF(F90="Rural",P90*1.1,P90)</f>
        <v>732776.00000000012</v>
      </c>
      <c r="R90">
        <v>6</v>
      </c>
    </row>
    <row r="91" spans="1:18" x14ac:dyDescent="0.25">
      <c r="A91" t="s">
        <v>50</v>
      </c>
      <c r="B91">
        <v>500094800</v>
      </c>
      <c r="C91" t="s">
        <v>368</v>
      </c>
      <c r="D91" t="s">
        <v>14</v>
      </c>
      <c r="E91" t="str">
        <f>UPPER(Padron_Establecimiento[[#This Row],[Sector]])</f>
        <v>ESTATAL</v>
      </c>
      <c r="F91" t="s">
        <v>15</v>
      </c>
      <c r="G91" t="s">
        <v>369</v>
      </c>
      <c r="H91" t="s">
        <v>370</v>
      </c>
      <c r="I91">
        <v>263</v>
      </c>
      <c r="J91" t="s">
        <v>371</v>
      </c>
      <c r="K91" s="1">
        <v>34456</v>
      </c>
      <c r="L91">
        <v>1876</v>
      </c>
      <c r="M91">
        <f>IF(L91&lt;&gt;"", L91, "")</f>
        <v>1876</v>
      </c>
      <c r="N91" s="2">
        <v>37520</v>
      </c>
      <c r="O91" s="2">
        <v>41272</v>
      </c>
      <c r="P91" s="2">
        <f>IF(O91&lt;&gt;"", O91*20, "")</f>
        <v>825440</v>
      </c>
      <c r="Q91" s="2">
        <f>IF(F91="Rural",P91*1.1,P91)</f>
        <v>907984.00000000012</v>
      </c>
      <c r="R91">
        <v>9</v>
      </c>
    </row>
    <row r="92" spans="1:18" x14ac:dyDescent="0.25">
      <c r="A92" t="s">
        <v>41</v>
      </c>
      <c r="B92">
        <v>300010000</v>
      </c>
      <c r="C92" t="s">
        <v>372</v>
      </c>
      <c r="D92" t="s">
        <v>37</v>
      </c>
      <c r="E92" t="str">
        <f>UPPER(Padron_Establecimiento[[#This Row],[Sector]])</f>
        <v>PRIVADO</v>
      </c>
      <c r="F92" t="s">
        <v>26</v>
      </c>
      <c r="G92" t="s">
        <v>373</v>
      </c>
      <c r="H92" t="s">
        <v>374</v>
      </c>
      <c r="I92">
        <v>3435</v>
      </c>
      <c r="J92" t="s">
        <v>375</v>
      </c>
      <c r="K92" s="1">
        <v>27332</v>
      </c>
      <c r="L92">
        <v>4114</v>
      </c>
      <c r="M92">
        <f>IF(L92&lt;&gt;"", L92, "")</f>
        <v>4114</v>
      </c>
      <c r="N92" s="2">
        <v>82280</v>
      </c>
      <c r="O92" s="2">
        <v>82280</v>
      </c>
      <c r="P92" s="2">
        <f>IF(O92&lt;&gt;"", O92*20, "")</f>
        <v>1645600</v>
      </c>
      <c r="Q92" s="2">
        <f>IF(F92="Rural",P92*1.1,P92)</f>
        <v>1645600</v>
      </c>
      <c r="R92">
        <v>3</v>
      </c>
    </row>
    <row r="93" spans="1:18" x14ac:dyDescent="0.25">
      <c r="A93" t="s">
        <v>41</v>
      </c>
      <c r="B93">
        <v>300020500</v>
      </c>
      <c r="C93" t="s">
        <v>376</v>
      </c>
      <c r="D93" t="s">
        <v>14</v>
      </c>
      <c r="E93" t="str">
        <f>UPPER(Padron_Establecimiento[[#This Row],[Sector]])</f>
        <v>ESTATAL</v>
      </c>
      <c r="F93" t="s">
        <v>15</v>
      </c>
      <c r="G93" t="s">
        <v>377</v>
      </c>
      <c r="H93" t="s">
        <v>378</v>
      </c>
      <c r="I93">
        <v>3442</v>
      </c>
      <c r="J93" t="s">
        <v>379</v>
      </c>
      <c r="K93" s="1">
        <v>29373</v>
      </c>
      <c r="L93">
        <v>4713</v>
      </c>
      <c r="M93">
        <f>IF(L93&lt;&gt;"", L93, "")</f>
        <v>4713</v>
      </c>
      <c r="N93" s="2">
        <v>94260</v>
      </c>
      <c r="O93" s="2">
        <v>103686</v>
      </c>
      <c r="P93" s="2">
        <f>IF(O93&lt;&gt;"", O93*20, "")</f>
        <v>2073720</v>
      </c>
      <c r="Q93" s="2">
        <f>IF(F93="Rural",P93*1.1,P93)</f>
        <v>2281092</v>
      </c>
      <c r="R93">
        <v>8</v>
      </c>
    </row>
    <row r="94" spans="1:18" x14ac:dyDescent="0.25">
      <c r="A94" t="s">
        <v>110</v>
      </c>
      <c r="B94">
        <v>20035300</v>
      </c>
      <c r="C94" t="s">
        <v>380</v>
      </c>
      <c r="D94" t="s">
        <v>14</v>
      </c>
      <c r="E94" t="str">
        <f>UPPER(Padron_Establecimiento[[#This Row],[Sector]])</f>
        <v>ESTATAL</v>
      </c>
      <c r="F94" t="s">
        <v>26</v>
      </c>
      <c r="G94" t="s">
        <v>381</v>
      </c>
      <c r="H94" t="s">
        <v>382</v>
      </c>
      <c r="I94">
        <v>11</v>
      </c>
      <c r="J94" t="s">
        <v>383</v>
      </c>
      <c r="K94" s="1">
        <v>29287</v>
      </c>
      <c r="L94">
        <v>4493</v>
      </c>
      <c r="M94">
        <f>IF(L94&lt;&gt;"", L94, "")</f>
        <v>4493</v>
      </c>
      <c r="N94" s="2">
        <v>89860</v>
      </c>
      <c r="O94" s="2">
        <v>89860</v>
      </c>
      <c r="P94" s="2">
        <f>IF(O94&lt;&gt;"", O94*20, "")</f>
        <v>1797200</v>
      </c>
      <c r="Q94" s="2">
        <f>IF(F94="Rural",P94*1.1,P94)</f>
        <v>1797200</v>
      </c>
      <c r="R94">
        <v>5</v>
      </c>
    </row>
    <row r="95" spans="1:18" x14ac:dyDescent="0.25">
      <c r="A95" t="s">
        <v>130</v>
      </c>
      <c r="B95">
        <v>540087700</v>
      </c>
      <c r="C95" t="s">
        <v>384</v>
      </c>
      <c r="D95" t="s">
        <v>14</v>
      </c>
      <c r="E95" t="str">
        <f>UPPER(Padron_Establecimiento[[#This Row],[Sector]])</f>
        <v>ESTATAL</v>
      </c>
      <c r="F95" t="s">
        <v>15</v>
      </c>
      <c r="G95" t="s">
        <v>385</v>
      </c>
      <c r="H95" t="s">
        <v>386</v>
      </c>
      <c r="I95">
        <v>3755</v>
      </c>
      <c r="J95" t="s">
        <v>387</v>
      </c>
      <c r="K95" s="1">
        <v>24961</v>
      </c>
      <c r="L95">
        <v>2095</v>
      </c>
      <c r="M95">
        <f>IF(L95&lt;&gt;"", L95, "")</f>
        <v>2095</v>
      </c>
      <c r="N95" s="2">
        <v>41900</v>
      </c>
      <c r="O95" s="2">
        <v>46090</v>
      </c>
      <c r="P95" s="2">
        <f>IF(O95&lt;&gt;"", O95*20, "")</f>
        <v>921800</v>
      </c>
      <c r="Q95" s="2">
        <f>IF(F95="Rural",P95*1.1,P95)</f>
        <v>1013980.0000000001</v>
      </c>
      <c r="R95">
        <v>5</v>
      </c>
    </row>
    <row r="96" spans="1:18" x14ac:dyDescent="0.25">
      <c r="A96" t="s">
        <v>19</v>
      </c>
      <c r="B96">
        <v>620047705</v>
      </c>
      <c r="C96" t="s">
        <v>388</v>
      </c>
      <c r="D96" t="s">
        <v>14</v>
      </c>
      <c r="E96" t="str">
        <f>UPPER(Padron_Establecimiento[[#This Row],[Sector]])</f>
        <v>ESTATAL</v>
      </c>
      <c r="F96" t="s">
        <v>26</v>
      </c>
      <c r="G96" t="s">
        <v>389</v>
      </c>
      <c r="H96" t="s">
        <v>390</v>
      </c>
      <c r="I96">
        <v>2920</v>
      </c>
      <c r="J96" t="s">
        <v>391</v>
      </c>
      <c r="K96" s="1">
        <v>33332</v>
      </c>
      <c r="L96">
        <v>3234</v>
      </c>
      <c r="M96">
        <f>IF(L96&lt;&gt;"", L96, "")</f>
        <v>3234</v>
      </c>
      <c r="N96" s="2">
        <v>64680</v>
      </c>
      <c r="O96" s="2">
        <v>64680</v>
      </c>
      <c r="P96" s="2">
        <f>IF(O96&lt;&gt;"", O96*20, "")</f>
        <v>1293600</v>
      </c>
      <c r="Q96" s="2">
        <f>IF(F96="Rural",P96*1.1,P96)</f>
        <v>1293600</v>
      </c>
      <c r="R96">
        <v>3</v>
      </c>
    </row>
    <row r="97" spans="1:18" x14ac:dyDescent="0.25">
      <c r="A97" t="s">
        <v>130</v>
      </c>
      <c r="B97">
        <v>540018700</v>
      </c>
      <c r="C97" t="s">
        <v>392</v>
      </c>
      <c r="D97" t="s">
        <v>14</v>
      </c>
      <c r="E97" t="str">
        <f>UPPER(Padron_Establecimiento[[#This Row],[Sector]])</f>
        <v>ESTATAL</v>
      </c>
      <c r="F97" t="s">
        <v>15</v>
      </c>
      <c r="G97" t="s">
        <v>393</v>
      </c>
      <c r="H97" t="s">
        <v>394</v>
      </c>
      <c r="I97">
        <v>3754</v>
      </c>
      <c r="J97" t="s">
        <v>395</v>
      </c>
      <c r="K97" s="1">
        <v>22009</v>
      </c>
      <c r="L97">
        <v>4693</v>
      </c>
      <c r="M97">
        <f>IF(L97&lt;&gt;"", L97, "")</f>
        <v>4693</v>
      </c>
      <c r="N97" s="2">
        <v>93860</v>
      </c>
      <c r="O97" s="2">
        <v>103246</v>
      </c>
      <c r="P97" s="2">
        <f>IF(O97&lt;&gt;"", O97*20, "")</f>
        <v>2064920</v>
      </c>
      <c r="Q97" s="2">
        <f>IF(F97="Rural",P97*1.1,P97)</f>
        <v>2271412</v>
      </c>
      <c r="R97">
        <v>6</v>
      </c>
    </row>
    <row r="98" spans="1:18" x14ac:dyDescent="0.25">
      <c r="A98" t="s">
        <v>211</v>
      </c>
      <c r="B98">
        <v>180091000</v>
      </c>
      <c r="C98" t="s">
        <v>396</v>
      </c>
      <c r="D98" t="s">
        <v>14</v>
      </c>
      <c r="E98" t="str">
        <f>UPPER(Padron_Establecimiento[[#This Row],[Sector]])</f>
        <v>ESTATAL</v>
      </c>
      <c r="F98" t="s">
        <v>15</v>
      </c>
      <c r="G98" t="s">
        <v>397</v>
      </c>
      <c r="H98" t="s">
        <v>398</v>
      </c>
      <c r="I98">
        <v>379</v>
      </c>
      <c r="J98" t="s">
        <v>399</v>
      </c>
      <c r="K98" s="1">
        <v>18917</v>
      </c>
      <c r="L98">
        <v>2460</v>
      </c>
      <c r="M98">
        <f>IF(L98&lt;&gt;"", L98, "")</f>
        <v>2460</v>
      </c>
      <c r="N98" s="2">
        <v>49200</v>
      </c>
      <c r="O98" s="2">
        <v>54120</v>
      </c>
      <c r="P98" s="2">
        <f>IF(O98&lt;&gt;"", O98*20, "")</f>
        <v>1082400</v>
      </c>
      <c r="Q98" s="2">
        <f>IF(F98="Rural",P98*1.1,P98)</f>
        <v>1190640</v>
      </c>
      <c r="R98">
        <v>10</v>
      </c>
    </row>
    <row r="99" spans="1:18" x14ac:dyDescent="0.25">
      <c r="A99" t="s">
        <v>24</v>
      </c>
      <c r="B99">
        <v>820190404</v>
      </c>
      <c r="C99" t="s">
        <v>400</v>
      </c>
      <c r="D99" t="s">
        <v>14</v>
      </c>
      <c r="E99" t="str">
        <f>UPPER(Padron_Establecimiento[[#This Row],[Sector]])</f>
        <v>ESTATAL</v>
      </c>
      <c r="F99" t="s">
        <v>26</v>
      </c>
      <c r="G99" t="s">
        <v>401</v>
      </c>
      <c r="H99" t="s">
        <v>402</v>
      </c>
      <c r="I99">
        <v>341</v>
      </c>
      <c r="J99" t="s">
        <v>403</v>
      </c>
      <c r="K99" s="1">
        <v>33646</v>
      </c>
      <c r="L99">
        <v>4802</v>
      </c>
      <c r="M99">
        <f>IF(L99&lt;&gt;"", L99, "")</f>
        <v>4802</v>
      </c>
      <c r="N99" s="2">
        <v>96040</v>
      </c>
      <c r="O99" s="2">
        <v>96040</v>
      </c>
      <c r="P99" s="2">
        <f>IF(O99&lt;&gt;"", O99*20, "")</f>
        <v>1920800</v>
      </c>
      <c r="Q99" s="2">
        <f>IF(F99="Rural",P99*1.1,P99)</f>
        <v>1920800</v>
      </c>
      <c r="R99">
        <v>7</v>
      </c>
    </row>
    <row r="100" spans="1:18" x14ac:dyDescent="0.25">
      <c r="A100" t="s">
        <v>35</v>
      </c>
      <c r="B100">
        <v>60353600</v>
      </c>
      <c r="C100" t="s">
        <v>404</v>
      </c>
      <c r="D100" t="s">
        <v>14</v>
      </c>
      <c r="E100" t="str">
        <f>UPPER(Padron_Establecimiento[[#This Row],[Sector]])</f>
        <v>ESTATAL</v>
      </c>
      <c r="F100" t="s">
        <v>15</v>
      </c>
      <c r="G100" t="s">
        <v>405</v>
      </c>
      <c r="H100" t="s">
        <v>406</v>
      </c>
      <c r="I100">
        <v>2284</v>
      </c>
      <c r="J100" t="s">
        <v>407</v>
      </c>
      <c r="K100" s="1">
        <v>27156</v>
      </c>
      <c r="L100">
        <v>2390</v>
      </c>
      <c r="M100">
        <f>IF(L100&lt;&gt;"", L100, "")</f>
        <v>2390</v>
      </c>
      <c r="N100" s="2">
        <v>47800</v>
      </c>
      <c r="O100" s="2">
        <v>52580</v>
      </c>
      <c r="P100" s="2">
        <f>IF(O100&lt;&gt;"", O100*20, "")</f>
        <v>1051600</v>
      </c>
      <c r="Q100" s="2">
        <f>IF(F100="Rural",P100*1.1,P100)</f>
        <v>1156760</v>
      </c>
      <c r="R100">
        <v>8</v>
      </c>
    </row>
    <row r="101" spans="1:18" x14ac:dyDescent="0.25">
      <c r="A101" t="s">
        <v>35</v>
      </c>
      <c r="B101">
        <v>60565200</v>
      </c>
      <c r="C101" t="s">
        <v>408</v>
      </c>
      <c r="D101" t="s">
        <v>37</v>
      </c>
      <c r="E101" t="str">
        <f>UPPER(Padron_Establecimiento[[#This Row],[Sector]])</f>
        <v>PRIVADO</v>
      </c>
      <c r="F101" t="s">
        <v>26</v>
      </c>
      <c r="G101" t="s">
        <v>409</v>
      </c>
      <c r="H101" t="s">
        <v>410</v>
      </c>
      <c r="I101">
        <v>11</v>
      </c>
      <c r="J101" t="s">
        <v>411</v>
      </c>
      <c r="K101" s="1">
        <v>19997</v>
      </c>
      <c r="L101">
        <v>3804</v>
      </c>
      <c r="M101">
        <f>IF(L101&lt;&gt;"", L101, "")</f>
        <v>3804</v>
      </c>
      <c r="N101" s="2">
        <v>76080</v>
      </c>
      <c r="O101" s="2">
        <v>76080</v>
      </c>
      <c r="P101" s="2">
        <f>IF(O101&lt;&gt;"", O101*20, "")</f>
        <v>1521600</v>
      </c>
      <c r="Q101" s="2">
        <f>IF(F101="Rural",P101*1.1,P101)</f>
        <v>1521600</v>
      </c>
      <c r="R101">
        <v>9</v>
      </c>
    </row>
    <row r="102" spans="1:18" x14ac:dyDescent="0.25">
      <c r="A102" t="s">
        <v>328</v>
      </c>
      <c r="B102">
        <v>260020500</v>
      </c>
      <c r="C102" t="s">
        <v>412</v>
      </c>
      <c r="D102" t="s">
        <v>14</v>
      </c>
      <c r="E102" t="str">
        <f>UPPER(Padron_Establecimiento[[#This Row],[Sector]])</f>
        <v>ESTATAL</v>
      </c>
      <c r="F102" t="s">
        <v>26</v>
      </c>
      <c r="G102" t="s">
        <v>413</v>
      </c>
      <c r="H102" t="s">
        <v>414</v>
      </c>
      <c r="I102">
        <v>280</v>
      </c>
      <c r="J102" t="s">
        <v>415</v>
      </c>
      <c r="K102" s="1">
        <v>30317</v>
      </c>
      <c r="L102">
        <v>3769</v>
      </c>
      <c r="M102">
        <f>IF(L102&lt;&gt;"", L102, "")</f>
        <v>3769</v>
      </c>
      <c r="N102" s="2">
        <v>75380</v>
      </c>
      <c r="O102" s="2">
        <v>75380</v>
      </c>
      <c r="P102" s="2">
        <f>IF(O102&lt;&gt;"", O102*20, "")</f>
        <v>1507600</v>
      </c>
      <c r="Q102" s="2">
        <f>IF(F102="Rural",P102*1.1,P102)</f>
        <v>1507600</v>
      </c>
      <c r="R102">
        <v>9</v>
      </c>
    </row>
    <row r="103" spans="1:18" x14ac:dyDescent="0.25">
      <c r="A103" t="s">
        <v>12</v>
      </c>
      <c r="B103">
        <v>860214700</v>
      </c>
      <c r="C103" t="s">
        <v>416</v>
      </c>
      <c r="D103" t="s">
        <v>14</v>
      </c>
      <c r="E103" t="str">
        <f>UPPER(Padron_Establecimiento[[#This Row],[Sector]])</f>
        <v>ESTATAL</v>
      </c>
      <c r="F103" t="s">
        <v>15</v>
      </c>
      <c r="G103" t="s">
        <v>417</v>
      </c>
      <c r="H103" t="s">
        <v>418</v>
      </c>
      <c r="J103" t="s">
        <v>18</v>
      </c>
      <c r="K103" s="1">
        <v>23525</v>
      </c>
      <c r="L103">
        <v>1829</v>
      </c>
      <c r="M103">
        <f>IF(L103&lt;&gt;"", L103, "")</f>
        <v>1829</v>
      </c>
      <c r="N103" s="2">
        <v>36580</v>
      </c>
      <c r="O103" s="2">
        <v>40238</v>
      </c>
      <c r="P103" s="2">
        <f>IF(O103&lt;&gt;"", O103*20, "")</f>
        <v>804760</v>
      </c>
      <c r="Q103" s="2">
        <f>IF(F103="Rural",P103*1.1,P103)</f>
        <v>885236.00000000012</v>
      </c>
      <c r="R103">
        <v>4</v>
      </c>
    </row>
    <row r="104" spans="1:18" x14ac:dyDescent="0.25">
      <c r="A104" t="s">
        <v>135</v>
      </c>
      <c r="B104">
        <v>100007300</v>
      </c>
      <c r="C104" t="s">
        <v>419</v>
      </c>
      <c r="D104" t="s">
        <v>14</v>
      </c>
      <c r="E104" t="str">
        <f>UPPER(Padron_Establecimiento[[#This Row],[Sector]])</f>
        <v>ESTATAL</v>
      </c>
      <c r="F104" t="s">
        <v>26</v>
      </c>
      <c r="G104" t="s">
        <v>420</v>
      </c>
      <c r="H104" t="s">
        <v>421</v>
      </c>
      <c r="J104" t="s">
        <v>18</v>
      </c>
      <c r="K104" s="1">
        <v>33788</v>
      </c>
      <c r="L104">
        <v>3434</v>
      </c>
      <c r="M104">
        <f>IF(L104&lt;&gt;"", L104, "")</f>
        <v>3434</v>
      </c>
      <c r="N104" s="2">
        <v>68680</v>
      </c>
      <c r="O104" s="2">
        <v>68680</v>
      </c>
      <c r="P104" s="2">
        <f>IF(O104&lt;&gt;"", O104*20, "")</f>
        <v>1373600</v>
      </c>
      <c r="Q104" s="2">
        <f>IF(F104="Rural",P104*1.1,P104)</f>
        <v>1373600</v>
      </c>
      <c r="R104">
        <v>3</v>
      </c>
    </row>
    <row r="105" spans="1:18" x14ac:dyDescent="0.25">
      <c r="A105" t="s">
        <v>73</v>
      </c>
      <c r="B105">
        <v>340069505</v>
      </c>
      <c r="C105" t="s">
        <v>422</v>
      </c>
      <c r="D105" t="s">
        <v>14</v>
      </c>
      <c r="E105" t="str">
        <f>UPPER(Padron_Establecimiento[[#This Row],[Sector]])</f>
        <v>ESTATAL</v>
      </c>
      <c r="F105" t="s">
        <v>15</v>
      </c>
      <c r="G105" t="s">
        <v>423</v>
      </c>
      <c r="H105" t="s">
        <v>424</v>
      </c>
      <c r="I105">
        <v>3718</v>
      </c>
      <c r="J105" t="s">
        <v>425</v>
      </c>
      <c r="K105" s="1">
        <v>20687</v>
      </c>
      <c r="L105">
        <v>3154</v>
      </c>
      <c r="M105">
        <f>IF(L105&lt;&gt;"", L105, "")</f>
        <v>3154</v>
      </c>
      <c r="N105" s="2">
        <v>63080</v>
      </c>
      <c r="O105" s="2">
        <v>69388</v>
      </c>
      <c r="P105" s="2">
        <f>IF(O105&lt;&gt;"", O105*20, "")</f>
        <v>1387760</v>
      </c>
      <c r="Q105" s="2">
        <f>IF(F105="Rural",P105*1.1,P105)</f>
        <v>1526536.0000000002</v>
      </c>
      <c r="R105">
        <v>3</v>
      </c>
    </row>
    <row r="106" spans="1:18" x14ac:dyDescent="0.25">
      <c r="A106" t="s">
        <v>68</v>
      </c>
      <c r="B106">
        <v>740009300</v>
      </c>
      <c r="C106" t="s">
        <v>426</v>
      </c>
      <c r="D106" t="s">
        <v>14</v>
      </c>
      <c r="E106" t="str">
        <f>UPPER(Padron_Establecimiento[[#This Row],[Sector]])</f>
        <v>ESTATAL</v>
      </c>
      <c r="F106" t="s">
        <v>26</v>
      </c>
      <c r="G106" t="s">
        <v>427</v>
      </c>
      <c r="H106" t="s">
        <v>71</v>
      </c>
      <c r="I106">
        <v>266</v>
      </c>
      <c r="J106" t="s">
        <v>428</v>
      </c>
      <c r="K106" s="1">
        <v>33831</v>
      </c>
      <c r="L106">
        <v>2468</v>
      </c>
      <c r="M106">
        <f>IF(L106&lt;&gt;"", L106, "")</f>
        <v>2468</v>
      </c>
      <c r="N106" s="2">
        <v>49360</v>
      </c>
      <c r="O106" s="2">
        <v>49360</v>
      </c>
      <c r="P106" s="2">
        <f>IF(O106&lt;&gt;"", O106*20, "")</f>
        <v>987200</v>
      </c>
      <c r="Q106" s="2">
        <f>IF(F106="Rural",P106*1.1,P106)</f>
        <v>987200</v>
      </c>
      <c r="R106">
        <v>3</v>
      </c>
    </row>
    <row r="107" spans="1:18" x14ac:dyDescent="0.25">
      <c r="A107" t="s">
        <v>73</v>
      </c>
      <c r="B107">
        <v>340002500</v>
      </c>
      <c r="C107" t="s">
        <v>429</v>
      </c>
      <c r="D107" t="s">
        <v>14</v>
      </c>
      <c r="E107" t="str">
        <f>UPPER(Padron_Establecimiento[[#This Row],[Sector]])</f>
        <v>ESTATAL</v>
      </c>
      <c r="F107" t="s">
        <v>26</v>
      </c>
      <c r="G107" t="s">
        <v>430</v>
      </c>
      <c r="H107" t="s">
        <v>431</v>
      </c>
      <c r="J107" t="s">
        <v>18</v>
      </c>
      <c r="K107" s="1">
        <v>31118</v>
      </c>
      <c r="L107">
        <v>1867</v>
      </c>
      <c r="M107">
        <f>IF(L107&lt;&gt;"", L107, "")</f>
        <v>1867</v>
      </c>
      <c r="N107" s="2">
        <v>37340</v>
      </c>
      <c r="O107" s="2">
        <v>37340</v>
      </c>
      <c r="P107" s="2">
        <f>IF(O107&lt;&gt;"", O107*20, "")</f>
        <v>746800</v>
      </c>
      <c r="Q107" s="2">
        <f>IF(F107="Rural",P107*1.1,P107)</f>
        <v>746800</v>
      </c>
      <c r="R107">
        <v>7</v>
      </c>
    </row>
    <row r="108" spans="1:18" x14ac:dyDescent="0.25">
      <c r="A108" t="s">
        <v>41</v>
      </c>
      <c r="B108">
        <v>300100300</v>
      </c>
      <c r="C108" t="s">
        <v>432</v>
      </c>
      <c r="D108" t="s">
        <v>37</v>
      </c>
      <c r="E108" t="str">
        <f>UPPER(Padron_Establecimiento[[#This Row],[Sector]])</f>
        <v>PRIVADO</v>
      </c>
      <c r="F108" t="s">
        <v>26</v>
      </c>
      <c r="G108" t="s">
        <v>433</v>
      </c>
      <c r="H108" t="s">
        <v>434</v>
      </c>
      <c r="J108" t="s">
        <v>435</v>
      </c>
      <c r="K108" s="1">
        <v>20054</v>
      </c>
      <c r="L108">
        <v>4676</v>
      </c>
      <c r="M108">
        <f>IF(L108&lt;&gt;"", L108, "")</f>
        <v>4676</v>
      </c>
      <c r="N108" s="2">
        <v>93520</v>
      </c>
      <c r="O108" s="2">
        <v>93520</v>
      </c>
      <c r="P108" s="2">
        <f>IF(O108&lt;&gt;"", O108*20, "")</f>
        <v>1870400</v>
      </c>
      <c r="Q108" s="2">
        <f>IF(F108="Rural",P108*1.1,P108)</f>
        <v>1870400</v>
      </c>
      <c r="R108">
        <v>5</v>
      </c>
    </row>
    <row r="109" spans="1:18" x14ac:dyDescent="0.25">
      <c r="A109" t="s">
        <v>436</v>
      </c>
      <c r="B109">
        <v>780019300</v>
      </c>
      <c r="C109" t="s">
        <v>437</v>
      </c>
      <c r="D109" t="s">
        <v>14</v>
      </c>
      <c r="E109" t="str">
        <f>UPPER(Padron_Establecimiento[[#This Row],[Sector]])</f>
        <v>ESTATAL</v>
      </c>
      <c r="F109" t="s">
        <v>26</v>
      </c>
      <c r="G109" t="s">
        <v>438</v>
      </c>
      <c r="H109" t="s">
        <v>439</v>
      </c>
      <c r="I109">
        <v>297</v>
      </c>
      <c r="J109" t="s">
        <v>440</v>
      </c>
      <c r="K109" s="1">
        <v>30857</v>
      </c>
      <c r="L109">
        <v>3950</v>
      </c>
      <c r="M109">
        <f>IF(L109&lt;&gt;"", L109, "")</f>
        <v>3950</v>
      </c>
      <c r="N109" s="2">
        <v>79000</v>
      </c>
      <c r="O109" s="2">
        <v>79000</v>
      </c>
      <c r="P109" s="2">
        <f>IF(O109&lt;&gt;"", O109*20, "")</f>
        <v>1580000</v>
      </c>
      <c r="Q109" s="2">
        <f>IF(F109="Rural",P109*1.1,P109)</f>
        <v>1580000</v>
      </c>
      <c r="R109">
        <v>6</v>
      </c>
    </row>
    <row r="110" spans="1:18" x14ac:dyDescent="0.25">
      <c r="A110" t="s">
        <v>63</v>
      </c>
      <c r="B110">
        <v>580112400</v>
      </c>
      <c r="C110" t="s">
        <v>441</v>
      </c>
      <c r="D110" t="s">
        <v>14</v>
      </c>
      <c r="E110" t="str">
        <f>UPPER(Padron_Establecimiento[[#This Row],[Sector]])</f>
        <v>ESTATAL</v>
      </c>
      <c r="F110" t="s">
        <v>26</v>
      </c>
      <c r="G110" t="s">
        <v>442</v>
      </c>
      <c r="H110" t="s">
        <v>443</v>
      </c>
      <c r="I110">
        <v>299</v>
      </c>
      <c r="J110" t="s">
        <v>444</v>
      </c>
      <c r="K110" s="1">
        <v>24353</v>
      </c>
      <c r="L110">
        <v>4556</v>
      </c>
      <c r="M110">
        <f>IF(L110&lt;&gt;"", L110, "")</f>
        <v>4556</v>
      </c>
      <c r="N110" s="2">
        <v>91120</v>
      </c>
      <c r="O110" s="2">
        <v>91120</v>
      </c>
      <c r="P110" s="2">
        <f>IF(O110&lt;&gt;"", O110*20, "")</f>
        <v>1822400</v>
      </c>
      <c r="Q110" s="2">
        <f>IF(F110="Rural",P110*1.1,P110)</f>
        <v>1822400</v>
      </c>
      <c r="R110">
        <v>4</v>
      </c>
    </row>
    <row r="111" spans="1:18" x14ac:dyDescent="0.25">
      <c r="A111" t="s">
        <v>35</v>
      </c>
      <c r="B111">
        <v>60287400</v>
      </c>
      <c r="C111" t="s">
        <v>445</v>
      </c>
      <c r="D111" t="s">
        <v>14</v>
      </c>
      <c r="E111" t="str">
        <f>UPPER(Padron_Establecimiento[[#This Row],[Sector]])</f>
        <v>ESTATAL</v>
      </c>
      <c r="F111" t="s">
        <v>26</v>
      </c>
      <c r="G111" t="s">
        <v>446</v>
      </c>
      <c r="H111" t="s">
        <v>447</v>
      </c>
      <c r="I111">
        <v>221</v>
      </c>
      <c r="J111" t="s">
        <v>448</v>
      </c>
      <c r="K111" s="1">
        <v>26529</v>
      </c>
      <c r="L111">
        <v>2051</v>
      </c>
      <c r="M111">
        <f>IF(L111&lt;&gt;"", L111, "")</f>
        <v>2051</v>
      </c>
      <c r="N111" s="2">
        <v>41020</v>
      </c>
      <c r="O111" s="2">
        <v>41020</v>
      </c>
      <c r="P111" s="2">
        <f>IF(O111&lt;&gt;"", O111*20, "")</f>
        <v>820400</v>
      </c>
      <c r="Q111" s="2">
        <f>IF(F111="Rural",P111*1.1,P111)</f>
        <v>820400</v>
      </c>
      <c r="R111">
        <v>6</v>
      </c>
    </row>
    <row r="112" spans="1:18" x14ac:dyDescent="0.25">
      <c r="A112" t="s">
        <v>35</v>
      </c>
      <c r="B112">
        <v>60484100</v>
      </c>
      <c r="C112" t="s">
        <v>449</v>
      </c>
      <c r="D112" t="s">
        <v>14</v>
      </c>
      <c r="E112" t="str">
        <f>UPPER(Padron_Establecimiento[[#This Row],[Sector]])</f>
        <v>ESTATAL</v>
      </c>
      <c r="F112" t="s">
        <v>26</v>
      </c>
      <c r="G112" t="s">
        <v>450</v>
      </c>
      <c r="H112" t="s">
        <v>451</v>
      </c>
      <c r="I112">
        <v>291</v>
      </c>
      <c r="J112" t="s">
        <v>452</v>
      </c>
      <c r="K112" s="1">
        <v>30893</v>
      </c>
      <c r="L112">
        <v>3577</v>
      </c>
      <c r="M112">
        <f>IF(L112&lt;&gt;"", L112, "")</f>
        <v>3577</v>
      </c>
      <c r="N112" s="2">
        <v>71540</v>
      </c>
      <c r="O112" s="2">
        <v>71540</v>
      </c>
      <c r="P112" s="2">
        <f>IF(O112&lt;&gt;"", O112*20, "")</f>
        <v>1430800</v>
      </c>
      <c r="Q112" s="2">
        <f>IF(F112="Rural",P112*1.1,P112)</f>
        <v>1430800</v>
      </c>
      <c r="R112">
        <v>6</v>
      </c>
    </row>
    <row r="113" spans="1:18" x14ac:dyDescent="0.25">
      <c r="A113" t="s">
        <v>12</v>
      </c>
      <c r="B113">
        <v>860033000</v>
      </c>
      <c r="C113" t="s">
        <v>453</v>
      </c>
      <c r="D113" t="s">
        <v>14</v>
      </c>
      <c r="E113" t="str">
        <f>UPPER(Padron_Establecimiento[[#This Row],[Sector]])</f>
        <v>ESTATAL</v>
      </c>
      <c r="F113" t="s">
        <v>15</v>
      </c>
      <c r="G113" t="s">
        <v>454</v>
      </c>
      <c r="H113" t="s">
        <v>455</v>
      </c>
      <c r="J113" t="s">
        <v>18</v>
      </c>
      <c r="K113" s="1">
        <v>22138</v>
      </c>
      <c r="L113">
        <v>2670</v>
      </c>
      <c r="M113">
        <f>IF(L113&lt;&gt;"", L113, "")</f>
        <v>2670</v>
      </c>
      <c r="N113" s="2">
        <v>53400</v>
      </c>
      <c r="O113" s="2">
        <v>58740</v>
      </c>
      <c r="P113" s="2">
        <f>IF(O113&lt;&gt;"", O113*20, "")</f>
        <v>1174800</v>
      </c>
      <c r="Q113" s="2">
        <f>IF(F113="Rural",P113*1.1,P113)</f>
        <v>1292280</v>
      </c>
      <c r="R113">
        <v>6</v>
      </c>
    </row>
    <row r="114" spans="1:18" x14ac:dyDescent="0.25">
      <c r="A114" t="s">
        <v>30</v>
      </c>
      <c r="B114">
        <v>900178400</v>
      </c>
      <c r="C114" t="s">
        <v>456</v>
      </c>
      <c r="D114" t="s">
        <v>37</v>
      </c>
      <c r="E114" t="str">
        <f>UPPER(Padron_Establecimiento[[#This Row],[Sector]])</f>
        <v>PRIVADO</v>
      </c>
      <c r="F114" t="s">
        <v>26</v>
      </c>
      <c r="G114" t="s">
        <v>457</v>
      </c>
      <c r="H114" t="s">
        <v>228</v>
      </c>
      <c r="I114">
        <v>381</v>
      </c>
      <c r="J114" t="s">
        <v>458</v>
      </c>
      <c r="K114" s="1">
        <v>28865</v>
      </c>
      <c r="L114">
        <v>4266</v>
      </c>
      <c r="M114">
        <f>IF(L114&lt;&gt;"", L114, "")</f>
        <v>4266</v>
      </c>
      <c r="N114" s="2">
        <v>85320</v>
      </c>
      <c r="O114" s="2">
        <v>85320</v>
      </c>
      <c r="P114" s="2">
        <f>IF(O114&lt;&gt;"", O114*20, "")</f>
        <v>1706400</v>
      </c>
      <c r="Q114" s="2">
        <f>IF(F114="Rural",P114*1.1,P114)</f>
        <v>1706400</v>
      </c>
      <c r="R114">
        <v>9</v>
      </c>
    </row>
    <row r="115" spans="1:18" x14ac:dyDescent="0.25">
      <c r="A115" t="s">
        <v>35</v>
      </c>
      <c r="B115">
        <v>60016401</v>
      </c>
      <c r="C115" t="s">
        <v>459</v>
      </c>
      <c r="D115" t="s">
        <v>14</v>
      </c>
      <c r="E115" t="str">
        <f>UPPER(Padron_Establecimiento[[#This Row],[Sector]])</f>
        <v>ESTATAL</v>
      </c>
      <c r="F115" t="s">
        <v>26</v>
      </c>
      <c r="G115" t="s">
        <v>460</v>
      </c>
      <c r="H115" t="s">
        <v>461</v>
      </c>
      <c r="J115" t="s">
        <v>18</v>
      </c>
      <c r="K115" s="1">
        <v>32778</v>
      </c>
      <c r="L115">
        <v>2360</v>
      </c>
      <c r="M115">
        <f>IF(L115&lt;&gt;"", L115, "")</f>
        <v>2360</v>
      </c>
      <c r="N115" s="2">
        <v>47200</v>
      </c>
      <c r="O115" s="2">
        <v>47200</v>
      </c>
      <c r="P115" s="2">
        <f>IF(O115&lt;&gt;"", O115*20, "")</f>
        <v>944000</v>
      </c>
      <c r="Q115" s="2">
        <f>IF(F115="Rural",P115*1.1,P115)</f>
        <v>944000</v>
      </c>
      <c r="R115">
        <v>8</v>
      </c>
    </row>
    <row r="116" spans="1:18" x14ac:dyDescent="0.25">
      <c r="A116" t="s">
        <v>30</v>
      </c>
      <c r="B116">
        <v>900063800</v>
      </c>
      <c r="C116" t="s">
        <v>462</v>
      </c>
      <c r="D116" t="s">
        <v>14</v>
      </c>
      <c r="E116" t="str">
        <f>UPPER(Padron_Establecimiento[[#This Row],[Sector]])</f>
        <v>ESTATAL</v>
      </c>
      <c r="F116" t="s">
        <v>15</v>
      </c>
      <c r="G116" t="s">
        <v>463</v>
      </c>
      <c r="H116" t="s">
        <v>464</v>
      </c>
      <c r="I116">
        <v>0</v>
      </c>
      <c r="J116" t="s">
        <v>215</v>
      </c>
      <c r="K116" s="1">
        <v>21386</v>
      </c>
      <c r="L116">
        <v>2232</v>
      </c>
      <c r="M116">
        <f>IF(L116&lt;&gt;"", L116, "")</f>
        <v>2232</v>
      </c>
      <c r="N116" s="2">
        <v>44640</v>
      </c>
      <c r="O116" s="2">
        <v>49104</v>
      </c>
      <c r="P116" s="2">
        <f>IF(O116&lt;&gt;"", O116*20, "")</f>
        <v>982080</v>
      </c>
      <c r="Q116" s="2">
        <f>IF(F116="Rural",P116*1.1,P116)</f>
        <v>1080288</v>
      </c>
      <c r="R116">
        <v>7</v>
      </c>
    </row>
    <row r="117" spans="1:18" x14ac:dyDescent="0.25">
      <c r="A117" t="s">
        <v>110</v>
      </c>
      <c r="B117">
        <v>20094700</v>
      </c>
      <c r="C117" t="s">
        <v>465</v>
      </c>
      <c r="D117" t="s">
        <v>14</v>
      </c>
      <c r="E117" t="str">
        <f>UPPER(Padron_Establecimiento[[#This Row],[Sector]])</f>
        <v>ESTATAL</v>
      </c>
      <c r="F117" t="s">
        <v>26</v>
      </c>
      <c r="G117" t="s">
        <v>466</v>
      </c>
      <c r="H117" t="s">
        <v>467</v>
      </c>
      <c r="I117">
        <v>11</v>
      </c>
      <c r="J117" t="s">
        <v>468</v>
      </c>
      <c r="K117" s="1">
        <v>25687</v>
      </c>
      <c r="L117">
        <v>1778</v>
      </c>
      <c r="M117">
        <f>IF(L117&lt;&gt;"", L117, "")</f>
        <v>1778</v>
      </c>
      <c r="N117" s="2">
        <v>35560</v>
      </c>
      <c r="O117" s="2">
        <v>35560</v>
      </c>
      <c r="P117" s="2">
        <f>IF(O117&lt;&gt;"", O117*20, "")</f>
        <v>711200</v>
      </c>
      <c r="Q117" s="2">
        <f>IF(F117="Rural",P117*1.1,P117)</f>
        <v>711200</v>
      </c>
      <c r="R117">
        <v>8</v>
      </c>
    </row>
    <row r="118" spans="1:18" x14ac:dyDescent="0.25">
      <c r="A118" t="s">
        <v>24</v>
      </c>
      <c r="B118">
        <v>820261200</v>
      </c>
      <c r="C118" t="s">
        <v>469</v>
      </c>
      <c r="D118" t="s">
        <v>14</v>
      </c>
      <c r="E118" t="str">
        <f>UPPER(Padron_Establecimiento[[#This Row],[Sector]])</f>
        <v>ESTATAL</v>
      </c>
      <c r="F118" t="s">
        <v>15</v>
      </c>
      <c r="G118" t="s">
        <v>470</v>
      </c>
      <c r="H118" t="s">
        <v>471</v>
      </c>
      <c r="I118">
        <v>3491</v>
      </c>
      <c r="J118" t="s">
        <v>472</v>
      </c>
      <c r="K118" s="1">
        <v>27814</v>
      </c>
      <c r="L118">
        <v>1588</v>
      </c>
      <c r="M118">
        <f>IF(L118&lt;&gt;"", L118, "")</f>
        <v>1588</v>
      </c>
      <c r="N118" s="2">
        <v>31760</v>
      </c>
      <c r="O118" s="2">
        <v>34936</v>
      </c>
      <c r="P118" s="2">
        <f>IF(O118&lt;&gt;"", O118*20, "")</f>
        <v>698720</v>
      </c>
      <c r="Q118" s="2">
        <f>IF(F118="Rural",P118*1.1,P118)</f>
        <v>768592.00000000012</v>
      </c>
      <c r="R118">
        <v>5</v>
      </c>
    </row>
    <row r="119" spans="1:18" x14ac:dyDescent="0.25">
      <c r="A119" t="s">
        <v>41</v>
      </c>
      <c r="B119">
        <v>300072000</v>
      </c>
      <c r="C119" t="s">
        <v>473</v>
      </c>
      <c r="D119" t="s">
        <v>14</v>
      </c>
      <c r="E119" t="str">
        <f>UPPER(Padron_Establecimiento[[#This Row],[Sector]])</f>
        <v>ESTATAL</v>
      </c>
      <c r="F119" t="s">
        <v>15</v>
      </c>
      <c r="G119" t="s">
        <v>474</v>
      </c>
      <c r="H119" t="s">
        <v>475</v>
      </c>
      <c r="J119" t="s">
        <v>18</v>
      </c>
      <c r="K119" s="1">
        <v>28612</v>
      </c>
      <c r="L119">
        <v>2477</v>
      </c>
      <c r="M119">
        <f>IF(L119&lt;&gt;"", L119, "")</f>
        <v>2477</v>
      </c>
      <c r="N119" s="2">
        <v>49540</v>
      </c>
      <c r="O119" s="2">
        <v>54494</v>
      </c>
      <c r="P119" s="2">
        <f>IF(O119&lt;&gt;"", O119*20, "")</f>
        <v>1089880</v>
      </c>
      <c r="Q119" s="2">
        <f>IF(F119="Rural",P119*1.1,P119)</f>
        <v>1198868</v>
      </c>
      <c r="R119">
        <v>5</v>
      </c>
    </row>
    <row r="120" spans="1:18" x14ac:dyDescent="0.25">
      <c r="A120" t="s">
        <v>328</v>
      </c>
      <c r="B120">
        <v>260081900</v>
      </c>
      <c r="C120" t="s">
        <v>476</v>
      </c>
      <c r="D120" t="s">
        <v>14</v>
      </c>
      <c r="E120" t="str">
        <f>UPPER(Padron_Establecimiento[[#This Row],[Sector]])</f>
        <v>ESTATAL</v>
      </c>
      <c r="F120" t="s">
        <v>26</v>
      </c>
      <c r="G120" t="s">
        <v>477</v>
      </c>
      <c r="H120" t="s">
        <v>478</v>
      </c>
      <c r="I120">
        <v>2945</v>
      </c>
      <c r="J120" t="s">
        <v>479</v>
      </c>
      <c r="K120" s="1">
        <v>34223</v>
      </c>
      <c r="L120">
        <v>2557</v>
      </c>
      <c r="M120">
        <f>IF(L120&lt;&gt;"", L120, "")</f>
        <v>2557</v>
      </c>
      <c r="N120" s="2">
        <v>51140</v>
      </c>
      <c r="O120" s="2">
        <v>51140</v>
      </c>
      <c r="P120" s="2">
        <f>IF(O120&lt;&gt;"", O120*20, "")</f>
        <v>1022800</v>
      </c>
      <c r="Q120" s="2">
        <f>IF(F120="Rural",P120*1.1,P120)</f>
        <v>1022800</v>
      </c>
      <c r="R120">
        <v>9</v>
      </c>
    </row>
    <row r="121" spans="1:18" x14ac:dyDescent="0.25">
      <c r="A121" t="s">
        <v>82</v>
      </c>
      <c r="B121">
        <v>700018600</v>
      </c>
      <c r="C121" t="s">
        <v>480</v>
      </c>
      <c r="D121" t="s">
        <v>14</v>
      </c>
      <c r="E121" t="str">
        <f>UPPER(Padron_Establecimiento[[#This Row],[Sector]])</f>
        <v>ESTATAL</v>
      </c>
      <c r="F121" t="s">
        <v>15</v>
      </c>
      <c r="G121" t="s">
        <v>481</v>
      </c>
      <c r="H121" t="s">
        <v>482</v>
      </c>
      <c r="I121">
        <v>264</v>
      </c>
      <c r="J121" t="s">
        <v>483</v>
      </c>
      <c r="K121" s="1">
        <v>25207</v>
      </c>
      <c r="L121">
        <v>4541</v>
      </c>
      <c r="M121">
        <f>IF(L121&lt;&gt;"", L121, "")</f>
        <v>4541</v>
      </c>
      <c r="N121" s="2">
        <v>90820</v>
      </c>
      <c r="O121" s="2">
        <v>99902</v>
      </c>
      <c r="P121" s="2">
        <f>IF(O121&lt;&gt;"", O121*20, "")</f>
        <v>1998040</v>
      </c>
      <c r="Q121" s="2">
        <f>IF(F121="Rural",P121*1.1,P121)</f>
        <v>2197844</v>
      </c>
      <c r="R121">
        <v>9</v>
      </c>
    </row>
    <row r="122" spans="1:18" x14ac:dyDescent="0.25">
      <c r="A122" t="s">
        <v>35</v>
      </c>
      <c r="B122">
        <v>60113900</v>
      </c>
      <c r="C122" t="s">
        <v>484</v>
      </c>
      <c r="D122" t="s">
        <v>14</v>
      </c>
      <c r="E122" t="str">
        <f>UPPER(Padron_Establecimiento[[#This Row],[Sector]])</f>
        <v>ESTATAL</v>
      </c>
      <c r="F122" t="s">
        <v>15</v>
      </c>
      <c r="G122" t="s">
        <v>485</v>
      </c>
      <c r="H122" t="s">
        <v>486</v>
      </c>
      <c r="I122">
        <v>2273</v>
      </c>
      <c r="J122" t="s">
        <v>487</v>
      </c>
      <c r="K122" s="1">
        <v>19605</v>
      </c>
      <c r="L122">
        <v>4103</v>
      </c>
      <c r="M122">
        <f>IF(L122&lt;&gt;"", L122, "")</f>
        <v>4103</v>
      </c>
      <c r="N122" s="2">
        <v>82060</v>
      </c>
      <c r="O122" s="2">
        <v>90266</v>
      </c>
      <c r="P122" s="2">
        <f>IF(O122&lt;&gt;"", O122*20, "")</f>
        <v>1805320</v>
      </c>
      <c r="Q122" s="2">
        <f>IF(F122="Rural",P122*1.1,P122)</f>
        <v>1985852.0000000002</v>
      </c>
      <c r="R122">
        <v>9</v>
      </c>
    </row>
    <row r="123" spans="1:18" x14ac:dyDescent="0.25">
      <c r="A123" t="s">
        <v>130</v>
      </c>
      <c r="B123">
        <v>540140800</v>
      </c>
      <c r="C123" t="s">
        <v>488</v>
      </c>
      <c r="D123" t="s">
        <v>14</v>
      </c>
      <c r="E123" t="str">
        <f>UPPER(Padron_Establecimiento[[#This Row],[Sector]])</f>
        <v>ESTATAL</v>
      </c>
      <c r="F123" t="s">
        <v>26</v>
      </c>
      <c r="G123" t="s">
        <v>489</v>
      </c>
      <c r="H123" t="s">
        <v>490</v>
      </c>
      <c r="I123">
        <v>3755</v>
      </c>
      <c r="J123" t="s">
        <v>491</v>
      </c>
      <c r="K123" s="1">
        <v>23012</v>
      </c>
      <c r="L123">
        <v>3681</v>
      </c>
      <c r="M123">
        <f>IF(L123&lt;&gt;"", L123, "")</f>
        <v>3681</v>
      </c>
      <c r="N123" s="2">
        <v>73620</v>
      </c>
      <c r="O123" s="2">
        <v>73620</v>
      </c>
      <c r="P123" s="2">
        <f>IF(O123&lt;&gt;"", O123*20, "")</f>
        <v>1472400</v>
      </c>
      <c r="Q123" s="2">
        <f>IF(F123="Rural",P123*1.1,P123)</f>
        <v>1472400</v>
      </c>
      <c r="R123">
        <v>8</v>
      </c>
    </row>
    <row r="124" spans="1:18" x14ac:dyDescent="0.25">
      <c r="A124" t="s">
        <v>130</v>
      </c>
      <c r="B124">
        <v>540120201</v>
      </c>
      <c r="C124" t="s">
        <v>492</v>
      </c>
      <c r="D124" t="s">
        <v>14</v>
      </c>
      <c r="E124" t="str">
        <f>UPPER(Padron_Establecimiento[[#This Row],[Sector]])</f>
        <v>ESTATAL</v>
      </c>
      <c r="F124" t="s">
        <v>26</v>
      </c>
      <c r="G124" t="s">
        <v>493</v>
      </c>
      <c r="H124" t="s">
        <v>494</v>
      </c>
      <c r="I124">
        <v>376</v>
      </c>
      <c r="J124" t="s">
        <v>495</v>
      </c>
      <c r="K124" s="1">
        <v>21994</v>
      </c>
      <c r="L124">
        <v>4576</v>
      </c>
      <c r="M124">
        <f>IF(L124&lt;&gt;"", L124, "")</f>
        <v>4576</v>
      </c>
      <c r="N124" s="2">
        <v>91520</v>
      </c>
      <c r="O124" s="2">
        <v>91520</v>
      </c>
      <c r="P124" s="2">
        <f>IF(O124&lt;&gt;"", O124*20, "")</f>
        <v>1830400</v>
      </c>
      <c r="Q124" s="2">
        <f>IF(F124="Rural",P124*1.1,P124)</f>
        <v>1830400</v>
      </c>
      <c r="R124">
        <v>10</v>
      </c>
    </row>
    <row r="125" spans="1:18" x14ac:dyDescent="0.25">
      <c r="A125" t="s">
        <v>180</v>
      </c>
      <c r="B125">
        <v>380008500</v>
      </c>
      <c r="C125" t="s">
        <v>496</v>
      </c>
      <c r="D125" t="s">
        <v>14</v>
      </c>
      <c r="E125" t="str">
        <f>UPPER(Padron_Establecimiento[[#This Row],[Sector]])</f>
        <v>ESTATAL</v>
      </c>
      <c r="F125" t="s">
        <v>26</v>
      </c>
      <c r="G125" t="s">
        <v>497</v>
      </c>
      <c r="H125" t="s">
        <v>498</v>
      </c>
      <c r="I125">
        <v>388</v>
      </c>
      <c r="J125" t="s">
        <v>499</v>
      </c>
      <c r="K125" s="1">
        <v>33605</v>
      </c>
      <c r="L125">
        <v>4378</v>
      </c>
      <c r="M125">
        <f>IF(L125&lt;&gt;"", L125, "")</f>
        <v>4378</v>
      </c>
      <c r="N125" s="2">
        <v>87560</v>
      </c>
      <c r="O125" s="2">
        <v>87560</v>
      </c>
      <c r="P125" s="2">
        <f>IF(O125&lt;&gt;"", O125*20, "")</f>
        <v>1751200</v>
      </c>
      <c r="Q125" s="2">
        <f>IF(F125="Rural",P125*1.1,P125)</f>
        <v>1751200</v>
      </c>
      <c r="R125">
        <v>3</v>
      </c>
    </row>
    <row r="126" spans="1:18" x14ac:dyDescent="0.25">
      <c r="A126" t="s">
        <v>12</v>
      </c>
      <c r="B126">
        <v>860142503</v>
      </c>
      <c r="C126" t="s">
        <v>500</v>
      </c>
      <c r="D126" t="s">
        <v>14</v>
      </c>
      <c r="E126" t="str">
        <f>UPPER(Padron_Establecimiento[[#This Row],[Sector]])</f>
        <v>ESTATAL</v>
      </c>
      <c r="F126" t="s">
        <v>26</v>
      </c>
      <c r="G126" t="s">
        <v>501</v>
      </c>
      <c r="H126" t="s">
        <v>502</v>
      </c>
      <c r="J126" t="s">
        <v>18</v>
      </c>
      <c r="K126" s="1">
        <v>25623</v>
      </c>
      <c r="L126">
        <v>3605</v>
      </c>
      <c r="M126">
        <f>IF(L126&lt;&gt;"", L126, "")</f>
        <v>3605</v>
      </c>
      <c r="N126" s="2">
        <v>72100</v>
      </c>
      <c r="O126" s="2">
        <v>72100</v>
      </c>
      <c r="P126" s="2">
        <f>IF(O126&lt;&gt;"", O126*20, "")</f>
        <v>1442000</v>
      </c>
      <c r="Q126" s="2">
        <f>IF(F126="Rural",P126*1.1,P126)</f>
        <v>1442000</v>
      </c>
      <c r="R126">
        <v>3</v>
      </c>
    </row>
    <row r="127" spans="1:18" x14ac:dyDescent="0.25">
      <c r="A127" t="s">
        <v>46</v>
      </c>
      <c r="B127">
        <v>660075900</v>
      </c>
      <c r="C127" t="s">
        <v>503</v>
      </c>
      <c r="D127" t="s">
        <v>14</v>
      </c>
      <c r="E127" t="str">
        <f>UPPER(Padron_Establecimiento[[#This Row],[Sector]])</f>
        <v>ESTATAL</v>
      </c>
      <c r="F127" t="s">
        <v>15</v>
      </c>
      <c r="G127" t="s">
        <v>504</v>
      </c>
      <c r="H127" t="s">
        <v>505</v>
      </c>
      <c r="J127" t="s">
        <v>18</v>
      </c>
      <c r="K127" s="1">
        <v>18686</v>
      </c>
      <c r="L127">
        <v>3926</v>
      </c>
      <c r="M127">
        <f>IF(L127&lt;&gt;"", L127, "")</f>
        <v>3926</v>
      </c>
      <c r="N127" s="2">
        <v>78520</v>
      </c>
      <c r="O127" s="2">
        <v>86372</v>
      </c>
      <c r="P127" s="2">
        <f>IF(O127&lt;&gt;"", O127*20, "")</f>
        <v>1727440</v>
      </c>
      <c r="Q127" s="2">
        <f>IF(F127="Rural",P127*1.1,P127)</f>
        <v>1900184.0000000002</v>
      </c>
      <c r="R127">
        <v>5</v>
      </c>
    </row>
    <row r="128" spans="1:18" x14ac:dyDescent="0.25">
      <c r="A128" t="s">
        <v>90</v>
      </c>
      <c r="B128">
        <v>220003300</v>
      </c>
      <c r="C128" t="s">
        <v>506</v>
      </c>
      <c r="D128" t="s">
        <v>14</v>
      </c>
      <c r="E128" t="str">
        <f>UPPER(Padron_Establecimiento[[#This Row],[Sector]])</f>
        <v>ESTATAL</v>
      </c>
      <c r="F128" t="s">
        <v>26</v>
      </c>
      <c r="G128" t="s">
        <v>507</v>
      </c>
      <c r="H128" t="s">
        <v>508</v>
      </c>
      <c r="I128">
        <v>0</v>
      </c>
      <c r="J128" t="s">
        <v>215</v>
      </c>
      <c r="K128" s="1">
        <v>33156</v>
      </c>
      <c r="L128">
        <v>2116</v>
      </c>
      <c r="M128">
        <f>IF(L128&lt;&gt;"", L128, "")</f>
        <v>2116</v>
      </c>
      <c r="N128" s="2">
        <v>42320</v>
      </c>
      <c r="O128" s="2">
        <v>42320</v>
      </c>
      <c r="P128" s="2">
        <f>IF(O128&lt;&gt;"", O128*20, "")</f>
        <v>846400</v>
      </c>
      <c r="Q128" s="2">
        <f>IF(F128="Rural",P128*1.1,P128)</f>
        <v>846400</v>
      </c>
      <c r="R128">
        <v>3</v>
      </c>
    </row>
    <row r="129" spans="1:18" x14ac:dyDescent="0.25">
      <c r="A129" t="s">
        <v>130</v>
      </c>
      <c r="B129">
        <v>540003700</v>
      </c>
      <c r="C129" t="s">
        <v>509</v>
      </c>
      <c r="D129" t="s">
        <v>14</v>
      </c>
      <c r="E129" t="str">
        <f>UPPER(Padron_Establecimiento[[#This Row],[Sector]])</f>
        <v>ESTATAL</v>
      </c>
      <c r="F129" t="s">
        <v>26</v>
      </c>
      <c r="G129" t="s">
        <v>510</v>
      </c>
      <c r="H129" t="s">
        <v>511</v>
      </c>
      <c r="I129">
        <v>3755</v>
      </c>
      <c r="J129" t="s">
        <v>512</v>
      </c>
      <c r="K129" s="1">
        <v>24380</v>
      </c>
      <c r="L129">
        <v>2540</v>
      </c>
      <c r="M129">
        <f>IF(L129&lt;&gt;"", L129, "")</f>
        <v>2540</v>
      </c>
      <c r="N129" s="2">
        <v>50800</v>
      </c>
      <c r="O129" s="2">
        <v>50800</v>
      </c>
      <c r="P129" s="2">
        <f>IF(O129&lt;&gt;"", O129*20, "")</f>
        <v>1016000</v>
      </c>
      <c r="Q129" s="2">
        <f>IF(F129="Rural",P129*1.1,P129)</f>
        <v>1016000</v>
      </c>
      <c r="R129">
        <v>7</v>
      </c>
    </row>
    <row r="130" spans="1:18" x14ac:dyDescent="0.25">
      <c r="A130" t="s">
        <v>24</v>
      </c>
      <c r="B130">
        <v>820139102</v>
      </c>
      <c r="C130" t="s">
        <v>513</v>
      </c>
      <c r="D130" t="s">
        <v>14</v>
      </c>
      <c r="E130" t="str">
        <f>UPPER(Padron_Establecimiento[[#This Row],[Sector]])</f>
        <v>ESTATAL</v>
      </c>
      <c r="F130" t="s">
        <v>15</v>
      </c>
      <c r="G130" t="s">
        <v>514</v>
      </c>
      <c r="H130" t="s">
        <v>232</v>
      </c>
      <c r="I130">
        <v>3471</v>
      </c>
      <c r="J130" t="s">
        <v>515</v>
      </c>
      <c r="K130" s="1">
        <v>29839</v>
      </c>
      <c r="L130">
        <v>4906</v>
      </c>
      <c r="M130">
        <f>IF(L130&lt;&gt;"", L130, "")</f>
        <v>4906</v>
      </c>
      <c r="N130" s="2">
        <v>98120</v>
      </c>
      <c r="O130" s="2">
        <v>107932</v>
      </c>
      <c r="P130" s="2">
        <f>IF(O130&lt;&gt;"", O130*20, "")</f>
        <v>2158640</v>
      </c>
      <c r="Q130" s="2">
        <f>IF(F130="Rural",P130*1.1,P130)</f>
        <v>2374504</v>
      </c>
      <c r="R130">
        <v>10</v>
      </c>
    </row>
    <row r="131" spans="1:18" x14ac:dyDescent="0.25">
      <c r="A131" t="s">
        <v>30</v>
      </c>
      <c r="B131">
        <v>900083800</v>
      </c>
      <c r="C131" t="s">
        <v>516</v>
      </c>
      <c r="D131" t="s">
        <v>14</v>
      </c>
      <c r="E131" t="str">
        <f>UPPER(Padron_Establecimiento[[#This Row],[Sector]])</f>
        <v>ESTATAL</v>
      </c>
      <c r="F131" t="s">
        <v>15</v>
      </c>
      <c r="G131" t="s">
        <v>517</v>
      </c>
      <c r="H131" t="s">
        <v>464</v>
      </c>
      <c r="J131" t="s">
        <v>518</v>
      </c>
      <c r="K131" s="1">
        <v>32897</v>
      </c>
      <c r="L131">
        <v>4871</v>
      </c>
      <c r="M131">
        <f>IF(L131&lt;&gt;"", L131, "")</f>
        <v>4871</v>
      </c>
      <c r="N131" s="2">
        <v>97420</v>
      </c>
      <c r="O131" s="2">
        <v>107162</v>
      </c>
      <c r="P131" s="2">
        <f>IF(O131&lt;&gt;"", O131*20, "")</f>
        <v>2143240</v>
      </c>
      <c r="Q131" s="2">
        <f>IF(F131="Rural",P131*1.1,P131)</f>
        <v>2357564</v>
      </c>
      <c r="R131">
        <v>6</v>
      </c>
    </row>
    <row r="132" spans="1:18" x14ac:dyDescent="0.25">
      <c r="A132" t="s">
        <v>63</v>
      </c>
      <c r="B132">
        <v>580126500</v>
      </c>
      <c r="C132" t="s">
        <v>519</v>
      </c>
      <c r="D132" t="s">
        <v>14</v>
      </c>
      <c r="E132" t="str">
        <f>UPPER(Padron_Establecimiento[[#This Row],[Sector]])</f>
        <v>ESTATAL</v>
      </c>
      <c r="F132" t="s">
        <v>15</v>
      </c>
      <c r="G132" t="s">
        <v>520</v>
      </c>
      <c r="H132" t="s">
        <v>521</v>
      </c>
      <c r="I132">
        <v>299</v>
      </c>
      <c r="J132" t="s">
        <v>522</v>
      </c>
      <c r="K132" s="1">
        <v>23322</v>
      </c>
      <c r="L132">
        <v>3492</v>
      </c>
      <c r="M132">
        <f>IF(L132&lt;&gt;"", L132, "")</f>
        <v>3492</v>
      </c>
      <c r="N132" s="2">
        <v>69840</v>
      </c>
      <c r="O132" s="2">
        <v>76824</v>
      </c>
      <c r="P132" s="2">
        <f>IF(O132&lt;&gt;"", O132*20, "")</f>
        <v>1536480</v>
      </c>
      <c r="Q132" s="2">
        <f>IF(F132="Rural",P132*1.1,P132)</f>
        <v>1690128.0000000002</v>
      </c>
      <c r="R132">
        <v>3</v>
      </c>
    </row>
    <row r="133" spans="1:18" x14ac:dyDescent="0.25">
      <c r="A133" t="s">
        <v>180</v>
      </c>
      <c r="B133">
        <v>380074100</v>
      </c>
      <c r="C133" t="s">
        <v>523</v>
      </c>
      <c r="D133" t="s">
        <v>14</v>
      </c>
      <c r="E133" t="str">
        <f>UPPER(Padron_Establecimiento[[#This Row],[Sector]])</f>
        <v>ESTATAL</v>
      </c>
      <c r="F133" t="s">
        <v>26</v>
      </c>
      <c r="G133" t="s">
        <v>524</v>
      </c>
      <c r="H133" t="s">
        <v>498</v>
      </c>
      <c r="I133">
        <v>388</v>
      </c>
      <c r="J133" t="s">
        <v>525</v>
      </c>
      <c r="K133" s="1">
        <v>28713</v>
      </c>
      <c r="L133">
        <v>3752</v>
      </c>
      <c r="M133">
        <f>IF(L133&lt;&gt;"", L133, "")</f>
        <v>3752</v>
      </c>
      <c r="N133" s="2">
        <v>75040</v>
      </c>
      <c r="O133" s="2">
        <v>75040</v>
      </c>
      <c r="P133" s="2">
        <f>IF(O133&lt;&gt;"", O133*20, "")</f>
        <v>1500800</v>
      </c>
      <c r="Q133" s="2">
        <f>IF(F133="Rural",P133*1.1,P133)</f>
        <v>1500800</v>
      </c>
      <c r="R133">
        <v>6</v>
      </c>
    </row>
    <row r="134" spans="1:18" x14ac:dyDescent="0.25">
      <c r="A134" t="s">
        <v>24</v>
      </c>
      <c r="B134">
        <v>820377600</v>
      </c>
      <c r="C134" t="s">
        <v>526</v>
      </c>
      <c r="D134" t="s">
        <v>37</v>
      </c>
      <c r="E134" t="str">
        <f>UPPER(Padron_Establecimiento[[#This Row],[Sector]])</f>
        <v>PRIVADO</v>
      </c>
      <c r="F134" t="s">
        <v>26</v>
      </c>
      <c r="G134" t="s">
        <v>527</v>
      </c>
      <c r="H134" t="s">
        <v>528</v>
      </c>
      <c r="I134">
        <v>3462</v>
      </c>
      <c r="J134" t="s">
        <v>529</v>
      </c>
      <c r="K134" s="1">
        <v>18477</v>
      </c>
      <c r="L134">
        <v>1777</v>
      </c>
      <c r="M134">
        <f>IF(L134&lt;&gt;"", L134, "")</f>
        <v>1777</v>
      </c>
      <c r="N134" s="2">
        <v>35540</v>
      </c>
      <c r="O134" s="2">
        <v>35540</v>
      </c>
      <c r="P134" s="2">
        <f>IF(O134&lt;&gt;"", O134*20, "")</f>
        <v>710800</v>
      </c>
      <c r="Q134" s="2">
        <f>IF(F134="Rural",P134*1.1,P134)</f>
        <v>710800</v>
      </c>
      <c r="R134">
        <v>7</v>
      </c>
    </row>
    <row r="135" spans="1:18" x14ac:dyDescent="0.25">
      <c r="A135" t="s">
        <v>260</v>
      </c>
      <c r="B135">
        <v>460052100</v>
      </c>
      <c r="C135" t="s">
        <v>530</v>
      </c>
      <c r="D135" t="s">
        <v>14</v>
      </c>
      <c r="E135" t="str">
        <f>UPPER(Padron_Establecimiento[[#This Row],[Sector]])</f>
        <v>ESTATAL</v>
      </c>
      <c r="F135" t="s">
        <v>15</v>
      </c>
      <c r="G135" t="s">
        <v>531</v>
      </c>
      <c r="H135" t="s">
        <v>532</v>
      </c>
      <c r="J135" t="s">
        <v>533</v>
      </c>
      <c r="K135" s="1">
        <v>24888</v>
      </c>
      <c r="L135">
        <v>4486</v>
      </c>
      <c r="M135">
        <f>IF(L135&lt;&gt;"", L135, "")</f>
        <v>4486</v>
      </c>
      <c r="N135" s="2">
        <v>89720</v>
      </c>
      <c r="O135" s="2">
        <v>98692</v>
      </c>
      <c r="P135" s="2">
        <f>IF(O135&lt;&gt;"", O135*20, "")</f>
        <v>1973840</v>
      </c>
      <c r="Q135" s="2">
        <f>IF(F135="Rural",P135*1.1,P135)</f>
        <v>2171224</v>
      </c>
      <c r="R135">
        <v>8</v>
      </c>
    </row>
    <row r="136" spans="1:18" x14ac:dyDescent="0.25">
      <c r="A136" t="s">
        <v>24</v>
      </c>
      <c r="B136">
        <v>820048300</v>
      </c>
      <c r="C136" t="s">
        <v>534</v>
      </c>
      <c r="D136" t="s">
        <v>37</v>
      </c>
      <c r="E136" t="str">
        <f>UPPER(Padron_Establecimiento[[#This Row],[Sector]])</f>
        <v>PRIVADO</v>
      </c>
      <c r="F136" t="s">
        <v>26</v>
      </c>
      <c r="G136" t="s">
        <v>535</v>
      </c>
      <c r="H136" t="s">
        <v>193</v>
      </c>
      <c r="I136">
        <v>3496</v>
      </c>
      <c r="J136" t="s">
        <v>536</v>
      </c>
      <c r="K136" s="1">
        <v>29097</v>
      </c>
      <c r="L136">
        <v>4994</v>
      </c>
      <c r="M136">
        <f>IF(L136&lt;&gt;"", L136, "")</f>
        <v>4994</v>
      </c>
      <c r="N136" s="2">
        <v>99880</v>
      </c>
      <c r="O136" s="2">
        <v>99880</v>
      </c>
      <c r="P136" s="2">
        <f>IF(O136&lt;&gt;"", O136*20, "")</f>
        <v>1997600</v>
      </c>
      <c r="Q136" s="2">
        <f>IF(F136="Rural",P136*1.1,P136)</f>
        <v>1997600</v>
      </c>
      <c r="R136">
        <v>10</v>
      </c>
    </row>
    <row r="137" spans="1:18" x14ac:dyDescent="0.25">
      <c r="A137" t="s">
        <v>73</v>
      </c>
      <c r="B137">
        <v>340104101</v>
      </c>
      <c r="C137" t="s">
        <v>537</v>
      </c>
      <c r="D137" t="s">
        <v>14</v>
      </c>
      <c r="E137" t="str">
        <f>UPPER(Padron_Establecimiento[[#This Row],[Sector]])</f>
        <v>ESTATAL</v>
      </c>
      <c r="F137" t="s">
        <v>15</v>
      </c>
      <c r="G137" t="s">
        <v>538</v>
      </c>
      <c r="H137" t="s">
        <v>148</v>
      </c>
      <c r="J137" t="s">
        <v>18</v>
      </c>
      <c r="K137" s="1">
        <v>28521</v>
      </c>
      <c r="L137">
        <v>2022</v>
      </c>
      <c r="M137">
        <f>IF(L137&lt;&gt;"", L137, "")</f>
        <v>2022</v>
      </c>
      <c r="N137" s="2">
        <v>40440</v>
      </c>
      <c r="O137" s="2">
        <v>44484</v>
      </c>
      <c r="P137" s="2">
        <f>IF(O137&lt;&gt;"", O137*20, "")</f>
        <v>889680</v>
      </c>
      <c r="Q137" s="2">
        <f>IF(F137="Rural",P137*1.1,P137)</f>
        <v>978648.00000000012</v>
      </c>
      <c r="R137">
        <v>9</v>
      </c>
    </row>
    <row r="138" spans="1:18" x14ac:dyDescent="0.25">
      <c r="A138" t="s">
        <v>24</v>
      </c>
      <c r="B138">
        <v>820060501</v>
      </c>
      <c r="C138" t="s">
        <v>539</v>
      </c>
      <c r="D138" t="s">
        <v>14</v>
      </c>
      <c r="E138" t="str">
        <f>UPPER(Padron_Establecimiento[[#This Row],[Sector]])</f>
        <v>ESTATAL</v>
      </c>
      <c r="F138" t="s">
        <v>26</v>
      </c>
      <c r="G138" t="s">
        <v>540</v>
      </c>
      <c r="H138" t="s">
        <v>541</v>
      </c>
      <c r="I138">
        <v>3483</v>
      </c>
      <c r="J138" t="s">
        <v>542</v>
      </c>
      <c r="K138" s="1">
        <v>33091</v>
      </c>
      <c r="L138">
        <v>3126</v>
      </c>
      <c r="M138">
        <f>IF(L138&lt;&gt;"", L138, "")</f>
        <v>3126</v>
      </c>
      <c r="N138" s="2">
        <v>62520</v>
      </c>
      <c r="O138" s="2">
        <v>62520</v>
      </c>
      <c r="P138" s="2">
        <f>IF(O138&lt;&gt;"", O138*20, "")</f>
        <v>1250400</v>
      </c>
      <c r="Q138" s="2">
        <f>IF(F138="Rural",P138*1.1,P138)</f>
        <v>1250400</v>
      </c>
      <c r="R138">
        <v>8</v>
      </c>
    </row>
    <row r="139" spans="1:18" x14ac:dyDescent="0.25">
      <c r="A139" t="s">
        <v>50</v>
      </c>
      <c r="B139">
        <v>500054700</v>
      </c>
      <c r="C139" t="s">
        <v>543</v>
      </c>
      <c r="D139" t="s">
        <v>14</v>
      </c>
      <c r="E139" t="str">
        <f>UPPER(Padron_Establecimiento[[#This Row],[Sector]])</f>
        <v>ESTATAL</v>
      </c>
      <c r="F139" t="s">
        <v>15</v>
      </c>
      <c r="G139" t="s">
        <v>544</v>
      </c>
      <c r="H139" t="s">
        <v>545</v>
      </c>
      <c r="I139">
        <v>261</v>
      </c>
      <c r="J139" t="s">
        <v>215</v>
      </c>
      <c r="K139" s="1">
        <v>34773</v>
      </c>
      <c r="L139">
        <v>4854</v>
      </c>
      <c r="M139">
        <f>IF(L139&lt;&gt;"", L139, "")</f>
        <v>4854</v>
      </c>
      <c r="N139" s="2">
        <v>97080</v>
      </c>
      <c r="O139" s="2">
        <v>106788</v>
      </c>
      <c r="P139" s="2">
        <f>IF(O139&lt;&gt;"", O139*20, "")</f>
        <v>2135760</v>
      </c>
      <c r="Q139" s="2">
        <f>IF(F139="Rural",P139*1.1,P139)</f>
        <v>2349336</v>
      </c>
      <c r="R139">
        <v>4</v>
      </c>
    </row>
    <row r="140" spans="1:18" x14ac:dyDescent="0.25">
      <c r="A140" t="s">
        <v>63</v>
      </c>
      <c r="B140">
        <v>580122200</v>
      </c>
      <c r="C140" t="s">
        <v>546</v>
      </c>
      <c r="D140" t="s">
        <v>14</v>
      </c>
      <c r="E140" t="str">
        <f>UPPER(Padron_Establecimiento[[#This Row],[Sector]])</f>
        <v>ESTATAL</v>
      </c>
      <c r="F140" t="s">
        <v>15</v>
      </c>
      <c r="G140" t="s">
        <v>547</v>
      </c>
      <c r="H140" t="s">
        <v>548</v>
      </c>
      <c r="I140">
        <v>294</v>
      </c>
      <c r="J140" t="s">
        <v>549</v>
      </c>
      <c r="K140" s="1">
        <v>26593</v>
      </c>
      <c r="L140">
        <v>4450</v>
      </c>
      <c r="M140">
        <f>IF(L140&lt;&gt;"", L140, "")</f>
        <v>4450</v>
      </c>
      <c r="N140" s="2">
        <v>89000</v>
      </c>
      <c r="O140" s="2">
        <v>97900</v>
      </c>
      <c r="P140" s="2">
        <f>IF(O140&lt;&gt;"", O140*20, "")</f>
        <v>1958000</v>
      </c>
      <c r="Q140" s="2">
        <f>IF(F140="Rural",P140*1.1,P140)</f>
        <v>2153800</v>
      </c>
      <c r="R140">
        <v>6</v>
      </c>
    </row>
    <row r="141" spans="1:18" x14ac:dyDescent="0.25">
      <c r="A141" t="s">
        <v>12</v>
      </c>
      <c r="B141">
        <v>860038900</v>
      </c>
      <c r="C141" t="s">
        <v>550</v>
      </c>
      <c r="D141" t="s">
        <v>14</v>
      </c>
      <c r="E141" t="str">
        <f>UPPER(Padron_Establecimiento[[#This Row],[Sector]])</f>
        <v>ESTATAL</v>
      </c>
      <c r="F141" t="s">
        <v>15</v>
      </c>
      <c r="G141" t="s">
        <v>551</v>
      </c>
      <c r="H141" t="s">
        <v>552</v>
      </c>
      <c r="J141" t="s">
        <v>18</v>
      </c>
      <c r="K141" s="1">
        <v>23936</v>
      </c>
      <c r="L141">
        <v>4531</v>
      </c>
      <c r="M141">
        <f>IF(L141&lt;&gt;"", L141, "")</f>
        <v>4531</v>
      </c>
      <c r="N141" s="2">
        <v>90620</v>
      </c>
      <c r="O141" s="2">
        <v>99682</v>
      </c>
      <c r="P141" s="2">
        <f>IF(O141&lt;&gt;"", O141*20, "")</f>
        <v>1993640</v>
      </c>
      <c r="Q141" s="2">
        <f>IF(F141="Rural",P141*1.1,P141)</f>
        <v>2193004</v>
      </c>
      <c r="R141">
        <v>3</v>
      </c>
    </row>
    <row r="142" spans="1:18" x14ac:dyDescent="0.25">
      <c r="A142" t="s">
        <v>73</v>
      </c>
      <c r="B142">
        <v>340015800</v>
      </c>
      <c r="C142" t="s">
        <v>553</v>
      </c>
      <c r="D142" t="s">
        <v>14</v>
      </c>
      <c r="E142" t="str">
        <f>UPPER(Padron_Establecimiento[[#This Row],[Sector]])</f>
        <v>ESTATAL</v>
      </c>
      <c r="F142" t="s">
        <v>15</v>
      </c>
      <c r="G142" t="s">
        <v>554</v>
      </c>
      <c r="H142" t="s">
        <v>431</v>
      </c>
      <c r="I142">
        <v>3718</v>
      </c>
      <c r="J142" t="s">
        <v>555</v>
      </c>
      <c r="K142" s="1">
        <v>29143</v>
      </c>
      <c r="L142">
        <v>2991</v>
      </c>
      <c r="M142">
        <f>IF(L142&lt;&gt;"", L142, "")</f>
        <v>2991</v>
      </c>
      <c r="N142" s="2">
        <v>59820</v>
      </c>
      <c r="O142" s="2">
        <v>65802</v>
      </c>
      <c r="P142" s="2">
        <f>IF(O142&lt;&gt;"", O142*20, "")</f>
        <v>1316040</v>
      </c>
      <c r="Q142" s="2">
        <f>IF(F142="Rural",P142*1.1,P142)</f>
        <v>1447644.0000000002</v>
      </c>
      <c r="R142">
        <v>6</v>
      </c>
    </row>
    <row r="143" spans="1:18" x14ac:dyDescent="0.25">
      <c r="A143" t="s">
        <v>41</v>
      </c>
      <c r="B143">
        <v>300110200</v>
      </c>
      <c r="C143" t="s">
        <v>556</v>
      </c>
      <c r="D143" t="s">
        <v>14</v>
      </c>
      <c r="E143" t="str">
        <f>UPPER(Padron_Establecimiento[[#This Row],[Sector]])</f>
        <v>ESTATAL</v>
      </c>
      <c r="F143" t="s">
        <v>15</v>
      </c>
      <c r="G143" t="s">
        <v>557</v>
      </c>
      <c r="H143" t="s">
        <v>558</v>
      </c>
      <c r="J143" t="s">
        <v>18</v>
      </c>
      <c r="K143" s="1">
        <v>21359</v>
      </c>
      <c r="L143">
        <v>4087</v>
      </c>
      <c r="M143">
        <f>IF(L143&lt;&gt;"", L143, "")</f>
        <v>4087</v>
      </c>
      <c r="N143" s="2">
        <v>81740</v>
      </c>
      <c r="O143" s="2">
        <v>89914</v>
      </c>
      <c r="P143" s="2">
        <f>IF(O143&lt;&gt;"", O143*20, "")</f>
        <v>1798280</v>
      </c>
      <c r="Q143" s="2">
        <f>IF(F143="Rural",P143*1.1,P143)</f>
        <v>1978108.0000000002</v>
      </c>
      <c r="R143">
        <v>5</v>
      </c>
    </row>
    <row r="144" spans="1:18" x14ac:dyDescent="0.25">
      <c r="A144" t="s">
        <v>35</v>
      </c>
      <c r="B144">
        <v>60475300</v>
      </c>
      <c r="C144" t="s">
        <v>559</v>
      </c>
      <c r="D144" t="s">
        <v>14</v>
      </c>
      <c r="E144" t="str">
        <f>UPPER(Padron_Establecimiento[[#This Row],[Sector]])</f>
        <v>ESTATAL</v>
      </c>
      <c r="F144" t="s">
        <v>15</v>
      </c>
      <c r="G144" t="s">
        <v>560</v>
      </c>
      <c r="H144" t="s">
        <v>561</v>
      </c>
      <c r="I144">
        <v>2392</v>
      </c>
      <c r="J144" t="s">
        <v>562</v>
      </c>
      <c r="K144" s="1">
        <v>33497</v>
      </c>
      <c r="L144">
        <v>3641</v>
      </c>
      <c r="M144">
        <f>IF(L144&lt;&gt;"", L144, "")</f>
        <v>3641</v>
      </c>
      <c r="N144" s="2">
        <v>72820</v>
      </c>
      <c r="O144" s="2">
        <v>80102</v>
      </c>
      <c r="P144" s="2">
        <f>IF(O144&lt;&gt;"", O144*20, "")</f>
        <v>1602040</v>
      </c>
      <c r="Q144" s="2">
        <f>IF(F144="Rural",P144*1.1,P144)</f>
        <v>1762244.0000000002</v>
      </c>
      <c r="R144">
        <v>8</v>
      </c>
    </row>
    <row r="145" spans="1:18" x14ac:dyDescent="0.25">
      <c r="A145" t="s">
        <v>12</v>
      </c>
      <c r="B145">
        <v>860015000</v>
      </c>
      <c r="C145" t="s">
        <v>563</v>
      </c>
      <c r="D145" t="s">
        <v>14</v>
      </c>
      <c r="E145" t="str">
        <f>UPPER(Padron_Establecimiento[[#This Row],[Sector]])</f>
        <v>ESTATAL</v>
      </c>
      <c r="F145" t="s">
        <v>15</v>
      </c>
      <c r="G145" t="s">
        <v>564</v>
      </c>
      <c r="H145" t="s">
        <v>565</v>
      </c>
      <c r="J145" t="s">
        <v>18</v>
      </c>
      <c r="K145" s="1">
        <v>24659</v>
      </c>
      <c r="L145">
        <v>1712</v>
      </c>
      <c r="M145">
        <f>IF(L145&lt;&gt;"", L145, "")</f>
        <v>1712</v>
      </c>
      <c r="N145" s="2">
        <v>34240</v>
      </c>
      <c r="O145" s="2">
        <v>37664</v>
      </c>
      <c r="P145" s="2">
        <f>IF(O145&lt;&gt;"", O145*20, "")</f>
        <v>753280</v>
      </c>
      <c r="Q145" s="2">
        <f>IF(F145="Rural",P145*1.1,P145)</f>
        <v>828608.00000000012</v>
      </c>
      <c r="R145">
        <v>10</v>
      </c>
    </row>
    <row r="146" spans="1:18" x14ac:dyDescent="0.25">
      <c r="A146" t="s">
        <v>125</v>
      </c>
      <c r="B146">
        <v>140008400</v>
      </c>
      <c r="C146" t="s">
        <v>566</v>
      </c>
      <c r="D146" t="s">
        <v>14</v>
      </c>
      <c r="E146" t="str">
        <f>UPPER(Padron_Establecimiento[[#This Row],[Sector]])</f>
        <v>ESTATAL</v>
      </c>
      <c r="F146" t="s">
        <v>15</v>
      </c>
      <c r="G146" t="s">
        <v>567</v>
      </c>
      <c r="H146" t="s">
        <v>568</v>
      </c>
      <c r="I146">
        <v>3576</v>
      </c>
      <c r="J146" t="s">
        <v>569</v>
      </c>
      <c r="K146" s="1">
        <v>34515</v>
      </c>
      <c r="L146">
        <v>2992</v>
      </c>
      <c r="M146">
        <f>IF(L146&lt;&gt;"", L146, "")</f>
        <v>2992</v>
      </c>
      <c r="N146" s="2">
        <v>59840</v>
      </c>
      <c r="O146" s="2">
        <v>65824</v>
      </c>
      <c r="P146" s="2">
        <f>IF(O146&lt;&gt;"", O146*20, "")</f>
        <v>1316480</v>
      </c>
      <c r="Q146" s="2">
        <f>IF(F146="Rural",P146*1.1,P146)</f>
        <v>1448128.0000000002</v>
      </c>
      <c r="R146">
        <v>7</v>
      </c>
    </row>
    <row r="147" spans="1:18" x14ac:dyDescent="0.25">
      <c r="A147" t="s">
        <v>30</v>
      </c>
      <c r="B147">
        <v>900083300</v>
      </c>
      <c r="C147" t="s">
        <v>570</v>
      </c>
      <c r="D147" t="s">
        <v>14</v>
      </c>
      <c r="E147" t="str">
        <f>UPPER(Padron_Establecimiento[[#This Row],[Sector]])</f>
        <v>ESTATAL</v>
      </c>
      <c r="F147" t="s">
        <v>15</v>
      </c>
      <c r="G147" t="s">
        <v>571</v>
      </c>
      <c r="H147" t="s">
        <v>572</v>
      </c>
      <c r="J147" t="s">
        <v>18</v>
      </c>
      <c r="K147" s="1">
        <v>25361</v>
      </c>
      <c r="L147">
        <v>4981</v>
      </c>
      <c r="M147">
        <f>IF(L147&lt;&gt;"", L147, "")</f>
        <v>4981</v>
      </c>
      <c r="N147" s="2">
        <v>99620</v>
      </c>
      <c r="O147" s="2">
        <v>109582</v>
      </c>
      <c r="P147" s="2">
        <f>IF(O147&lt;&gt;"", O147*20, "")</f>
        <v>2191640</v>
      </c>
      <c r="Q147" s="2">
        <f>IF(F147="Rural",P147*1.1,P147)</f>
        <v>2410804</v>
      </c>
      <c r="R147">
        <v>5</v>
      </c>
    </row>
    <row r="148" spans="1:18" x14ac:dyDescent="0.25">
      <c r="A148" t="s">
        <v>328</v>
      </c>
      <c r="B148">
        <v>260082000</v>
      </c>
      <c r="C148" t="s">
        <v>573</v>
      </c>
      <c r="D148" t="s">
        <v>37</v>
      </c>
      <c r="E148" t="str">
        <f>UPPER(Padron_Establecimiento[[#This Row],[Sector]])</f>
        <v>PRIVADO</v>
      </c>
      <c r="F148" t="s">
        <v>26</v>
      </c>
      <c r="G148" t="s">
        <v>574</v>
      </c>
      <c r="H148" t="s">
        <v>575</v>
      </c>
      <c r="I148">
        <v>2945</v>
      </c>
      <c r="J148" t="s">
        <v>576</v>
      </c>
      <c r="K148" s="1">
        <v>33975</v>
      </c>
      <c r="L148">
        <v>3239</v>
      </c>
      <c r="M148">
        <f>IF(L148&lt;&gt;"", L148, "")</f>
        <v>3239</v>
      </c>
      <c r="N148" s="2">
        <v>64780</v>
      </c>
      <c r="O148" s="2">
        <v>64780</v>
      </c>
      <c r="P148" s="2">
        <f>IF(O148&lt;&gt;"", O148*20, "")</f>
        <v>1295600</v>
      </c>
      <c r="Q148" s="2">
        <f>IF(F148="Rural",P148*1.1,P148)</f>
        <v>1295600</v>
      </c>
      <c r="R148">
        <v>6</v>
      </c>
    </row>
    <row r="149" spans="1:18" x14ac:dyDescent="0.25">
      <c r="A149" t="s">
        <v>24</v>
      </c>
      <c r="B149">
        <v>820236300</v>
      </c>
      <c r="C149" t="s">
        <v>577</v>
      </c>
      <c r="D149" t="s">
        <v>14</v>
      </c>
      <c r="E149" t="str">
        <f>UPPER(Padron_Establecimiento[[#This Row],[Sector]])</f>
        <v>ESTATAL</v>
      </c>
      <c r="F149" t="s">
        <v>15</v>
      </c>
      <c r="G149" t="s">
        <v>578</v>
      </c>
      <c r="H149" t="s">
        <v>579</v>
      </c>
      <c r="I149">
        <v>3497</v>
      </c>
      <c r="J149" t="s">
        <v>580</v>
      </c>
      <c r="K149" s="1">
        <v>28715</v>
      </c>
      <c r="L149">
        <v>2551</v>
      </c>
      <c r="M149">
        <f>IF(L149&lt;&gt;"", L149, "")</f>
        <v>2551</v>
      </c>
      <c r="N149" s="2">
        <v>51020</v>
      </c>
      <c r="O149" s="2">
        <v>56122</v>
      </c>
      <c r="P149" s="2">
        <f>IF(O149&lt;&gt;"", O149*20, "")</f>
        <v>1122440</v>
      </c>
      <c r="Q149" s="2">
        <f>IF(F149="Rural",P149*1.1,P149)</f>
        <v>1234684</v>
      </c>
      <c r="R149">
        <v>6</v>
      </c>
    </row>
    <row r="150" spans="1:18" x14ac:dyDescent="0.25">
      <c r="A150" t="s">
        <v>24</v>
      </c>
      <c r="B150">
        <v>820405800</v>
      </c>
      <c r="C150" t="s">
        <v>581</v>
      </c>
      <c r="D150" t="s">
        <v>14</v>
      </c>
      <c r="E150" t="str">
        <f>UPPER(Padron_Establecimiento[[#This Row],[Sector]])</f>
        <v>ESTATAL</v>
      </c>
      <c r="F150" t="s">
        <v>26</v>
      </c>
      <c r="G150" t="s">
        <v>582</v>
      </c>
      <c r="H150" t="s">
        <v>583</v>
      </c>
      <c r="I150">
        <v>3476</v>
      </c>
      <c r="J150" t="s">
        <v>584</v>
      </c>
      <c r="K150" s="1">
        <v>20809</v>
      </c>
      <c r="L150">
        <v>3129</v>
      </c>
      <c r="M150">
        <f>IF(L150&lt;&gt;"", L150, "")</f>
        <v>3129</v>
      </c>
      <c r="N150" s="2">
        <v>62580</v>
      </c>
      <c r="O150" s="2">
        <v>62580</v>
      </c>
      <c r="P150" s="2">
        <f>IF(O150&lt;&gt;"", O150*20, "")</f>
        <v>1251600</v>
      </c>
      <c r="Q150" s="2">
        <f>IF(F150="Rural",P150*1.1,P150)</f>
        <v>1251600</v>
      </c>
      <c r="R150">
        <v>7</v>
      </c>
    </row>
    <row r="151" spans="1:18" x14ac:dyDescent="0.25">
      <c r="A151" t="s">
        <v>12</v>
      </c>
      <c r="B151">
        <v>860193806</v>
      </c>
      <c r="C151" t="s">
        <v>585</v>
      </c>
      <c r="D151" t="s">
        <v>14</v>
      </c>
      <c r="E151" t="str">
        <f>UPPER(Padron_Establecimiento[[#This Row],[Sector]])</f>
        <v>ESTATAL</v>
      </c>
      <c r="F151" t="s">
        <v>15</v>
      </c>
      <c r="G151" t="s">
        <v>586</v>
      </c>
      <c r="H151" t="s">
        <v>17</v>
      </c>
      <c r="I151">
        <v>1</v>
      </c>
      <c r="J151" t="s">
        <v>587</v>
      </c>
      <c r="K151" s="1">
        <v>18138</v>
      </c>
      <c r="L151">
        <v>3791</v>
      </c>
      <c r="M151">
        <f>IF(L151&lt;&gt;"", L151, "")</f>
        <v>3791</v>
      </c>
      <c r="N151" s="2">
        <v>75820</v>
      </c>
      <c r="O151" s="2">
        <v>83402</v>
      </c>
      <c r="P151" s="2">
        <f>IF(O151&lt;&gt;"", O151*20, "")</f>
        <v>1668040</v>
      </c>
      <c r="Q151" s="2">
        <f>IF(F151="Rural",P151*1.1,P151)</f>
        <v>1834844.0000000002</v>
      </c>
      <c r="R151">
        <v>4</v>
      </c>
    </row>
    <row r="152" spans="1:18" x14ac:dyDescent="0.25">
      <c r="A152" t="s">
        <v>110</v>
      </c>
      <c r="B152">
        <v>20038600</v>
      </c>
      <c r="C152" t="s">
        <v>588</v>
      </c>
      <c r="D152" t="s">
        <v>14</v>
      </c>
      <c r="E152" t="str">
        <f>UPPER(Padron_Establecimiento[[#This Row],[Sector]])</f>
        <v>ESTATAL</v>
      </c>
      <c r="F152" t="s">
        <v>26</v>
      </c>
      <c r="G152" t="s">
        <v>589</v>
      </c>
      <c r="H152" t="s">
        <v>590</v>
      </c>
      <c r="I152">
        <v>11</v>
      </c>
      <c r="J152" t="s">
        <v>591</v>
      </c>
      <c r="K152" s="1">
        <v>20372</v>
      </c>
      <c r="L152">
        <v>4987</v>
      </c>
      <c r="M152">
        <f>IF(L152&lt;&gt;"", L152, "")</f>
        <v>4987</v>
      </c>
      <c r="N152" s="2">
        <v>99740</v>
      </c>
      <c r="O152" s="2">
        <v>99740</v>
      </c>
      <c r="P152" s="2">
        <f>IF(O152&lt;&gt;"", O152*20, "")</f>
        <v>1994800</v>
      </c>
      <c r="Q152" s="2">
        <f>IF(F152="Rural",P152*1.1,P152)</f>
        <v>1994800</v>
      </c>
      <c r="R152">
        <v>9</v>
      </c>
    </row>
    <row r="153" spans="1:18" x14ac:dyDescent="0.25">
      <c r="A153" t="s">
        <v>130</v>
      </c>
      <c r="B153">
        <v>540003401</v>
      </c>
      <c r="C153" t="s">
        <v>592</v>
      </c>
      <c r="D153" t="s">
        <v>14</v>
      </c>
      <c r="E153" t="str">
        <f>UPPER(Padron_Establecimiento[[#This Row],[Sector]])</f>
        <v>ESTATAL</v>
      </c>
      <c r="F153" t="s">
        <v>15</v>
      </c>
      <c r="G153" t="s">
        <v>593</v>
      </c>
      <c r="H153" t="s">
        <v>358</v>
      </c>
      <c r="I153">
        <v>376</v>
      </c>
      <c r="J153" t="s">
        <v>594</v>
      </c>
      <c r="K153" s="1">
        <v>19048</v>
      </c>
      <c r="L153">
        <v>2864</v>
      </c>
      <c r="M153">
        <f>IF(L153&lt;&gt;"", L153, "")</f>
        <v>2864</v>
      </c>
      <c r="N153" s="2">
        <v>57280</v>
      </c>
      <c r="O153" s="2">
        <v>63008</v>
      </c>
      <c r="P153" s="2">
        <f>IF(O153&lt;&gt;"", O153*20, "")</f>
        <v>1260160</v>
      </c>
      <c r="Q153" s="2">
        <f>IF(F153="Rural",P153*1.1,P153)</f>
        <v>1386176</v>
      </c>
      <c r="R153">
        <v>3</v>
      </c>
    </row>
    <row r="154" spans="1:18" x14ac:dyDescent="0.25">
      <c r="A154" t="s">
        <v>35</v>
      </c>
      <c r="B154">
        <v>60191300</v>
      </c>
      <c r="C154" t="s">
        <v>595</v>
      </c>
      <c r="D154" t="s">
        <v>14</v>
      </c>
      <c r="E154" t="str">
        <f>UPPER(Padron_Establecimiento[[#This Row],[Sector]])</f>
        <v>ESTATAL</v>
      </c>
      <c r="F154" t="s">
        <v>26</v>
      </c>
      <c r="G154" t="s">
        <v>596</v>
      </c>
      <c r="H154" t="s">
        <v>597</v>
      </c>
      <c r="I154">
        <v>11</v>
      </c>
      <c r="J154" t="s">
        <v>598</v>
      </c>
      <c r="K154" s="1">
        <v>18105</v>
      </c>
      <c r="L154">
        <v>2309</v>
      </c>
      <c r="M154">
        <f>IF(L154&lt;&gt;"", L154, "")</f>
        <v>2309</v>
      </c>
      <c r="N154" s="2">
        <v>46180</v>
      </c>
      <c r="O154" s="2">
        <v>46180</v>
      </c>
      <c r="P154" s="2">
        <f>IF(O154&lt;&gt;"", O154*20, "")</f>
        <v>923600</v>
      </c>
      <c r="Q154" s="2">
        <f>IF(F154="Rural",P154*1.1,P154)</f>
        <v>923600</v>
      </c>
      <c r="R154">
        <v>8</v>
      </c>
    </row>
    <row r="155" spans="1:18" x14ac:dyDescent="0.25">
      <c r="A155" t="s">
        <v>50</v>
      </c>
      <c r="B155">
        <v>500032602</v>
      </c>
      <c r="C155" t="s">
        <v>599</v>
      </c>
      <c r="D155" t="s">
        <v>14</v>
      </c>
      <c r="E155" t="str">
        <f>UPPER(Padron_Establecimiento[[#This Row],[Sector]])</f>
        <v>ESTATAL</v>
      </c>
      <c r="F155" t="s">
        <v>15</v>
      </c>
      <c r="G155" t="s">
        <v>600</v>
      </c>
      <c r="H155" t="s">
        <v>601</v>
      </c>
      <c r="I155">
        <v>263</v>
      </c>
      <c r="J155" t="s">
        <v>602</v>
      </c>
      <c r="K155" s="1">
        <v>20233</v>
      </c>
      <c r="L155">
        <v>2710</v>
      </c>
      <c r="M155">
        <f>IF(L155&lt;&gt;"", L155, "")</f>
        <v>2710</v>
      </c>
      <c r="N155" s="2">
        <v>54200</v>
      </c>
      <c r="O155" s="2">
        <v>59620</v>
      </c>
      <c r="P155" s="2">
        <f>IF(O155&lt;&gt;"", O155*20, "")</f>
        <v>1192400</v>
      </c>
      <c r="Q155" s="2">
        <f>IF(F155="Rural",P155*1.1,P155)</f>
        <v>1311640</v>
      </c>
      <c r="R155">
        <v>9</v>
      </c>
    </row>
    <row r="156" spans="1:18" x14ac:dyDescent="0.25">
      <c r="A156" t="s">
        <v>12</v>
      </c>
      <c r="B156">
        <v>860196902</v>
      </c>
      <c r="C156" t="s">
        <v>603</v>
      </c>
      <c r="D156" t="s">
        <v>14</v>
      </c>
      <c r="E156" t="str">
        <f>UPPER(Padron_Establecimiento[[#This Row],[Sector]])</f>
        <v>ESTATAL</v>
      </c>
      <c r="F156" t="s">
        <v>15</v>
      </c>
      <c r="G156" t="s">
        <v>604</v>
      </c>
      <c r="H156" t="s">
        <v>240</v>
      </c>
      <c r="J156" t="s">
        <v>18</v>
      </c>
      <c r="K156" s="1">
        <v>32839</v>
      </c>
      <c r="L156">
        <v>3838</v>
      </c>
      <c r="M156">
        <f>IF(L156&lt;&gt;"", L156, "")</f>
        <v>3838</v>
      </c>
      <c r="N156" s="2">
        <v>76760</v>
      </c>
      <c r="O156" s="2">
        <v>84436</v>
      </c>
      <c r="P156" s="2">
        <f>IF(O156&lt;&gt;"", O156*20, "")</f>
        <v>1688720</v>
      </c>
      <c r="Q156" s="2">
        <f>IF(F156="Rural",P156*1.1,P156)</f>
        <v>1857592.0000000002</v>
      </c>
      <c r="R156">
        <v>3</v>
      </c>
    </row>
    <row r="157" spans="1:18" x14ac:dyDescent="0.25">
      <c r="A157" t="s">
        <v>50</v>
      </c>
      <c r="B157">
        <v>500135800</v>
      </c>
      <c r="C157" t="s">
        <v>605</v>
      </c>
      <c r="D157" t="s">
        <v>14</v>
      </c>
      <c r="E157" t="str">
        <f>UPPER(Padron_Establecimiento[[#This Row],[Sector]])</f>
        <v>ESTATAL</v>
      </c>
      <c r="F157" t="s">
        <v>26</v>
      </c>
      <c r="G157" t="s">
        <v>606</v>
      </c>
      <c r="H157" t="s">
        <v>370</v>
      </c>
      <c r="I157">
        <v>263</v>
      </c>
      <c r="J157" t="s">
        <v>607</v>
      </c>
      <c r="K157" s="1">
        <v>24037</v>
      </c>
      <c r="L157">
        <v>3857</v>
      </c>
      <c r="M157">
        <f>IF(L157&lt;&gt;"", L157, "")</f>
        <v>3857</v>
      </c>
      <c r="N157" s="2">
        <v>77140</v>
      </c>
      <c r="O157" s="2">
        <v>77140</v>
      </c>
      <c r="P157" s="2">
        <f>IF(O157&lt;&gt;"", O157*20, "")</f>
        <v>1542800</v>
      </c>
      <c r="Q157" s="2">
        <f>IF(F157="Rural",P157*1.1,P157)</f>
        <v>1542800</v>
      </c>
      <c r="R157">
        <v>8</v>
      </c>
    </row>
    <row r="158" spans="1:18" x14ac:dyDescent="0.25">
      <c r="A158" t="s">
        <v>50</v>
      </c>
      <c r="B158">
        <v>500044300</v>
      </c>
      <c r="C158" t="s">
        <v>608</v>
      </c>
      <c r="D158" t="s">
        <v>14</v>
      </c>
      <c r="E158" t="str">
        <f>UPPER(Padron_Establecimiento[[#This Row],[Sector]])</f>
        <v>ESTATAL</v>
      </c>
      <c r="F158" t="s">
        <v>15</v>
      </c>
      <c r="G158" t="s">
        <v>609</v>
      </c>
      <c r="H158" t="s">
        <v>610</v>
      </c>
      <c r="I158">
        <v>2622</v>
      </c>
      <c r="J158" t="s">
        <v>611</v>
      </c>
      <c r="K158" s="1">
        <v>18997</v>
      </c>
      <c r="L158">
        <v>2190</v>
      </c>
      <c r="M158">
        <f>IF(L158&lt;&gt;"", L158, "")</f>
        <v>2190</v>
      </c>
      <c r="N158" s="2">
        <v>43800</v>
      </c>
      <c r="O158" s="2">
        <v>48180</v>
      </c>
      <c r="P158" s="2">
        <f>IF(O158&lt;&gt;"", O158*20, "")</f>
        <v>963600</v>
      </c>
      <c r="Q158" s="2">
        <f>IF(F158="Rural",P158*1.1,P158)</f>
        <v>1059960</v>
      </c>
      <c r="R158">
        <v>4</v>
      </c>
    </row>
    <row r="159" spans="1:18" x14ac:dyDescent="0.25">
      <c r="A159" t="s">
        <v>12</v>
      </c>
      <c r="B159">
        <v>860145600</v>
      </c>
      <c r="C159" t="s">
        <v>612</v>
      </c>
      <c r="D159" t="s">
        <v>37</v>
      </c>
      <c r="E159" t="str">
        <f>UPPER(Padron_Establecimiento[[#This Row],[Sector]])</f>
        <v>PRIVADO</v>
      </c>
      <c r="F159" t="s">
        <v>15</v>
      </c>
      <c r="G159" t="s">
        <v>613</v>
      </c>
      <c r="H159" t="s">
        <v>614</v>
      </c>
      <c r="I159">
        <v>385</v>
      </c>
      <c r="J159" t="s">
        <v>615</v>
      </c>
      <c r="K159" s="1">
        <v>18981</v>
      </c>
      <c r="L159">
        <v>2986</v>
      </c>
      <c r="M159">
        <f>IF(L159&lt;&gt;"", L159, "")</f>
        <v>2986</v>
      </c>
      <c r="N159" s="2">
        <v>59720</v>
      </c>
      <c r="O159" s="2">
        <v>65692</v>
      </c>
      <c r="P159" s="2">
        <f>IF(O159&lt;&gt;"", O159*20, "")</f>
        <v>1313840</v>
      </c>
      <c r="Q159" s="2">
        <f>IF(F159="Rural",P159*1.1,P159)</f>
        <v>1445224.0000000002</v>
      </c>
      <c r="R159">
        <v>4</v>
      </c>
    </row>
    <row r="160" spans="1:18" x14ac:dyDescent="0.25">
      <c r="A160" t="s">
        <v>125</v>
      </c>
      <c r="B160">
        <v>140074002</v>
      </c>
      <c r="C160" t="s">
        <v>616</v>
      </c>
      <c r="D160" t="s">
        <v>14</v>
      </c>
      <c r="E160" t="str">
        <f>UPPER(Padron_Establecimiento[[#This Row],[Sector]])</f>
        <v>ESTATAL</v>
      </c>
      <c r="F160" t="s">
        <v>26</v>
      </c>
      <c r="G160" t="s">
        <v>617</v>
      </c>
      <c r="H160" t="s">
        <v>618</v>
      </c>
      <c r="I160">
        <v>0</v>
      </c>
      <c r="J160" t="s">
        <v>215</v>
      </c>
      <c r="K160" s="1">
        <v>20686</v>
      </c>
      <c r="L160">
        <v>4200</v>
      </c>
      <c r="M160">
        <f>IF(L160&lt;&gt;"", L160, "")</f>
        <v>4200</v>
      </c>
      <c r="N160" s="2">
        <v>84000</v>
      </c>
      <c r="O160" s="2">
        <v>84000</v>
      </c>
      <c r="P160" s="2">
        <f>IF(O160&lt;&gt;"", O160*20, "")</f>
        <v>1680000</v>
      </c>
      <c r="Q160" s="2">
        <f>IF(F160="Rural",P160*1.1,P160)</f>
        <v>1680000</v>
      </c>
      <c r="R160">
        <v>6</v>
      </c>
    </row>
    <row r="161" spans="1:18" x14ac:dyDescent="0.25">
      <c r="A161" t="s">
        <v>30</v>
      </c>
      <c r="B161">
        <v>900182900</v>
      </c>
      <c r="C161" t="s">
        <v>619</v>
      </c>
      <c r="D161" t="s">
        <v>37</v>
      </c>
      <c r="E161" t="str">
        <f>UPPER(Padron_Establecimiento[[#This Row],[Sector]])</f>
        <v>PRIVADO</v>
      </c>
      <c r="F161" t="s">
        <v>26</v>
      </c>
      <c r="G161" t="s">
        <v>620</v>
      </c>
      <c r="H161" t="s">
        <v>228</v>
      </c>
      <c r="I161">
        <v>0</v>
      </c>
      <c r="J161" t="s">
        <v>621</v>
      </c>
      <c r="K161" s="1">
        <v>18532</v>
      </c>
      <c r="L161">
        <v>3603</v>
      </c>
      <c r="M161">
        <f>IF(L161&lt;&gt;"", L161, "")</f>
        <v>3603</v>
      </c>
      <c r="N161" s="2">
        <v>72060</v>
      </c>
      <c r="O161" s="2">
        <v>72060</v>
      </c>
      <c r="P161" s="2">
        <f>IF(O161&lt;&gt;"", O161*20, "")</f>
        <v>1441200</v>
      </c>
      <c r="Q161" s="2">
        <f>IF(F161="Rural",P161*1.1,P161)</f>
        <v>1441200</v>
      </c>
      <c r="R161">
        <v>4</v>
      </c>
    </row>
    <row r="162" spans="1:18" x14ac:dyDescent="0.25">
      <c r="A162" t="s">
        <v>24</v>
      </c>
      <c r="B162">
        <v>820400100</v>
      </c>
      <c r="C162" t="s">
        <v>622</v>
      </c>
      <c r="D162" t="s">
        <v>14</v>
      </c>
      <c r="E162" t="str">
        <f>UPPER(Padron_Establecimiento[[#This Row],[Sector]])</f>
        <v>ESTATAL</v>
      </c>
      <c r="F162" t="s">
        <v>26</v>
      </c>
      <c r="G162" t="s">
        <v>623</v>
      </c>
      <c r="H162" t="s">
        <v>123</v>
      </c>
      <c r="I162">
        <v>341</v>
      </c>
      <c r="J162" t="s">
        <v>624</v>
      </c>
      <c r="K162" s="1">
        <v>22466</v>
      </c>
      <c r="L162">
        <v>4656</v>
      </c>
      <c r="M162">
        <f>IF(L162&lt;&gt;"", L162, "")</f>
        <v>4656</v>
      </c>
      <c r="N162" s="2">
        <v>93120</v>
      </c>
      <c r="O162" s="2">
        <v>93120</v>
      </c>
      <c r="P162" s="2">
        <f>IF(O162&lt;&gt;"", O162*20, "")</f>
        <v>1862400</v>
      </c>
      <c r="Q162" s="2">
        <f>IF(F162="Rural",P162*1.1,P162)</f>
        <v>1862400</v>
      </c>
      <c r="R162">
        <v>4</v>
      </c>
    </row>
    <row r="163" spans="1:18" x14ac:dyDescent="0.25">
      <c r="A163" t="s">
        <v>180</v>
      </c>
      <c r="B163">
        <v>380019400</v>
      </c>
      <c r="C163" t="s">
        <v>625</v>
      </c>
      <c r="D163" t="s">
        <v>14</v>
      </c>
      <c r="E163" t="str">
        <f>UPPER(Padron_Establecimiento[[#This Row],[Sector]])</f>
        <v>ESTATAL</v>
      </c>
      <c r="F163" t="s">
        <v>26</v>
      </c>
      <c r="G163" t="s">
        <v>626</v>
      </c>
      <c r="H163" t="s">
        <v>627</v>
      </c>
      <c r="I163">
        <v>388</v>
      </c>
      <c r="J163" t="s">
        <v>628</v>
      </c>
      <c r="K163" s="1">
        <v>34113</v>
      </c>
      <c r="L163">
        <v>2327</v>
      </c>
      <c r="M163">
        <f>IF(L163&lt;&gt;"", L163, "")</f>
        <v>2327</v>
      </c>
      <c r="N163" s="2">
        <v>46540</v>
      </c>
      <c r="O163" s="2">
        <v>46540</v>
      </c>
      <c r="P163" s="2">
        <f>IF(O163&lt;&gt;"", O163*20, "")</f>
        <v>930800</v>
      </c>
      <c r="Q163" s="2">
        <f>IF(F163="Rural",P163*1.1,P163)</f>
        <v>930800</v>
      </c>
      <c r="R163">
        <v>3</v>
      </c>
    </row>
    <row r="164" spans="1:18" x14ac:dyDescent="0.25">
      <c r="A164" t="s">
        <v>260</v>
      </c>
      <c r="B164">
        <v>460047700</v>
      </c>
      <c r="C164" t="s">
        <v>629</v>
      </c>
      <c r="D164" t="s">
        <v>14</v>
      </c>
      <c r="E164" t="str">
        <f>UPPER(Padron_Establecimiento[[#This Row],[Sector]])</f>
        <v>ESTATAL</v>
      </c>
      <c r="F164" t="s">
        <v>26</v>
      </c>
      <c r="G164" t="s">
        <v>630</v>
      </c>
      <c r="H164" t="s">
        <v>631</v>
      </c>
      <c r="J164" t="s">
        <v>632</v>
      </c>
      <c r="K164" s="1">
        <v>25001</v>
      </c>
      <c r="L164">
        <v>4957</v>
      </c>
      <c r="M164">
        <f>IF(L164&lt;&gt;"", L164, "")</f>
        <v>4957</v>
      </c>
      <c r="N164" s="2">
        <v>99140</v>
      </c>
      <c r="O164" s="2">
        <v>99140</v>
      </c>
      <c r="P164" s="2">
        <f>IF(O164&lt;&gt;"", O164*20, "")</f>
        <v>1982800</v>
      </c>
      <c r="Q164" s="2">
        <f>IF(F164="Rural",P164*1.1,P164)</f>
        <v>1982800</v>
      </c>
      <c r="R164">
        <v>8</v>
      </c>
    </row>
    <row r="165" spans="1:18" x14ac:dyDescent="0.25">
      <c r="A165" t="s">
        <v>24</v>
      </c>
      <c r="B165">
        <v>820019700</v>
      </c>
      <c r="C165" t="s">
        <v>633</v>
      </c>
      <c r="D165" t="s">
        <v>14</v>
      </c>
      <c r="E165" t="str">
        <f>UPPER(Padron_Establecimiento[[#This Row],[Sector]])</f>
        <v>ESTATAL</v>
      </c>
      <c r="F165" t="s">
        <v>26</v>
      </c>
      <c r="G165" t="s">
        <v>634</v>
      </c>
      <c r="H165" t="s">
        <v>28</v>
      </c>
      <c r="I165">
        <v>342</v>
      </c>
      <c r="J165" t="s">
        <v>635</v>
      </c>
      <c r="K165" s="1">
        <v>21021</v>
      </c>
      <c r="L165">
        <v>1739</v>
      </c>
      <c r="M165">
        <f>IF(L165&lt;&gt;"", L165, "")</f>
        <v>1739</v>
      </c>
      <c r="N165" s="2">
        <v>34780</v>
      </c>
      <c r="O165" s="2">
        <v>34780</v>
      </c>
      <c r="P165" s="2">
        <f>IF(O165&lt;&gt;"", O165*20, "")</f>
        <v>695600</v>
      </c>
      <c r="Q165" s="2">
        <f>IF(F165="Rural",P165*1.1,P165)</f>
        <v>695600</v>
      </c>
      <c r="R165">
        <v>7</v>
      </c>
    </row>
    <row r="166" spans="1:18" x14ac:dyDescent="0.25">
      <c r="A166" t="s">
        <v>110</v>
      </c>
      <c r="B166">
        <v>20125500</v>
      </c>
      <c r="C166" t="s">
        <v>636</v>
      </c>
      <c r="D166" t="s">
        <v>14</v>
      </c>
      <c r="E166" t="str">
        <f>UPPER(Padron_Establecimiento[[#This Row],[Sector]])</f>
        <v>ESTATAL</v>
      </c>
      <c r="F166" t="s">
        <v>26</v>
      </c>
      <c r="G166" t="s">
        <v>637</v>
      </c>
      <c r="H166" t="s">
        <v>638</v>
      </c>
      <c r="I166">
        <v>11</v>
      </c>
      <c r="J166" t="s">
        <v>639</v>
      </c>
      <c r="K166" s="1">
        <v>28134</v>
      </c>
      <c r="L166">
        <v>3245</v>
      </c>
      <c r="M166">
        <f>IF(L166&lt;&gt;"", L166, "")</f>
        <v>3245</v>
      </c>
      <c r="N166" s="2">
        <v>64900</v>
      </c>
      <c r="O166" s="2">
        <v>64900</v>
      </c>
      <c r="P166" s="2">
        <f>IF(O166&lt;&gt;"", O166*20, "")</f>
        <v>1298000</v>
      </c>
      <c r="Q166" s="2">
        <f>IF(F166="Rural",P166*1.1,P166)</f>
        <v>1298000</v>
      </c>
      <c r="R166">
        <v>4</v>
      </c>
    </row>
    <row r="167" spans="1:18" x14ac:dyDescent="0.25">
      <c r="A167" t="s">
        <v>195</v>
      </c>
      <c r="B167">
        <v>420046602</v>
      </c>
      <c r="C167" t="s">
        <v>640</v>
      </c>
      <c r="D167" t="s">
        <v>14</v>
      </c>
      <c r="E167" t="str">
        <f>UPPER(Padron_Establecimiento[[#This Row],[Sector]])</f>
        <v>ESTATAL</v>
      </c>
      <c r="F167" t="s">
        <v>26</v>
      </c>
      <c r="G167" t="s">
        <v>641</v>
      </c>
      <c r="H167" t="s">
        <v>642</v>
      </c>
      <c r="I167">
        <v>2302</v>
      </c>
      <c r="J167" t="s">
        <v>643</v>
      </c>
      <c r="K167" s="1">
        <v>29028</v>
      </c>
      <c r="L167">
        <v>2153</v>
      </c>
      <c r="M167">
        <f>IF(L167&lt;&gt;"", L167, "")</f>
        <v>2153</v>
      </c>
      <c r="N167" s="2">
        <v>43060</v>
      </c>
      <c r="O167" s="2">
        <v>43060</v>
      </c>
      <c r="P167" s="2">
        <f>IF(O167&lt;&gt;"", O167*20, "")</f>
        <v>861200</v>
      </c>
      <c r="Q167" s="2">
        <f>IF(F167="Rural",P167*1.1,P167)</f>
        <v>861200</v>
      </c>
      <c r="R167">
        <v>8</v>
      </c>
    </row>
    <row r="168" spans="1:18" x14ac:dyDescent="0.25">
      <c r="A168" t="s">
        <v>436</v>
      </c>
      <c r="B168">
        <v>780008800</v>
      </c>
      <c r="C168" t="s">
        <v>644</v>
      </c>
      <c r="D168" t="s">
        <v>14</v>
      </c>
      <c r="E168" t="str">
        <f>UPPER(Padron_Establecimiento[[#This Row],[Sector]])</f>
        <v>ESTATAL</v>
      </c>
      <c r="F168" t="s">
        <v>26</v>
      </c>
      <c r="G168" t="s">
        <v>645</v>
      </c>
      <c r="H168" t="s">
        <v>646</v>
      </c>
      <c r="I168">
        <v>2966</v>
      </c>
      <c r="J168" t="s">
        <v>647</v>
      </c>
      <c r="K168" s="1">
        <v>18403</v>
      </c>
      <c r="L168">
        <v>2497</v>
      </c>
      <c r="M168">
        <f>IF(L168&lt;&gt;"", L168, "")</f>
        <v>2497</v>
      </c>
      <c r="N168" s="2">
        <v>49940</v>
      </c>
      <c r="O168" s="2">
        <v>49940</v>
      </c>
      <c r="P168" s="2">
        <f>IF(O168&lt;&gt;"", O168*20, "")</f>
        <v>998800</v>
      </c>
      <c r="Q168" s="2">
        <f>IF(F168="Rural",P168*1.1,P168)</f>
        <v>998800</v>
      </c>
      <c r="R168">
        <v>10</v>
      </c>
    </row>
    <row r="169" spans="1:18" x14ac:dyDescent="0.25">
      <c r="A169" t="s">
        <v>24</v>
      </c>
      <c r="B169">
        <v>820139600</v>
      </c>
      <c r="C169" t="s">
        <v>648</v>
      </c>
      <c r="D169" t="s">
        <v>14</v>
      </c>
      <c r="E169" t="str">
        <f>UPPER(Padron_Establecimiento[[#This Row],[Sector]])</f>
        <v>ESTATAL</v>
      </c>
      <c r="F169" t="s">
        <v>26</v>
      </c>
      <c r="G169" t="s">
        <v>649</v>
      </c>
      <c r="H169" t="s">
        <v>650</v>
      </c>
      <c r="I169">
        <v>3471</v>
      </c>
      <c r="J169" t="s">
        <v>651</v>
      </c>
      <c r="K169" s="1">
        <v>33005</v>
      </c>
      <c r="L169">
        <v>2382</v>
      </c>
      <c r="M169">
        <f>IF(L169&lt;&gt;"", L169, "")</f>
        <v>2382</v>
      </c>
      <c r="N169" s="2">
        <v>47640</v>
      </c>
      <c r="O169" s="2">
        <v>47640</v>
      </c>
      <c r="P169" s="2">
        <f>IF(O169&lt;&gt;"", O169*20, "")</f>
        <v>952800</v>
      </c>
      <c r="Q169" s="2">
        <f>IF(F169="Rural",P169*1.1,P169)</f>
        <v>952800</v>
      </c>
      <c r="R169">
        <v>9</v>
      </c>
    </row>
    <row r="170" spans="1:18" x14ac:dyDescent="0.25">
      <c r="A170" t="s">
        <v>41</v>
      </c>
      <c r="B170">
        <v>300108600</v>
      </c>
      <c r="C170" t="s">
        <v>652</v>
      </c>
      <c r="D170" t="s">
        <v>14</v>
      </c>
      <c r="E170" t="str">
        <f>UPPER(Padron_Establecimiento[[#This Row],[Sector]])</f>
        <v>ESTATAL</v>
      </c>
      <c r="F170" t="s">
        <v>26</v>
      </c>
      <c r="G170" t="s">
        <v>653</v>
      </c>
      <c r="H170" t="s">
        <v>654</v>
      </c>
      <c r="I170">
        <v>3444</v>
      </c>
      <c r="J170" t="s">
        <v>655</v>
      </c>
      <c r="K170" s="1">
        <v>25233</v>
      </c>
      <c r="L170">
        <v>4552</v>
      </c>
      <c r="M170">
        <f>IF(L170&lt;&gt;"", L170, "")</f>
        <v>4552</v>
      </c>
      <c r="N170" s="2">
        <v>91040</v>
      </c>
      <c r="O170" s="2">
        <v>91040</v>
      </c>
      <c r="P170" s="2">
        <f>IF(O170&lt;&gt;"", O170*20, "")</f>
        <v>1820800</v>
      </c>
      <c r="Q170" s="2">
        <f>IF(F170="Rural",P170*1.1,P170)</f>
        <v>1820800</v>
      </c>
      <c r="R170">
        <v>5</v>
      </c>
    </row>
    <row r="171" spans="1:18" x14ac:dyDescent="0.25">
      <c r="A171" t="s">
        <v>180</v>
      </c>
      <c r="B171">
        <v>380093600</v>
      </c>
      <c r="C171" t="s">
        <v>656</v>
      </c>
      <c r="D171" t="s">
        <v>657</v>
      </c>
      <c r="E171" t="str">
        <f>UPPER(Padron_Establecimiento[[#This Row],[Sector]])</f>
        <v>SOCIAL/COOPERATIVA</v>
      </c>
      <c r="F171" t="s">
        <v>26</v>
      </c>
      <c r="G171" t="s">
        <v>658</v>
      </c>
      <c r="H171" t="s">
        <v>659</v>
      </c>
      <c r="I171">
        <v>388</v>
      </c>
      <c r="J171" t="s">
        <v>660</v>
      </c>
      <c r="K171" s="1">
        <v>19342</v>
      </c>
      <c r="L171">
        <v>3209</v>
      </c>
      <c r="M171">
        <f>IF(L171&lt;&gt;"", L171, "")</f>
        <v>3209</v>
      </c>
      <c r="N171" s="2">
        <v>64180</v>
      </c>
      <c r="O171" s="2">
        <v>64180</v>
      </c>
      <c r="P171" s="2">
        <f>IF(O171&lt;&gt;"", O171*20, "")</f>
        <v>1283600</v>
      </c>
      <c r="Q171" s="2">
        <f>IF(F171="Rural",P171*1.1,P171)</f>
        <v>1283600</v>
      </c>
      <c r="R171">
        <v>3</v>
      </c>
    </row>
    <row r="172" spans="1:18" x14ac:dyDescent="0.25">
      <c r="A172" t="s">
        <v>68</v>
      </c>
      <c r="B172">
        <v>740071000</v>
      </c>
      <c r="C172" t="s">
        <v>661</v>
      </c>
      <c r="D172" t="s">
        <v>14</v>
      </c>
      <c r="E172" t="str">
        <f>UPPER(Padron_Establecimiento[[#This Row],[Sector]])</f>
        <v>ESTATAL</v>
      </c>
      <c r="F172" t="s">
        <v>26</v>
      </c>
      <c r="G172" t="s">
        <v>662</v>
      </c>
      <c r="H172" t="s">
        <v>663</v>
      </c>
      <c r="I172">
        <v>266</v>
      </c>
      <c r="J172" t="s">
        <v>664</v>
      </c>
      <c r="K172" s="1">
        <v>18944</v>
      </c>
      <c r="L172">
        <v>1920</v>
      </c>
      <c r="M172">
        <f>IF(L172&lt;&gt;"", L172, "")</f>
        <v>1920</v>
      </c>
      <c r="N172" s="2">
        <v>38400</v>
      </c>
      <c r="O172" s="2">
        <v>38400</v>
      </c>
      <c r="P172" s="2">
        <f>IF(O172&lt;&gt;"", O172*20, "")</f>
        <v>768000</v>
      </c>
      <c r="Q172" s="2">
        <f>IF(F172="Rural",P172*1.1,P172)</f>
        <v>768000</v>
      </c>
      <c r="R172">
        <v>5</v>
      </c>
    </row>
    <row r="173" spans="1:18" x14ac:dyDescent="0.25">
      <c r="A173" t="s">
        <v>24</v>
      </c>
      <c r="B173">
        <v>820303716</v>
      </c>
      <c r="C173" t="s">
        <v>665</v>
      </c>
      <c r="D173" t="s">
        <v>14</v>
      </c>
      <c r="E173" t="str">
        <f>UPPER(Padron_Establecimiento[[#This Row],[Sector]])</f>
        <v>ESTATAL</v>
      </c>
      <c r="F173" t="s">
        <v>26</v>
      </c>
      <c r="G173" t="s">
        <v>666</v>
      </c>
      <c r="H173" t="s">
        <v>667</v>
      </c>
      <c r="I173">
        <v>3464</v>
      </c>
      <c r="J173" t="s">
        <v>668</v>
      </c>
      <c r="K173" s="1">
        <v>30797</v>
      </c>
      <c r="L173">
        <v>3135</v>
      </c>
      <c r="M173">
        <f>IF(L173&lt;&gt;"", L173, "")</f>
        <v>3135</v>
      </c>
      <c r="N173" s="2">
        <v>62700</v>
      </c>
      <c r="O173" s="2">
        <v>62700</v>
      </c>
      <c r="P173" s="2">
        <f>IF(O173&lt;&gt;"", O173*20, "")</f>
        <v>1254000</v>
      </c>
      <c r="Q173" s="2">
        <f>IF(F173="Rural",P173*1.1,P173)</f>
        <v>1254000</v>
      </c>
      <c r="R173">
        <v>3</v>
      </c>
    </row>
    <row r="174" spans="1:18" x14ac:dyDescent="0.25">
      <c r="A174" t="s">
        <v>24</v>
      </c>
      <c r="B174">
        <v>820254300</v>
      </c>
      <c r="C174" t="s">
        <v>669</v>
      </c>
      <c r="D174" t="s">
        <v>14</v>
      </c>
      <c r="E174" t="str">
        <f>UPPER(Padron_Establecimiento[[#This Row],[Sector]])</f>
        <v>ESTATAL</v>
      </c>
      <c r="F174" t="s">
        <v>26</v>
      </c>
      <c r="G174" t="s">
        <v>670</v>
      </c>
      <c r="H174" t="s">
        <v>671</v>
      </c>
      <c r="I174">
        <v>341</v>
      </c>
      <c r="J174" t="s">
        <v>672</v>
      </c>
      <c r="K174" s="1">
        <v>30587</v>
      </c>
      <c r="L174">
        <v>2134</v>
      </c>
      <c r="M174">
        <f>IF(L174&lt;&gt;"", L174, "")</f>
        <v>2134</v>
      </c>
      <c r="N174" s="2">
        <v>42680</v>
      </c>
      <c r="O174" s="2">
        <v>42680</v>
      </c>
      <c r="P174" s="2">
        <f>IF(O174&lt;&gt;"", O174*20, "")</f>
        <v>853600</v>
      </c>
      <c r="Q174" s="2">
        <f>IF(F174="Rural",P174*1.1,P174)</f>
        <v>853600</v>
      </c>
      <c r="R174">
        <v>8</v>
      </c>
    </row>
    <row r="175" spans="1:18" x14ac:dyDescent="0.25">
      <c r="A175" t="s">
        <v>19</v>
      </c>
      <c r="B175">
        <v>620101442</v>
      </c>
      <c r="C175" t="s">
        <v>673</v>
      </c>
      <c r="D175" t="s">
        <v>14</v>
      </c>
      <c r="E175" t="str">
        <f>UPPER(Padron_Establecimiento[[#This Row],[Sector]])</f>
        <v>ESTATAL</v>
      </c>
      <c r="F175" t="s">
        <v>15</v>
      </c>
      <c r="G175" t="s">
        <v>674</v>
      </c>
      <c r="H175" t="s">
        <v>675</v>
      </c>
      <c r="J175" t="s">
        <v>18</v>
      </c>
      <c r="K175" s="1">
        <v>30169</v>
      </c>
      <c r="L175">
        <v>4790</v>
      </c>
      <c r="M175">
        <f>IF(L175&lt;&gt;"", L175, "")</f>
        <v>4790</v>
      </c>
      <c r="N175" s="2">
        <v>95800</v>
      </c>
      <c r="O175" s="2">
        <v>105380</v>
      </c>
      <c r="P175" s="2">
        <f>IF(O175&lt;&gt;"", O175*20, "")</f>
        <v>2107600</v>
      </c>
      <c r="Q175" s="2">
        <f>IF(F175="Rural",P175*1.1,P175)</f>
        <v>2318360</v>
      </c>
      <c r="R175">
        <v>7</v>
      </c>
    </row>
    <row r="176" spans="1:18" x14ac:dyDescent="0.25">
      <c r="A176" t="s">
        <v>24</v>
      </c>
      <c r="B176">
        <v>820323301</v>
      </c>
      <c r="C176" t="s">
        <v>676</v>
      </c>
      <c r="D176" t="s">
        <v>14</v>
      </c>
      <c r="E176" t="str">
        <f>UPPER(Padron_Establecimiento[[#This Row],[Sector]])</f>
        <v>ESTATAL</v>
      </c>
      <c r="F176" t="s">
        <v>15</v>
      </c>
      <c r="G176" t="s">
        <v>677</v>
      </c>
      <c r="H176" t="s">
        <v>678</v>
      </c>
      <c r="I176">
        <v>3404</v>
      </c>
      <c r="J176" t="s">
        <v>679</v>
      </c>
      <c r="K176" s="1">
        <v>31406</v>
      </c>
      <c r="L176">
        <v>3864</v>
      </c>
      <c r="M176">
        <f>IF(L176&lt;&gt;"", L176, "")</f>
        <v>3864</v>
      </c>
      <c r="N176" s="2">
        <v>77280</v>
      </c>
      <c r="O176" s="2">
        <v>85008</v>
      </c>
      <c r="P176" s="2">
        <f>IF(O176&lt;&gt;"", O176*20, "")</f>
        <v>1700160</v>
      </c>
      <c r="Q176" s="2">
        <f>IF(F176="Rural",P176*1.1,P176)</f>
        <v>1870176.0000000002</v>
      </c>
      <c r="R176">
        <v>5</v>
      </c>
    </row>
    <row r="177" spans="1:18" x14ac:dyDescent="0.25">
      <c r="A177" t="s">
        <v>24</v>
      </c>
      <c r="B177">
        <v>820120100</v>
      </c>
      <c r="C177" t="s">
        <v>680</v>
      </c>
      <c r="D177" t="s">
        <v>14</v>
      </c>
      <c r="E177" t="str">
        <f>UPPER(Padron_Establecimiento[[#This Row],[Sector]])</f>
        <v>ESTATAL</v>
      </c>
      <c r="F177" t="s">
        <v>15</v>
      </c>
      <c r="G177" t="s">
        <v>681</v>
      </c>
      <c r="H177" t="s">
        <v>682</v>
      </c>
      <c r="I177">
        <v>3482</v>
      </c>
      <c r="J177" t="s">
        <v>683</v>
      </c>
      <c r="K177" s="1">
        <v>19118</v>
      </c>
      <c r="L177">
        <v>4331</v>
      </c>
      <c r="M177">
        <f>IF(L177&lt;&gt;"", L177, "")</f>
        <v>4331</v>
      </c>
      <c r="N177" s="2">
        <v>86620</v>
      </c>
      <c r="O177" s="2">
        <v>95282</v>
      </c>
      <c r="P177" s="2">
        <f>IF(O177&lt;&gt;"", O177*20, "")</f>
        <v>1905640</v>
      </c>
      <c r="Q177" s="2">
        <f>IF(F177="Rural",P177*1.1,P177)</f>
        <v>2096204.0000000002</v>
      </c>
      <c r="R177">
        <v>10</v>
      </c>
    </row>
    <row r="178" spans="1:18" x14ac:dyDescent="0.25">
      <c r="A178" t="s">
        <v>24</v>
      </c>
      <c r="B178">
        <v>820428500</v>
      </c>
      <c r="C178" t="s">
        <v>684</v>
      </c>
      <c r="D178" t="s">
        <v>14</v>
      </c>
      <c r="E178" t="str">
        <f>UPPER(Padron_Establecimiento[[#This Row],[Sector]])</f>
        <v>ESTATAL</v>
      </c>
      <c r="F178" t="s">
        <v>15</v>
      </c>
      <c r="G178" t="s">
        <v>685</v>
      </c>
      <c r="H178" t="s">
        <v>686</v>
      </c>
      <c r="I178">
        <v>3492</v>
      </c>
      <c r="J178" t="s">
        <v>687</v>
      </c>
      <c r="K178" s="1">
        <v>25680</v>
      </c>
      <c r="L178">
        <v>3465</v>
      </c>
      <c r="M178">
        <f>IF(L178&lt;&gt;"", L178, "")</f>
        <v>3465</v>
      </c>
      <c r="N178" s="2">
        <v>69300</v>
      </c>
      <c r="O178" s="2">
        <v>76230</v>
      </c>
      <c r="P178" s="2">
        <f>IF(O178&lt;&gt;"", O178*20, "")</f>
        <v>1524600</v>
      </c>
      <c r="Q178" s="2">
        <f>IF(F178="Rural",P178*1.1,P178)</f>
        <v>1677060.0000000002</v>
      </c>
      <c r="R178">
        <v>6</v>
      </c>
    </row>
    <row r="179" spans="1:18" x14ac:dyDescent="0.25">
      <c r="A179" t="s">
        <v>35</v>
      </c>
      <c r="B179">
        <v>60380200</v>
      </c>
      <c r="C179" t="s">
        <v>688</v>
      </c>
      <c r="D179" t="s">
        <v>14</v>
      </c>
      <c r="E179" t="str">
        <f>UPPER(Padron_Establecimiento[[#This Row],[Sector]])</f>
        <v>ESTATAL</v>
      </c>
      <c r="F179" t="s">
        <v>26</v>
      </c>
      <c r="G179" t="s">
        <v>689</v>
      </c>
      <c r="H179" t="s">
        <v>690</v>
      </c>
      <c r="I179">
        <v>2291</v>
      </c>
      <c r="J179" t="s">
        <v>691</v>
      </c>
      <c r="K179" s="1">
        <v>33172</v>
      </c>
      <c r="L179">
        <v>4195</v>
      </c>
      <c r="M179">
        <f>IF(L179&lt;&gt;"", L179, "")</f>
        <v>4195</v>
      </c>
      <c r="N179" s="2">
        <v>83900</v>
      </c>
      <c r="O179" s="2">
        <v>83900</v>
      </c>
      <c r="P179" s="2">
        <f>IF(O179&lt;&gt;"", O179*20, "")</f>
        <v>1678000</v>
      </c>
      <c r="Q179" s="2">
        <f>IF(F179="Rural",P179*1.1,P179)</f>
        <v>1678000</v>
      </c>
      <c r="R179">
        <v>3</v>
      </c>
    </row>
    <row r="180" spans="1:18" x14ac:dyDescent="0.25">
      <c r="A180" t="s">
        <v>110</v>
      </c>
      <c r="B180">
        <v>20081600</v>
      </c>
      <c r="C180" t="s">
        <v>692</v>
      </c>
      <c r="D180" t="s">
        <v>14</v>
      </c>
      <c r="E180" t="str">
        <f>UPPER(Padron_Establecimiento[[#This Row],[Sector]])</f>
        <v>ESTATAL</v>
      </c>
      <c r="F180" t="s">
        <v>26</v>
      </c>
      <c r="G180" t="s">
        <v>693</v>
      </c>
      <c r="H180" t="s">
        <v>694</v>
      </c>
      <c r="I180">
        <v>11</v>
      </c>
      <c r="J180" t="s">
        <v>695</v>
      </c>
      <c r="K180" s="1">
        <v>24417</v>
      </c>
      <c r="L180">
        <v>3813</v>
      </c>
      <c r="M180">
        <f>IF(L180&lt;&gt;"", L180, "")</f>
        <v>3813</v>
      </c>
      <c r="N180" s="2">
        <v>76260</v>
      </c>
      <c r="O180" s="2">
        <v>76260</v>
      </c>
      <c r="P180" s="2">
        <f>IF(O180&lt;&gt;"", O180*20, "")</f>
        <v>1525200</v>
      </c>
      <c r="Q180" s="2">
        <f>IF(F180="Rural",P180*1.1,P180)</f>
        <v>1525200</v>
      </c>
      <c r="R180">
        <v>8</v>
      </c>
    </row>
    <row r="181" spans="1:18" x14ac:dyDescent="0.25">
      <c r="A181" t="s">
        <v>35</v>
      </c>
      <c r="B181">
        <v>60125800</v>
      </c>
      <c r="C181" t="s">
        <v>696</v>
      </c>
      <c r="D181" t="s">
        <v>14</v>
      </c>
      <c r="E181" t="str">
        <f>UPPER(Padron_Establecimiento[[#This Row],[Sector]])</f>
        <v>ESTATAL</v>
      </c>
      <c r="F181" t="s">
        <v>15</v>
      </c>
      <c r="G181" t="s">
        <v>697</v>
      </c>
      <c r="H181" t="s">
        <v>698</v>
      </c>
      <c r="I181">
        <v>2345</v>
      </c>
      <c r="J181" t="s">
        <v>699</v>
      </c>
      <c r="K181" s="1">
        <v>28142</v>
      </c>
      <c r="L181">
        <v>4988</v>
      </c>
      <c r="M181">
        <f>IF(L181&lt;&gt;"", L181, "")</f>
        <v>4988</v>
      </c>
      <c r="N181" s="2">
        <v>99760</v>
      </c>
      <c r="O181" s="2">
        <v>109736</v>
      </c>
      <c r="P181" s="2">
        <f>IF(O181&lt;&gt;"", O181*20, "")</f>
        <v>2194720</v>
      </c>
      <c r="Q181" s="2">
        <f>IF(F181="Rural",P181*1.1,P181)</f>
        <v>2414192</v>
      </c>
      <c r="R181">
        <v>5</v>
      </c>
    </row>
    <row r="182" spans="1:18" x14ac:dyDescent="0.25">
      <c r="A182" t="s">
        <v>24</v>
      </c>
      <c r="B182">
        <v>820152600</v>
      </c>
      <c r="C182" t="s">
        <v>700</v>
      </c>
      <c r="D182" t="s">
        <v>14</v>
      </c>
      <c r="E182" t="str">
        <f>UPPER(Padron_Establecimiento[[#This Row],[Sector]])</f>
        <v>ESTATAL</v>
      </c>
      <c r="F182" t="s">
        <v>15</v>
      </c>
      <c r="G182" t="s">
        <v>701</v>
      </c>
      <c r="H182" t="s">
        <v>702</v>
      </c>
      <c r="I182">
        <v>3402</v>
      </c>
      <c r="J182" t="s">
        <v>703</v>
      </c>
      <c r="K182" s="1">
        <v>21974</v>
      </c>
      <c r="L182">
        <v>1863</v>
      </c>
      <c r="M182">
        <f>IF(L182&lt;&gt;"", L182, "")</f>
        <v>1863</v>
      </c>
      <c r="N182" s="2">
        <v>37260</v>
      </c>
      <c r="O182" s="2">
        <v>40986</v>
      </c>
      <c r="P182" s="2">
        <f>IF(O182&lt;&gt;"", O182*20, "")</f>
        <v>819720</v>
      </c>
      <c r="Q182" s="2">
        <f>IF(F182="Rural",P182*1.1,P182)</f>
        <v>901692.00000000012</v>
      </c>
      <c r="R182">
        <v>4</v>
      </c>
    </row>
    <row r="183" spans="1:18" x14ac:dyDescent="0.25">
      <c r="A183" t="s">
        <v>41</v>
      </c>
      <c r="B183">
        <v>300056900</v>
      </c>
      <c r="C183" t="s">
        <v>704</v>
      </c>
      <c r="D183" t="s">
        <v>14</v>
      </c>
      <c r="E183" t="str">
        <f>UPPER(Padron_Establecimiento[[#This Row],[Sector]])</f>
        <v>ESTATAL</v>
      </c>
      <c r="F183" t="s">
        <v>15</v>
      </c>
      <c r="G183" t="s">
        <v>705</v>
      </c>
      <c r="H183" t="s">
        <v>706</v>
      </c>
      <c r="I183">
        <v>0</v>
      </c>
      <c r="J183" t="s">
        <v>215</v>
      </c>
      <c r="K183" s="1">
        <v>31012</v>
      </c>
      <c r="L183">
        <v>2809</v>
      </c>
      <c r="M183">
        <f>IF(L183&lt;&gt;"", L183, "")</f>
        <v>2809</v>
      </c>
      <c r="N183" s="2">
        <v>56180</v>
      </c>
      <c r="O183" s="2">
        <v>61798</v>
      </c>
      <c r="P183" s="2">
        <f>IF(O183&lt;&gt;"", O183*20, "")</f>
        <v>1235960</v>
      </c>
      <c r="Q183" s="2">
        <f>IF(F183="Rural",P183*1.1,P183)</f>
        <v>1359556</v>
      </c>
      <c r="R183">
        <v>3</v>
      </c>
    </row>
    <row r="184" spans="1:18" x14ac:dyDescent="0.25">
      <c r="A184" t="s">
        <v>73</v>
      </c>
      <c r="B184">
        <v>340032300</v>
      </c>
      <c r="C184" t="s">
        <v>707</v>
      </c>
      <c r="D184" t="s">
        <v>14</v>
      </c>
      <c r="E184" t="str">
        <f>UPPER(Padron_Establecimiento[[#This Row],[Sector]])</f>
        <v>ESTATAL</v>
      </c>
      <c r="F184" t="s">
        <v>15</v>
      </c>
      <c r="G184" t="s">
        <v>708</v>
      </c>
      <c r="H184" t="s">
        <v>117</v>
      </c>
      <c r="J184" t="s">
        <v>18</v>
      </c>
      <c r="K184" s="1">
        <v>25204</v>
      </c>
      <c r="L184">
        <v>1608</v>
      </c>
      <c r="M184">
        <f>IF(L184&lt;&gt;"", L184, "")</f>
        <v>1608</v>
      </c>
      <c r="N184" s="2">
        <v>32160</v>
      </c>
      <c r="O184" s="2">
        <v>35376</v>
      </c>
      <c r="P184" s="2">
        <f>IF(O184&lt;&gt;"", O184*20, "")</f>
        <v>707520</v>
      </c>
      <c r="Q184" s="2">
        <f>IF(F184="Rural",P184*1.1,P184)</f>
        <v>778272.00000000012</v>
      </c>
      <c r="R184">
        <v>4</v>
      </c>
    </row>
    <row r="185" spans="1:18" x14ac:dyDescent="0.25">
      <c r="A185" t="s">
        <v>50</v>
      </c>
      <c r="B185">
        <v>500089500</v>
      </c>
      <c r="C185" t="s">
        <v>709</v>
      </c>
      <c r="D185" t="s">
        <v>14</v>
      </c>
      <c r="E185" t="str">
        <f>UPPER(Padron_Establecimiento[[#This Row],[Sector]])</f>
        <v>ESTATAL</v>
      </c>
      <c r="F185" t="s">
        <v>26</v>
      </c>
      <c r="G185" t="s">
        <v>710</v>
      </c>
      <c r="H185" t="s">
        <v>286</v>
      </c>
      <c r="I185">
        <v>261</v>
      </c>
      <c r="J185" t="s">
        <v>711</v>
      </c>
      <c r="K185" s="1">
        <v>18562</v>
      </c>
      <c r="L185">
        <v>1551</v>
      </c>
      <c r="M185">
        <f>IF(L185&lt;&gt;"", L185, "")</f>
        <v>1551</v>
      </c>
      <c r="N185" s="2">
        <v>31020</v>
      </c>
      <c r="O185" s="2">
        <v>31020</v>
      </c>
      <c r="P185" s="2">
        <f>IF(O185&lt;&gt;"", O185*20, "")</f>
        <v>620400</v>
      </c>
      <c r="Q185" s="2">
        <f>IF(F185="Rural",P185*1.1,P185)</f>
        <v>620400</v>
      </c>
      <c r="R185">
        <v>6</v>
      </c>
    </row>
    <row r="186" spans="1:18" x14ac:dyDescent="0.25">
      <c r="A186" t="s">
        <v>130</v>
      </c>
      <c r="B186">
        <v>540116103</v>
      </c>
      <c r="C186" t="s">
        <v>712</v>
      </c>
      <c r="D186" t="s">
        <v>14</v>
      </c>
      <c r="E186" t="str">
        <f>UPPER(Padron_Establecimiento[[#This Row],[Sector]])</f>
        <v>ESTATAL</v>
      </c>
      <c r="F186" t="s">
        <v>26</v>
      </c>
      <c r="G186" t="s">
        <v>713</v>
      </c>
      <c r="H186" t="s">
        <v>490</v>
      </c>
      <c r="I186">
        <v>3755</v>
      </c>
      <c r="J186" t="s">
        <v>714</v>
      </c>
      <c r="K186" s="1">
        <v>22446</v>
      </c>
      <c r="L186">
        <v>4959</v>
      </c>
      <c r="M186">
        <f>IF(L186&lt;&gt;"", L186, "")</f>
        <v>4959</v>
      </c>
      <c r="N186" s="2">
        <v>99180</v>
      </c>
      <c r="O186" s="2">
        <v>99180</v>
      </c>
      <c r="P186" s="2">
        <f>IF(O186&lt;&gt;"", O186*20, "")</f>
        <v>1983600</v>
      </c>
      <c r="Q186" s="2">
        <f>IF(F186="Rural",P186*1.1,P186)</f>
        <v>1983600</v>
      </c>
      <c r="R186">
        <v>3</v>
      </c>
    </row>
    <row r="187" spans="1:18" x14ac:dyDescent="0.25">
      <c r="A187" t="s">
        <v>50</v>
      </c>
      <c r="B187">
        <v>500154100</v>
      </c>
      <c r="C187" t="s">
        <v>715</v>
      </c>
      <c r="D187" t="s">
        <v>657</v>
      </c>
      <c r="E187" t="str">
        <f>UPPER(Padron_Establecimiento[[#This Row],[Sector]])</f>
        <v>SOCIAL/COOPERATIVA</v>
      </c>
      <c r="F187" t="s">
        <v>26</v>
      </c>
      <c r="G187" t="s">
        <v>716</v>
      </c>
      <c r="H187" t="s">
        <v>717</v>
      </c>
      <c r="J187" t="s">
        <v>718</v>
      </c>
      <c r="K187" s="1">
        <v>28410</v>
      </c>
      <c r="L187">
        <v>3162</v>
      </c>
      <c r="M187">
        <f>IF(L187&lt;&gt;"", L187, "")</f>
        <v>3162</v>
      </c>
      <c r="N187" s="2">
        <v>63240</v>
      </c>
      <c r="O187" s="2">
        <v>63240</v>
      </c>
      <c r="P187" s="2">
        <f>IF(O187&lt;&gt;"", O187*20, "")</f>
        <v>1264800</v>
      </c>
      <c r="Q187" s="2">
        <f>IF(F187="Rural",P187*1.1,P187)</f>
        <v>1264800</v>
      </c>
      <c r="R187">
        <v>3</v>
      </c>
    </row>
    <row r="188" spans="1:18" x14ac:dyDescent="0.25">
      <c r="A188" t="s">
        <v>35</v>
      </c>
      <c r="B188">
        <v>60336700</v>
      </c>
      <c r="C188" t="s">
        <v>719</v>
      </c>
      <c r="D188" t="s">
        <v>14</v>
      </c>
      <c r="E188" t="str">
        <f>UPPER(Padron_Establecimiento[[#This Row],[Sector]])</f>
        <v>ESTATAL</v>
      </c>
      <c r="F188" t="s">
        <v>26</v>
      </c>
      <c r="G188" t="s">
        <v>720</v>
      </c>
      <c r="H188" t="s">
        <v>721</v>
      </c>
      <c r="J188" t="s">
        <v>18</v>
      </c>
      <c r="K188" s="1">
        <v>24397</v>
      </c>
      <c r="L188">
        <v>4229</v>
      </c>
      <c r="M188">
        <f>IF(L188&lt;&gt;"", L188, "")</f>
        <v>4229</v>
      </c>
      <c r="N188" s="2">
        <v>84580</v>
      </c>
      <c r="O188" s="2">
        <v>84580</v>
      </c>
      <c r="P188" s="2">
        <f>IF(O188&lt;&gt;"", O188*20, "")</f>
        <v>1691600</v>
      </c>
      <c r="Q188" s="2">
        <f>IF(F188="Rural",P188*1.1,P188)</f>
        <v>1691600</v>
      </c>
      <c r="R188">
        <v>9</v>
      </c>
    </row>
    <row r="189" spans="1:18" x14ac:dyDescent="0.25">
      <c r="A189" t="s">
        <v>211</v>
      </c>
      <c r="B189">
        <v>180082700</v>
      </c>
      <c r="C189" t="s">
        <v>722</v>
      </c>
      <c r="D189" t="s">
        <v>14</v>
      </c>
      <c r="E189" t="str">
        <f>UPPER(Padron_Establecimiento[[#This Row],[Sector]])</f>
        <v>ESTATAL</v>
      </c>
      <c r="F189" t="s">
        <v>15</v>
      </c>
      <c r="G189" t="s">
        <v>723</v>
      </c>
      <c r="H189" t="s">
        <v>724</v>
      </c>
      <c r="I189">
        <v>3782</v>
      </c>
      <c r="J189" t="s">
        <v>725</v>
      </c>
      <c r="K189" s="1">
        <v>30469</v>
      </c>
      <c r="L189">
        <v>2985</v>
      </c>
      <c r="M189">
        <f>IF(L189&lt;&gt;"", L189, "")</f>
        <v>2985</v>
      </c>
      <c r="N189" s="2">
        <v>59700</v>
      </c>
      <c r="O189" s="2">
        <v>65670</v>
      </c>
      <c r="P189" s="2">
        <f>IF(O189&lt;&gt;"", O189*20, "")</f>
        <v>1313400</v>
      </c>
      <c r="Q189" s="2">
        <f>IF(F189="Rural",P189*1.1,P189)</f>
        <v>1444740.0000000002</v>
      </c>
      <c r="R189">
        <v>4</v>
      </c>
    </row>
    <row r="190" spans="1:18" x14ac:dyDescent="0.25">
      <c r="A190" t="s">
        <v>180</v>
      </c>
      <c r="B190">
        <v>380007000</v>
      </c>
      <c r="C190" t="s">
        <v>726</v>
      </c>
      <c r="D190" t="s">
        <v>14</v>
      </c>
      <c r="E190" t="str">
        <f>UPPER(Padron_Establecimiento[[#This Row],[Sector]])</f>
        <v>ESTATAL</v>
      </c>
      <c r="F190" t="s">
        <v>15</v>
      </c>
      <c r="G190" t="s">
        <v>727</v>
      </c>
      <c r="H190" t="s">
        <v>728</v>
      </c>
      <c r="I190">
        <v>388</v>
      </c>
      <c r="J190" t="s">
        <v>729</v>
      </c>
      <c r="K190" s="1">
        <v>24969</v>
      </c>
      <c r="L190">
        <v>1736</v>
      </c>
      <c r="M190">
        <f>IF(L190&lt;&gt;"", L190, "")</f>
        <v>1736</v>
      </c>
      <c r="N190" s="2">
        <v>34720</v>
      </c>
      <c r="O190" s="2">
        <v>38192</v>
      </c>
      <c r="P190" s="2">
        <f>IF(O190&lt;&gt;"", O190*20, "")</f>
        <v>763840</v>
      </c>
      <c r="Q190" s="2">
        <f>IF(F190="Rural",P190*1.1,P190)</f>
        <v>840224.00000000012</v>
      </c>
      <c r="R190">
        <v>10</v>
      </c>
    </row>
    <row r="191" spans="1:18" x14ac:dyDescent="0.25">
      <c r="A191" t="s">
        <v>130</v>
      </c>
      <c r="B191">
        <v>540152200</v>
      </c>
      <c r="C191" t="s">
        <v>730</v>
      </c>
      <c r="D191" t="s">
        <v>14</v>
      </c>
      <c r="E191" t="str">
        <f>UPPER(Padron_Establecimiento[[#This Row],[Sector]])</f>
        <v>ESTATAL</v>
      </c>
      <c r="F191" t="s">
        <v>26</v>
      </c>
      <c r="G191" t="s">
        <v>731</v>
      </c>
      <c r="H191" t="s">
        <v>732</v>
      </c>
      <c r="I191">
        <v>376</v>
      </c>
      <c r="J191" t="s">
        <v>733</v>
      </c>
      <c r="K191" s="1">
        <v>21230</v>
      </c>
      <c r="L191">
        <v>4320</v>
      </c>
      <c r="M191">
        <f>IF(L191&lt;&gt;"", L191, "")</f>
        <v>4320</v>
      </c>
      <c r="N191" s="2">
        <v>86400</v>
      </c>
      <c r="O191" s="2">
        <v>86400</v>
      </c>
      <c r="P191" s="2">
        <f>IF(O191&lt;&gt;"", O191*20, "")</f>
        <v>1728000</v>
      </c>
      <c r="Q191" s="2">
        <f>IF(F191="Rural",P191*1.1,P191)</f>
        <v>1728000</v>
      </c>
      <c r="R191">
        <v>9</v>
      </c>
    </row>
    <row r="192" spans="1:18" x14ac:dyDescent="0.25">
      <c r="A192" t="s">
        <v>125</v>
      </c>
      <c r="B192">
        <v>140066300</v>
      </c>
      <c r="C192" t="s">
        <v>734</v>
      </c>
      <c r="D192" t="s">
        <v>14</v>
      </c>
      <c r="E192" t="str">
        <f>UPPER(Padron_Establecimiento[[#This Row],[Sector]])</f>
        <v>ESTATAL</v>
      </c>
      <c r="F192" t="s">
        <v>15</v>
      </c>
      <c r="G192" t="s">
        <v>735</v>
      </c>
      <c r="H192" t="s">
        <v>736</v>
      </c>
      <c r="I192">
        <v>3525</v>
      </c>
      <c r="J192" t="s">
        <v>737</v>
      </c>
      <c r="K192" s="1">
        <v>21273</v>
      </c>
      <c r="L192">
        <v>3683</v>
      </c>
      <c r="M192">
        <f>IF(L192&lt;&gt;"", L192, "")</f>
        <v>3683</v>
      </c>
      <c r="N192" s="2">
        <v>73660</v>
      </c>
      <c r="O192" s="2">
        <v>81026</v>
      </c>
      <c r="P192" s="2">
        <f>IF(O192&lt;&gt;"", O192*20, "")</f>
        <v>1620520</v>
      </c>
      <c r="Q192" s="2">
        <f>IF(F192="Rural",P192*1.1,P192)</f>
        <v>1782572.0000000002</v>
      </c>
      <c r="R192">
        <v>9</v>
      </c>
    </row>
    <row r="193" spans="1:18" x14ac:dyDescent="0.25">
      <c r="A193" t="s">
        <v>260</v>
      </c>
      <c r="B193">
        <v>460076600</v>
      </c>
      <c r="C193" t="s">
        <v>738</v>
      </c>
      <c r="D193" t="s">
        <v>14</v>
      </c>
      <c r="E193" t="str">
        <f>UPPER(Padron_Establecimiento[[#This Row],[Sector]])</f>
        <v>ESTATAL</v>
      </c>
      <c r="F193" t="s">
        <v>26</v>
      </c>
      <c r="G193" t="s">
        <v>739</v>
      </c>
      <c r="H193" t="s">
        <v>323</v>
      </c>
      <c r="J193" t="s">
        <v>740</v>
      </c>
      <c r="K193" s="1">
        <v>30608</v>
      </c>
      <c r="L193">
        <v>2824</v>
      </c>
      <c r="M193">
        <f>IF(L193&lt;&gt;"", L193, "")</f>
        <v>2824</v>
      </c>
      <c r="N193" s="2">
        <v>56480</v>
      </c>
      <c r="O193" s="2">
        <v>56480</v>
      </c>
      <c r="P193" s="2">
        <f>IF(O193&lt;&gt;"", O193*20, "")</f>
        <v>1129600</v>
      </c>
      <c r="Q193" s="2">
        <f>IF(F193="Rural",P193*1.1,P193)</f>
        <v>1129600</v>
      </c>
      <c r="R193">
        <v>7</v>
      </c>
    </row>
    <row r="194" spans="1:18" x14ac:dyDescent="0.25">
      <c r="A194" t="s">
        <v>41</v>
      </c>
      <c r="B194">
        <v>300056700</v>
      </c>
      <c r="C194" t="s">
        <v>741</v>
      </c>
      <c r="D194" t="s">
        <v>14</v>
      </c>
      <c r="E194" t="str">
        <f>UPPER(Padron_Establecimiento[[#This Row],[Sector]])</f>
        <v>ESTATAL</v>
      </c>
      <c r="F194" t="s">
        <v>26</v>
      </c>
      <c r="G194" t="s">
        <v>742</v>
      </c>
      <c r="H194" t="s">
        <v>743</v>
      </c>
      <c r="I194">
        <v>3454</v>
      </c>
      <c r="J194" t="s">
        <v>744</v>
      </c>
      <c r="K194" s="1">
        <v>22324</v>
      </c>
      <c r="L194">
        <v>4281</v>
      </c>
      <c r="M194">
        <f>IF(L194&lt;&gt;"", L194, "")</f>
        <v>4281</v>
      </c>
      <c r="N194" s="2">
        <v>85620</v>
      </c>
      <c r="O194" s="2">
        <v>85620</v>
      </c>
      <c r="P194" s="2">
        <f>IF(O194&lt;&gt;"", O194*20, "")</f>
        <v>1712400</v>
      </c>
      <c r="Q194" s="2">
        <f>IF(F194="Rural",P194*1.1,P194)</f>
        <v>1712400</v>
      </c>
      <c r="R194">
        <v>7</v>
      </c>
    </row>
    <row r="195" spans="1:18" x14ac:dyDescent="0.25">
      <c r="A195" t="s">
        <v>180</v>
      </c>
      <c r="B195">
        <v>380072600</v>
      </c>
      <c r="C195" t="s">
        <v>745</v>
      </c>
      <c r="D195" t="s">
        <v>14</v>
      </c>
      <c r="E195" t="str">
        <f>UPPER(Padron_Establecimiento[[#This Row],[Sector]])</f>
        <v>ESTATAL</v>
      </c>
      <c r="F195" t="s">
        <v>26</v>
      </c>
      <c r="G195" t="s">
        <v>746</v>
      </c>
      <c r="H195" t="s">
        <v>498</v>
      </c>
      <c r="I195">
        <v>388</v>
      </c>
      <c r="J195" t="s">
        <v>747</v>
      </c>
      <c r="K195" s="1">
        <v>28852</v>
      </c>
      <c r="L195">
        <v>2250</v>
      </c>
      <c r="M195">
        <f>IF(L195&lt;&gt;"", L195, "")</f>
        <v>2250</v>
      </c>
      <c r="N195" s="2">
        <v>45000</v>
      </c>
      <c r="O195" s="2">
        <v>45000</v>
      </c>
      <c r="P195" s="2">
        <f>IF(O195&lt;&gt;"", O195*20, "")</f>
        <v>900000</v>
      </c>
      <c r="Q195" s="2">
        <f>IF(F195="Rural",P195*1.1,P195)</f>
        <v>900000</v>
      </c>
      <c r="R195">
        <v>3</v>
      </c>
    </row>
    <row r="196" spans="1:18" x14ac:dyDescent="0.25">
      <c r="A196" t="s">
        <v>180</v>
      </c>
      <c r="B196">
        <v>380080800</v>
      </c>
      <c r="C196" t="s">
        <v>748</v>
      </c>
      <c r="D196" t="s">
        <v>14</v>
      </c>
      <c r="E196" t="str">
        <f>UPPER(Padron_Establecimiento[[#This Row],[Sector]])</f>
        <v>ESTATAL</v>
      </c>
      <c r="F196" t="s">
        <v>26</v>
      </c>
      <c r="G196" t="s">
        <v>749</v>
      </c>
      <c r="H196" t="s">
        <v>750</v>
      </c>
      <c r="I196">
        <v>1</v>
      </c>
      <c r="J196" t="s">
        <v>587</v>
      </c>
      <c r="K196" s="1">
        <v>24762</v>
      </c>
      <c r="L196">
        <v>3625</v>
      </c>
      <c r="M196">
        <f>IF(L196&lt;&gt;"", L196, "")</f>
        <v>3625</v>
      </c>
      <c r="N196" s="2">
        <v>72500</v>
      </c>
      <c r="O196" s="2">
        <v>72500</v>
      </c>
      <c r="P196" s="2">
        <f>IF(O196&lt;&gt;"", O196*20, "")</f>
        <v>1450000</v>
      </c>
      <c r="Q196" s="2">
        <f>IF(F196="Rural",P196*1.1,P196)</f>
        <v>1450000</v>
      </c>
      <c r="R196">
        <v>3</v>
      </c>
    </row>
    <row r="197" spans="1:18" x14ac:dyDescent="0.25">
      <c r="A197" t="s">
        <v>24</v>
      </c>
      <c r="B197">
        <v>820215300</v>
      </c>
      <c r="C197" t="s">
        <v>751</v>
      </c>
      <c r="D197" t="s">
        <v>14</v>
      </c>
      <c r="E197" t="str">
        <f>UPPER(Padron_Establecimiento[[#This Row],[Sector]])</f>
        <v>ESTATAL</v>
      </c>
      <c r="F197" t="s">
        <v>26</v>
      </c>
      <c r="G197" t="s">
        <v>752</v>
      </c>
      <c r="H197" t="s">
        <v>753</v>
      </c>
      <c r="I197">
        <v>3482</v>
      </c>
      <c r="J197" t="s">
        <v>754</v>
      </c>
      <c r="K197" s="1">
        <v>19879</v>
      </c>
      <c r="L197">
        <v>4113</v>
      </c>
      <c r="M197">
        <f>IF(L197&lt;&gt;"", L197, "")</f>
        <v>4113</v>
      </c>
      <c r="N197" s="2">
        <v>82260</v>
      </c>
      <c r="O197" s="2">
        <v>82260</v>
      </c>
      <c r="P197" s="2">
        <f>IF(O197&lt;&gt;"", O197*20, "")</f>
        <v>1645200</v>
      </c>
      <c r="Q197" s="2">
        <f>IF(F197="Rural",P197*1.1,P197)</f>
        <v>1645200</v>
      </c>
      <c r="R197">
        <v>5</v>
      </c>
    </row>
    <row r="198" spans="1:18" x14ac:dyDescent="0.25">
      <c r="A198" t="s">
        <v>50</v>
      </c>
      <c r="B198">
        <v>500268800</v>
      </c>
      <c r="C198" t="s">
        <v>755</v>
      </c>
      <c r="D198" t="s">
        <v>657</v>
      </c>
      <c r="E198" t="str">
        <f>UPPER(Padron_Establecimiento[[#This Row],[Sector]])</f>
        <v>SOCIAL/COOPERATIVA</v>
      </c>
      <c r="F198" t="s">
        <v>26</v>
      </c>
      <c r="G198" t="s">
        <v>756</v>
      </c>
      <c r="H198" t="s">
        <v>757</v>
      </c>
      <c r="I198">
        <v>2622</v>
      </c>
      <c r="J198" t="s">
        <v>758</v>
      </c>
      <c r="K198" s="1">
        <v>30344</v>
      </c>
      <c r="L198">
        <v>4307</v>
      </c>
      <c r="M198">
        <f>IF(L198&lt;&gt;"", L198, "")</f>
        <v>4307</v>
      </c>
      <c r="N198" s="2">
        <v>86140</v>
      </c>
      <c r="O198" s="2">
        <v>86140</v>
      </c>
      <c r="P198" s="2">
        <f>IF(O198&lt;&gt;"", O198*20, "")</f>
        <v>1722800</v>
      </c>
      <c r="Q198" s="2">
        <f>IF(F198="Rural",P198*1.1,P198)</f>
        <v>1722800</v>
      </c>
      <c r="R198">
        <v>9</v>
      </c>
    </row>
    <row r="199" spans="1:18" x14ac:dyDescent="0.25">
      <c r="A199" t="s">
        <v>24</v>
      </c>
      <c r="B199">
        <v>820379400</v>
      </c>
      <c r="C199" t="s">
        <v>759</v>
      </c>
      <c r="D199" t="s">
        <v>37</v>
      </c>
      <c r="E199" t="str">
        <f>UPPER(Padron_Establecimiento[[#This Row],[Sector]])</f>
        <v>PRIVADO</v>
      </c>
      <c r="F199" t="s">
        <v>26</v>
      </c>
      <c r="G199" t="s">
        <v>760</v>
      </c>
      <c r="H199" t="s">
        <v>28</v>
      </c>
      <c r="I199">
        <v>342</v>
      </c>
      <c r="J199" t="s">
        <v>761</v>
      </c>
      <c r="K199" s="1">
        <v>30376</v>
      </c>
      <c r="L199">
        <v>2569</v>
      </c>
      <c r="M199">
        <f>IF(L199&lt;&gt;"", L199, "")</f>
        <v>2569</v>
      </c>
      <c r="N199" s="2">
        <v>51380</v>
      </c>
      <c r="O199" s="2">
        <v>51380</v>
      </c>
      <c r="P199" s="2">
        <f>IF(O199&lt;&gt;"", O199*20, "")</f>
        <v>1027600</v>
      </c>
      <c r="Q199" s="2">
        <f>IF(F199="Rural",P199*1.1,P199)</f>
        <v>1027600</v>
      </c>
      <c r="R199">
        <v>7</v>
      </c>
    </row>
    <row r="200" spans="1:18" x14ac:dyDescent="0.25">
      <c r="A200" t="s">
        <v>211</v>
      </c>
      <c r="B200">
        <v>180020400</v>
      </c>
      <c r="C200" t="s">
        <v>762</v>
      </c>
      <c r="D200" t="s">
        <v>14</v>
      </c>
      <c r="E200" t="str">
        <f>UPPER(Padron_Establecimiento[[#This Row],[Sector]])</f>
        <v>ESTATAL</v>
      </c>
      <c r="F200" t="s">
        <v>15</v>
      </c>
      <c r="G200" t="s">
        <v>763</v>
      </c>
      <c r="H200" t="s">
        <v>764</v>
      </c>
      <c r="I200">
        <v>0</v>
      </c>
      <c r="J200" t="s">
        <v>215</v>
      </c>
      <c r="K200" s="1">
        <v>24761</v>
      </c>
      <c r="L200">
        <v>4362</v>
      </c>
      <c r="M200">
        <f>IF(L200&lt;&gt;"", L200, "")</f>
        <v>4362</v>
      </c>
      <c r="N200" s="2">
        <v>87240</v>
      </c>
      <c r="O200" s="2">
        <v>95964</v>
      </c>
      <c r="P200" s="2">
        <f>IF(O200&lt;&gt;"", O200*20, "")</f>
        <v>1919280</v>
      </c>
      <c r="Q200" s="2">
        <f>IF(F200="Rural",P200*1.1,P200)</f>
        <v>2111208</v>
      </c>
      <c r="R200">
        <v>8</v>
      </c>
    </row>
    <row r="201" spans="1:18" x14ac:dyDescent="0.25">
      <c r="A201" t="s">
        <v>73</v>
      </c>
      <c r="B201">
        <v>340001900</v>
      </c>
      <c r="C201" t="s">
        <v>765</v>
      </c>
      <c r="D201" t="s">
        <v>14</v>
      </c>
      <c r="E201" t="str">
        <f>UPPER(Padron_Establecimiento[[#This Row],[Sector]])</f>
        <v>ESTATAL</v>
      </c>
      <c r="F201" t="s">
        <v>15</v>
      </c>
      <c r="G201" t="s">
        <v>766</v>
      </c>
      <c r="H201" t="s">
        <v>767</v>
      </c>
      <c r="J201" t="s">
        <v>768</v>
      </c>
      <c r="K201" s="1">
        <v>28857</v>
      </c>
      <c r="L201">
        <v>3927</v>
      </c>
      <c r="M201">
        <f>IF(L201&lt;&gt;"", L201, "")</f>
        <v>3927</v>
      </c>
      <c r="N201" s="2">
        <v>78540</v>
      </c>
      <c r="O201" s="2">
        <v>86394</v>
      </c>
      <c r="P201" s="2">
        <f>IF(O201&lt;&gt;"", O201*20, "")</f>
        <v>1727880</v>
      </c>
      <c r="Q201" s="2">
        <f>IF(F201="Rural",P201*1.1,P201)</f>
        <v>1900668.0000000002</v>
      </c>
      <c r="R201">
        <v>6</v>
      </c>
    </row>
    <row r="202" spans="1:18" x14ac:dyDescent="0.25">
      <c r="A202" t="s">
        <v>24</v>
      </c>
      <c r="B202">
        <v>820202500</v>
      </c>
      <c r="C202" t="s">
        <v>769</v>
      </c>
      <c r="D202" t="s">
        <v>14</v>
      </c>
      <c r="E202" t="str">
        <f>UPPER(Padron_Establecimiento[[#This Row],[Sector]])</f>
        <v>ESTATAL</v>
      </c>
      <c r="F202" t="s">
        <v>26</v>
      </c>
      <c r="G202" t="s">
        <v>770</v>
      </c>
      <c r="H202" t="s">
        <v>771</v>
      </c>
      <c r="I202">
        <v>3476</v>
      </c>
      <c r="J202" t="s">
        <v>772</v>
      </c>
      <c r="K202" s="1">
        <v>24846</v>
      </c>
      <c r="L202">
        <v>4022</v>
      </c>
      <c r="M202">
        <f>IF(L202&lt;&gt;"", L202, "")</f>
        <v>4022</v>
      </c>
      <c r="N202" s="2">
        <v>80440</v>
      </c>
      <c r="O202" s="2">
        <v>80440</v>
      </c>
      <c r="P202" s="2">
        <f>IF(O202&lt;&gt;"", O202*20, "")</f>
        <v>1608800</v>
      </c>
      <c r="Q202" s="2">
        <f>IF(F202="Rural",P202*1.1,P202)</f>
        <v>1608800</v>
      </c>
      <c r="R202">
        <v>10</v>
      </c>
    </row>
    <row r="203" spans="1:18" x14ac:dyDescent="0.25">
      <c r="A203" t="s">
        <v>195</v>
      </c>
      <c r="B203">
        <v>420096400</v>
      </c>
      <c r="C203" t="s">
        <v>773</v>
      </c>
      <c r="D203" t="s">
        <v>37</v>
      </c>
      <c r="E203" t="str">
        <f>UPPER(Padron_Establecimiento[[#This Row],[Sector]])</f>
        <v>PRIVADO</v>
      </c>
      <c r="F203" t="s">
        <v>26</v>
      </c>
      <c r="G203" t="s">
        <v>774</v>
      </c>
      <c r="H203" t="s">
        <v>775</v>
      </c>
      <c r="I203">
        <v>2954</v>
      </c>
      <c r="J203" t="s">
        <v>776</v>
      </c>
      <c r="K203" s="1">
        <v>20247</v>
      </c>
      <c r="L203">
        <v>1635</v>
      </c>
      <c r="M203">
        <f>IF(L203&lt;&gt;"", L203, "")</f>
        <v>1635</v>
      </c>
      <c r="N203" s="2">
        <v>32700</v>
      </c>
      <c r="O203" s="2">
        <v>32700</v>
      </c>
      <c r="P203" s="2">
        <f>IF(O203&lt;&gt;"", O203*20, "")</f>
        <v>654000</v>
      </c>
      <c r="Q203" s="2">
        <f>IF(F203="Rural",P203*1.1,P203)</f>
        <v>654000</v>
      </c>
      <c r="R203">
        <v>7</v>
      </c>
    </row>
    <row r="204" spans="1:18" x14ac:dyDescent="0.25">
      <c r="A204" t="s">
        <v>50</v>
      </c>
      <c r="B204">
        <v>500081900</v>
      </c>
      <c r="C204" t="s">
        <v>777</v>
      </c>
      <c r="D204" t="s">
        <v>14</v>
      </c>
      <c r="E204" t="str">
        <f>UPPER(Padron_Establecimiento[[#This Row],[Sector]])</f>
        <v>ESTATAL</v>
      </c>
      <c r="F204" t="s">
        <v>26</v>
      </c>
      <c r="G204" t="s">
        <v>778</v>
      </c>
      <c r="H204" t="s">
        <v>779</v>
      </c>
      <c r="J204" t="s">
        <v>780</v>
      </c>
      <c r="K204" s="1">
        <v>19351</v>
      </c>
      <c r="L204">
        <v>4142</v>
      </c>
      <c r="M204">
        <f>IF(L204&lt;&gt;"", L204, "")</f>
        <v>4142</v>
      </c>
      <c r="N204" s="2">
        <v>82840</v>
      </c>
      <c r="O204" s="2">
        <v>82840</v>
      </c>
      <c r="P204" s="2">
        <f>IF(O204&lt;&gt;"", O204*20, "")</f>
        <v>1656800</v>
      </c>
      <c r="Q204" s="2">
        <f>IF(F204="Rural",P204*1.1,P204)</f>
        <v>1656800</v>
      </c>
      <c r="R204">
        <v>3</v>
      </c>
    </row>
    <row r="205" spans="1:18" x14ac:dyDescent="0.25">
      <c r="A205" t="s">
        <v>130</v>
      </c>
      <c r="B205">
        <v>540100000</v>
      </c>
      <c r="C205" t="s">
        <v>781</v>
      </c>
      <c r="D205" t="s">
        <v>14</v>
      </c>
      <c r="E205" t="str">
        <f>UPPER(Padron_Establecimiento[[#This Row],[Sector]])</f>
        <v>ESTATAL</v>
      </c>
      <c r="F205" t="s">
        <v>26</v>
      </c>
      <c r="G205" t="s">
        <v>782</v>
      </c>
      <c r="H205" t="s">
        <v>783</v>
      </c>
      <c r="I205">
        <v>3764</v>
      </c>
      <c r="J205" t="s">
        <v>784</v>
      </c>
      <c r="K205" s="1">
        <v>34764</v>
      </c>
      <c r="L205">
        <v>2592</v>
      </c>
      <c r="M205">
        <f>IF(L205&lt;&gt;"", L205, "")</f>
        <v>2592</v>
      </c>
      <c r="N205" s="2">
        <v>51840</v>
      </c>
      <c r="O205" s="2">
        <v>51840</v>
      </c>
      <c r="P205" s="2">
        <f>IF(O205&lt;&gt;"", O205*20, "")</f>
        <v>1036800</v>
      </c>
      <c r="Q205" s="2">
        <f>IF(F205="Rural",P205*1.1,P205)</f>
        <v>1036800</v>
      </c>
      <c r="R205">
        <v>4</v>
      </c>
    </row>
    <row r="206" spans="1:18" x14ac:dyDescent="0.25">
      <c r="A206" t="s">
        <v>24</v>
      </c>
      <c r="B206">
        <v>820165101</v>
      </c>
      <c r="C206" t="s">
        <v>785</v>
      </c>
      <c r="D206" t="s">
        <v>14</v>
      </c>
      <c r="E206" t="str">
        <f>UPPER(Padron_Establecimiento[[#This Row],[Sector]])</f>
        <v>ESTATAL</v>
      </c>
      <c r="F206" t="s">
        <v>15</v>
      </c>
      <c r="G206" t="s">
        <v>786</v>
      </c>
      <c r="H206" t="s">
        <v>273</v>
      </c>
      <c r="I206">
        <v>3491</v>
      </c>
      <c r="J206" t="s">
        <v>787</v>
      </c>
      <c r="K206" s="1">
        <v>28741</v>
      </c>
      <c r="L206">
        <v>2767</v>
      </c>
      <c r="M206">
        <f>IF(L206&lt;&gt;"", L206, "")</f>
        <v>2767</v>
      </c>
      <c r="N206" s="2">
        <v>55340</v>
      </c>
      <c r="O206" s="2">
        <v>60874</v>
      </c>
      <c r="P206" s="2">
        <f>IF(O206&lt;&gt;"", O206*20, "")</f>
        <v>1217480</v>
      </c>
      <c r="Q206" s="2">
        <f>IF(F206="Rural",P206*1.1,P206)</f>
        <v>1339228</v>
      </c>
      <c r="R206">
        <v>3</v>
      </c>
    </row>
    <row r="207" spans="1:18" x14ac:dyDescent="0.25">
      <c r="A207" t="s">
        <v>12</v>
      </c>
      <c r="B207">
        <v>860194100</v>
      </c>
      <c r="C207" t="s">
        <v>788</v>
      </c>
      <c r="D207" t="s">
        <v>14</v>
      </c>
      <c r="E207" t="str">
        <f>UPPER(Padron_Establecimiento[[#This Row],[Sector]])</f>
        <v>ESTATAL</v>
      </c>
      <c r="F207" t="s">
        <v>26</v>
      </c>
      <c r="G207" t="s">
        <v>789</v>
      </c>
      <c r="H207" t="s">
        <v>790</v>
      </c>
      <c r="J207" t="s">
        <v>18</v>
      </c>
      <c r="K207" s="1">
        <v>31632</v>
      </c>
      <c r="L207">
        <v>1710</v>
      </c>
      <c r="M207">
        <f>IF(L207&lt;&gt;"", L207, "")</f>
        <v>1710</v>
      </c>
      <c r="N207" s="2">
        <v>34200</v>
      </c>
      <c r="O207" s="2">
        <v>34200</v>
      </c>
      <c r="P207" s="2">
        <f>IF(O207&lt;&gt;"", O207*20, "")</f>
        <v>684000</v>
      </c>
      <c r="Q207" s="2">
        <f>IF(F207="Rural",P207*1.1,P207)</f>
        <v>684000</v>
      </c>
      <c r="R207">
        <v>10</v>
      </c>
    </row>
    <row r="208" spans="1:18" x14ac:dyDescent="0.25">
      <c r="A208" t="s">
        <v>35</v>
      </c>
      <c r="B208">
        <v>60543000</v>
      </c>
      <c r="C208" t="s">
        <v>791</v>
      </c>
      <c r="D208" t="s">
        <v>14</v>
      </c>
      <c r="E208" t="str">
        <f>UPPER(Padron_Establecimiento[[#This Row],[Sector]])</f>
        <v>ESTATAL</v>
      </c>
      <c r="F208" t="s">
        <v>26</v>
      </c>
      <c r="G208" t="s">
        <v>792</v>
      </c>
      <c r="H208" t="s">
        <v>793</v>
      </c>
      <c r="I208">
        <v>2257</v>
      </c>
      <c r="J208" t="s">
        <v>794</v>
      </c>
      <c r="K208" s="1">
        <v>33856</v>
      </c>
      <c r="L208">
        <v>4701</v>
      </c>
      <c r="M208">
        <f>IF(L208&lt;&gt;"", L208, "")</f>
        <v>4701</v>
      </c>
      <c r="N208" s="2">
        <v>94020</v>
      </c>
      <c r="O208" s="2">
        <v>94020</v>
      </c>
      <c r="P208" s="2">
        <f>IF(O208&lt;&gt;"", O208*20, "")</f>
        <v>1880400</v>
      </c>
      <c r="Q208" s="2">
        <f>IF(F208="Rural",P208*1.1,P208)</f>
        <v>1880400</v>
      </c>
      <c r="R208">
        <v>5</v>
      </c>
    </row>
    <row r="209" spans="1:18" x14ac:dyDescent="0.25">
      <c r="A209" t="s">
        <v>211</v>
      </c>
      <c r="B209">
        <v>180020900</v>
      </c>
      <c r="C209" t="s">
        <v>795</v>
      </c>
      <c r="D209" t="s">
        <v>14</v>
      </c>
      <c r="E209" t="str">
        <f>UPPER(Padron_Establecimiento[[#This Row],[Sector]])</f>
        <v>ESTATAL</v>
      </c>
      <c r="F209" t="s">
        <v>26</v>
      </c>
      <c r="G209" t="s">
        <v>796</v>
      </c>
      <c r="H209" t="s">
        <v>797</v>
      </c>
      <c r="I209">
        <v>3756</v>
      </c>
      <c r="J209" t="s">
        <v>798</v>
      </c>
      <c r="K209" s="1">
        <v>33410</v>
      </c>
      <c r="L209">
        <v>4178</v>
      </c>
      <c r="M209">
        <f>IF(L209&lt;&gt;"", L209, "")</f>
        <v>4178</v>
      </c>
      <c r="N209" s="2">
        <v>83560</v>
      </c>
      <c r="O209" s="2">
        <v>83560</v>
      </c>
      <c r="P209" s="2">
        <f>IF(O209&lt;&gt;"", O209*20, "")</f>
        <v>1671200</v>
      </c>
      <c r="Q209" s="2">
        <f>IF(F209="Rural",P209*1.1,P209)</f>
        <v>1671200</v>
      </c>
      <c r="R209">
        <v>3</v>
      </c>
    </row>
    <row r="210" spans="1:18" x14ac:dyDescent="0.25">
      <c r="A210" t="s">
        <v>135</v>
      </c>
      <c r="B210">
        <v>100013100</v>
      </c>
      <c r="C210" t="s">
        <v>799</v>
      </c>
      <c r="D210" t="s">
        <v>14</v>
      </c>
      <c r="E210" t="str">
        <f>UPPER(Padron_Establecimiento[[#This Row],[Sector]])</f>
        <v>ESTATAL</v>
      </c>
      <c r="F210" t="s">
        <v>15</v>
      </c>
      <c r="G210" t="s">
        <v>800</v>
      </c>
      <c r="H210" t="s">
        <v>801</v>
      </c>
      <c r="J210" t="s">
        <v>18</v>
      </c>
      <c r="K210" s="1">
        <v>25797</v>
      </c>
      <c r="L210">
        <v>4910</v>
      </c>
      <c r="M210">
        <f>IF(L210&lt;&gt;"", L210, "")</f>
        <v>4910</v>
      </c>
      <c r="N210" s="2">
        <v>98200</v>
      </c>
      <c r="O210" s="2">
        <v>108020</v>
      </c>
      <c r="P210" s="2">
        <f>IF(O210&lt;&gt;"", O210*20, "")</f>
        <v>2160400</v>
      </c>
      <c r="Q210" s="2">
        <f>IF(F210="Rural",P210*1.1,P210)</f>
        <v>2376440</v>
      </c>
      <c r="R210">
        <v>8</v>
      </c>
    </row>
    <row r="211" spans="1:18" x14ac:dyDescent="0.25">
      <c r="A211" t="s">
        <v>50</v>
      </c>
      <c r="B211">
        <v>500277000</v>
      </c>
      <c r="C211" t="s">
        <v>802</v>
      </c>
      <c r="D211" t="s">
        <v>37</v>
      </c>
      <c r="E211" t="str">
        <f>UPPER(Padron_Establecimiento[[#This Row],[Sector]])</f>
        <v>PRIVADO</v>
      </c>
      <c r="F211" t="s">
        <v>26</v>
      </c>
      <c r="G211" t="s">
        <v>803</v>
      </c>
      <c r="H211" t="s">
        <v>804</v>
      </c>
      <c r="I211">
        <v>261</v>
      </c>
      <c r="J211" t="s">
        <v>805</v>
      </c>
      <c r="K211" s="1">
        <v>18562</v>
      </c>
      <c r="L211">
        <v>2260</v>
      </c>
      <c r="M211">
        <f>IF(L211&lt;&gt;"", L211, "")</f>
        <v>2260</v>
      </c>
      <c r="N211" s="2">
        <v>45200</v>
      </c>
      <c r="O211" s="2">
        <v>45200</v>
      </c>
      <c r="P211" s="2">
        <f>IF(O211&lt;&gt;"", O211*20, "")</f>
        <v>904000</v>
      </c>
      <c r="Q211" s="2">
        <f>IF(F211="Rural",P211*1.1,P211)</f>
        <v>904000</v>
      </c>
      <c r="R211">
        <v>9</v>
      </c>
    </row>
    <row r="212" spans="1:18" x14ac:dyDescent="0.25">
      <c r="A212" t="s">
        <v>328</v>
      </c>
      <c r="B212">
        <v>260052501</v>
      </c>
      <c r="C212" t="s">
        <v>806</v>
      </c>
      <c r="D212" t="s">
        <v>14</v>
      </c>
      <c r="E212" t="str">
        <f>UPPER(Padron_Establecimiento[[#This Row],[Sector]])</f>
        <v>ESTATAL</v>
      </c>
      <c r="F212" t="s">
        <v>26</v>
      </c>
      <c r="G212" t="s">
        <v>807</v>
      </c>
      <c r="H212" t="s">
        <v>808</v>
      </c>
      <c r="I212">
        <v>280</v>
      </c>
      <c r="J212" t="s">
        <v>809</v>
      </c>
      <c r="K212" s="1">
        <v>22787</v>
      </c>
      <c r="L212">
        <v>3701</v>
      </c>
      <c r="M212">
        <f>IF(L212&lt;&gt;"", L212, "")</f>
        <v>3701</v>
      </c>
      <c r="N212" s="2">
        <v>74020</v>
      </c>
      <c r="O212" s="2">
        <v>74020</v>
      </c>
      <c r="P212" s="2">
        <f>IF(O212&lt;&gt;"", O212*20, "")</f>
        <v>1480400</v>
      </c>
      <c r="Q212" s="2">
        <f>IF(F212="Rural",P212*1.1,P212)</f>
        <v>1480400</v>
      </c>
      <c r="R212">
        <v>4</v>
      </c>
    </row>
    <row r="213" spans="1:18" x14ac:dyDescent="0.25">
      <c r="A213" t="s">
        <v>12</v>
      </c>
      <c r="B213">
        <v>860010000</v>
      </c>
      <c r="C213" t="s">
        <v>810</v>
      </c>
      <c r="D213" t="s">
        <v>14</v>
      </c>
      <c r="E213" t="str">
        <f>UPPER(Padron_Establecimiento[[#This Row],[Sector]])</f>
        <v>ESTATAL</v>
      </c>
      <c r="F213" t="s">
        <v>15</v>
      </c>
      <c r="G213" t="s">
        <v>811</v>
      </c>
      <c r="H213" t="s">
        <v>17</v>
      </c>
      <c r="J213" t="s">
        <v>18</v>
      </c>
      <c r="K213" s="1">
        <v>34264</v>
      </c>
      <c r="L213">
        <v>4299</v>
      </c>
      <c r="M213">
        <f>IF(L213&lt;&gt;"", L213, "")</f>
        <v>4299</v>
      </c>
      <c r="N213" s="2">
        <v>85980</v>
      </c>
      <c r="O213" s="2">
        <v>94578</v>
      </c>
      <c r="P213" s="2">
        <f>IF(O213&lt;&gt;"", O213*20, "")</f>
        <v>1891560</v>
      </c>
      <c r="Q213" s="2">
        <f>IF(F213="Rural",P213*1.1,P213)</f>
        <v>2080716.0000000002</v>
      </c>
      <c r="R213">
        <v>3</v>
      </c>
    </row>
    <row r="214" spans="1:18" x14ac:dyDescent="0.25">
      <c r="A214" t="s">
        <v>30</v>
      </c>
      <c r="B214">
        <v>900042400</v>
      </c>
      <c r="C214" t="s">
        <v>812</v>
      </c>
      <c r="D214" t="s">
        <v>14</v>
      </c>
      <c r="E214" t="str">
        <f>UPPER(Padron_Establecimiento[[#This Row],[Sector]])</f>
        <v>ESTATAL</v>
      </c>
      <c r="F214" t="s">
        <v>26</v>
      </c>
      <c r="G214" t="s">
        <v>813</v>
      </c>
      <c r="H214" t="s">
        <v>228</v>
      </c>
      <c r="I214">
        <v>381</v>
      </c>
      <c r="J214" t="s">
        <v>814</v>
      </c>
      <c r="K214" s="1">
        <v>27912</v>
      </c>
      <c r="L214">
        <v>4674</v>
      </c>
      <c r="M214">
        <f>IF(L214&lt;&gt;"", L214, "")</f>
        <v>4674</v>
      </c>
      <c r="N214" s="2">
        <v>93480</v>
      </c>
      <c r="O214" s="2">
        <v>93480</v>
      </c>
      <c r="P214" s="2">
        <f>IF(O214&lt;&gt;"", O214*20, "")</f>
        <v>1869600</v>
      </c>
      <c r="Q214" s="2">
        <f>IF(F214="Rural",P214*1.1,P214)</f>
        <v>1869600</v>
      </c>
      <c r="R214">
        <v>8</v>
      </c>
    </row>
    <row r="215" spans="1:18" x14ac:dyDescent="0.25">
      <c r="A215" t="s">
        <v>24</v>
      </c>
      <c r="B215">
        <v>820392008</v>
      </c>
      <c r="C215" t="s">
        <v>815</v>
      </c>
      <c r="D215" t="s">
        <v>14</v>
      </c>
      <c r="E215" t="str">
        <f>UPPER(Padron_Establecimiento[[#This Row],[Sector]])</f>
        <v>ESTATAL</v>
      </c>
      <c r="F215" t="s">
        <v>26</v>
      </c>
      <c r="G215" t="s">
        <v>816</v>
      </c>
      <c r="H215" t="s">
        <v>817</v>
      </c>
      <c r="I215">
        <v>0</v>
      </c>
      <c r="J215" t="s">
        <v>215</v>
      </c>
      <c r="K215" s="1">
        <v>25437</v>
      </c>
      <c r="L215">
        <v>4098</v>
      </c>
      <c r="M215">
        <f>IF(L215&lt;&gt;"", L215, "")</f>
        <v>4098</v>
      </c>
      <c r="N215" s="2">
        <v>81960</v>
      </c>
      <c r="O215" s="2">
        <v>81960</v>
      </c>
      <c r="P215" s="2">
        <f>IF(O215&lt;&gt;"", O215*20, "")</f>
        <v>1639200</v>
      </c>
      <c r="Q215" s="2">
        <f>IF(F215="Rural",P215*1.1,P215)</f>
        <v>1639200</v>
      </c>
      <c r="R215">
        <v>5</v>
      </c>
    </row>
    <row r="216" spans="1:18" x14ac:dyDescent="0.25">
      <c r="A216" t="s">
        <v>50</v>
      </c>
      <c r="B216">
        <v>500277900</v>
      </c>
      <c r="C216" t="s">
        <v>818</v>
      </c>
      <c r="D216" t="s">
        <v>657</v>
      </c>
      <c r="E216" t="str">
        <f>UPPER(Padron_Establecimiento[[#This Row],[Sector]])</f>
        <v>SOCIAL/COOPERATIVA</v>
      </c>
      <c r="F216" t="s">
        <v>15</v>
      </c>
      <c r="G216" t="s">
        <v>819</v>
      </c>
      <c r="H216" t="s">
        <v>820</v>
      </c>
      <c r="I216">
        <v>2634</v>
      </c>
      <c r="J216" t="s">
        <v>821</v>
      </c>
      <c r="K216" s="1">
        <v>19189</v>
      </c>
      <c r="L216">
        <v>4289</v>
      </c>
      <c r="M216">
        <f>IF(L216&lt;&gt;"", L216, "")</f>
        <v>4289</v>
      </c>
      <c r="N216" s="2">
        <v>85780</v>
      </c>
      <c r="O216" s="2">
        <v>94358</v>
      </c>
      <c r="P216" s="2">
        <f>IF(O216&lt;&gt;"", O216*20, "")</f>
        <v>1887160</v>
      </c>
      <c r="Q216" s="2">
        <f>IF(F216="Rural",P216*1.1,P216)</f>
        <v>2075876.0000000002</v>
      </c>
      <c r="R216">
        <v>7</v>
      </c>
    </row>
    <row r="217" spans="1:18" x14ac:dyDescent="0.25">
      <c r="A217" t="s">
        <v>35</v>
      </c>
      <c r="B217">
        <v>60057900</v>
      </c>
      <c r="C217" t="s">
        <v>822</v>
      </c>
      <c r="D217" t="s">
        <v>14</v>
      </c>
      <c r="E217" t="str">
        <f>UPPER(Padron_Establecimiento[[#This Row],[Sector]])</f>
        <v>ESTATAL</v>
      </c>
      <c r="F217" t="s">
        <v>15</v>
      </c>
      <c r="G217" t="s">
        <v>823</v>
      </c>
      <c r="H217" t="s">
        <v>824</v>
      </c>
      <c r="I217">
        <v>2355</v>
      </c>
      <c r="J217" t="s">
        <v>825</v>
      </c>
      <c r="K217" s="1">
        <v>33054</v>
      </c>
      <c r="L217">
        <v>3747</v>
      </c>
      <c r="M217">
        <f>IF(L217&lt;&gt;"", L217, "")</f>
        <v>3747</v>
      </c>
      <c r="N217" s="2">
        <v>74940</v>
      </c>
      <c r="O217" s="2">
        <v>82434</v>
      </c>
      <c r="P217" s="2">
        <f>IF(O217&lt;&gt;"", O217*20, "")</f>
        <v>1648680</v>
      </c>
      <c r="Q217" s="2">
        <f>IF(F217="Rural",P217*1.1,P217)</f>
        <v>1813548.0000000002</v>
      </c>
      <c r="R217">
        <v>3</v>
      </c>
    </row>
    <row r="218" spans="1:18" x14ac:dyDescent="0.25">
      <c r="A218" t="s">
        <v>130</v>
      </c>
      <c r="B218">
        <v>540176800</v>
      </c>
      <c r="C218" t="s">
        <v>826</v>
      </c>
      <c r="D218" t="s">
        <v>14</v>
      </c>
      <c r="E218" t="str">
        <f>UPPER(Padron_Establecimiento[[#This Row],[Sector]])</f>
        <v>ESTATAL</v>
      </c>
      <c r="F218" t="s">
        <v>15</v>
      </c>
      <c r="G218" t="s">
        <v>827</v>
      </c>
      <c r="H218" t="s">
        <v>828</v>
      </c>
      <c r="I218">
        <v>376</v>
      </c>
      <c r="J218" t="s">
        <v>829</v>
      </c>
      <c r="K218" s="1">
        <v>24920</v>
      </c>
      <c r="L218">
        <v>4699</v>
      </c>
      <c r="M218">
        <f>IF(L218&lt;&gt;"", L218, "")</f>
        <v>4699</v>
      </c>
      <c r="N218" s="2">
        <v>93980</v>
      </c>
      <c r="O218" s="2">
        <v>103378</v>
      </c>
      <c r="P218" s="2">
        <f>IF(O218&lt;&gt;"", O218*20, "")</f>
        <v>2067560</v>
      </c>
      <c r="Q218" s="2">
        <f>IF(F218="Rural",P218*1.1,P218)</f>
        <v>2274316</v>
      </c>
      <c r="R218">
        <v>4</v>
      </c>
    </row>
    <row r="219" spans="1:18" x14ac:dyDescent="0.25">
      <c r="A219" t="s">
        <v>24</v>
      </c>
      <c r="B219">
        <v>820012300</v>
      </c>
      <c r="C219" t="s">
        <v>830</v>
      </c>
      <c r="D219" t="s">
        <v>14</v>
      </c>
      <c r="E219" t="str">
        <f>UPPER(Padron_Establecimiento[[#This Row],[Sector]])</f>
        <v>ESTATAL</v>
      </c>
      <c r="F219" t="s">
        <v>26</v>
      </c>
      <c r="G219" t="s">
        <v>831</v>
      </c>
      <c r="H219" t="s">
        <v>123</v>
      </c>
      <c r="I219">
        <v>341</v>
      </c>
      <c r="J219" t="s">
        <v>832</v>
      </c>
      <c r="K219" s="1">
        <v>20246</v>
      </c>
      <c r="L219">
        <v>4701</v>
      </c>
      <c r="M219">
        <f>IF(L219&lt;&gt;"", L219, "")</f>
        <v>4701</v>
      </c>
      <c r="N219" s="2">
        <v>94020</v>
      </c>
      <c r="O219" s="2">
        <v>94020</v>
      </c>
      <c r="P219" s="2">
        <f>IF(O219&lt;&gt;"", O219*20, "")</f>
        <v>1880400</v>
      </c>
      <c r="Q219" s="2">
        <f>IF(F219="Rural",P219*1.1,P219)</f>
        <v>1880400</v>
      </c>
      <c r="R219">
        <v>7</v>
      </c>
    </row>
    <row r="220" spans="1:18" x14ac:dyDescent="0.25">
      <c r="A220" t="s">
        <v>24</v>
      </c>
      <c r="B220">
        <v>820297202</v>
      </c>
      <c r="C220" t="s">
        <v>833</v>
      </c>
      <c r="D220" t="s">
        <v>14</v>
      </c>
      <c r="E220" t="str">
        <f>UPPER(Padron_Establecimiento[[#This Row],[Sector]])</f>
        <v>ESTATAL</v>
      </c>
      <c r="F220" t="s">
        <v>15</v>
      </c>
      <c r="G220" t="s">
        <v>834</v>
      </c>
      <c r="H220" t="s">
        <v>835</v>
      </c>
      <c r="I220">
        <v>3476</v>
      </c>
      <c r="J220" t="s">
        <v>836</v>
      </c>
      <c r="K220" s="1">
        <v>20286</v>
      </c>
      <c r="L220">
        <v>3601</v>
      </c>
      <c r="M220">
        <f>IF(L220&lt;&gt;"", L220, "")</f>
        <v>3601</v>
      </c>
      <c r="N220" s="2">
        <v>72020</v>
      </c>
      <c r="O220" s="2">
        <v>79222</v>
      </c>
      <c r="P220" s="2">
        <f>IF(O220&lt;&gt;"", O220*20, "")</f>
        <v>1584440</v>
      </c>
      <c r="Q220" s="2">
        <f>IF(F220="Rural",P220*1.1,P220)</f>
        <v>1742884.0000000002</v>
      </c>
      <c r="R220">
        <v>7</v>
      </c>
    </row>
    <row r="221" spans="1:18" x14ac:dyDescent="0.25">
      <c r="A221" t="s">
        <v>35</v>
      </c>
      <c r="B221">
        <v>60360700</v>
      </c>
      <c r="C221" t="s">
        <v>837</v>
      </c>
      <c r="D221" t="s">
        <v>14</v>
      </c>
      <c r="E221" t="str">
        <f>UPPER(Padron_Establecimiento[[#This Row],[Sector]])</f>
        <v>ESTATAL</v>
      </c>
      <c r="F221" t="s">
        <v>26</v>
      </c>
      <c r="G221" t="s">
        <v>838</v>
      </c>
      <c r="H221" t="s">
        <v>839</v>
      </c>
      <c r="I221">
        <v>2323</v>
      </c>
      <c r="J221" t="s">
        <v>840</v>
      </c>
      <c r="K221" s="1">
        <v>30598</v>
      </c>
      <c r="L221">
        <v>4407</v>
      </c>
      <c r="M221">
        <f>IF(L221&lt;&gt;"", L221, "")</f>
        <v>4407</v>
      </c>
      <c r="N221" s="2">
        <v>88140</v>
      </c>
      <c r="O221" s="2">
        <v>88140</v>
      </c>
      <c r="P221" s="2">
        <f>IF(O221&lt;&gt;"", O221*20, "")</f>
        <v>1762800</v>
      </c>
      <c r="Q221" s="2">
        <f>IF(F221="Rural",P221*1.1,P221)</f>
        <v>1762800</v>
      </c>
      <c r="R221">
        <v>9</v>
      </c>
    </row>
    <row r="222" spans="1:18" x14ac:dyDescent="0.25">
      <c r="A222" t="s">
        <v>35</v>
      </c>
      <c r="B222">
        <v>60371300</v>
      </c>
      <c r="C222" t="s">
        <v>841</v>
      </c>
      <c r="D222" t="s">
        <v>14</v>
      </c>
      <c r="E222" t="str">
        <f>UPPER(Padron_Establecimiento[[#This Row],[Sector]])</f>
        <v>ESTATAL</v>
      </c>
      <c r="F222" t="s">
        <v>26</v>
      </c>
      <c r="G222" t="s">
        <v>842</v>
      </c>
      <c r="H222" t="s">
        <v>843</v>
      </c>
      <c r="I222">
        <v>11</v>
      </c>
      <c r="J222" t="s">
        <v>844</v>
      </c>
      <c r="K222" s="1">
        <v>19864</v>
      </c>
      <c r="L222">
        <v>2312</v>
      </c>
      <c r="M222">
        <f>IF(L222&lt;&gt;"", L222, "")</f>
        <v>2312</v>
      </c>
      <c r="N222" s="2">
        <v>46240</v>
      </c>
      <c r="O222" s="2">
        <v>46240</v>
      </c>
      <c r="P222" s="2">
        <f>IF(O222&lt;&gt;"", O222*20, "")</f>
        <v>924800</v>
      </c>
      <c r="Q222" s="2">
        <f>IF(F222="Rural",P222*1.1,P222)</f>
        <v>924800</v>
      </c>
      <c r="R222">
        <v>5</v>
      </c>
    </row>
    <row r="223" spans="1:18" x14ac:dyDescent="0.25">
      <c r="A223" t="s">
        <v>24</v>
      </c>
      <c r="B223">
        <v>820415200</v>
      </c>
      <c r="C223" t="s">
        <v>845</v>
      </c>
      <c r="D223" t="s">
        <v>14</v>
      </c>
      <c r="E223" t="str">
        <f>UPPER(Padron_Establecimiento[[#This Row],[Sector]])</f>
        <v>ESTATAL</v>
      </c>
      <c r="F223" t="s">
        <v>15</v>
      </c>
      <c r="G223" t="s">
        <v>846</v>
      </c>
      <c r="H223" t="s">
        <v>847</v>
      </c>
      <c r="I223">
        <v>3465</v>
      </c>
      <c r="J223" t="s">
        <v>848</v>
      </c>
      <c r="K223" s="1">
        <v>30448</v>
      </c>
      <c r="L223">
        <v>4938</v>
      </c>
      <c r="M223">
        <f>IF(L223&lt;&gt;"", L223, "")</f>
        <v>4938</v>
      </c>
      <c r="N223" s="2">
        <v>98760</v>
      </c>
      <c r="O223" s="2">
        <v>108636</v>
      </c>
      <c r="P223" s="2">
        <f>IF(O223&lt;&gt;"", O223*20, "")</f>
        <v>2172720</v>
      </c>
      <c r="Q223" s="2">
        <f>IF(F223="Rural",P223*1.1,P223)</f>
        <v>2389992</v>
      </c>
      <c r="R223">
        <v>7</v>
      </c>
    </row>
    <row r="224" spans="1:18" x14ac:dyDescent="0.25">
      <c r="A224" t="s">
        <v>30</v>
      </c>
      <c r="B224">
        <v>900006200</v>
      </c>
      <c r="C224" t="s">
        <v>849</v>
      </c>
      <c r="D224" t="s">
        <v>14</v>
      </c>
      <c r="E224" t="str">
        <f>UPPER(Padron_Establecimiento[[#This Row],[Sector]])</f>
        <v>ESTATAL</v>
      </c>
      <c r="F224" t="s">
        <v>15</v>
      </c>
      <c r="G224" t="s">
        <v>850</v>
      </c>
      <c r="H224" t="s">
        <v>464</v>
      </c>
      <c r="I224">
        <v>0</v>
      </c>
      <c r="J224" t="s">
        <v>851</v>
      </c>
      <c r="K224" s="1">
        <v>22674</v>
      </c>
      <c r="L224">
        <v>1606</v>
      </c>
      <c r="M224">
        <f>IF(L224&lt;&gt;"", L224, "")</f>
        <v>1606</v>
      </c>
      <c r="N224" s="2">
        <v>32120</v>
      </c>
      <c r="O224" s="2">
        <v>35332</v>
      </c>
      <c r="P224" s="2">
        <f>IF(O224&lt;&gt;"", O224*20, "")</f>
        <v>706640</v>
      </c>
      <c r="Q224" s="2">
        <f>IF(F224="Rural",P224*1.1,P224)</f>
        <v>777304.00000000012</v>
      </c>
      <c r="R224">
        <v>3</v>
      </c>
    </row>
    <row r="225" spans="1:18" x14ac:dyDescent="0.25">
      <c r="A225" t="s">
        <v>24</v>
      </c>
      <c r="B225">
        <v>820410800</v>
      </c>
      <c r="C225" t="s">
        <v>852</v>
      </c>
      <c r="D225" t="s">
        <v>14</v>
      </c>
      <c r="E225" t="str">
        <f>UPPER(Padron_Establecimiento[[#This Row],[Sector]])</f>
        <v>ESTATAL</v>
      </c>
      <c r="F225" t="s">
        <v>26</v>
      </c>
      <c r="G225" t="s">
        <v>853</v>
      </c>
      <c r="H225" t="s">
        <v>123</v>
      </c>
      <c r="I225">
        <v>341</v>
      </c>
      <c r="J225" t="s">
        <v>854</v>
      </c>
      <c r="K225" s="1">
        <v>33661</v>
      </c>
      <c r="L225">
        <v>2610</v>
      </c>
      <c r="M225">
        <f>IF(L225&lt;&gt;"", L225, "")</f>
        <v>2610</v>
      </c>
      <c r="N225" s="2">
        <v>52200</v>
      </c>
      <c r="O225" s="2">
        <v>52200</v>
      </c>
      <c r="P225" s="2">
        <f>IF(O225&lt;&gt;"", O225*20, "")</f>
        <v>1044000</v>
      </c>
      <c r="Q225" s="2">
        <f>IF(F225="Rural",P225*1.1,P225)</f>
        <v>1044000</v>
      </c>
      <c r="R225">
        <v>5</v>
      </c>
    </row>
    <row r="226" spans="1:18" x14ac:dyDescent="0.25">
      <c r="A226" t="s">
        <v>50</v>
      </c>
      <c r="B226">
        <v>500113201</v>
      </c>
      <c r="C226" t="s">
        <v>855</v>
      </c>
      <c r="D226" t="s">
        <v>14</v>
      </c>
      <c r="E226" t="str">
        <f>UPPER(Padron_Establecimiento[[#This Row],[Sector]])</f>
        <v>ESTATAL</v>
      </c>
      <c r="F226" t="s">
        <v>26</v>
      </c>
      <c r="G226" t="s">
        <v>856</v>
      </c>
      <c r="H226" t="s">
        <v>857</v>
      </c>
      <c r="I226">
        <v>261</v>
      </c>
      <c r="J226" t="s">
        <v>215</v>
      </c>
      <c r="K226" s="1">
        <v>25975</v>
      </c>
      <c r="L226">
        <v>3720</v>
      </c>
      <c r="M226">
        <f>IF(L226&lt;&gt;"", L226, "")</f>
        <v>3720</v>
      </c>
      <c r="N226" s="2">
        <v>74400</v>
      </c>
      <c r="O226" s="2">
        <v>74400</v>
      </c>
      <c r="P226" s="2">
        <f>IF(O226&lt;&gt;"", O226*20, "")</f>
        <v>1488000</v>
      </c>
      <c r="Q226" s="2">
        <f>IF(F226="Rural",P226*1.1,P226)</f>
        <v>1488000</v>
      </c>
      <c r="R226">
        <v>4</v>
      </c>
    </row>
    <row r="227" spans="1:18" x14ac:dyDescent="0.25">
      <c r="A227" t="s">
        <v>12</v>
      </c>
      <c r="B227">
        <v>860097400</v>
      </c>
      <c r="C227" t="s">
        <v>858</v>
      </c>
      <c r="D227" t="s">
        <v>14</v>
      </c>
      <c r="E227" t="str">
        <f>UPPER(Padron_Establecimiento[[#This Row],[Sector]])</f>
        <v>ESTATAL</v>
      </c>
      <c r="F227" t="s">
        <v>15</v>
      </c>
      <c r="G227" t="s">
        <v>859</v>
      </c>
      <c r="H227" t="s">
        <v>860</v>
      </c>
      <c r="J227" t="s">
        <v>18</v>
      </c>
      <c r="K227" s="1">
        <v>24986</v>
      </c>
      <c r="L227">
        <v>4388</v>
      </c>
      <c r="M227">
        <f>IF(L227&lt;&gt;"", L227, "")</f>
        <v>4388</v>
      </c>
      <c r="N227" s="2">
        <v>87760</v>
      </c>
      <c r="O227" s="2">
        <v>96536</v>
      </c>
      <c r="P227" s="2">
        <f>IF(O227&lt;&gt;"", O227*20, "")</f>
        <v>1930720</v>
      </c>
      <c r="Q227" s="2">
        <f>IF(F227="Rural",P227*1.1,P227)</f>
        <v>2123792</v>
      </c>
      <c r="R227">
        <v>7</v>
      </c>
    </row>
    <row r="228" spans="1:18" x14ac:dyDescent="0.25">
      <c r="A228" t="s">
        <v>35</v>
      </c>
      <c r="B228">
        <v>60042200</v>
      </c>
      <c r="C228" t="s">
        <v>861</v>
      </c>
      <c r="D228" t="s">
        <v>37</v>
      </c>
      <c r="E228" t="str">
        <f>UPPER(Padron_Establecimiento[[#This Row],[Sector]])</f>
        <v>PRIVADO</v>
      </c>
      <c r="F228" t="s">
        <v>26</v>
      </c>
      <c r="G228" t="s">
        <v>862</v>
      </c>
      <c r="H228" t="s">
        <v>863</v>
      </c>
      <c r="I228">
        <v>11</v>
      </c>
      <c r="J228" t="s">
        <v>864</v>
      </c>
      <c r="K228" s="1">
        <v>29988</v>
      </c>
      <c r="L228">
        <v>4350</v>
      </c>
      <c r="M228">
        <f>IF(L228&lt;&gt;"", L228, "")</f>
        <v>4350</v>
      </c>
      <c r="N228" s="2">
        <v>87000</v>
      </c>
      <c r="O228" s="2">
        <v>87000</v>
      </c>
      <c r="P228" s="2">
        <f>IF(O228&lt;&gt;"", O228*20, "")</f>
        <v>1740000</v>
      </c>
      <c r="Q228" s="2">
        <f>IF(F228="Rural",P228*1.1,P228)</f>
        <v>1740000</v>
      </c>
      <c r="R228">
        <v>6</v>
      </c>
    </row>
    <row r="229" spans="1:18" x14ac:dyDescent="0.25">
      <c r="A229" t="s">
        <v>35</v>
      </c>
      <c r="B229">
        <v>60074300</v>
      </c>
      <c r="C229" t="s">
        <v>865</v>
      </c>
      <c r="D229" t="s">
        <v>14</v>
      </c>
      <c r="E229" t="str">
        <f>UPPER(Padron_Establecimiento[[#This Row],[Sector]])</f>
        <v>ESTATAL</v>
      </c>
      <c r="F229" t="s">
        <v>15</v>
      </c>
      <c r="G229" t="s">
        <v>866</v>
      </c>
      <c r="H229" t="s">
        <v>867</v>
      </c>
      <c r="I229">
        <v>225</v>
      </c>
      <c r="J229" t="s">
        <v>868</v>
      </c>
      <c r="K229" s="1">
        <v>19759</v>
      </c>
      <c r="L229">
        <v>3197</v>
      </c>
      <c r="M229">
        <f>IF(L229&lt;&gt;"", L229, "")</f>
        <v>3197</v>
      </c>
      <c r="N229" s="2">
        <v>63940</v>
      </c>
      <c r="O229" s="2">
        <v>70334</v>
      </c>
      <c r="P229" s="2">
        <f>IF(O229&lt;&gt;"", O229*20, "")</f>
        <v>1406680</v>
      </c>
      <c r="Q229" s="2">
        <f>IF(F229="Rural",P229*1.1,P229)</f>
        <v>1547348.0000000002</v>
      </c>
      <c r="R229">
        <v>10</v>
      </c>
    </row>
    <row r="230" spans="1:18" x14ac:dyDescent="0.25">
      <c r="A230" t="s">
        <v>12</v>
      </c>
      <c r="B230">
        <v>860154300</v>
      </c>
      <c r="C230" t="s">
        <v>869</v>
      </c>
      <c r="D230" t="s">
        <v>14</v>
      </c>
      <c r="E230" t="str">
        <f>UPPER(Padron_Establecimiento[[#This Row],[Sector]])</f>
        <v>ESTATAL</v>
      </c>
      <c r="F230" t="s">
        <v>26</v>
      </c>
      <c r="G230" t="s">
        <v>870</v>
      </c>
      <c r="H230" t="s">
        <v>17</v>
      </c>
      <c r="J230" t="s">
        <v>18</v>
      </c>
      <c r="K230" s="1">
        <v>34916</v>
      </c>
      <c r="L230">
        <v>1528</v>
      </c>
      <c r="M230">
        <f>IF(L230&lt;&gt;"", L230, "")</f>
        <v>1528</v>
      </c>
      <c r="N230" s="2">
        <v>30560</v>
      </c>
      <c r="O230" s="2">
        <v>30560</v>
      </c>
      <c r="P230" s="2">
        <f>IF(O230&lt;&gt;"", O230*20, "")</f>
        <v>611200</v>
      </c>
      <c r="Q230" s="2">
        <f>IF(F230="Rural",P230*1.1,P230)</f>
        <v>611200</v>
      </c>
      <c r="R230">
        <v>5</v>
      </c>
    </row>
    <row r="231" spans="1:18" x14ac:dyDescent="0.25">
      <c r="A231" t="s">
        <v>24</v>
      </c>
      <c r="B231">
        <v>820215200</v>
      </c>
      <c r="C231" t="s">
        <v>871</v>
      </c>
      <c r="D231" t="s">
        <v>14</v>
      </c>
      <c r="E231" t="str">
        <f>UPPER(Padron_Establecimiento[[#This Row],[Sector]])</f>
        <v>ESTATAL</v>
      </c>
      <c r="F231" t="s">
        <v>15</v>
      </c>
      <c r="G231" t="s">
        <v>872</v>
      </c>
      <c r="H231" t="s">
        <v>873</v>
      </c>
      <c r="I231">
        <v>3482</v>
      </c>
      <c r="J231" t="s">
        <v>874</v>
      </c>
      <c r="K231" s="1">
        <v>23524</v>
      </c>
      <c r="L231">
        <v>1741</v>
      </c>
      <c r="M231">
        <f>IF(L231&lt;&gt;"", L231, "")</f>
        <v>1741</v>
      </c>
      <c r="N231" s="2">
        <v>34820</v>
      </c>
      <c r="O231" s="2">
        <v>38302</v>
      </c>
      <c r="P231" s="2">
        <f>IF(O231&lt;&gt;"", O231*20, "")</f>
        <v>766040</v>
      </c>
      <c r="Q231" s="2">
        <f>IF(F231="Rural",P231*1.1,P231)</f>
        <v>842644.00000000012</v>
      </c>
      <c r="R231">
        <v>9</v>
      </c>
    </row>
    <row r="232" spans="1:18" x14ac:dyDescent="0.25">
      <c r="A232" t="s">
        <v>50</v>
      </c>
      <c r="B232">
        <v>500230300</v>
      </c>
      <c r="C232" t="s">
        <v>875</v>
      </c>
      <c r="D232" t="s">
        <v>14</v>
      </c>
      <c r="E232" t="str">
        <f>UPPER(Padron_Establecimiento[[#This Row],[Sector]])</f>
        <v>ESTATAL</v>
      </c>
      <c r="F232" t="s">
        <v>26</v>
      </c>
      <c r="G232" t="s">
        <v>876</v>
      </c>
      <c r="H232" t="s">
        <v>80</v>
      </c>
      <c r="J232" t="s">
        <v>18</v>
      </c>
      <c r="K232" s="1">
        <v>28342</v>
      </c>
      <c r="L232">
        <v>2985</v>
      </c>
      <c r="M232">
        <f>IF(L232&lt;&gt;"", L232, "")</f>
        <v>2985</v>
      </c>
      <c r="N232" s="2">
        <v>59700</v>
      </c>
      <c r="O232" s="2">
        <v>59700</v>
      </c>
      <c r="P232" s="2">
        <f>IF(O232&lt;&gt;"", O232*20, "")</f>
        <v>1194000</v>
      </c>
      <c r="Q232" s="2">
        <f>IF(F232="Rural",P232*1.1,P232)</f>
        <v>1194000</v>
      </c>
      <c r="R232">
        <v>3</v>
      </c>
    </row>
    <row r="233" spans="1:18" x14ac:dyDescent="0.25">
      <c r="A233" t="s">
        <v>35</v>
      </c>
      <c r="B233">
        <v>60318800</v>
      </c>
      <c r="C233" t="s">
        <v>877</v>
      </c>
      <c r="D233" t="s">
        <v>37</v>
      </c>
      <c r="E233" t="str">
        <f>UPPER(Padron_Establecimiento[[#This Row],[Sector]])</f>
        <v>PRIVADO</v>
      </c>
      <c r="F233" t="s">
        <v>26</v>
      </c>
      <c r="G233" t="s">
        <v>878</v>
      </c>
      <c r="H233" t="s">
        <v>171</v>
      </c>
      <c r="I233">
        <v>223</v>
      </c>
      <c r="J233" t="s">
        <v>879</v>
      </c>
      <c r="K233" s="1">
        <v>27227</v>
      </c>
      <c r="L233">
        <v>2988</v>
      </c>
      <c r="M233">
        <f>IF(L233&lt;&gt;"", L233, "")</f>
        <v>2988</v>
      </c>
      <c r="N233" s="2">
        <v>59760</v>
      </c>
      <c r="O233" s="2">
        <v>59760</v>
      </c>
      <c r="P233" s="2">
        <f>IF(O233&lt;&gt;"", O233*20, "")</f>
        <v>1195200</v>
      </c>
      <c r="Q233" s="2">
        <f>IF(F233="Rural",P233*1.1,P233)</f>
        <v>1195200</v>
      </c>
      <c r="R233">
        <v>9</v>
      </c>
    </row>
    <row r="234" spans="1:18" x14ac:dyDescent="0.25">
      <c r="A234" t="s">
        <v>41</v>
      </c>
      <c r="B234">
        <v>300068500</v>
      </c>
      <c r="C234" t="s">
        <v>880</v>
      </c>
      <c r="D234" t="s">
        <v>14</v>
      </c>
      <c r="E234" t="str">
        <f>UPPER(Padron_Establecimiento[[#This Row],[Sector]])</f>
        <v>ESTATAL</v>
      </c>
      <c r="F234" t="s">
        <v>15</v>
      </c>
      <c r="G234" t="s">
        <v>881</v>
      </c>
      <c r="H234" t="s">
        <v>882</v>
      </c>
      <c r="J234" t="s">
        <v>18</v>
      </c>
      <c r="K234" s="1">
        <v>23398</v>
      </c>
      <c r="L234">
        <v>4207</v>
      </c>
      <c r="M234">
        <f>IF(L234&lt;&gt;"", L234, "")</f>
        <v>4207</v>
      </c>
      <c r="N234" s="2">
        <v>84140</v>
      </c>
      <c r="O234" s="2">
        <v>92554</v>
      </c>
      <c r="P234" s="2">
        <f>IF(O234&lt;&gt;"", O234*20, "")</f>
        <v>1851080</v>
      </c>
      <c r="Q234" s="2">
        <f>IF(F234="Rural",P234*1.1,P234)</f>
        <v>2036188.0000000002</v>
      </c>
      <c r="R234">
        <v>10</v>
      </c>
    </row>
    <row r="235" spans="1:18" x14ac:dyDescent="0.25">
      <c r="A235" t="s">
        <v>19</v>
      </c>
      <c r="B235">
        <v>620042700</v>
      </c>
      <c r="C235" t="s">
        <v>883</v>
      </c>
      <c r="D235" t="s">
        <v>14</v>
      </c>
      <c r="E235" t="str">
        <f>UPPER(Padron_Establecimiento[[#This Row],[Sector]])</f>
        <v>ESTATAL</v>
      </c>
      <c r="F235" t="s">
        <v>26</v>
      </c>
      <c r="G235" t="s">
        <v>884</v>
      </c>
      <c r="H235" t="s">
        <v>885</v>
      </c>
      <c r="I235">
        <v>294</v>
      </c>
      <c r="J235" t="s">
        <v>886</v>
      </c>
      <c r="K235" s="1">
        <v>20297</v>
      </c>
      <c r="L235">
        <v>4892</v>
      </c>
      <c r="M235">
        <f>IF(L235&lt;&gt;"", L235, "")</f>
        <v>4892</v>
      </c>
      <c r="N235" s="2">
        <v>97840</v>
      </c>
      <c r="O235" s="2">
        <v>97840</v>
      </c>
      <c r="P235" s="2">
        <f>IF(O235&lt;&gt;"", O235*20, "")</f>
        <v>1956800</v>
      </c>
      <c r="Q235" s="2">
        <f>IF(F235="Rural",P235*1.1,P235)</f>
        <v>1956800</v>
      </c>
      <c r="R235">
        <v>7</v>
      </c>
    </row>
    <row r="236" spans="1:18" x14ac:dyDescent="0.25">
      <c r="A236" t="s">
        <v>110</v>
      </c>
      <c r="B236">
        <v>20030200</v>
      </c>
      <c r="C236" t="s">
        <v>887</v>
      </c>
      <c r="D236" t="s">
        <v>14</v>
      </c>
      <c r="E236" t="str">
        <f>UPPER(Padron_Establecimiento[[#This Row],[Sector]])</f>
        <v>ESTATAL</v>
      </c>
      <c r="F236" t="s">
        <v>26</v>
      </c>
      <c r="G236" t="s">
        <v>888</v>
      </c>
      <c r="H236" t="s">
        <v>889</v>
      </c>
      <c r="I236">
        <v>11</v>
      </c>
      <c r="J236" t="s">
        <v>890</v>
      </c>
      <c r="K236" s="1">
        <v>28627</v>
      </c>
      <c r="L236">
        <v>2304</v>
      </c>
      <c r="M236">
        <f>IF(L236&lt;&gt;"", L236, "")</f>
        <v>2304</v>
      </c>
      <c r="N236" s="2">
        <v>46080</v>
      </c>
      <c r="O236" s="2">
        <v>46080</v>
      </c>
      <c r="P236" s="2">
        <f>IF(O236&lt;&gt;"", O236*20, "")</f>
        <v>921600</v>
      </c>
      <c r="Q236" s="2">
        <f>IF(F236="Rural",P236*1.1,P236)</f>
        <v>921600</v>
      </c>
      <c r="R236">
        <v>6</v>
      </c>
    </row>
    <row r="237" spans="1:18" x14ac:dyDescent="0.25">
      <c r="A237" t="s">
        <v>50</v>
      </c>
      <c r="B237">
        <v>500270600</v>
      </c>
      <c r="C237" t="s">
        <v>891</v>
      </c>
      <c r="D237" t="s">
        <v>657</v>
      </c>
      <c r="E237" t="str">
        <f>UPPER(Padron_Establecimiento[[#This Row],[Sector]])</f>
        <v>SOCIAL/COOPERATIVA</v>
      </c>
      <c r="F237" t="s">
        <v>15</v>
      </c>
      <c r="G237" t="s">
        <v>892</v>
      </c>
      <c r="H237" t="s">
        <v>893</v>
      </c>
      <c r="I237">
        <v>263</v>
      </c>
      <c r="J237" t="s">
        <v>894</v>
      </c>
      <c r="K237" s="1">
        <v>24387</v>
      </c>
      <c r="L237">
        <v>1874</v>
      </c>
      <c r="M237">
        <f>IF(L237&lt;&gt;"", L237, "")</f>
        <v>1874</v>
      </c>
      <c r="N237" s="2">
        <v>37480</v>
      </c>
      <c r="O237" s="2">
        <v>41228</v>
      </c>
      <c r="P237" s="2">
        <f>IF(O237&lt;&gt;"", O237*20, "")</f>
        <v>824560</v>
      </c>
      <c r="Q237" s="2">
        <f>IF(F237="Rural",P237*1.1,P237)</f>
        <v>907016.00000000012</v>
      </c>
      <c r="R237">
        <v>4</v>
      </c>
    </row>
    <row r="238" spans="1:18" x14ac:dyDescent="0.25">
      <c r="A238" t="s">
        <v>46</v>
      </c>
      <c r="B238">
        <v>660052600</v>
      </c>
      <c r="C238" t="s">
        <v>895</v>
      </c>
      <c r="D238" t="s">
        <v>14</v>
      </c>
      <c r="E238" t="str">
        <f>UPPER(Padron_Establecimiento[[#This Row],[Sector]])</f>
        <v>ESTATAL</v>
      </c>
      <c r="F238" t="s">
        <v>26</v>
      </c>
      <c r="G238" t="s">
        <v>896</v>
      </c>
      <c r="H238" t="s">
        <v>897</v>
      </c>
      <c r="I238">
        <v>387</v>
      </c>
      <c r="J238" t="s">
        <v>898</v>
      </c>
      <c r="K238" s="1">
        <v>29997</v>
      </c>
      <c r="L238">
        <v>2075</v>
      </c>
      <c r="M238">
        <f>IF(L238&lt;&gt;"", L238, "")</f>
        <v>2075</v>
      </c>
      <c r="N238" s="2">
        <v>41500</v>
      </c>
      <c r="O238" s="2">
        <v>41500</v>
      </c>
      <c r="P238" s="2">
        <f>IF(O238&lt;&gt;"", O238*20, "")</f>
        <v>830000</v>
      </c>
      <c r="Q238" s="2">
        <f>IF(F238="Rural",P238*1.1,P238)</f>
        <v>830000</v>
      </c>
      <c r="R238">
        <v>5</v>
      </c>
    </row>
    <row r="239" spans="1:18" x14ac:dyDescent="0.25">
      <c r="A239" t="s">
        <v>24</v>
      </c>
      <c r="B239">
        <v>820308500</v>
      </c>
      <c r="C239" t="s">
        <v>899</v>
      </c>
      <c r="D239" t="s">
        <v>14</v>
      </c>
      <c r="E239" t="str">
        <f>UPPER(Padron_Establecimiento[[#This Row],[Sector]])</f>
        <v>ESTATAL</v>
      </c>
      <c r="F239" t="s">
        <v>26</v>
      </c>
      <c r="G239" t="s">
        <v>900</v>
      </c>
      <c r="H239" t="s">
        <v>901</v>
      </c>
      <c r="I239">
        <v>3491</v>
      </c>
      <c r="J239" t="s">
        <v>902</v>
      </c>
      <c r="K239" s="1">
        <v>30630</v>
      </c>
      <c r="L239">
        <v>2901</v>
      </c>
      <c r="M239">
        <f>IF(L239&lt;&gt;"", L239, "")</f>
        <v>2901</v>
      </c>
      <c r="N239" s="2">
        <v>58020</v>
      </c>
      <c r="O239" s="2">
        <v>58020</v>
      </c>
      <c r="P239" s="2">
        <f>IF(O239&lt;&gt;"", O239*20, "")</f>
        <v>1160400</v>
      </c>
      <c r="Q239" s="2">
        <f>IF(F239="Rural",P239*1.1,P239)</f>
        <v>1160400</v>
      </c>
      <c r="R239">
        <v>4</v>
      </c>
    </row>
    <row r="240" spans="1:18" x14ac:dyDescent="0.25">
      <c r="A240" t="s">
        <v>82</v>
      </c>
      <c r="B240">
        <v>700086900</v>
      </c>
      <c r="C240" t="s">
        <v>903</v>
      </c>
      <c r="D240" t="s">
        <v>37</v>
      </c>
      <c r="E240" t="str">
        <f>UPPER(Padron_Establecimiento[[#This Row],[Sector]])</f>
        <v>PRIVADO</v>
      </c>
      <c r="F240" t="s">
        <v>26</v>
      </c>
      <c r="G240" t="s">
        <v>904</v>
      </c>
      <c r="H240" t="s">
        <v>18</v>
      </c>
      <c r="J240" t="s">
        <v>18</v>
      </c>
      <c r="K240" s="1">
        <v>28102</v>
      </c>
      <c r="L240">
        <v>2069</v>
      </c>
      <c r="M240">
        <f>IF(L240&lt;&gt;"", L240, "")</f>
        <v>2069</v>
      </c>
      <c r="N240" s="2">
        <v>41380</v>
      </c>
      <c r="O240" s="2">
        <v>41380</v>
      </c>
      <c r="P240" s="2">
        <f>IF(O240&lt;&gt;"", O240*20, "")</f>
        <v>827600</v>
      </c>
      <c r="Q240" s="2">
        <f>IF(F240="Rural",P240*1.1,P240)</f>
        <v>827600</v>
      </c>
      <c r="R240">
        <v>4</v>
      </c>
    </row>
    <row r="241" spans="1:18" x14ac:dyDescent="0.25">
      <c r="A241" t="s">
        <v>50</v>
      </c>
      <c r="B241">
        <v>500039500</v>
      </c>
      <c r="C241" t="s">
        <v>905</v>
      </c>
      <c r="D241" t="s">
        <v>14</v>
      </c>
      <c r="E241" t="str">
        <f>UPPER(Padron_Establecimiento[[#This Row],[Sector]])</f>
        <v>ESTATAL</v>
      </c>
      <c r="F241" t="s">
        <v>15</v>
      </c>
      <c r="G241" t="s">
        <v>906</v>
      </c>
      <c r="H241" t="s">
        <v>907</v>
      </c>
      <c r="I241">
        <v>263</v>
      </c>
      <c r="J241" t="s">
        <v>908</v>
      </c>
      <c r="K241" s="1">
        <v>23110</v>
      </c>
      <c r="L241">
        <v>3548</v>
      </c>
      <c r="M241">
        <f>IF(L241&lt;&gt;"", L241, "")</f>
        <v>3548</v>
      </c>
      <c r="N241" s="2">
        <v>70960</v>
      </c>
      <c r="O241" s="2">
        <v>78056</v>
      </c>
      <c r="P241" s="2">
        <f>IF(O241&lt;&gt;"", O241*20, "")</f>
        <v>1561120</v>
      </c>
      <c r="Q241" s="2">
        <f>IF(F241="Rural",P241*1.1,P241)</f>
        <v>1717232.0000000002</v>
      </c>
      <c r="R241">
        <v>5</v>
      </c>
    </row>
    <row r="242" spans="1:18" x14ac:dyDescent="0.25">
      <c r="A242" t="s">
        <v>24</v>
      </c>
      <c r="B242">
        <v>820023808</v>
      </c>
      <c r="C242" t="s">
        <v>909</v>
      </c>
      <c r="D242" t="s">
        <v>14</v>
      </c>
      <c r="E242" t="str">
        <f>UPPER(Padron_Establecimiento[[#This Row],[Sector]])</f>
        <v>ESTATAL</v>
      </c>
      <c r="F242" t="s">
        <v>26</v>
      </c>
      <c r="G242" t="s">
        <v>910</v>
      </c>
      <c r="H242" t="s">
        <v>911</v>
      </c>
      <c r="I242">
        <v>3462</v>
      </c>
      <c r="J242" t="s">
        <v>912</v>
      </c>
      <c r="K242" s="1">
        <v>34474</v>
      </c>
      <c r="L242">
        <v>1945</v>
      </c>
      <c r="M242">
        <f>IF(L242&lt;&gt;"", L242, "")</f>
        <v>1945</v>
      </c>
      <c r="N242" s="2">
        <v>38900</v>
      </c>
      <c r="O242" s="2">
        <v>38900</v>
      </c>
      <c r="P242" s="2">
        <f>IF(O242&lt;&gt;"", O242*20, "")</f>
        <v>778000</v>
      </c>
      <c r="Q242" s="2">
        <f>IF(F242="Rural",P242*1.1,P242)</f>
        <v>778000</v>
      </c>
      <c r="R242">
        <v>4</v>
      </c>
    </row>
    <row r="243" spans="1:18" x14ac:dyDescent="0.25">
      <c r="A243" t="s">
        <v>50</v>
      </c>
      <c r="B243">
        <v>500195201</v>
      </c>
      <c r="C243" t="s">
        <v>913</v>
      </c>
      <c r="D243" t="s">
        <v>14</v>
      </c>
      <c r="E243" t="str">
        <f>UPPER(Padron_Establecimiento[[#This Row],[Sector]])</f>
        <v>ESTATAL</v>
      </c>
      <c r="F243" t="s">
        <v>26</v>
      </c>
      <c r="G243" t="s">
        <v>914</v>
      </c>
      <c r="H243" t="s">
        <v>915</v>
      </c>
      <c r="I243">
        <v>261</v>
      </c>
      <c r="J243" t="s">
        <v>916</v>
      </c>
      <c r="K243" s="1">
        <v>18495</v>
      </c>
      <c r="L243">
        <v>4649</v>
      </c>
      <c r="M243">
        <f>IF(L243&lt;&gt;"", L243, "")</f>
        <v>4649</v>
      </c>
      <c r="N243" s="2">
        <v>92980</v>
      </c>
      <c r="O243" s="2">
        <v>92980</v>
      </c>
      <c r="P243" s="2">
        <f>IF(O243&lt;&gt;"", O243*20, "")</f>
        <v>1859600</v>
      </c>
      <c r="Q243" s="2">
        <f>IF(F243="Rural",P243*1.1,P243)</f>
        <v>1859600</v>
      </c>
      <c r="R243">
        <v>10</v>
      </c>
    </row>
    <row r="244" spans="1:18" x14ac:dyDescent="0.25">
      <c r="A244" t="s">
        <v>12</v>
      </c>
      <c r="B244">
        <v>860175900</v>
      </c>
      <c r="C244" t="s">
        <v>917</v>
      </c>
      <c r="D244" t="s">
        <v>37</v>
      </c>
      <c r="E244" t="str">
        <f>UPPER(Padron_Establecimiento[[#This Row],[Sector]])</f>
        <v>PRIVADO</v>
      </c>
      <c r="F244" t="s">
        <v>26</v>
      </c>
      <c r="G244" t="s">
        <v>918</v>
      </c>
      <c r="H244" t="s">
        <v>17</v>
      </c>
      <c r="I244">
        <v>385</v>
      </c>
      <c r="J244" t="s">
        <v>919</v>
      </c>
      <c r="K244" s="1">
        <v>20428</v>
      </c>
      <c r="L244">
        <v>4732</v>
      </c>
      <c r="M244">
        <f>IF(L244&lt;&gt;"", L244, "")</f>
        <v>4732</v>
      </c>
      <c r="N244" s="2">
        <v>94640</v>
      </c>
      <c r="O244" s="2">
        <v>94640</v>
      </c>
      <c r="P244" s="2">
        <f>IF(O244&lt;&gt;"", O244*20, "")</f>
        <v>1892800</v>
      </c>
      <c r="Q244" s="2">
        <f>IF(F244="Rural",P244*1.1,P244)</f>
        <v>1892800</v>
      </c>
      <c r="R244">
        <v>7</v>
      </c>
    </row>
    <row r="245" spans="1:18" x14ac:dyDescent="0.25">
      <c r="A245" t="s">
        <v>19</v>
      </c>
      <c r="B245">
        <v>620026600</v>
      </c>
      <c r="C245" t="s">
        <v>920</v>
      </c>
      <c r="D245" t="s">
        <v>14</v>
      </c>
      <c r="E245" t="str">
        <f>UPPER(Padron_Establecimiento[[#This Row],[Sector]])</f>
        <v>ESTATAL</v>
      </c>
      <c r="F245" t="s">
        <v>26</v>
      </c>
      <c r="G245" t="s">
        <v>921</v>
      </c>
      <c r="H245" t="s">
        <v>922</v>
      </c>
      <c r="I245">
        <v>298</v>
      </c>
      <c r="J245" t="s">
        <v>923</v>
      </c>
      <c r="K245" s="1">
        <v>29942</v>
      </c>
      <c r="L245">
        <v>2762</v>
      </c>
      <c r="M245">
        <f>IF(L245&lt;&gt;"", L245, "")</f>
        <v>2762</v>
      </c>
      <c r="N245" s="2">
        <v>55240</v>
      </c>
      <c r="O245" s="2">
        <v>55240</v>
      </c>
      <c r="P245" s="2">
        <f>IF(O245&lt;&gt;"", O245*20, "")</f>
        <v>1104800</v>
      </c>
      <c r="Q245" s="2">
        <f>IF(F245="Rural",P245*1.1,P245)</f>
        <v>1104800</v>
      </c>
      <c r="R245">
        <v>3</v>
      </c>
    </row>
    <row r="246" spans="1:18" x14ac:dyDescent="0.25">
      <c r="A246" t="s">
        <v>50</v>
      </c>
      <c r="B246">
        <v>500205800</v>
      </c>
      <c r="C246" t="s">
        <v>924</v>
      </c>
      <c r="D246" t="s">
        <v>14</v>
      </c>
      <c r="E246" t="str">
        <f>UPPER(Padron_Establecimiento[[#This Row],[Sector]])</f>
        <v>ESTATAL</v>
      </c>
      <c r="F246" t="s">
        <v>15</v>
      </c>
      <c r="G246" t="s">
        <v>925</v>
      </c>
      <c r="H246" t="s">
        <v>202</v>
      </c>
      <c r="J246" t="s">
        <v>926</v>
      </c>
      <c r="K246" s="1">
        <v>25350</v>
      </c>
      <c r="L246">
        <v>3575</v>
      </c>
      <c r="M246">
        <f>IF(L246&lt;&gt;"", L246, "")</f>
        <v>3575</v>
      </c>
      <c r="N246" s="2">
        <v>71500</v>
      </c>
      <c r="O246" s="2">
        <v>78650</v>
      </c>
      <c r="P246" s="2">
        <f>IF(O246&lt;&gt;"", O246*20, "")</f>
        <v>1573000</v>
      </c>
      <c r="Q246" s="2">
        <f>IF(F246="Rural",P246*1.1,P246)</f>
        <v>1730300.0000000002</v>
      </c>
      <c r="R246">
        <v>10</v>
      </c>
    </row>
    <row r="247" spans="1:18" x14ac:dyDescent="0.25">
      <c r="A247" t="s">
        <v>90</v>
      </c>
      <c r="B247">
        <v>220026900</v>
      </c>
      <c r="C247" t="s">
        <v>927</v>
      </c>
      <c r="D247" t="s">
        <v>14</v>
      </c>
      <c r="E247" t="str">
        <f>UPPER(Padron_Establecimiento[[#This Row],[Sector]])</f>
        <v>ESTATAL</v>
      </c>
      <c r="F247" t="s">
        <v>15</v>
      </c>
      <c r="G247" t="s">
        <v>928</v>
      </c>
      <c r="H247" t="s">
        <v>929</v>
      </c>
      <c r="J247" t="s">
        <v>18</v>
      </c>
      <c r="K247" s="1">
        <v>18246</v>
      </c>
      <c r="L247">
        <v>3980</v>
      </c>
      <c r="M247">
        <f>IF(L247&lt;&gt;"", L247, "")</f>
        <v>3980</v>
      </c>
      <c r="N247" s="2">
        <v>79600</v>
      </c>
      <c r="O247" s="2">
        <v>87560</v>
      </c>
      <c r="P247" s="2">
        <f>IF(O247&lt;&gt;"", O247*20, "")</f>
        <v>1751200</v>
      </c>
      <c r="Q247" s="2">
        <f>IF(F247="Rural",P247*1.1,P247)</f>
        <v>1926320.0000000002</v>
      </c>
      <c r="R247">
        <v>5</v>
      </c>
    </row>
    <row r="248" spans="1:18" x14ac:dyDescent="0.25">
      <c r="A248" t="s">
        <v>19</v>
      </c>
      <c r="B248">
        <v>620064903</v>
      </c>
      <c r="C248" t="s">
        <v>930</v>
      </c>
      <c r="D248" t="s">
        <v>14</v>
      </c>
      <c r="E248" t="str">
        <f>UPPER(Padron_Establecimiento[[#This Row],[Sector]])</f>
        <v>ESTATAL</v>
      </c>
      <c r="F248" t="s">
        <v>26</v>
      </c>
      <c r="G248" t="s">
        <v>931</v>
      </c>
      <c r="H248" t="s">
        <v>932</v>
      </c>
      <c r="J248" t="s">
        <v>18</v>
      </c>
      <c r="K248" s="1">
        <v>33518</v>
      </c>
      <c r="L248">
        <v>3990</v>
      </c>
      <c r="M248">
        <f>IF(L248&lt;&gt;"", L248, "")</f>
        <v>3990</v>
      </c>
      <c r="N248" s="2">
        <v>79800</v>
      </c>
      <c r="O248" s="2">
        <v>79800</v>
      </c>
      <c r="P248" s="2">
        <f>IF(O248&lt;&gt;"", O248*20, "")</f>
        <v>1596000</v>
      </c>
      <c r="Q248" s="2">
        <f>IF(F248="Rural",P248*1.1,P248)</f>
        <v>1596000</v>
      </c>
      <c r="R248">
        <v>5</v>
      </c>
    </row>
    <row r="249" spans="1:18" x14ac:dyDescent="0.25">
      <c r="A249" t="s">
        <v>260</v>
      </c>
      <c r="B249">
        <v>460022300</v>
      </c>
      <c r="C249" t="s">
        <v>933</v>
      </c>
      <c r="D249" t="s">
        <v>14</v>
      </c>
      <c r="E249" t="str">
        <f>UPPER(Padron_Establecimiento[[#This Row],[Sector]])</f>
        <v>ESTATAL</v>
      </c>
      <c r="F249" t="s">
        <v>26</v>
      </c>
      <c r="G249" t="s">
        <v>934</v>
      </c>
      <c r="H249" t="s">
        <v>323</v>
      </c>
      <c r="J249" t="s">
        <v>935</v>
      </c>
      <c r="K249" s="1">
        <v>18793</v>
      </c>
      <c r="L249">
        <v>3608</v>
      </c>
      <c r="M249">
        <f>IF(L249&lt;&gt;"", L249, "")</f>
        <v>3608</v>
      </c>
      <c r="N249" s="2">
        <v>72160</v>
      </c>
      <c r="O249" s="2">
        <v>72160</v>
      </c>
      <c r="P249" s="2">
        <f>IF(O249&lt;&gt;"", O249*20, "")</f>
        <v>1443200</v>
      </c>
      <c r="Q249" s="2">
        <f>IF(F249="Rural",P249*1.1,P249)</f>
        <v>1443200</v>
      </c>
      <c r="R249">
        <v>7</v>
      </c>
    </row>
    <row r="250" spans="1:18" x14ac:dyDescent="0.25">
      <c r="A250" t="s">
        <v>30</v>
      </c>
      <c r="B250">
        <v>900028300</v>
      </c>
      <c r="C250" t="s">
        <v>936</v>
      </c>
      <c r="D250" t="s">
        <v>14</v>
      </c>
      <c r="E250" t="str">
        <f>UPPER(Padron_Establecimiento[[#This Row],[Sector]])</f>
        <v>ESTATAL</v>
      </c>
      <c r="F250" t="s">
        <v>15</v>
      </c>
      <c r="G250" t="s">
        <v>937</v>
      </c>
      <c r="H250" t="s">
        <v>236</v>
      </c>
      <c r="J250" t="s">
        <v>18</v>
      </c>
      <c r="K250" s="1">
        <v>34903</v>
      </c>
      <c r="L250">
        <v>1815</v>
      </c>
      <c r="M250">
        <f>IF(L250&lt;&gt;"", L250, "")</f>
        <v>1815</v>
      </c>
      <c r="N250" s="2">
        <v>36300</v>
      </c>
      <c r="O250" s="2">
        <v>39930</v>
      </c>
      <c r="P250" s="2">
        <f>IF(O250&lt;&gt;"", O250*20, "")</f>
        <v>798600</v>
      </c>
      <c r="Q250" s="2">
        <f>IF(F250="Rural",P250*1.1,P250)</f>
        <v>878460.00000000012</v>
      </c>
      <c r="R250">
        <v>7</v>
      </c>
    </row>
    <row r="251" spans="1:18" x14ac:dyDescent="0.25">
      <c r="A251" t="s">
        <v>24</v>
      </c>
      <c r="B251">
        <v>820373000</v>
      </c>
      <c r="C251" t="s">
        <v>938</v>
      </c>
      <c r="D251" t="s">
        <v>14</v>
      </c>
      <c r="E251" t="str">
        <f>UPPER(Padron_Establecimiento[[#This Row],[Sector]])</f>
        <v>ESTATAL</v>
      </c>
      <c r="F251" t="s">
        <v>26</v>
      </c>
      <c r="G251" t="s">
        <v>939</v>
      </c>
      <c r="H251" t="s">
        <v>940</v>
      </c>
      <c r="I251">
        <v>3401</v>
      </c>
      <c r="J251" t="s">
        <v>941</v>
      </c>
      <c r="K251" s="1">
        <v>30063</v>
      </c>
      <c r="L251">
        <v>4778</v>
      </c>
      <c r="M251">
        <f>IF(L251&lt;&gt;"", L251, "")</f>
        <v>4778</v>
      </c>
      <c r="N251" s="2">
        <v>95560</v>
      </c>
      <c r="O251" s="2">
        <v>95560</v>
      </c>
      <c r="P251" s="2">
        <f>IF(O251&lt;&gt;"", O251*20, "")</f>
        <v>1911200</v>
      </c>
      <c r="Q251" s="2">
        <f>IF(F251="Rural",P251*1.1,P251)</f>
        <v>1911200</v>
      </c>
      <c r="R251">
        <v>10</v>
      </c>
    </row>
    <row r="252" spans="1:18" x14ac:dyDescent="0.25">
      <c r="A252" t="s">
        <v>24</v>
      </c>
      <c r="B252">
        <v>820132000</v>
      </c>
      <c r="C252" t="s">
        <v>942</v>
      </c>
      <c r="D252" t="s">
        <v>14</v>
      </c>
      <c r="E252" t="str">
        <f>UPPER(Padron_Establecimiento[[#This Row],[Sector]])</f>
        <v>ESTATAL</v>
      </c>
      <c r="F252" t="s">
        <v>26</v>
      </c>
      <c r="G252" t="s">
        <v>943</v>
      </c>
      <c r="H252" t="s">
        <v>944</v>
      </c>
      <c r="I252">
        <v>3482</v>
      </c>
      <c r="J252" t="s">
        <v>945</v>
      </c>
      <c r="K252" s="1">
        <v>25025</v>
      </c>
      <c r="L252">
        <v>4380</v>
      </c>
      <c r="M252">
        <f>IF(L252&lt;&gt;"", L252, "")</f>
        <v>4380</v>
      </c>
      <c r="N252" s="2">
        <v>87600</v>
      </c>
      <c r="O252" s="2">
        <v>87600</v>
      </c>
      <c r="P252" s="2">
        <f>IF(O252&lt;&gt;"", O252*20, "")</f>
        <v>1752000</v>
      </c>
      <c r="Q252" s="2">
        <f>IF(F252="Rural",P252*1.1,P252)</f>
        <v>1752000</v>
      </c>
      <c r="R252">
        <v>4</v>
      </c>
    </row>
    <row r="253" spans="1:18" x14ac:dyDescent="0.25">
      <c r="A253" t="s">
        <v>24</v>
      </c>
      <c r="B253">
        <v>820205700</v>
      </c>
      <c r="C253" t="s">
        <v>946</v>
      </c>
      <c r="D253" t="s">
        <v>37</v>
      </c>
      <c r="E253" t="str">
        <f>UPPER(Padron_Establecimiento[[#This Row],[Sector]])</f>
        <v>PRIVADO</v>
      </c>
      <c r="F253" t="s">
        <v>15</v>
      </c>
      <c r="G253" t="s">
        <v>947</v>
      </c>
      <c r="H253" t="s">
        <v>948</v>
      </c>
      <c r="I253">
        <v>3382</v>
      </c>
      <c r="J253" t="s">
        <v>949</v>
      </c>
      <c r="K253" s="1">
        <v>34330</v>
      </c>
      <c r="L253">
        <v>3845</v>
      </c>
      <c r="M253">
        <f>IF(L253&lt;&gt;"", L253, "")</f>
        <v>3845</v>
      </c>
      <c r="N253" s="2">
        <v>76900</v>
      </c>
      <c r="O253" s="2">
        <v>84590</v>
      </c>
      <c r="P253" s="2">
        <f>IF(O253&lt;&gt;"", O253*20, "")</f>
        <v>1691800</v>
      </c>
      <c r="Q253" s="2">
        <f>IF(F253="Rural",P253*1.1,P253)</f>
        <v>1860980.0000000002</v>
      </c>
      <c r="R253">
        <v>10</v>
      </c>
    </row>
    <row r="254" spans="1:18" x14ac:dyDescent="0.25">
      <c r="A254" t="s">
        <v>130</v>
      </c>
      <c r="B254">
        <v>540146500</v>
      </c>
      <c r="C254" t="s">
        <v>950</v>
      </c>
      <c r="D254" t="s">
        <v>14</v>
      </c>
      <c r="E254" t="str">
        <f>UPPER(Padron_Establecimiento[[#This Row],[Sector]])</f>
        <v>ESTATAL</v>
      </c>
      <c r="F254" t="s">
        <v>26</v>
      </c>
      <c r="G254" t="s">
        <v>951</v>
      </c>
      <c r="H254" t="s">
        <v>952</v>
      </c>
      <c r="I254">
        <v>3764</v>
      </c>
      <c r="J254" t="s">
        <v>953</v>
      </c>
      <c r="K254" s="1">
        <v>33184</v>
      </c>
      <c r="L254">
        <v>4658</v>
      </c>
      <c r="M254">
        <f>IF(L254&lt;&gt;"", L254, "")</f>
        <v>4658</v>
      </c>
      <c r="N254" s="2">
        <v>93160</v>
      </c>
      <c r="O254" s="2">
        <v>93160</v>
      </c>
      <c r="P254" s="2">
        <f>IF(O254&lt;&gt;"", O254*20, "")</f>
        <v>1863200</v>
      </c>
      <c r="Q254" s="2">
        <f>IF(F254="Rural",P254*1.1,P254)</f>
        <v>1863200</v>
      </c>
      <c r="R254">
        <v>3</v>
      </c>
    </row>
    <row r="255" spans="1:18" x14ac:dyDescent="0.25">
      <c r="A255" t="s">
        <v>73</v>
      </c>
      <c r="B255">
        <v>340026609</v>
      </c>
      <c r="C255" t="s">
        <v>954</v>
      </c>
      <c r="D255" t="s">
        <v>14</v>
      </c>
      <c r="E255" t="str">
        <f>UPPER(Padron_Establecimiento[[#This Row],[Sector]])</f>
        <v>ESTATAL</v>
      </c>
      <c r="F255" t="s">
        <v>15</v>
      </c>
      <c r="G255" t="s">
        <v>955</v>
      </c>
      <c r="H255" t="s">
        <v>76</v>
      </c>
      <c r="J255" t="s">
        <v>18</v>
      </c>
      <c r="K255" s="1">
        <v>22183</v>
      </c>
      <c r="L255">
        <v>4893</v>
      </c>
      <c r="M255">
        <f>IF(L255&lt;&gt;"", L255, "")</f>
        <v>4893</v>
      </c>
      <c r="N255" s="2">
        <v>97860</v>
      </c>
      <c r="O255" s="2">
        <v>107646</v>
      </c>
      <c r="P255" s="2">
        <f>IF(O255&lt;&gt;"", O255*20, "")</f>
        <v>2152920</v>
      </c>
      <c r="Q255" s="2">
        <f>IF(F255="Rural",P255*1.1,P255)</f>
        <v>2368212</v>
      </c>
      <c r="R255">
        <v>10</v>
      </c>
    </row>
    <row r="256" spans="1:18" x14ac:dyDescent="0.25">
      <c r="A256" t="s">
        <v>63</v>
      </c>
      <c r="B256">
        <v>580012600</v>
      </c>
      <c r="C256" t="s">
        <v>956</v>
      </c>
      <c r="D256" t="s">
        <v>14</v>
      </c>
      <c r="E256" t="str">
        <f>UPPER(Padron_Establecimiento[[#This Row],[Sector]])</f>
        <v>ESTATAL</v>
      </c>
      <c r="F256" t="s">
        <v>26</v>
      </c>
      <c r="G256" t="s">
        <v>957</v>
      </c>
      <c r="H256" t="s">
        <v>66</v>
      </c>
      <c r="I256">
        <v>299</v>
      </c>
      <c r="J256" t="s">
        <v>958</v>
      </c>
      <c r="K256" s="1">
        <v>26465</v>
      </c>
      <c r="L256">
        <v>3654</v>
      </c>
      <c r="M256">
        <f>IF(L256&lt;&gt;"", L256, "")</f>
        <v>3654</v>
      </c>
      <c r="N256" s="2">
        <v>73080</v>
      </c>
      <c r="O256" s="2">
        <v>73080</v>
      </c>
      <c r="P256" s="2">
        <f>IF(O256&lt;&gt;"", O256*20, "")</f>
        <v>1461600</v>
      </c>
      <c r="Q256" s="2">
        <f>IF(F256="Rural",P256*1.1,P256)</f>
        <v>1461600</v>
      </c>
      <c r="R256">
        <v>3</v>
      </c>
    </row>
    <row r="257" spans="1:18" x14ac:dyDescent="0.25">
      <c r="A257" t="s">
        <v>90</v>
      </c>
      <c r="B257">
        <v>220031300</v>
      </c>
      <c r="C257" t="s">
        <v>959</v>
      </c>
      <c r="D257" t="s">
        <v>14</v>
      </c>
      <c r="E257" t="str">
        <f>UPPER(Padron_Establecimiento[[#This Row],[Sector]])</f>
        <v>ESTATAL</v>
      </c>
      <c r="F257" t="s">
        <v>15</v>
      </c>
      <c r="G257" t="s">
        <v>960</v>
      </c>
      <c r="H257" t="s">
        <v>961</v>
      </c>
      <c r="I257">
        <v>3877</v>
      </c>
      <c r="J257" t="s">
        <v>962</v>
      </c>
      <c r="K257" s="1">
        <v>22750</v>
      </c>
      <c r="L257">
        <v>3885</v>
      </c>
      <c r="M257">
        <f>IF(L257&lt;&gt;"", L257, "")</f>
        <v>3885</v>
      </c>
      <c r="N257" s="2">
        <v>77700</v>
      </c>
      <c r="O257" s="2">
        <v>85470</v>
      </c>
      <c r="P257" s="2">
        <f>IF(O257&lt;&gt;"", O257*20, "")</f>
        <v>1709400</v>
      </c>
      <c r="Q257" s="2">
        <f>IF(F257="Rural",P257*1.1,P257)</f>
        <v>1880340.0000000002</v>
      </c>
      <c r="R257">
        <v>5</v>
      </c>
    </row>
    <row r="258" spans="1:18" x14ac:dyDescent="0.25">
      <c r="A258" t="s">
        <v>24</v>
      </c>
      <c r="B258">
        <v>820251700</v>
      </c>
      <c r="C258" t="s">
        <v>963</v>
      </c>
      <c r="D258" t="s">
        <v>37</v>
      </c>
      <c r="E258" t="str">
        <f>UPPER(Padron_Establecimiento[[#This Row],[Sector]])</f>
        <v>PRIVADO</v>
      </c>
      <c r="F258" t="s">
        <v>26</v>
      </c>
      <c r="G258" t="s">
        <v>964</v>
      </c>
      <c r="H258" t="s">
        <v>528</v>
      </c>
      <c r="I258">
        <v>3462</v>
      </c>
      <c r="J258" t="s">
        <v>965</v>
      </c>
      <c r="K258" s="1">
        <v>28062</v>
      </c>
      <c r="L258">
        <v>1504</v>
      </c>
      <c r="M258">
        <f>IF(L258&lt;&gt;"", L258, "")</f>
        <v>1504</v>
      </c>
      <c r="N258" s="2">
        <v>30080</v>
      </c>
      <c r="O258" s="2">
        <v>30080</v>
      </c>
      <c r="P258" s="2">
        <f>IF(O258&lt;&gt;"", O258*20, "")</f>
        <v>601600</v>
      </c>
      <c r="Q258" s="2">
        <f>IF(F258="Rural",P258*1.1,P258)</f>
        <v>601600</v>
      </c>
      <c r="R258">
        <v>4</v>
      </c>
    </row>
    <row r="259" spans="1:18" x14ac:dyDescent="0.25">
      <c r="A259" t="s">
        <v>24</v>
      </c>
      <c r="B259">
        <v>820105500</v>
      </c>
      <c r="C259" t="s">
        <v>966</v>
      </c>
      <c r="D259" t="s">
        <v>37</v>
      </c>
      <c r="E259" t="str">
        <f>UPPER(Padron_Establecimiento[[#This Row],[Sector]])</f>
        <v>PRIVADO</v>
      </c>
      <c r="F259" t="s">
        <v>26</v>
      </c>
      <c r="G259" t="s">
        <v>967</v>
      </c>
      <c r="H259" t="s">
        <v>968</v>
      </c>
      <c r="I259">
        <v>3493</v>
      </c>
      <c r="J259" t="s">
        <v>969</v>
      </c>
      <c r="K259" s="1">
        <v>26805</v>
      </c>
      <c r="L259">
        <v>2387</v>
      </c>
      <c r="M259">
        <f>IF(L259&lt;&gt;"", L259, "")</f>
        <v>2387</v>
      </c>
      <c r="N259" s="2">
        <v>47740</v>
      </c>
      <c r="O259" s="2">
        <v>47740</v>
      </c>
      <c r="P259" s="2">
        <f>IF(O259&lt;&gt;"", O259*20, "")</f>
        <v>954800</v>
      </c>
      <c r="Q259" s="2">
        <f>IF(F259="Rural",P259*1.1,P259)</f>
        <v>954800</v>
      </c>
      <c r="R259">
        <v>8</v>
      </c>
    </row>
    <row r="260" spans="1:18" x14ac:dyDescent="0.25">
      <c r="A260" t="s">
        <v>41</v>
      </c>
      <c r="B260">
        <v>300013800</v>
      </c>
      <c r="C260" t="s">
        <v>970</v>
      </c>
      <c r="D260" t="s">
        <v>14</v>
      </c>
      <c r="E260" t="str">
        <f>UPPER(Padron_Establecimiento[[#This Row],[Sector]])</f>
        <v>ESTATAL</v>
      </c>
      <c r="F260" t="s">
        <v>26</v>
      </c>
      <c r="G260" t="s">
        <v>971</v>
      </c>
      <c r="H260" t="s">
        <v>972</v>
      </c>
      <c r="I260">
        <v>343</v>
      </c>
      <c r="J260" t="s">
        <v>973</v>
      </c>
      <c r="K260" s="1">
        <v>30534</v>
      </c>
      <c r="L260">
        <v>4453</v>
      </c>
      <c r="M260">
        <f>IF(L260&lt;&gt;"", L260, "")</f>
        <v>4453</v>
      </c>
      <c r="N260" s="2">
        <v>89060</v>
      </c>
      <c r="O260" s="2">
        <v>89060</v>
      </c>
      <c r="P260" s="2">
        <f>IF(O260&lt;&gt;"", O260*20, "")</f>
        <v>1781200</v>
      </c>
      <c r="Q260" s="2">
        <f>IF(F260="Rural",P260*1.1,P260)</f>
        <v>1781200</v>
      </c>
      <c r="R260">
        <v>6</v>
      </c>
    </row>
    <row r="261" spans="1:18" x14ac:dyDescent="0.25">
      <c r="A261" t="s">
        <v>328</v>
      </c>
      <c r="B261">
        <v>260075100</v>
      </c>
      <c r="C261" t="s">
        <v>974</v>
      </c>
      <c r="D261" t="s">
        <v>14</v>
      </c>
      <c r="E261" t="str">
        <f>UPPER(Padron_Establecimiento[[#This Row],[Sector]])</f>
        <v>ESTATAL</v>
      </c>
      <c r="F261" t="s">
        <v>26</v>
      </c>
      <c r="G261" t="s">
        <v>975</v>
      </c>
      <c r="H261" t="s">
        <v>478</v>
      </c>
      <c r="I261">
        <v>2945</v>
      </c>
      <c r="J261" t="s">
        <v>976</v>
      </c>
      <c r="K261" s="1">
        <v>22493</v>
      </c>
      <c r="L261">
        <v>3704</v>
      </c>
      <c r="M261">
        <f>IF(L261&lt;&gt;"", L261, "")</f>
        <v>3704</v>
      </c>
      <c r="N261" s="2">
        <v>74080</v>
      </c>
      <c r="O261" s="2">
        <v>74080</v>
      </c>
      <c r="P261" s="2">
        <f>IF(O261&lt;&gt;"", O261*20, "")</f>
        <v>1481600</v>
      </c>
      <c r="Q261" s="2">
        <f>IF(F261="Rural",P261*1.1,P261)</f>
        <v>1481600</v>
      </c>
      <c r="R261">
        <v>8</v>
      </c>
    </row>
    <row r="262" spans="1:18" x14ac:dyDescent="0.25">
      <c r="A262" t="s">
        <v>82</v>
      </c>
      <c r="B262">
        <v>700006600</v>
      </c>
      <c r="C262" t="s">
        <v>977</v>
      </c>
      <c r="D262" t="s">
        <v>14</v>
      </c>
      <c r="E262" t="str">
        <f>UPPER(Padron_Establecimiento[[#This Row],[Sector]])</f>
        <v>ESTATAL</v>
      </c>
      <c r="F262" t="s">
        <v>15</v>
      </c>
      <c r="G262" t="s">
        <v>978</v>
      </c>
      <c r="H262" t="s">
        <v>979</v>
      </c>
      <c r="I262">
        <v>264</v>
      </c>
      <c r="J262" t="s">
        <v>980</v>
      </c>
      <c r="K262" s="1">
        <v>23932</v>
      </c>
      <c r="L262">
        <v>4659</v>
      </c>
      <c r="M262">
        <f>IF(L262&lt;&gt;"", L262, "")</f>
        <v>4659</v>
      </c>
      <c r="N262" s="2">
        <v>93180</v>
      </c>
      <c r="O262" s="2">
        <v>102498</v>
      </c>
      <c r="P262" s="2">
        <f>IF(O262&lt;&gt;"", O262*20, "")</f>
        <v>2049960</v>
      </c>
      <c r="Q262" s="2">
        <f>IF(F262="Rural",P262*1.1,P262)</f>
        <v>2254956</v>
      </c>
      <c r="R262">
        <v>10</v>
      </c>
    </row>
    <row r="263" spans="1:18" x14ac:dyDescent="0.25">
      <c r="A263" t="s">
        <v>35</v>
      </c>
      <c r="B263">
        <v>60044200</v>
      </c>
      <c r="C263" t="s">
        <v>981</v>
      </c>
      <c r="D263" t="s">
        <v>14</v>
      </c>
      <c r="E263" t="str">
        <f>UPPER(Padron_Establecimiento[[#This Row],[Sector]])</f>
        <v>ESTATAL</v>
      </c>
      <c r="F263" t="s">
        <v>26</v>
      </c>
      <c r="G263" t="s">
        <v>982</v>
      </c>
      <c r="H263" t="s">
        <v>983</v>
      </c>
      <c r="I263">
        <v>2271</v>
      </c>
      <c r="J263" t="s">
        <v>984</v>
      </c>
      <c r="K263" s="1">
        <v>33652</v>
      </c>
      <c r="L263">
        <v>2862</v>
      </c>
      <c r="M263">
        <f>IF(L263&lt;&gt;"", L263, "")</f>
        <v>2862</v>
      </c>
      <c r="N263" s="2">
        <v>57240</v>
      </c>
      <c r="O263" s="2">
        <v>57240</v>
      </c>
      <c r="P263" s="2">
        <f>IF(O263&lt;&gt;"", O263*20, "")</f>
        <v>1144800</v>
      </c>
      <c r="Q263" s="2">
        <f>IF(F263="Rural",P263*1.1,P263)</f>
        <v>1144800</v>
      </c>
      <c r="R263">
        <v>5</v>
      </c>
    </row>
    <row r="264" spans="1:18" x14ac:dyDescent="0.25">
      <c r="A264" t="s">
        <v>30</v>
      </c>
      <c r="B264">
        <v>900219900</v>
      </c>
      <c r="C264" t="s">
        <v>985</v>
      </c>
      <c r="D264" t="s">
        <v>14</v>
      </c>
      <c r="E264" t="str">
        <f>UPPER(Padron_Establecimiento[[#This Row],[Sector]])</f>
        <v>ESTATAL</v>
      </c>
      <c r="F264" t="s">
        <v>15</v>
      </c>
      <c r="G264" t="s">
        <v>986</v>
      </c>
      <c r="H264" t="s">
        <v>987</v>
      </c>
      <c r="I264">
        <v>381</v>
      </c>
      <c r="J264" t="s">
        <v>18</v>
      </c>
      <c r="K264" s="1">
        <v>31289</v>
      </c>
      <c r="L264">
        <v>2910</v>
      </c>
      <c r="M264">
        <f>IF(L264&lt;&gt;"", L264, "")</f>
        <v>2910</v>
      </c>
      <c r="N264" s="2">
        <v>58200</v>
      </c>
      <c r="O264" s="2">
        <v>64020</v>
      </c>
      <c r="P264" s="2">
        <f>IF(O264&lt;&gt;"", O264*20, "")</f>
        <v>1280400</v>
      </c>
      <c r="Q264" s="2">
        <f>IF(F264="Rural",P264*1.1,P264)</f>
        <v>1408440</v>
      </c>
      <c r="R264">
        <v>9</v>
      </c>
    </row>
    <row r="265" spans="1:18" x14ac:dyDescent="0.25">
      <c r="A265" t="s">
        <v>35</v>
      </c>
      <c r="B265">
        <v>60397800</v>
      </c>
      <c r="C265" t="s">
        <v>988</v>
      </c>
      <c r="D265" t="s">
        <v>14</v>
      </c>
      <c r="E265" t="str">
        <f>UPPER(Padron_Establecimiento[[#This Row],[Sector]])</f>
        <v>ESTATAL</v>
      </c>
      <c r="F265" t="s">
        <v>26</v>
      </c>
      <c r="G265" t="s">
        <v>989</v>
      </c>
      <c r="H265" t="s">
        <v>990</v>
      </c>
      <c r="I265">
        <v>11</v>
      </c>
      <c r="J265" t="s">
        <v>991</v>
      </c>
      <c r="K265" s="1">
        <v>26965</v>
      </c>
      <c r="L265">
        <v>4539</v>
      </c>
      <c r="M265">
        <f>IF(L265&lt;&gt;"", L265, "")</f>
        <v>4539</v>
      </c>
      <c r="N265" s="2">
        <v>90780</v>
      </c>
      <c r="O265" s="2">
        <v>90780</v>
      </c>
      <c r="P265" s="2">
        <f>IF(O265&lt;&gt;"", O265*20, "")</f>
        <v>1815600</v>
      </c>
      <c r="Q265" s="2">
        <f>IF(F265="Rural",P265*1.1,P265)</f>
        <v>1815600</v>
      </c>
      <c r="R265">
        <v>6</v>
      </c>
    </row>
    <row r="266" spans="1:18" x14ac:dyDescent="0.25">
      <c r="A266" t="s">
        <v>328</v>
      </c>
      <c r="B266">
        <v>260062200</v>
      </c>
      <c r="C266" t="s">
        <v>992</v>
      </c>
      <c r="D266" t="s">
        <v>14</v>
      </c>
      <c r="E266" t="str">
        <f>UPPER(Padron_Establecimiento[[#This Row],[Sector]])</f>
        <v>ESTATAL</v>
      </c>
      <c r="F266" t="s">
        <v>26</v>
      </c>
      <c r="G266" t="s">
        <v>993</v>
      </c>
      <c r="H266" t="s">
        <v>347</v>
      </c>
      <c r="I266">
        <v>280</v>
      </c>
      <c r="J266" t="s">
        <v>994</v>
      </c>
      <c r="K266" s="1">
        <v>18724</v>
      </c>
      <c r="L266">
        <v>3875</v>
      </c>
      <c r="M266">
        <f>IF(L266&lt;&gt;"", L266, "")</f>
        <v>3875</v>
      </c>
      <c r="N266" s="2">
        <v>77500</v>
      </c>
      <c r="O266" s="2">
        <v>77500</v>
      </c>
      <c r="P266" s="2">
        <f>IF(O266&lt;&gt;"", O266*20, "")</f>
        <v>1550000</v>
      </c>
      <c r="Q266" s="2">
        <f>IF(F266="Rural",P266*1.1,P266)</f>
        <v>1550000</v>
      </c>
      <c r="R266">
        <v>9</v>
      </c>
    </row>
    <row r="267" spans="1:18" x14ac:dyDescent="0.25">
      <c r="A267" t="s">
        <v>35</v>
      </c>
      <c r="B267">
        <v>60074200</v>
      </c>
      <c r="C267" t="s">
        <v>995</v>
      </c>
      <c r="D267" t="s">
        <v>14</v>
      </c>
      <c r="E267" t="str">
        <f>UPPER(Padron_Establecimiento[[#This Row],[Sector]])</f>
        <v>ESTATAL</v>
      </c>
      <c r="F267" t="s">
        <v>15</v>
      </c>
      <c r="G267" t="s">
        <v>996</v>
      </c>
      <c r="H267" t="s">
        <v>997</v>
      </c>
      <c r="I267">
        <v>2352</v>
      </c>
      <c r="J267" t="s">
        <v>998</v>
      </c>
      <c r="K267" s="1">
        <v>23709</v>
      </c>
      <c r="L267">
        <v>1851</v>
      </c>
      <c r="M267">
        <f>IF(L267&lt;&gt;"", L267, "")</f>
        <v>1851</v>
      </c>
      <c r="N267" s="2">
        <v>37020</v>
      </c>
      <c r="O267" s="2">
        <v>40722</v>
      </c>
      <c r="P267" s="2">
        <f>IF(O267&lt;&gt;"", O267*20, "")</f>
        <v>814440</v>
      </c>
      <c r="Q267" s="2">
        <f>IF(F267="Rural",P267*1.1,P267)</f>
        <v>895884.00000000012</v>
      </c>
      <c r="R267">
        <v>7</v>
      </c>
    </row>
    <row r="268" spans="1:18" x14ac:dyDescent="0.25">
      <c r="A268" t="s">
        <v>73</v>
      </c>
      <c r="B268">
        <v>340081407</v>
      </c>
      <c r="C268" t="s">
        <v>999</v>
      </c>
      <c r="D268" t="s">
        <v>14</v>
      </c>
      <c r="E268" t="str">
        <f>UPPER(Padron_Establecimiento[[#This Row],[Sector]])</f>
        <v>ESTATAL</v>
      </c>
      <c r="F268" t="s">
        <v>26</v>
      </c>
      <c r="G268" t="s">
        <v>1000</v>
      </c>
      <c r="H268" t="s">
        <v>1001</v>
      </c>
      <c r="J268" t="s">
        <v>18</v>
      </c>
      <c r="K268" s="1">
        <v>30525</v>
      </c>
      <c r="L268">
        <v>3181</v>
      </c>
      <c r="M268">
        <f>IF(L268&lt;&gt;"", L268, "")</f>
        <v>3181</v>
      </c>
      <c r="N268" s="2">
        <v>63620</v>
      </c>
      <c r="O268" s="2">
        <v>63620</v>
      </c>
      <c r="P268" s="2">
        <f>IF(O268&lt;&gt;"", O268*20, "")</f>
        <v>1272400</v>
      </c>
      <c r="Q268" s="2">
        <f>IF(F268="Rural",P268*1.1,P268)</f>
        <v>1272400</v>
      </c>
      <c r="R268">
        <v>3</v>
      </c>
    </row>
    <row r="269" spans="1:18" x14ac:dyDescent="0.25">
      <c r="A269" t="s">
        <v>328</v>
      </c>
      <c r="B269">
        <v>260083000</v>
      </c>
      <c r="C269" t="s">
        <v>1002</v>
      </c>
      <c r="D269" t="s">
        <v>37</v>
      </c>
      <c r="E269" t="str">
        <f>UPPER(Padron_Establecimiento[[#This Row],[Sector]])</f>
        <v>PRIVADO</v>
      </c>
      <c r="F269" t="s">
        <v>26</v>
      </c>
      <c r="G269" t="s">
        <v>1003</v>
      </c>
      <c r="H269" t="s">
        <v>1004</v>
      </c>
      <c r="I269">
        <v>297</v>
      </c>
      <c r="J269" t="s">
        <v>1005</v>
      </c>
      <c r="K269" s="1">
        <v>21734</v>
      </c>
      <c r="L269">
        <v>1950</v>
      </c>
      <c r="M269">
        <f>IF(L269&lt;&gt;"", L269, "")</f>
        <v>1950</v>
      </c>
      <c r="N269" s="2">
        <v>39000</v>
      </c>
      <c r="O269" s="2">
        <v>39000</v>
      </c>
      <c r="P269" s="2">
        <f>IF(O269&lt;&gt;"", O269*20, "")</f>
        <v>780000</v>
      </c>
      <c r="Q269" s="2">
        <f>IF(F269="Rural",P269*1.1,P269)</f>
        <v>780000</v>
      </c>
      <c r="R269">
        <v>4</v>
      </c>
    </row>
    <row r="270" spans="1:18" x14ac:dyDescent="0.25">
      <c r="A270" t="s">
        <v>41</v>
      </c>
      <c r="B270">
        <v>300016500</v>
      </c>
      <c r="C270" t="s">
        <v>1006</v>
      </c>
      <c r="D270" t="s">
        <v>14</v>
      </c>
      <c r="E270" t="str">
        <f>UPPER(Padron_Establecimiento[[#This Row],[Sector]])</f>
        <v>ESTATAL</v>
      </c>
      <c r="F270" t="s">
        <v>15</v>
      </c>
      <c r="G270" t="s">
        <v>1007</v>
      </c>
      <c r="H270" t="s">
        <v>1008</v>
      </c>
      <c r="J270" t="s">
        <v>18</v>
      </c>
      <c r="K270" s="1">
        <v>30123</v>
      </c>
      <c r="L270">
        <v>2943</v>
      </c>
      <c r="M270">
        <f>IF(L270&lt;&gt;"", L270, "")</f>
        <v>2943</v>
      </c>
      <c r="N270" s="2">
        <v>58860</v>
      </c>
      <c r="O270" s="2">
        <v>64746</v>
      </c>
      <c r="P270" s="2">
        <f>IF(O270&lt;&gt;"", O270*20, "")</f>
        <v>1294920</v>
      </c>
      <c r="Q270" s="2">
        <f>IF(F270="Rural",P270*1.1,P270)</f>
        <v>1424412</v>
      </c>
      <c r="R270">
        <v>8</v>
      </c>
    </row>
    <row r="271" spans="1:18" x14ac:dyDescent="0.25">
      <c r="A271" t="s">
        <v>35</v>
      </c>
      <c r="B271">
        <v>60333600</v>
      </c>
      <c r="C271" t="s">
        <v>1009</v>
      </c>
      <c r="D271" t="s">
        <v>14</v>
      </c>
      <c r="E271" t="str">
        <f>UPPER(Padron_Establecimiento[[#This Row],[Sector]])</f>
        <v>ESTATAL</v>
      </c>
      <c r="F271" t="s">
        <v>26</v>
      </c>
      <c r="G271" t="s">
        <v>1010</v>
      </c>
      <c r="H271" t="s">
        <v>1011</v>
      </c>
      <c r="I271">
        <v>2362</v>
      </c>
      <c r="J271" t="s">
        <v>1012</v>
      </c>
      <c r="K271" s="1">
        <v>25917</v>
      </c>
      <c r="L271">
        <v>3215</v>
      </c>
      <c r="M271">
        <f>IF(L271&lt;&gt;"", L271, "")</f>
        <v>3215</v>
      </c>
      <c r="N271" s="2">
        <v>64300</v>
      </c>
      <c r="O271" s="2">
        <v>64300</v>
      </c>
      <c r="P271" s="2">
        <f>IF(O271&lt;&gt;"", O271*20, "")</f>
        <v>1286000</v>
      </c>
      <c r="Q271" s="2">
        <f>IF(F271="Rural",P271*1.1,P271)</f>
        <v>1286000</v>
      </c>
      <c r="R271">
        <v>8</v>
      </c>
    </row>
    <row r="272" spans="1:18" x14ac:dyDescent="0.25">
      <c r="A272" t="s">
        <v>90</v>
      </c>
      <c r="B272">
        <v>220012003</v>
      </c>
      <c r="C272" t="s">
        <v>1013</v>
      </c>
      <c r="D272" t="s">
        <v>14</v>
      </c>
      <c r="E272" t="str">
        <f>UPPER(Padron_Establecimiento[[#This Row],[Sector]])</f>
        <v>ESTATAL</v>
      </c>
      <c r="F272" t="s">
        <v>15</v>
      </c>
      <c r="G272" t="s">
        <v>1014</v>
      </c>
      <c r="H272" t="s">
        <v>18</v>
      </c>
      <c r="I272">
        <v>3644</v>
      </c>
      <c r="J272" t="s">
        <v>1015</v>
      </c>
      <c r="K272" s="1">
        <v>30813</v>
      </c>
      <c r="L272">
        <v>4328</v>
      </c>
      <c r="M272">
        <f>IF(L272&lt;&gt;"", L272, "")</f>
        <v>4328</v>
      </c>
      <c r="N272" s="2">
        <v>86560</v>
      </c>
      <c r="O272" s="2">
        <v>95216</v>
      </c>
      <c r="P272" s="2">
        <f>IF(O272&lt;&gt;"", O272*20, "")</f>
        <v>1904320</v>
      </c>
      <c r="Q272" s="2">
        <f>IF(F272="Rural",P272*1.1,P272)</f>
        <v>2094752.0000000002</v>
      </c>
      <c r="R272">
        <v>5</v>
      </c>
    </row>
    <row r="273" spans="1:18" x14ac:dyDescent="0.25">
      <c r="A273" t="s">
        <v>24</v>
      </c>
      <c r="B273">
        <v>820323501</v>
      </c>
      <c r="C273" t="s">
        <v>1016</v>
      </c>
      <c r="D273" t="s">
        <v>14</v>
      </c>
      <c r="E273" t="str">
        <f>UPPER(Padron_Establecimiento[[#This Row],[Sector]])</f>
        <v>ESTATAL</v>
      </c>
      <c r="F273" t="s">
        <v>15</v>
      </c>
      <c r="G273" t="s">
        <v>1017</v>
      </c>
      <c r="H273" t="s">
        <v>1018</v>
      </c>
      <c r="I273">
        <v>3404</v>
      </c>
      <c r="J273" t="s">
        <v>1019</v>
      </c>
      <c r="K273" s="1">
        <v>20569</v>
      </c>
      <c r="L273">
        <v>4749</v>
      </c>
      <c r="M273">
        <f>IF(L273&lt;&gt;"", L273, "")</f>
        <v>4749</v>
      </c>
      <c r="N273" s="2">
        <v>94980</v>
      </c>
      <c r="O273" s="2">
        <v>104478</v>
      </c>
      <c r="P273" s="2">
        <f>IF(O273&lt;&gt;"", O273*20, "")</f>
        <v>2089560</v>
      </c>
      <c r="Q273" s="2">
        <f>IF(F273="Rural",P273*1.1,P273)</f>
        <v>2298516</v>
      </c>
      <c r="R273">
        <v>8</v>
      </c>
    </row>
    <row r="274" spans="1:18" x14ac:dyDescent="0.25">
      <c r="A274" t="s">
        <v>50</v>
      </c>
      <c r="B274">
        <v>500193202</v>
      </c>
      <c r="C274" t="s">
        <v>1020</v>
      </c>
      <c r="D274" t="s">
        <v>37</v>
      </c>
      <c r="E274" t="str">
        <f>UPPER(Padron_Establecimiento[[#This Row],[Sector]])</f>
        <v>PRIVADO</v>
      </c>
      <c r="F274" t="s">
        <v>26</v>
      </c>
      <c r="G274" t="s">
        <v>1021</v>
      </c>
      <c r="H274" t="s">
        <v>1022</v>
      </c>
      <c r="I274">
        <v>261</v>
      </c>
      <c r="J274" t="s">
        <v>1023</v>
      </c>
      <c r="K274" s="1">
        <v>27321</v>
      </c>
      <c r="L274">
        <v>1598</v>
      </c>
      <c r="M274">
        <f>IF(L274&lt;&gt;"", L274, "")</f>
        <v>1598</v>
      </c>
      <c r="N274" s="2">
        <v>31960</v>
      </c>
      <c r="O274" s="2">
        <v>31960</v>
      </c>
      <c r="P274" s="2">
        <f>IF(O274&lt;&gt;"", O274*20, "")</f>
        <v>639200</v>
      </c>
      <c r="Q274" s="2">
        <f>IF(F274="Rural",P274*1.1,P274)</f>
        <v>639200</v>
      </c>
      <c r="R274">
        <v>4</v>
      </c>
    </row>
    <row r="275" spans="1:18" x14ac:dyDescent="0.25">
      <c r="A275" t="s">
        <v>328</v>
      </c>
      <c r="B275">
        <v>260050805</v>
      </c>
      <c r="C275" t="s">
        <v>1024</v>
      </c>
      <c r="D275" t="s">
        <v>14</v>
      </c>
      <c r="E275" t="str">
        <f>UPPER(Padron_Establecimiento[[#This Row],[Sector]])</f>
        <v>ESTATAL</v>
      </c>
      <c r="F275" t="s">
        <v>26</v>
      </c>
      <c r="G275" t="s">
        <v>1025</v>
      </c>
      <c r="H275" t="s">
        <v>1026</v>
      </c>
      <c r="I275">
        <v>280</v>
      </c>
      <c r="J275" t="s">
        <v>1027</v>
      </c>
      <c r="K275" s="1">
        <v>18033</v>
      </c>
      <c r="L275">
        <v>3350</v>
      </c>
      <c r="M275">
        <f>IF(L275&lt;&gt;"", L275, "")</f>
        <v>3350</v>
      </c>
      <c r="N275" s="2">
        <v>67000</v>
      </c>
      <c r="O275" s="2">
        <v>67000</v>
      </c>
      <c r="P275" s="2">
        <f>IF(O275&lt;&gt;"", O275*20, "")</f>
        <v>1340000</v>
      </c>
      <c r="Q275" s="2">
        <f>IF(F275="Rural",P275*1.1,P275)</f>
        <v>1340000</v>
      </c>
      <c r="R275">
        <v>3</v>
      </c>
    </row>
    <row r="276" spans="1:18" x14ac:dyDescent="0.25">
      <c r="A276" t="s">
        <v>41</v>
      </c>
      <c r="B276">
        <v>300154300</v>
      </c>
      <c r="C276" t="s">
        <v>1028</v>
      </c>
      <c r="D276" t="s">
        <v>14</v>
      </c>
      <c r="E276" t="str">
        <f>UPPER(Padron_Establecimiento[[#This Row],[Sector]])</f>
        <v>ESTATAL</v>
      </c>
      <c r="F276" t="s">
        <v>26</v>
      </c>
      <c r="G276" t="s">
        <v>1029</v>
      </c>
      <c r="H276" t="s">
        <v>317</v>
      </c>
      <c r="I276">
        <v>3446</v>
      </c>
      <c r="J276" t="s">
        <v>1030</v>
      </c>
      <c r="K276" s="1">
        <v>34450</v>
      </c>
      <c r="L276">
        <v>2588</v>
      </c>
      <c r="M276">
        <f>IF(L276&lt;&gt;"", L276, "")</f>
        <v>2588</v>
      </c>
      <c r="N276" s="2">
        <v>51760</v>
      </c>
      <c r="O276" s="2">
        <v>51760</v>
      </c>
      <c r="P276" s="2">
        <f>IF(O276&lt;&gt;"", O276*20, "")</f>
        <v>1035200</v>
      </c>
      <c r="Q276" s="2">
        <f>IF(F276="Rural",P276*1.1,P276)</f>
        <v>1035200</v>
      </c>
      <c r="R276">
        <v>10</v>
      </c>
    </row>
    <row r="277" spans="1:18" x14ac:dyDescent="0.25">
      <c r="A277" t="s">
        <v>50</v>
      </c>
      <c r="B277">
        <v>500021200</v>
      </c>
      <c r="C277" t="s">
        <v>1031</v>
      </c>
      <c r="D277" t="s">
        <v>14</v>
      </c>
      <c r="E277" t="str">
        <f>UPPER(Padron_Establecimiento[[#This Row],[Sector]])</f>
        <v>ESTATAL</v>
      </c>
      <c r="F277" t="s">
        <v>15</v>
      </c>
      <c r="G277" t="s">
        <v>1032</v>
      </c>
      <c r="H277" t="s">
        <v>1033</v>
      </c>
      <c r="I277">
        <v>261</v>
      </c>
      <c r="J277" t="s">
        <v>1034</v>
      </c>
      <c r="K277" s="1">
        <v>30109</v>
      </c>
      <c r="L277">
        <v>1582</v>
      </c>
      <c r="M277">
        <f>IF(L277&lt;&gt;"", L277, "")</f>
        <v>1582</v>
      </c>
      <c r="N277" s="2">
        <v>31640</v>
      </c>
      <c r="O277" s="2">
        <v>34804</v>
      </c>
      <c r="P277" s="2">
        <f>IF(O277&lt;&gt;"", O277*20, "")</f>
        <v>696080</v>
      </c>
      <c r="Q277" s="2">
        <f>IF(F277="Rural",P277*1.1,P277)</f>
        <v>765688.00000000012</v>
      </c>
      <c r="R277">
        <v>9</v>
      </c>
    </row>
    <row r="278" spans="1:18" x14ac:dyDescent="0.25">
      <c r="A278" t="s">
        <v>90</v>
      </c>
      <c r="B278">
        <v>220015100</v>
      </c>
      <c r="C278" t="s">
        <v>1035</v>
      </c>
      <c r="D278" t="s">
        <v>37</v>
      </c>
      <c r="E278" t="str">
        <f>UPPER(Padron_Establecimiento[[#This Row],[Sector]])</f>
        <v>PRIVADO</v>
      </c>
      <c r="F278" t="s">
        <v>26</v>
      </c>
      <c r="G278" t="s">
        <v>1036</v>
      </c>
      <c r="H278" t="s">
        <v>1037</v>
      </c>
      <c r="I278">
        <v>362</v>
      </c>
      <c r="J278" t="s">
        <v>1038</v>
      </c>
      <c r="K278" s="1">
        <v>29894</v>
      </c>
      <c r="L278">
        <v>4472</v>
      </c>
      <c r="M278">
        <f>IF(L278&lt;&gt;"", L278, "")</f>
        <v>4472</v>
      </c>
      <c r="N278" s="2">
        <v>89440</v>
      </c>
      <c r="O278" s="2">
        <v>89440</v>
      </c>
      <c r="P278" s="2">
        <f>IF(O278&lt;&gt;"", O278*20, "")</f>
        <v>1788800</v>
      </c>
      <c r="Q278" s="2">
        <f>IF(F278="Rural",P278*1.1,P278)</f>
        <v>1788800</v>
      </c>
      <c r="R278">
        <v>6</v>
      </c>
    </row>
    <row r="279" spans="1:18" x14ac:dyDescent="0.25">
      <c r="A279" t="s">
        <v>73</v>
      </c>
      <c r="B279">
        <v>340101002</v>
      </c>
      <c r="C279" t="s">
        <v>1039</v>
      </c>
      <c r="D279" t="s">
        <v>14</v>
      </c>
      <c r="E279" t="str">
        <f>UPPER(Padron_Establecimiento[[#This Row],[Sector]])</f>
        <v>ESTATAL</v>
      </c>
      <c r="F279" t="s">
        <v>26</v>
      </c>
      <c r="G279" t="s">
        <v>1040</v>
      </c>
      <c r="H279" t="s">
        <v>1041</v>
      </c>
      <c r="J279" t="s">
        <v>18</v>
      </c>
      <c r="K279" s="1">
        <v>33982</v>
      </c>
      <c r="L279">
        <v>2429</v>
      </c>
      <c r="M279">
        <f>IF(L279&lt;&gt;"", L279, "")</f>
        <v>2429</v>
      </c>
      <c r="N279" s="2">
        <v>48580</v>
      </c>
      <c r="O279" s="2">
        <v>48580</v>
      </c>
      <c r="P279" s="2">
        <f>IF(O279&lt;&gt;"", O279*20, "")</f>
        <v>971600</v>
      </c>
      <c r="Q279" s="2">
        <f>IF(F279="Rural",P279*1.1,P279)</f>
        <v>971600</v>
      </c>
      <c r="R279">
        <v>6</v>
      </c>
    </row>
    <row r="280" spans="1:18" x14ac:dyDescent="0.25">
      <c r="A280" t="s">
        <v>24</v>
      </c>
      <c r="B280">
        <v>820055003</v>
      </c>
      <c r="C280" t="s">
        <v>1042</v>
      </c>
      <c r="D280" t="s">
        <v>14</v>
      </c>
      <c r="E280" t="str">
        <f>UPPER(Padron_Establecimiento[[#This Row],[Sector]])</f>
        <v>ESTATAL</v>
      </c>
      <c r="F280" t="s">
        <v>26</v>
      </c>
      <c r="G280" t="s">
        <v>1043</v>
      </c>
      <c r="H280" t="s">
        <v>1044</v>
      </c>
      <c r="I280">
        <v>3482</v>
      </c>
      <c r="J280" t="s">
        <v>1045</v>
      </c>
      <c r="K280" s="1">
        <v>18827</v>
      </c>
      <c r="L280">
        <v>2130</v>
      </c>
      <c r="M280">
        <f>IF(L280&lt;&gt;"", L280, "")</f>
        <v>2130</v>
      </c>
      <c r="N280" s="2">
        <v>42600</v>
      </c>
      <c r="O280" s="2">
        <v>42600</v>
      </c>
      <c r="P280" s="2">
        <f>IF(O280&lt;&gt;"", O280*20, "")</f>
        <v>852000</v>
      </c>
      <c r="Q280" s="2">
        <f>IF(F280="Rural",P280*1.1,P280)</f>
        <v>852000</v>
      </c>
      <c r="R280">
        <v>8</v>
      </c>
    </row>
    <row r="281" spans="1:18" x14ac:dyDescent="0.25">
      <c r="A281" t="s">
        <v>35</v>
      </c>
      <c r="B281">
        <v>60274600</v>
      </c>
      <c r="C281" t="s">
        <v>1046</v>
      </c>
      <c r="D281" t="s">
        <v>37</v>
      </c>
      <c r="E281" t="str">
        <f>UPPER(Padron_Establecimiento[[#This Row],[Sector]])</f>
        <v>PRIVADO</v>
      </c>
      <c r="F281" t="s">
        <v>26</v>
      </c>
      <c r="G281" t="s">
        <v>1047</v>
      </c>
      <c r="H281" t="s">
        <v>1048</v>
      </c>
      <c r="I281">
        <v>11</v>
      </c>
      <c r="J281" t="s">
        <v>1049</v>
      </c>
      <c r="K281" s="1">
        <v>23063</v>
      </c>
      <c r="L281">
        <v>2146</v>
      </c>
      <c r="M281">
        <f>IF(L281&lt;&gt;"", L281, "")</f>
        <v>2146</v>
      </c>
      <c r="N281" s="2">
        <v>42920</v>
      </c>
      <c r="O281" s="2">
        <v>42920</v>
      </c>
      <c r="P281" s="2">
        <f>IF(O281&lt;&gt;"", O281*20, "")</f>
        <v>858400</v>
      </c>
      <c r="Q281" s="2">
        <f>IF(F281="Rural",P281*1.1,P281)</f>
        <v>858400</v>
      </c>
      <c r="R281">
        <v>10</v>
      </c>
    </row>
    <row r="282" spans="1:18" x14ac:dyDescent="0.25">
      <c r="A282" t="s">
        <v>211</v>
      </c>
      <c r="B282">
        <v>180021000</v>
      </c>
      <c r="C282" t="s">
        <v>1050</v>
      </c>
      <c r="D282" t="s">
        <v>37</v>
      </c>
      <c r="E282" t="str">
        <f>UPPER(Padron_Establecimiento[[#This Row],[Sector]])</f>
        <v>PRIVADO</v>
      </c>
      <c r="F282" t="s">
        <v>26</v>
      </c>
      <c r="G282" t="s">
        <v>1051</v>
      </c>
      <c r="H282" t="s">
        <v>797</v>
      </c>
      <c r="I282">
        <v>3756</v>
      </c>
      <c r="J282" t="s">
        <v>1052</v>
      </c>
      <c r="K282" s="1">
        <v>28390</v>
      </c>
      <c r="L282">
        <v>2144</v>
      </c>
      <c r="M282">
        <f>IF(L282&lt;&gt;"", L282, "")</f>
        <v>2144</v>
      </c>
      <c r="N282" s="2">
        <v>42880</v>
      </c>
      <c r="O282" s="2">
        <v>42880</v>
      </c>
      <c r="P282" s="2">
        <f>IF(O282&lt;&gt;"", O282*20, "")</f>
        <v>857600</v>
      </c>
      <c r="Q282" s="2">
        <f>IF(F282="Rural",P282*1.1,P282)</f>
        <v>857600</v>
      </c>
      <c r="R282">
        <v>3</v>
      </c>
    </row>
    <row r="283" spans="1:18" x14ac:dyDescent="0.25">
      <c r="A283" t="s">
        <v>41</v>
      </c>
      <c r="B283">
        <v>300054200</v>
      </c>
      <c r="C283" t="s">
        <v>1053</v>
      </c>
      <c r="D283" t="s">
        <v>14</v>
      </c>
      <c r="E283" t="str">
        <f>UPPER(Padron_Establecimiento[[#This Row],[Sector]])</f>
        <v>ESTATAL</v>
      </c>
      <c r="F283" t="s">
        <v>15</v>
      </c>
      <c r="G283" t="s">
        <v>1054</v>
      </c>
      <c r="H283" t="s">
        <v>1055</v>
      </c>
      <c r="I283">
        <v>0</v>
      </c>
      <c r="J283" t="s">
        <v>215</v>
      </c>
      <c r="K283" s="1">
        <v>24314</v>
      </c>
      <c r="L283">
        <v>2378</v>
      </c>
      <c r="M283">
        <f>IF(L283&lt;&gt;"", L283, "")</f>
        <v>2378</v>
      </c>
      <c r="N283" s="2">
        <v>47560</v>
      </c>
      <c r="O283" s="2">
        <v>52316</v>
      </c>
      <c r="P283" s="2">
        <f>IF(O283&lt;&gt;"", O283*20, "")</f>
        <v>1046320</v>
      </c>
      <c r="Q283" s="2">
        <f>IF(F283="Rural",P283*1.1,P283)</f>
        <v>1150952</v>
      </c>
      <c r="R283">
        <v>10</v>
      </c>
    </row>
    <row r="284" spans="1:18" x14ac:dyDescent="0.25">
      <c r="A284" t="s">
        <v>50</v>
      </c>
      <c r="B284">
        <v>500077301</v>
      </c>
      <c r="C284" t="s">
        <v>1056</v>
      </c>
      <c r="D284" t="s">
        <v>14</v>
      </c>
      <c r="E284" t="str">
        <f>UPPER(Padron_Establecimiento[[#This Row],[Sector]])</f>
        <v>ESTATAL</v>
      </c>
      <c r="F284" t="s">
        <v>26</v>
      </c>
      <c r="G284" t="s">
        <v>1057</v>
      </c>
      <c r="H284" t="s">
        <v>1058</v>
      </c>
      <c r="I284">
        <v>261</v>
      </c>
      <c r="J284" t="s">
        <v>215</v>
      </c>
      <c r="K284" s="1">
        <v>24335</v>
      </c>
      <c r="L284">
        <v>2773</v>
      </c>
      <c r="M284">
        <f>IF(L284&lt;&gt;"", L284, "")</f>
        <v>2773</v>
      </c>
      <c r="N284" s="2">
        <v>55460</v>
      </c>
      <c r="O284" s="2">
        <v>55460</v>
      </c>
      <c r="P284" s="2">
        <f>IF(O284&lt;&gt;"", O284*20, "")</f>
        <v>1109200</v>
      </c>
      <c r="Q284" s="2">
        <f>IF(F284="Rural",P284*1.1,P284)</f>
        <v>1109200</v>
      </c>
      <c r="R284">
        <v>6</v>
      </c>
    </row>
    <row r="285" spans="1:18" x14ac:dyDescent="0.25">
      <c r="A285" t="s">
        <v>211</v>
      </c>
      <c r="B285">
        <v>180074900</v>
      </c>
      <c r="C285" t="s">
        <v>1059</v>
      </c>
      <c r="D285" t="s">
        <v>14</v>
      </c>
      <c r="E285" t="str">
        <f>UPPER(Padron_Establecimiento[[#This Row],[Sector]])</f>
        <v>ESTATAL</v>
      </c>
      <c r="F285" t="s">
        <v>26</v>
      </c>
      <c r="G285" t="s">
        <v>1060</v>
      </c>
      <c r="H285" t="s">
        <v>339</v>
      </c>
      <c r="I285">
        <v>-3777</v>
      </c>
      <c r="J285" t="s">
        <v>1061</v>
      </c>
      <c r="K285" s="1">
        <v>25325</v>
      </c>
      <c r="L285">
        <v>3082</v>
      </c>
      <c r="M285">
        <f>IF(L285&lt;&gt;"", L285, "")</f>
        <v>3082</v>
      </c>
      <c r="N285" s="2">
        <v>61640</v>
      </c>
      <c r="O285" s="2">
        <v>61640</v>
      </c>
      <c r="P285" s="2">
        <f>IF(O285&lt;&gt;"", O285*20, "")</f>
        <v>1232800</v>
      </c>
      <c r="Q285" s="2">
        <f>IF(F285="Rural",P285*1.1,P285)</f>
        <v>1232800</v>
      </c>
      <c r="R285">
        <v>10</v>
      </c>
    </row>
    <row r="286" spans="1:18" x14ac:dyDescent="0.25">
      <c r="A286" t="s">
        <v>110</v>
      </c>
      <c r="B286">
        <v>20036800</v>
      </c>
      <c r="C286" t="s">
        <v>1062</v>
      </c>
      <c r="D286" t="s">
        <v>37</v>
      </c>
      <c r="E286" t="str">
        <f>UPPER(Padron_Establecimiento[[#This Row],[Sector]])</f>
        <v>PRIVADO</v>
      </c>
      <c r="F286" t="s">
        <v>26</v>
      </c>
      <c r="G286" t="s">
        <v>1063</v>
      </c>
      <c r="H286" t="s">
        <v>1064</v>
      </c>
      <c r="I286">
        <v>11</v>
      </c>
      <c r="J286" t="s">
        <v>1065</v>
      </c>
      <c r="K286" s="1">
        <v>33642</v>
      </c>
      <c r="L286">
        <v>2734</v>
      </c>
      <c r="M286">
        <f>IF(L286&lt;&gt;"", L286, "")</f>
        <v>2734</v>
      </c>
      <c r="N286" s="2">
        <v>54680</v>
      </c>
      <c r="O286" s="2">
        <v>54680</v>
      </c>
      <c r="P286" s="2">
        <f>IF(O286&lt;&gt;"", O286*20, "")</f>
        <v>1093600</v>
      </c>
      <c r="Q286" s="2">
        <f>IF(F286="Rural",P286*1.1,P286)</f>
        <v>1093600</v>
      </c>
      <c r="R286">
        <v>3</v>
      </c>
    </row>
    <row r="287" spans="1:18" x14ac:dyDescent="0.25">
      <c r="A287" t="s">
        <v>30</v>
      </c>
      <c r="B287">
        <v>900220600</v>
      </c>
      <c r="C287" t="s">
        <v>1066</v>
      </c>
      <c r="D287" t="s">
        <v>14</v>
      </c>
      <c r="E287" t="str">
        <f>UPPER(Padron_Establecimiento[[#This Row],[Sector]])</f>
        <v>ESTATAL</v>
      </c>
      <c r="F287" t="s">
        <v>26</v>
      </c>
      <c r="G287" t="s">
        <v>1067</v>
      </c>
      <c r="H287" t="s">
        <v>1068</v>
      </c>
      <c r="J287" t="s">
        <v>18</v>
      </c>
      <c r="K287" s="1">
        <v>22181</v>
      </c>
      <c r="L287">
        <v>2061</v>
      </c>
      <c r="M287">
        <f>IF(L287&lt;&gt;"", L287, "")</f>
        <v>2061</v>
      </c>
      <c r="N287" s="2">
        <v>41220</v>
      </c>
      <c r="O287" s="2">
        <v>41220</v>
      </c>
      <c r="P287" s="2">
        <f>IF(O287&lt;&gt;"", O287*20, "")</f>
        <v>824400</v>
      </c>
      <c r="Q287" s="2">
        <f>IF(F287="Rural",P287*1.1,P287)</f>
        <v>824400</v>
      </c>
      <c r="R287">
        <v>3</v>
      </c>
    </row>
    <row r="288" spans="1:18" x14ac:dyDescent="0.25">
      <c r="A288" t="s">
        <v>24</v>
      </c>
      <c r="B288">
        <v>820168300</v>
      </c>
      <c r="C288" t="s">
        <v>1069</v>
      </c>
      <c r="D288" t="s">
        <v>14</v>
      </c>
      <c r="E288" t="str">
        <f>UPPER(Padron_Establecimiento[[#This Row],[Sector]])</f>
        <v>ESTATAL</v>
      </c>
      <c r="F288" t="s">
        <v>26</v>
      </c>
      <c r="G288" t="s">
        <v>1070</v>
      </c>
      <c r="H288" t="s">
        <v>123</v>
      </c>
      <c r="I288">
        <v>341</v>
      </c>
      <c r="J288" t="s">
        <v>1071</v>
      </c>
      <c r="K288" s="1">
        <v>26507</v>
      </c>
      <c r="L288">
        <v>3814</v>
      </c>
      <c r="M288">
        <f>IF(L288&lt;&gt;"", L288, "")</f>
        <v>3814</v>
      </c>
      <c r="N288" s="2">
        <v>76280</v>
      </c>
      <c r="O288" s="2">
        <v>76280</v>
      </c>
      <c r="P288" s="2">
        <f>IF(O288&lt;&gt;"", O288*20, "")</f>
        <v>1525600</v>
      </c>
      <c r="Q288" s="2">
        <f>IF(F288="Rural",P288*1.1,P288)</f>
        <v>1525600</v>
      </c>
      <c r="R288">
        <v>9</v>
      </c>
    </row>
    <row r="289" spans="1:18" x14ac:dyDescent="0.25">
      <c r="A289" t="s">
        <v>30</v>
      </c>
      <c r="B289">
        <v>900066600</v>
      </c>
      <c r="C289" t="s">
        <v>1072</v>
      </c>
      <c r="D289" t="s">
        <v>14</v>
      </c>
      <c r="E289" t="str">
        <f>UPPER(Padron_Establecimiento[[#This Row],[Sector]])</f>
        <v>ESTATAL</v>
      </c>
      <c r="F289" t="s">
        <v>15</v>
      </c>
      <c r="G289" t="s">
        <v>1073</v>
      </c>
      <c r="H289" t="s">
        <v>1074</v>
      </c>
      <c r="J289" t="s">
        <v>18</v>
      </c>
      <c r="K289" s="1">
        <v>34752</v>
      </c>
      <c r="L289">
        <v>4521</v>
      </c>
      <c r="M289">
        <f>IF(L289&lt;&gt;"", L289, "")</f>
        <v>4521</v>
      </c>
      <c r="N289" s="2">
        <v>90420</v>
      </c>
      <c r="O289" s="2">
        <v>99462</v>
      </c>
      <c r="P289" s="2">
        <f>IF(O289&lt;&gt;"", O289*20, "")</f>
        <v>1989240</v>
      </c>
      <c r="Q289" s="2">
        <f>IF(F289="Rural",P289*1.1,P289)</f>
        <v>2188164</v>
      </c>
      <c r="R289">
        <v>5</v>
      </c>
    </row>
    <row r="290" spans="1:18" x14ac:dyDescent="0.25">
      <c r="A290" t="s">
        <v>110</v>
      </c>
      <c r="B290">
        <v>20125300</v>
      </c>
      <c r="C290" t="s">
        <v>1075</v>
      </c>
      <c r="D290" t="s">
        <v>14</v>
      </c>
      <c r="E290" t="str">
        <f>UPPER(Padron_Establecimiento[[#This Row],[Sector]])</f>
        <v>ESTATAL</v>
      </c>
      <c r="F290" t="s">
        <v>26</v>
      </c>
      <c r="G290" t="s">
        <v>1076</v>
      </c>
      <c r="H290" t="s">
        <v>889</v>
      </c>
      <c r="I290">
        <v>11</v>
      </c>
      <c r="J290" t="s">
        <v>1077</v>
      </c>
      <c r="K290" s="1">
        <v>20898</v>
      </c>
      <c r="L290">
        <v>4880</v>
      </c>
      <c r="M290">
        <f>IF(L290&lt;&gt;"", L290, "")</f>
        <v>4880</v>
      </c>
      <c r="N290" s="2">
        <v>97600</v>
      </c>
      <c r="O290" s="2">
        <v>97600</v>
      </c>
      <c r="P290" s="2">
        <f>IF(O290&lt;&gt;"", O290*20, "")</f>
        <v>1952000</v>
      </c>
      <c r="Q290" s="2">
        <f>IF(F290="Rural",P290*1.1,P290)</f>
        <v>1952000</v>
      </c>
      <c r="R290">
        <v>6</v>
      </c>
    </row>
    <row r="291" spans="1:18" x14ac:dyDescent="0.25">
      <c r="A291" t="s">
        <v>90</v>
      </c>
      <c r="B291">
        <v>220012700</v>
      </c>
      <c r="C291" t="s">
        <v>1078</v>
      </c>
      <c r="D291" t="s">
        <v>14</v>
      </c>
      <c r="E291" t="str">
        <f>UPPER(Padron_Establecimiento[[#This Row],[Sector]])</f>
        <v>ESTATAL</v>
      </c>
      <c r="F291" t="s">
        <v>15</v>
      </c>
      <c r="G291" t="s">
        <v>1079</v>
      </c>
      <c r="H291" t="s">
        <v>1080</v>
      </c>
      <c r="I291">
        <v>3644</v>
      </c>
      <c r="J291" t="s">
        <v>1081</v>
      </c>
      <c r="K291" s="1">
        <v>24538</v>
      </c>
      <c r="L291">
        <v>4770</v>
      </c>
      <c r="M291">
        <f>IF(L291&lt;&gt;"", L291, "")</f>
        <v>4770</v>
      </c>
      <c r="N291" s="2">
        <v>95400</v>
      </c>
      <c r="O291" s="2">
        <v>104940</v>
      </c>
      <c r="P291" s="2">
        <f>IF(O291&lt;&gt;"", O291*20, "")</f>
        <v>2098800</v>
      </c>
      <c r="Q291" s="2">
        <f>IF(F291="Rural",P291*1.1,P291)</f>
        <v>2308680</v>
      </c>
      <c r="R291">
        <v>9</v>
      </c>
    </row>
    <row r="292" spans="1:18" x14ac:dyDescent="0.25">
      <c r="A292" t="s">
        <v>19</v>
      </c>
      <c r="B292">
        <v>620027300</v>
      </c>
      <c r="C292" t="s">
        <v>1082</v>
      </c>
      <c r="D292" t="s">
        <v>14</v>
      </c>
      <c r="E292" t="str">
        <f>UPPER(Padron_Establecimiento[[#This Row],[Sector]])</f>
        <v>ESTATAL</v>
      </c>
      <c r="F292" t="s">
        <v>26</v>
      </c>
      <c r="G292" t="s">
        <v>1083</v>
      </c>
      <c r="H292" t="s">
        <v>1084</v>
      </c>
      <c r="I292">
        <v>2946</v>
      </c>
      <c r="J292" t="s">
        <v>1085</v>
      </c>
      <c r="K292" s="1">
        <v>32945</v>
      </c>
      <c r="L292">
        <v>4382</v>
      </c>
      <c r="M292">
        <f>IF(L292&lt;&gt;"", L292, "")</f>
        <v>4382</v>
      </c>
      <c r="N292" s="2">
        <v>87640</v>
      </c>
      <c r="O292" s="2">
        <v>87640</v>
      </c>
      <c r="P292" s="2">
        <f>IF(O292&lt;&gt;"", O292*20, "")</f>
        <v>1752800</v>
      </c>
      <c r="Q292" s="2">
        <f>IF(F292="Rural",P292*1.1,P292)</f>
        <v>1752800</v>
      </c>
      <c r="R292">
        <v>8</v>
      </c>
    </row>
    <row r="293" spans="1:18" x14ac:dyDescent="0.25">
      <c r="A293" t="s">
        <v>125</v>
      </c>
      <c r="B293">
        <v>140106800</v>
      </c>
      <c r="C293" t="s">
        <v>1086</v>
      </c>
      <c r="D293" t="s">
        <v>14</v>
      </c>
      <c r="E293" t="str">
        <f>UPPER(Padron_Establecimiento[[#This Row],[Sector]])</f>
        <v>ESTATAL</v>
      </c>
      <c r="F293" t="s">
        <v>26</v>
      </c>
      <c r="G293" t="s">
        <v>1087</v>
      </c>
      <c r="H293" t="s">
        <v>1088</v>
      </c>
      <c r="I293">
        <v>3549</v>
      </c>
      <c r="J293" t="s">
        <v>1089</v>
      </c>
      <c r="K293" s="1">
        <v>21868</v>
      </c>
      <c r="L293">
        <v>2175</v>
      </c>
      <c r="M293">
        <f>IF(L293&lt;&gt;"", L293, "")</f>
        <v>2175</v>
      </c>
      <c r="N293" s="2">
        <v>43500</v>
      </c>
      <c r="O293" s="2">
        <v>43500</v>
      </c>
      <c r="P293" s="2">
        <f>IF(O293&lt;&gt;"", O293*20, "")</f>
        <v>870000</v>
      </c>
      <c r="Q293" s="2">
        <f>IF(F293="Rural",P293*1.1,P293)</f>
        <v>870000</v>
      </c>
      <c r="R293">
        <v>5</v>
      </c>
    </row>
    <row r="294" spans="1:18" x14ac:dyDescent="0.25">
      <c r="A294" t="s">
        <v>110</v>
      </c>
      <c r="B294">
        <v>20037100</v>
      </c>
      <c r="C294" t="s">
        <v>1090</v>
      </c>
      <c r="D294" t="s">
        <v>14</v>
      </c>
      <c r="E294" t="str">
        <f>UPPER(Padron_Establecimiento[[#This Row],[Sector]])</f>
        <v>ESTATAL</v>
      </c>
      <c r="F294" t="s">
        <v>26</v>
      </c>
      <c r="G294" t="s">
        <v>1091</v>
      </c>
      <c r="H294" t="s">
        <v>1092</v>
      </c>
      <c r="I294">
        <v>11</v>
      </c>
      <c r="J294" t="s">
        <v>1093</v>
      </c>
      <c r="K294" s="1">
        <v>18581</v>
      </c>
      <c r="L294">
        <v>3372</v>
      </c>
      <c r="M294">
        <f>IF(L294&lt;&gt;"", L294, "")</f>
        <v>3372</v>
      </c>
      <c r="N294" s="2">
        <v>67440</v>
      </c>
      <c r="O294" s="2">
        <v>67440</v>
      </c>
      <c r="P294" s="2">
        <f>IF(O294&lt;&gt;"", O294*20, "")</f>
        <v>1348800</v>
      </c>
      <c r="Q294" s="2">
        <f>IF(F294="Rural",P294*1.1,P294)</f>
        <v>1348800</v>
      </c>
      <c r="R294">
        <v>3</v>
      </c>
    </row>
    <row r="295" spans="1:18" x14ac:dyDescent="0.25">
      <c r="A295" t="s">
        <v>125</v>
      </c>
      <c r="B295">
        <v>140084300</v>
      </c>
      <c r="C295" t="s">
        <v>1094</v>
      </c>
      <c r="D295" t="s">
        <v>14</v>
      </c>
      <c r="E295" t="str">
        <f>UPPER(Padron_Establecimiento[[#This Row],[Sector]])</f>
        <v>ESTATAL</v>
      </c>
      <c r="F295" t="s">
        <v>15</v>
      </c>
      <c r="G295" t="s">
        <v>1095</v>
      </c>
      <c r="H295" t="s">
        <v>1096</v>
      </c>
      <c r="I295">
        <v>3522</v>
      </c>
      <c r="J295" t="s">
        <v>1097</v>
      </c>
      <c r="K295" s="1">
        <v>30367</v>
      </c>
      <c r="L295">
        <v>2870</v>
      </c>
      <c r="M295">
        <f>IF(L295&lt;&gt;"", L295, "")</f>
        <v>2870</v>
      </c>
      <c r="N295" s="2">
        <v>57400</v>
      </c>
      <c r="O295" s="2">
        <v>63140</v>
      </c>
      <c r="P295" s="2">
        <f>IF(O295&lt;&gt;"", O295*20, "")</f>
        <v>1262800</v>
      </c>
      <c r="Q295" s="2">
        <f>IF(F295="Rural",P295*1.1,P295)</f>
        <v>1389080</v>
      </c>
      <c r="R295">
        <v>10</v>
      </c>
    </row>
    <row r="296" spans="1:18" x14ac:dyDescent="0.25">
      <c r="A296" t="s">
        <v>211</v>
      </c>
      <c r="B296">
        <v>180064600</v>
      </c>
      <c r="C296" t="s">
        <v>1098</v>
      </c>
      <c r="D296" t="s">
        <v>14</v>
      </c>
      <c r="E296" t="str">
        <f>UPPER(Padron_Establecimiento[[#This Row],[Sector]])</f>
        <v>ESTATAL</v>
      </c>
      <c r="F296" t="s">
        <v>15</v>
      </c>
      <c r="G296" t="s">
        <v>1099</v>
      </c>
      <c r="H296" t="s">
        <v>724</v>
      </c>
      <c r="I296">
        <v>3782</v>
      </c>
      <c r="J296" t="s">
        <v>1100</v>
      </c>
      <c r="K296" s="1">
        <v>28406</v>
      </c>
      <c r="L296">
        <v>2575</v>
      </c>
      <c r="M296">
        <f>IF(L296&lt;&gt;"", L296, "")</f>
        <v>2575</v>
      </c>
      <c r="N296" s="2">
        <v>51500</v>
      </c>
      <c r="O296" s="2">
        <v>56650</v>
      </c>
      <c r="P296" s="2">
        <f>IF(O296&lt;&gt;"", O296*20, "")</f>
        <v>1133000</v>
      </c>
      <c r="Q296" s="2">
        <f>IF(F296="Rural",P296*1.1,P296)</f>
        <v>1246300</v>
      </c>
      <c r="R296">
        <v>5</v>
      </c>
    </row>
    <row r="297" spans="1:18" x14ac:dyDescent="0.25">
      <c r="A297" t="s">
        <v>19</v>
      </c>
      <c r="B297">
        <v>620077500</v>
      </c>
      <c r="C297" t="s">
        <v>1101</v>
      </c>
      <c r="D297" t="s">
        <v>14</v>
      </c>
      <c r="E297" t="str">
        <f>UPPER(Padron_Establecimiento[[#This Row],[Sector]])</f>
        <v>ESTATAL</v>
      </c>
      <c r="F297" t="s">
        <v>26</v>
      </c>
      <c r="G297" t="s">
        <v>1102</v>
      </c>
      <c r="H297" t="s">
        <v>390</v>
      </c>
      <c r="J297" t="s">
        <v>1103</v>
      </c>
      <c r="K297" s="1">
        <v>34754</v>
      </c>
      <c r="L297">
        <v>1909</v>
      </c>
      <c r="M297">
        <f>IF(L297&lt;&gt;"", L297, "")</f>
        <v>1909</v>
      </c>
      <c r="N297" s="2">
        <v>38180</v>
      </c>
      <c r="O297" s="2">
        <v>38180</v>
      </c>
      <c r="P297" s="2">
        <f>IF(O297&lt;&gt;"", O297*20, "")</f>
        <v>763600</v>
      </c>
      <c r="Q297" s="2">
        <f>IF(F297="Rural",P297*1.1,P297)</f>
        <v>763600</v>
      </c>
      <c r="R297">
        <v>10</v>
      </c>
    </row>
    <row r="298" spans="1:18" x14ac:dyDescent="0.25">
      <c r="A298" t="s">
        <v>30</v>
      </c>
      <c r="B298">
        <v>900060200</v>
      </c>
      <c r="C298" t="s">
        <v>1104</v>
      </c>
      <c r="D298" t="s">
        <v>14</v>
      </c>
      <c r="E298" t="str">
        <f>UPPER(Padron_Establecimiento[[#This Row],[Sector]])</f>
        <v>ESTATAL</v>
      </c>
      <c r="F298" t="s">
        <v>26</v>
      </c>
      <c r="G298" t="s">
        <v>1105</v>
      </c>
      <c r="H298" t="s">
        <v>1106</v>
      </c>
      <c r="J298" t="s">
        <v>1107</v>
      </c>
      <c r="K298" s="1">
        <v>24394</v>
      </c>
      <c r="L298">
        <v>4401</v>
      </c>
      <c r="M298">
        <f>IF(L298&lt;&gt;"", L298, "")</f>
        <v>4401</v>
      </c>
      <c r="N298" s="2">
        <v>88020</v>
      </c>
      <c r="O298" s="2">
        <v>88020</v>
      </c>
      <c r="P298" s="2">
        <f>IF(O298&lt;&gt;"", O298*20, "")</f>
        <v>1760400</v>
      </c>
      <c r="Q298" s="2">
        <f>IF(F298="Rural",P298*1.1,P298)</f>
        <v>1760400</v>
      </c>
      <c r="R298">
        <v>5</v>
      </c>
    </row>
    <row r="299" spans="1:18" x14ac:dyDescent="0.25">
      <c r="A299" t="s">
        <v>73</v>
      </c>
      <c r="B299">
        <v>340067500</v>
      </c>
      <c r="C299" t="s">
        <v>1108</v>
      </c>
      <c r="D299" t="s">
        <v>14</v>
      </c>
      <c r="E299" t="str">
        <f>UPPER(Padron_Establecimiento[[#This Row],[Sector]])</f>
        <v>ESTATAL</v>
      </c>
      <c r="F299" t="s">
        <v>26</v>
      </c>
      <c r="G299" t="s">
        <v>1109</v>
      </c>
      <c r="H299" t="s">
        <v>1110</v>
      </c>
      <c r="I299">
        <v>370</v>
      </c>
      <c r="J299" t="s">
        <v>1111</v>
      </c>
      <c r="K299" s="1">
        <v>20849</v>
      </c>
      <c r="L299">
        <v>2057</v>
      </c>
      <c r="M299">
        <f>IF(L299&lt;&gt;"", L299, "")</f>
        <v>2057</v>
      </c>
      <c r="N299" s="2">
        <v>41140</v>
      </c>
      <c r="O299" s="2">
        <v>41140</v>
      </c>
      <c r="P299" s="2">
        <f>IF(O299&lt;&gt;"", O299*20, "")</f>
        <v>822800</v>
      </c>
      <c r="Q299" s="2">
        <f>IF(F299="Rural",P299*1.1,P299)</f>
        <v>822800</v>
      </c>
      <c r="R299">
        <v>5</v>
      </c>
    </row>
    <row r="300" spans="1:18" x14ac:dyDescent="0.25">
      <c r="A300" t="s">
        <v>35</v>
      </c>
      <c r="B300">
        <v>60034600</v>
      </c>
      <c r="C300" t="s">
        <v>1112</v>
      </c>
      <c r="D300" t="s">
        <v>14</v>
      </c>
      <c r="E300" t="str">
        <f>UPPER(Padron_Establecimiento[[#This Row],[Sector]])</f>
        <v>ESTATAL</v>
      </c>
      <c r="F300" t="s">
        <v>15</v>
      </c>
      <c r="G300" t="s">
        <v>1113</v>
      </c>
      <c r="H300" t="s">
        <v>1114</v>
      </c>
      <c r="I300">
        <v>2286</v>
      </c>
      <c r="J300" t="s">
        <v>1115</v>
      </c>
      <c r="K300" s="1">
        <v>22741</v>
      </c>
      <c r="L300">
        <v>1597</v>
      </c>
      <c r="M300">
        <f>IF(L300&lt;&gt;"", L300, "")</f>
        <v>1597</v>
      </c>
      <c r="N300" s="2">
        <v>31940</v>
      </c>
      <c r="O300" s="2">
        <v>35134</v>
      </c>
      <c r="P300" s="2">
        <f>IF(O300&lt;&gt;"", O300*20, "")</f>
        <v>702680</v>
      </c>
      <c r="Q300" s="2">
        <f>IF(F300="Rural",P300*1.1,P300)</f>
        <v>772948.00000000012</v>
      </c>
      <c r="R300">
        <v>8</v>
      </c>
    </row>
    <row r="301" spans="1:18" x14ac:dyDescent="0.25">
      <c r="A301" t="s">
        <v>35</v>
      </c>
      <c r="B301">
        <v>60174300</v>
      </c>
      <c r="C301" t="s">
        <v>1116</v>
      </c>
      <c r="D301" t="s">
        <v>14</v>
      </c>
      <c r="E301" t="str">
        <f>UPPER(Padron_Establecimiento[[#This Row],[Sector]])</f>
        <v>ESTATAL</v>
      </c>
      <c r="F301" t="s">
        <v>26</v>
      </c>
      <c r="G301" t="s">
        <v>1117</v>
      </c>
      <c r="H301" t="s">
        <v>1118</v>
      </c>
      <c r="I301">
        <v>2261</v>
      </c>
      <c r="J301" t="s">
        <v>1119</v>
      </c>
      <c r="K301" s="1">
        <v>32289</v>
      </c>
      <c r="L301">
        <v>1737</v>
      </c>
      <c r="M301">
        <f>IF(L301&lt;&gt;"", L301, "")</f>
        <v>1737</v>
      </c>
      <c r="N301" s="2">
        <v>34740</v>
      </c>
      <c r="O301" s="2">
        <v>34740</v>
      </c>
      <c r="P301" s="2">
        <f>IF(O301&lt;&gt;"", O301*20, "")</f>
        <v>694800</v>
      </c>
      <c r="Q301" s="2">
        <f>IF(F301="Rural",P301*1.1,P301)</f>
        <v>694800</v>
      </c>
      <c r="R301">
        <v>3</v>
      </c>
    </row>
    <row r="302" spans="1:18" x14ac:dyDescent="0.25">
      <c r="A302" t="s">
        <v>50</v>
      </c>
      <c r="B302">
        <v>500085400</v>
      </c>
      <c r="C302" t="s">
        <v>1120</v>
      </c>
      <c r="D302" t="s">
        <v>14</v>
      </c>
      <c r="E302" t="str">
        <f>UPPER(Padron_Establecimiento[[#This Row],[Sector]])</f>
        <v>ESTATAL</v>
      </c>
      <c r="F302" t="s">
        <v>26</v>
      </c>
      <c r="G302" t="s">
        <v>1121</v>
      </c>
      <c r="H302" t="s">
        <v>80</v>
      </c>
      <c r="I302">
        <v>261</v>
      </c>
      <c r="J302" t="s">
        <v>1122</v>
      </c>
      <c r="K302" s="1">
        <v>23057</v>
      </c>
      <c r="L302">
        <v>4776</v>
      </c>
      <c r="M302">
        <f>IF(L302&lt;&gt;"", L302, "")</f>
        <v>4776</v>
      </c>
      <c r="N302" s="2">
        <v>95520</v>
      </c>
      <c r="O302" s="2">
        <v>95520</v>
      </c>
      <c r="P302" s="2">
        <f>IF(O302&lt;&gt;"", O302*20, "")</f>
        <v>1910400</v>
      </c>
      <c r="Q302" s="2">
        <f>IF(F302="Rural",P302*1.1,P302)</f>
        <v>1910400</v>
      </c>
      <c r="R302">
        <v>10</v>
      </c>
    </row>
    <row r="303" spans="1:18" x14ac:dyDescent="0.25">
      <c r="A303" t="s">
        <v>35</v>
      </c>
      <c r="B303">
        <v>60428000</v>
      </c>
      <c r="C303" t="s">
        <v>1123</v>
      </c>
      <c r="D303" t="s">
        <v>14</v>
      </c>
      <c r="E303" t="str">
        <f>UPPER(Padron_Establecimiento[[#This Row],[Sector]])</f>
        <v>ESTATAL</v>
      </c>
      <c r="F303" t="s">
        <v>15</v>
      </c>
      <c r="G303" t="s">
        <v>1124</v>
      </c>
      <c r="H303" t="s">
        <v>1125</v>
      </c>
      <c r="I303">
        <v>2344</v>
      </c>
      <c r="J303" t="s">
        <v>1126</v>
      </c>
      <c r="K303" s="1">
        <v>30740</v>
      </c>
      <c r="L303">
        <v>2511</v>
      </c>
      <c r="M303">
        <f>IF(L303&lt;&gt;"", L303, "")</f>
        <v>2511</v>
      </c>
      <c r="N303" s="2">
        <v>50220</v>
      </c>
      <c r="O303" s="2">
        <v>55242</v>
      </c>
      <c r="P303" s="2">
        <f>IF(O303&lt;&gt;"", O303*20, "")</f>
        <v>1104840</v>
      </c>
      <c r="Q303" s="2">
        <f>IF(F303="Rural",P303*1.1,P303)</f>
        <v>1215324</v>
      </c>
      <c r="R303">
        <v>5</v>
      </c>
    </row>
    <row r="304" spans="1:18" x14ac:dyDescent="0.25">
      <c r="A304" t="s">
        <v>125</v>
      </c>
      <c r="B304">
        <v>140063800</v>
      </c>
      <c r="C304" t="s">
        <v>1127</v>
      </c>
      <c r="D304" t="s">
        <v>14</v>
      </c>
      <c r="E304" t="str">
        <f>UPPER(Padron_Establecimiento[[#This Row],[Sector]])</f>
        <v>ESTATAL</v>
      </c>
      <c r="F304" t="s">
        <v>15</v>
      </c>
      <c r="G304" t="s">
        <v>1128</v>
      </c>
      <c r="H304" t="s">
        <v>1129</v>
      </c>
      <c r="I304">
        <v>3549</v>
      </c>
      <c r="J304" t="s">
        <v>1130</v>
      </c>
      <c r="K304" s="1">
        <v>22251</v>
      </c>
      <c r="L304">
        <v>4213</v>
      </c>
      <c r="M304">
        <f>IF(L304&lt;&gt;"", L304, "")</f>
        <v>4213</v>
      </c>
      <c r="N304" s="2">
        <v>84260</v>
      </c>
      <c r="O304" s="2">
        <v>92686</v>
      </c>
      <c r="P304" s="2">
        <f>IF(O304&lt;&gt;"", O304*20, "")</f>
        <v>1853720</v>
      </c>
      <c r="Q304" s="2">
        <f>IF(F304="Rural",P304*1.1,P304)</f>
        <v>2039092.0000000002</v>
      </c>
      <c r="R304">
        <v>8</v>
      </c>
    </row>
    <row r="305" spans="1:18" x14ac:dyDescent="0.25">
      <c r="A305" t="s">
        <v>35</v>
      </c>
      <c r="B305">
        <v>60204100</v>
      </c>
      <c r="C305" t="s">
        <v>1131</v>
      </c>
      <c r="D305" t="s">
        <v>37</v>
      </c>
      <c r="E305" t="str">
        <f>UPPER(Padron_Establecimiento[[#This Row],[Sector]])</f>
        <v>PRIVADO</v>
      </c>
      <c r="F305" t="s">
        <v>26</v>
      </c>
      <c r="G305" t="s">
        <v>1132</v>
      </c>
      <c r="H305" t="s">
        <v>1133</v>
      </c>
      <c r="I305">
        <v>2202</v>
      </c>
      <c r="J305" t="s">
        <v>1134</v>
      </c>
      <c r="K305" s="1">
        <v>23536</v>
      </c>
      <c r="L305">
        <v>2573</v>
      </c>
      <c r="M305">
        <f>IF(L305&lt;&gt;"", L305, "")</f>
        <v>2573</v>
      </c>
      <c r="N305" s="2">
        <v>51460</v>
      </c>
      <c r="O305" s="2">
        <v>51460</v>
      </c>
      <c r="P305" s="2">
        <f>IF(O305&lt;&gt;"", O305*20, "")</f>
        <v>1029200</v>
      </c>
      <c r="Q305" s="2">
        <f>IF(F305="Rural",P305*1.1,P305)</f>
        <v>1029200</v>
      </c>
      <c r="R305">
        <v>9</v>
      </c>
    </row>
    <row r="306" spans="1:18" x14ac:dyDescent="0.25">
      <c r="A306" t="s">
        <v>50</v>
      </c>
      <c r="B306">
        <v>500015802</v>
      </c>
      <c r="C306" t="s">
        <v>1135</v>
      </c>
      <c r="D306" t="s">
        <v>14</v>
      </c>
      <c r="E306" t="str">
        <f>UPPER(Padron_Establecimiento[[#This Row],[Sector]])</f>
        <v>ESTATAL</v>
      </c>
      <c r="F306" t="s">
        <v>26</v>
      </c>
      <c r="G306" t="s">
        <v>1136</v>
      </c>
      <c r="H306" t="s">
        <v>1137</v>
      </c>
      <c r="I306">
        <v>261</v>
      </c>
      <c r="J306" t="s">
        <v>1138</v>
      </c>
      <c r="K306" s="1">
        <v>33504</v>
      </c>
      <c r="L306">
        <v>3539</v>
      </c>
      <c r="M306">
        <f>IF(L306&lt;&gt;"", L306, "")</f>
        <v>3539</v>
      </c>
      <c r="N306" s="2">
        <v>70780</v>
      </c>
      <c r="O306" s="2">
        <v>70780</v>
      </c>
      <c r="P306" s="2">
        <f>IF(O306&lt;&gt;"", O306*20, "")</f>
        <v>1415600</v>
      </c>
      <c r="Q306" s="2">
        <f>IF(F306="Rural",P306*1.1,P306)</f>
        <v>1415600</v>
      </c>
      <c r="R306">
        <v>3</v>
      </c>
    </row>
    <row r="307" spans="1:18" x14ac:dyDescent="0.25">
      <c r="A307" t="s">
        <v>125</v>
      </c>
      <c r="B307">
        <v>140060300</v>
      </c>
      <c r="C307" t="s">
        <v>1139</v>
      </c>
      <c r="D307" t="s">
        <v>14</v>
      </c>
      <c r="E307" t="str">
        <f>UPPER(Padron_Establecimiento[[#This Row],[Sector]])</f>
        <v>ESTATAL</v>
      </c>
      <c r="F307" t="s">
        <v>26</v>
      </c>
      <c r="G307" t="s">
        <v>1140</v>
      </c>
      <c r="H307" t="s">
        <v>1141</v>
      </c>
      <c r="I307">
        <v>3582</v>
      </c>
      <c r="J307" t="s">
        <v>1142</v>
      </c>
      <c r="K307" s="1">
        <v>22607</v>
      </c>
      <c r="L307">
        <v>4153</v>
      </c>
      <c r="M307">
        <f>IF(L307&lt;&gt;"", L307, "")</f>
        <v>4153</v>
      </c>
      <c r="N307" s="2">
        <v>83060</v>
      </c>
      <c r="O307" s="2">
        <v>83060</v>
      </c>
      <c r="P307" s="2">
        <f>IF(O307&lt;&gt;"", O307*20, "")</f>
        <v>1661200</v>
      </c>
      <c r="Q307" s="2">
        <f>IF(F307="Rural",P307*1.1,P307)</f>
        <v>1661200</v>
      </c>
      <c r="R307">
        <v>7</v>
      </c>
    </row>
    <row r="308" spans="1:18" x14ac:dyDescent="0.25">
      <c r="A308" t="s">
        <v>50</v>
      </c>
      <c r="B308">
        <v>500083300</v>
      </c>
      <c r="C308" t="s">
        <v>1143</v>
      </c>
      <c r="D308" t="s">
        <v>14</v>
      </c>
      <c r="E308" t="str">
        <f>UPPER(Padron_Establecimiento[[#This Row],[Sector]])</f>
        <v>ESTATAL</v>
      </c>
      <c r="F308" t="s">
        <v>26</v>
      </c>
      <c r="G308" t="s">
        <v>1144</v>
      </c>
      <c r="H308" t="s">
        <v>1145</v>
      </c>
      <c r="J308" t="s">
        <v>1146</v>
      </c>
      <c r="K308" s="1">
        <v>30819</v>
      </c>
      <c r="L308">
        <v>4127</v>
      </c>
      <c r="M308">
        <f>IF(L308&lt;&gt;"", L308, "")</f>
        <v>4127</v>
      </c>
      <c r="N308" s="2">
        <v>82540</v>
      </c>
      <c r="O308" s="2">
        <v>82540</v>
      </c>
      <c r="P308" s="2">
        <f>IF(O308&lt;&gt;"", O308*20, "")</f>
        <v>1650800</v>
      </c>
      <c r="Q308" s="2">
        <f>IF(F308="Rural",P308*1.1,P308)</f>
        <v>1650800</v>
      </c>
      <c r="R308">
        <v>7</v>
      </c>
    </row>
    <row r="309" spans="1:18" x14ac:dyDescent="0.25">
      <c r="A309" t="s">
        <v>24</v>
      </c>
      <c r="B309">
        <v>820454800</v>
      </c>
      <c r="C309" t="s">
        <v>1147</v>
      </c>
      <c r="D309" t="s">
        <v>14</v>
      </c>
      <c r="E309" t="str">
        <f>UPPER(Padron_Establecimiento[[#This Row],[Sector]])</f>
        <v>ESTATAL</v>
      </c>
      <c r="F309" t="s">
        <v>26</v>
      </c>
      <c r="G309" t="s">
        <v>1148</v>
      </c>
      <c r="H309" t="s">
        <v>28</v>
      </c>
      <c r="I309">
        <v>342</v>
      </c>
      <c r="J309" t="s">
        <v>1149</v>
      </c>
      <c r="K309" s="1">
        <v>21213</v>
      </c>
      <c r="L309">
        <v>4069</v>
      </c>
      <c r="M309">
        <f>IF(L309&lt;&gt;"", L309, "")</f>
        <v>4069</v>
      </c>
      <c r="N309" s="2">
        <v>81380</v>
      </c>
      <c r="O309" s="2">
        <v>81380</v>
      </c>
      <c r="P309" s="2">
        <f>IF(O309&lt;&gt;"", O309*20, "")</f>
        <v>1627600</v>
      </c>
      <c r="Q309" s="2">
        <f>IF(F309="Rural",P309*1.1,P309)</f>
        <v>1627600</v>
      </c>
      <c r="R309">
        <v>3</v>
      </c>
    </row>
    <row r="310" spans="1:18" x14ac:dyDescent="0.25">
      <c r="A310" t="s">
        <v>90</v>
      </c>
      <c r="B310">
        <v>220033801</v>
      </c>
      <c r="C310" t="s">
        <v>1150</v>
      </c>
      <c r="D310" t="s">
        <v>14</v>
      </c>
      <c r="E310" t="str">
        <f>UPPER(Padron_Establecimiento[[#This Row],[Sector]])</f>
        <v>ESTATAL</v>
      </c>
      <c r="F310" t="s">
        <v>15</v>
      </c>
      <c r="G310" t="s">
        <v>1151</v>
      </c>
      <c r="H310" t="s">
        <v>1152</v>
      </c>
      <c r="J310" t="s">
        <v>18</v>
      </c>
      <c r="K310" s="1">
        <v>25209</v>
      </c>
      <c r="L310">
        <v>2637</v>
      </c>
      <c r="M310">
        <f>IF(L310&lt;&gt;"", L310, "")</f>
        <v>2637</v>
      </c>
      <c r="N310" s="2">
        <v>52740</v>
      </c>
      <c r="O310" s="2">
        <v>58014</v>
      </c>
      <c r="P310" s="2">
        <f>IF(O310&lt;&gt;"", O310*20, "")</f>
        <v>1160280</v>
      </c>
      <c r="Q310" s="2">
        <f>IF(F310="Rural",P310*1.1,P310)</f>
        <v>1276308</v>
      </c>
      <c r="R310">
        <v>10</v>
      </c>
    </row>
    <row r="311" spans="1:18" x14ac:dyDescent="0.25">
      <c r="A311" t="s">
        <v>24</v>
      </c>
      <c r="B311">
        <v>820011900</v>
      </c>
      <c r="C311" t="s">
        <v>1153</v>
      </c>
      <c r="D311" t="s">
        <v>37</v>
      </c>
      <c r="E311" t="str">
        <f>UPPER(Padron_Establecimiento[[#This Row],[Sector]])</f>
        <v>PRIVADO</v>
      </c>
      <c r="F311" t="s">
        <v>26</v>
      </c>
      <c r="G311" t="s">
        <v>1154</v>
      </c>
      <c r="H311" t="s">
        <v>123</v>
      </c>
      <c r="I311">
        <v>341</v>
      </c>
      <c r="J311" t="s">
        <v>1155</v>
      </c>
      <c r="K311" s="1">
        <v>20831</v>
      </c>
      <c r="L311">
        <v>2490</v>
      </c>
      <c r="M311">
        <f>IF(L311&lt;&gt;"", L311, "")</f>
        <v>2490</v>
      </c>
      <c r="N311" s="2">
        <v>49800</v>
      </c>
      <c r="O311" s="2">
        <v>49800</v>
      </c>
      <c r="P311" s="2">
        <f>IF(O311&lt;&gt;"", O311*20, "")</f>
        <v>996000</v>
      </c>
      <c r="Q311" s="2">
        <f>IF(F311="Rural",P311*1.1,P311)</f>
        <v>996000</v>
      </c>
      <c r="R311">
        <v>6</v>
      </c>
    </row>
    <row r="312" spans="1:18" x14ac:dyDescent="0.25">
      <c r="A312" t="s">
        <v>90</v>
      </c>
      <c r="B312">
        <v>220012900</v>
      </c>
      <c r="C312" t="s">
        <v>1156</v>
      </c>
      <c r="D312" t="s">
        <v>14</v>
      </c>
      <c r="E312" t="str">
        <f>UPPER(Padron_Establecimiento[[#This Row],[Sector]])</f>
        <v>ESTATAL</v>
      </c>
      <c r="F312" t="s">
        <v>15</v>
      </c>
      <c r="G312" t="s">
        <v>1157</v>
      </c>
      <c r="H312" t="s">
        <v>1080</v>
      </c>
      <c r="I312">
        <v>3731</v>
      </c>
      <c r="J312" t="s">
        <v>1158</v>
      </c>
      <c r="K312" s="1">
        <v>19932</v>
      </c>
      <c r="L312">
        <v>4106</v>
      </c>
      <c r="M312">
        <f>IF(L312&lt;&gt;"", L312, "")</f>
        <v>4106</v>
      </c>
      <c r="N312" s="2">
        <v>82120</v>
      </c>
      <c r="O312" s="2">
        <v>90332</v>
      </c>
      <c r="P312" s="2">
        <f>IF(O312&lt;&gt;"", O312*20, "")</f>
        <v>1806640</v>
      </c>
      <c r="Q312" s="2">
        <f>IF(F312="Rural",P312*1.1,P312)</f>
        <v>1987304.0000000002</v>
      </c>
      <c r="R312">
        <v>6</v>
      </c>
    </row>
    <row r="313" spans="1:18" x14ac:dyDescent="0.25">
      <c r="A313" t="s">
        <v>125</v>
      </c>
      <c r="B313">
        <v>140060000</v>
      </c>
      <c r="C313" t="s">
        <v>1159</v>
      </c>
      <c r="D313" t="s">
        <v>14</v>
      </c>
      <c r="E313" t="str">
        <f>UPPER(Padron_Establecimiento[[#This Row],[Sector]])</f>
        <v>ESTATAL</v>
      </c>
      <c r="F313" t="s">
        <v>15</v>
      </c>
      <c r="G313" t="s">
        <v>1160</v>
      </c>
      <c r="H313" t="s">
        <v>1161</v>
      </c>
      <c r="I313">
        <v>358</v>
      </c>
      <c r="J313" t="s">
        <v>1162</v>
      </c>
      <c r="K313" s="1">
        <v>21161</v>
      </c>
      <c r="L313">
        <v>3069</v>
      </c>
      <c r="M313">
        <f>IF(L313&lt;&gt;"", L313, "")</f>
        <v>3069</v>
      </c>
      <c r="N313" s="2">
        <v>61380</v>
      </c>
      <c r="O313" s="2">
        <v>67518</v>
      </c>
      <c r="P313" s="2">
        <f>IF(O313&lt;&gt;"", O313*20, "")</f>
        <v>1350360</v>
      </c>
      <c r="Q313" s="2">
        <f>IF(F313="Rural",P313*1.1,P313)</f>
        <v>1485396.0000000002</v>
      </c>
      <c r="R313">
        <v>10</v>
      </c>
    </row>
    <row r="314" spans="1:18" x14ac:dyDescent="0.25">
      <c r="A314" t="s">
        <v>24</v>
      </c>
      <c r="B314">
        <v>820456300</v>
      </c>
      <c r="C314" t="s">
        <v>1163</v>
      </c>
      <c r="D314" t="s">
        <v>14</v>
      </c>
      <c r="E314" t="str">
        <f>UPPER(Padron_Establecimiento[[#This Row],[Sector]])</f>
        <v>ESTATAL</v>
      </c>
      <c r="F314" t="s">
        <v>26</v>
      </c>
      <c r="G314" t="s">
        <v>1164</v>
      </c>
      <c r="H314" t="s">
        <v>193</v>
      </c>
      <c r="I314">
        <v>3496</v>
      </c>
      <c r="J314" t="s">
        <v>1165</v>
      </c>
      <c r="K314" s="1">
        <v>19907</v>
      </c>
      <c r="L314">
        <v>2392</v>
      </c>
      <c r="M314">
        <f>IF(L314&lt;&gt;"", L314, "")</f>
        <v>2392</v>
      </c>
      <c r="N314" s="2">
        <v>47840</v>
      </c>
      <c r="O314" s="2">
        <v>47840</v>
      </c>
      <c r="P314" s="2">
        <f>IF(O314&lt;&gt;"", O314*20, "")</f>
        <v>956800</v>
      </c>
      <c r="Q314" s="2">
        <f>IF(F314="Rural",P314*1.1,P314)</f>
        <v>956800</v>
      </c>
      <c r="R314">
        <v>10</v>
      </c>
    </row>
    <row r="315" spans="1:18" x14ac:dyDescent="0.25">
      <c r="A315" t="s">
        <v>130</v>
      </c>
      <c r="B315">
        <v>540033700</v>
      </c>
      <c r="C315" t="s">
        <v>1166</v>
      </c>
      <c r="D315" t="s">
        <v>14</v>
      </c>
      <c r="E315" t="str">
        <f>UPPER(Padron_Establecimiento[[#This Row],[Sector]])</f>
        <v>ESTATAL</v>
      </c>
      <c r="F315" t="s">
        <v>26</v>
      </c>
      <c r="G315" t="s">
        <v>1167</v>
      </c>
      <c r="H315" t="s">
        <v>490</v>
      </c>
      <c r="I315">
        <v>3755</v>
      </c>
      <c r="J315" t="s">
        <v>1168</v>
      </c>
      <c r="K315" s="1">
        <v>32953</v>
      </c>
      <c r="L315">
        <v>2151</v>
      </c>
      <c r="M315">
        <f>IF(L315&lt;&gt;"", L315, "")</f>
        <v>2151</v>
      </c>
      <c r="N315" s="2">
        <v>43020</v>
      </c>
      <c r="O315" s="2">
        <v>43020</v>
      </c>
      <c r="P315" s="2">
        <f>IF(O315&lt;&gt;"", O315*20, "")</f>
        <v>860400</v>
      </c>
      <c r="Q315" s="2">
        <f>IF(F315="Rural",P315*1.1,P315)</f>
        <v>860400</v>
      </c>
      <c r="R315">
        <v>5</v>
      </c>
    </row>
    <row r="316" spans="1:18" x14ac:dyDescent="0.25">
      <c r="A316" t="s">
        <v>68</v>
      </c>
      <c r="B316">
        <v>740056300</v>
      </c>
      <c r="C316" t="s">
        <v>1169</v>
      </c>
      <c r="D316" t="s">
        <v>14</v>
      </c>
      <c r="E316" t="str">
        <f>UPPER(Padron_Establecimiento[[#This Row],[Sector]])</f>
        <v>ESTATAL</v>
      </c>
      <c r="F316" t="s">
        <v>15</v>
      </c>
      <c r="G316" t="s">
        <v>1170</v>
      </c>
      <c r="H316" t="s">
        <v>1171</v>
      </c>
      <c r="I316">
        <v>266</v>
      </c>
      <c r="J316" t="s">
        <v>664</v>
      </c>
      <c r="K316" s="1">
        <v>22762</v>
      </c>
      <c r="L316">
        <v>1998</v>
      </c>
      <c r="M316">
        <f>IF(L316&lt;&gt;"", L316, "")</f>
        <v>1998</v>
      </c>
      <c r="N316" s="2">
        <v>39960</v>
      </c>
      <c r="O316" s="2">
        <v>43956</v>
      </c>
      <c r="P316" s="2">
        <f>IF(O316&lt;&gt;"", O316*20, "")</f>
        <v>879120</v>
      </c>
      <c r="Q316" s="2">
        <f>IF(F316="Rural",P316*1.1,P316)</f>
        <v>967032.00000000012</v>
      </c>
      <c r="R316">
        <v>4</v>
      </c>
    </row>
    <row r="317" spans="1:18" x14ac:dyDescent="0.25">
      <c r="A317" t="s">
        <v>135</v>
      </c>
      <c r="B317">
        <v>100011500</v>
      </c>
      <c r="C317" t="s">
        <v>1172</v>
      </c>
      <c r="D317" t="s">
        <v>14</v>
      </c>
      <c r="E317" t="str">
        <f>UPPER(Padron_Establecimiento[[#This Row],[Sector]])</f>
        <v>ESTATAL</v>
      </c>
      <c r="F317" t="s">
        <v>15</v>
      </c>
      <c r="G317" t="s">
        <v>1173</v>
      </c>
      <c r="H317" t="s">
        <v>1174</v>
      </c>
      <c r="J317" t="s">
        <v>18</v>
      </c>
      <c r="K317" s="1">
        <v>23361</v>
      </c>
      <c r="L317">
        <v>2846</v>
      </c>
      <c r="M317">
        <f>IF(L317&lt;&gt;"", L317, "")</f>
        <v>2846</v>
      </c>
      <c r="N317" s="2">
        <v>56920</v>
      </c>
      <c r="O317" s="2">
        <v>62612</v>
      </c>
      <c r="P317" s="2">
        <f>IF(O317&lt;&gt;"", O317*20, "")</f>
        <v>1252240</v>
      </c>
      <c r="Q317" s="2">
        <f>IF(F317="Rural",P317*1.1,P317)</f>
        <v>1377464</v>
      </c>
      <c r="R317">
        <v>3</v>
      </c>
    </row>
    <row r="318" spans="1:18" x14ac:dyDescent="0.25">
      <c r="A318" t="s">
        <v>19</v>
      </c>
      <c r="B318">
        <v>620029200</v>
      </c>
      <c r="C318" t="s">
        <v>1175</v>
      </c>
      <c r="D318" t="s">
        <v>14</v>
      </c>
      <c r="E318" t="str">
        <f>UPPER(Padron_Establecimiento[[#This Row],[Sector]])</f>
        <v>ESTATAL</v>
      </c>
      <c r="F318" t="s">
        <v>26</v>
      </c>
      <c r="G318" t="s">
        <v>1176</v>
      </c>
      <c r="H318" t="s">
        <v>1177</v>
      </c>
      <c r="I318">
        <v>2934</v>
      </c>
      <c r="J318" t="s">
        <v>1178</v>
      </c>
      <c r="K318" s="1">
        <v>33955</v>
      </c>
      <c r="L318">
        <v>4765</v>
      </c>
      <c r="M318">
        <f>IF(L318&lt;&gt;"", L318, "")</f>
        <v>4765</v>
      </c>
      <c r="N318" s="2">
        <v>95300</v>
      </c>
      <c r="O318" s="2">
        <v>95300</v>
      </c>
      <c r="P318" s="2">
        <f>IF(O318&lt;&gt;"", O318*20, "")</f>
        <v>1906000</v>
      </c>
      <c r="Q318" s="2">
        <f>IF(F318="Rural",P318*1.1,P318)</f>
        <v>1906000</v>
      </c>
      <c r="R318">
        <v>5</v>
      </c>
    </row>
    <row r="319" spans="1:18" x14ac:dyDescent="0.25">
      <c r="A319" t="s">
        <v>30</v>
      </c>
      <c r="B319">
        <v>900185300</v>
      </c>
      <c r="C319" t="s">
        <v>1179</v>
      </c>
      <c r="D319" t="s">
        <v>37</v>
      </c>
      <c r="E319" t="str">
        <f>UPPER(Padron_Establecimiento[[#This Row],[Sector]])</f>
        <v>PRIVADO</v>
      </c>
      <c r="F319" t="s">
        <v>26</v>
      </c>
      <c r="G319" t="s">
        <v>1180</v>
      </c>
      <c r="H319" t="s">
        <v>1181</v>
      </c>
      <c r="I319">
        <v>381</v>
      </c>
      <c r="J319" t="s">
        <v>1182</v>
      </c>
      <c r="K319" s="1">
        <v>25633</v>
      </c>
      <c r="L319">
        <v>2481</v>
      </c>
      <c r="M319">
        <f>IF(L319&lt;&gt;"", L319, "")</f>
        <v>2481</v>
      </c>
      <c r="N319" s="2">
        <v>49620</v>
      </c>
      <c r="O319" s="2">
        <v>49620</v>
      </c>
      <c r="P319" s="2">
        <f>IF(O319&lt;&gt;"", O319*20, "")</f>
        <v>992400</v>
      </c>
      <c r="Q319" s="2">
        <f>IF(F319="Rural",P319*1.1,P319)</f>
        <v>992400</v>
      </c>
      <c r="R319">
        <v>8</v>
      </c>
    </row>
    <row r="320" spans="1:18" x14ac:dyDescent="0.25">
      <c r="A320" t="s">
        <v>19</v>
      </c>
      <c r="B320">
        <v>620018500</v>
      </c>
      <c r="C320" t="s">
        <v>1183</v>
      </c>
      <c r="D320" t="s">
        <v>14</v>
      </c>
      <c r="E320" t="str">
        <f>UPPER(Padron_Establecimiento[[#This Row],[Sector]])</f>
        <v>ESTATAL</v>
      </c>
      <c r="F320" t="s">
        <v>26</v>
      </c>
      <c r="G320" t="s">
        <v>1184</v>
      </c>
      <c r="H320" t="s">
        <v>1185</v>
      </c>
      <c r="I320">
        <v>2934</v>
      </c>
      <c r="J320" t="s">
        <v>1186</v>
      </c>
      <c r="K320" s="1">
        <v>19057</v>
      </c>
      <c r="L320">
        <v>4083</v>
      </c>
      <c r="M320">
        <f>IF(L320&lt;&gt;"", L320, "")</f>
        <v>4083</v>
      </c>
      <c r="N320" s="2">
        <v>81660</v>
      </c>
      <c r="O320" s="2">
        <v>81660</v>
      </c>
      <c r="P320" s="2">
        <f>IF(O320&lt;&gt;"", O320*20, "")</f>
        <v>1633200</v>
      </c>
      <c r="Q320" s="2">
        <f>IF(F320="Rural",P320*1.1,P320)</f>
        <v>1633200</v>
      </c>
      <c r="R320">
        <v>8</v>
      </c>
    </row>
    <row r="321" spans="1:18" x14ac:dyDescent="0.25">
      <c r="A321" t="s">
        <v>12</v>
      </c>
      <c r="B321">
        <v>860082200</v>
      </c>
      <c r="C321" t="s">
        <v>1187</v>
      </c>
      <c r="D321" t="s">
        <v>14</v>
      </c>
      <c r="E321" t="str">
        <f>UPPER(Padron_Establecimiento[[#This Row],[Sector]])</f>
        <v>ESTATAL</v>
      </c>
      <c r="F321" t="s">
        <v>15</v>
      </c>
      <c r="G321" t="s">
        <v>1188</v>
      </c>
      <c r="H321" t="s">
        <v>1189</v>
      </c>
      <c r="J321" t="s">
        <v>18</v>
      </c>
      <c r="K321" s="1">
        <v>19695</v>
      </c>
      <c r="L321">
        <v>1562</v>
      </c>
      <c r="M321">
        <f>IF(L321&lt;&gt;"", L321, "")</f>
        <v>1562</v>
      </c>
      <c r="N321" s="2">
        <v>31240</v>
      </c>
      <c r="O321" s="2">
        <v>34364</v>
      </c>
      <c r="P321" s="2">
        <f>IF(O321&lt;&gt;"", O321*20, "")</f>
        <v>687280</v>
      </c>
      <c r="Q321" s="2">
        <f>IF(F321="Rural",P321*1.1,P321)</f>
        <v>756008.00000000012</v>
      </c>
      <c r="R321">
        <v>6</v>
      </c>
    </row>
    <row r="322" spans="1:18" x14ac:dyDescent="0.25">
      <c r="A322" t="s">
        <v>1190</v>
      </c>
      <c r="B322">
        <v>940002902</v>
      </c>
      <c r="C322" t="s">
        <v>1191</v>
      </c>
      <c r="D322" t="s">
        <v>14</v>
      </c>
      <c r="E322" t="str">
        <f>UPPER(Padron_Establecimiento[[#This Row],[Sector]])</f>
        <v>ESTATAL</v>
      </c>
      <c r="F322" t="s">
        <v>26</v>
      </c>
      <c r="G322" t="s">
        <v>1192</v>
      </c>
      <c r="H322" t="s">
        <v>1193</v>
      </c>
      <c r="I322">
        <v>2964</v>
      </c>
      <c r="J322" t="s">
        <v>1194</v>
      </c>
      <c r="K322" s="1">
        <v>31723</v>
      </c>
      <c r="L322">
        <v>1814</v>
      </c>
      <c r="M322">
        <f>IF(L322&lt;&gt;"", L322, "")</f>
        <v>1814</v>
      </c>
      <c r="N322" s="2">
        <v>36280</v>
      </c>
      <c r="O322" s="2">
        <v>36280</v>
      </c>
      <c r="P322" s="2">
        <f>IF(O322&lt;&gt;"", O322*20, "")</f>
        <v>725600</v>
      </c>
      <c r="Q322" s="2">
        <f>IF(F322="Rural",P322*1.1,P322)</f>
        <v>725600</v>
      </c>
      <c r="R322">
        <v>4</v>
      </c>
    </row>
    <row r="323" spans="1:18" x14ac:dyDescent="0.25">
      <c r="A323" t="s">
        <v>35</v>
      </c>
      <c r="B323">
        <v>60388200</v>
      </c>
      <c r="C323" t="s">
        <v>1195</v>
      </c>
      <c r="D323" t="s">
        <v>14</v>
      </c>
      <c r="E323" t="str">
        <f>UPPER(Padron_Establecimiento[[#This Row],[Sector]])</f>
        <v>ESTATAL</v>
      </c>
      <c r="F323" t="s">
        <v>15</v>
      </c>
      <c r="G323" t="s">
        <v>1196</v>
      </c>
      <c r="H323" t="s">
        <v>1197</v>
      </c>
      <c r="I323">
        <v>2394</v>
      </c>
      <c r="J323" t="s">
        <v>1198</v>
      </c>
      <c r="K323" s="1">
        <v>26521</v>
      </c>
      <c r="L323">
        <v>2480</v>
      </c>
      <c r="M323">
        <f>IF(L323&lt;&gt;"", L323, "")</f>
        <v>2480</v>
      </c>
      <c r="N323" s="2">
        <v>49600</v>
      </c>
      <c r="O323" s="2">
        <v>54560</v>
      </c>
      <c r="P323" s="2">
        <f>IF(O323&lt;&gt;"", O323*20, "")</f>
        <v>1091200</v>
      </c>
      <c r="Q323" s="2">
        <f>IF(F323="Rural",P323*1.1,P323)</f>
        <v>1200320</v>
      </c>
      <c r="R323">
        <v>10</v>
      </c>
    </row>
    <row r="324" spans="1:18" x14ac:dyDescent="0.25">
      <c r="A324" t="s">
        <v>180</v>
      </c>
      <c r="B324">
        <v>380087400</v>
      </c>
      <c r="C324" t="s">
        <v>1199</v>
      </c>
      <c r="D324" t="s">
        <v>14</v>
      </c>
      <c r="E324" t="str">
        <f>UPPER(Padron_Establecimiento[[#This Row],[Sector]])</f>
        <v>ESTATAL</v>
      </c>
      <c r="F324" t="s">
        <v>26</v>
      </c>
      <c r="G324" t="s">
        <v>1200</v>
      </c>
      <c r="H324" t="s">
        <v>1201</v>
      </c>
      <c r="I324">
        <v>3886</v>
      </c>
      <c r="J324" t="s">
        <v>1202</v>
      </c>
      <c r="K324" s="1">
        <v>24484</v>
      </c>
      <c r="L324">
        <v>1597</v>
      </c>
      <c r="M324">
        <f>IF(L324&lt;&gt;"", L324, "")</f>
        <v>1597</v>
      </c>
      <c r="N324" s="2">
        <v>31940</v>
      </c>
      <c r="O324" s="2">
        <v>31940</v>
      </c>
      <c r="P324" s="2">
        <f>IF(O324&lt;&gt;"", O324*20, "")</f>
        <v>638800</v>
      </c>
      <c r="Q324" s="2">
        <f>IF(F324="Rural",P324*1.1,P324)</f>
        <v>638800</v>
      </c>
      <c r="R324">
        <v>9</v>
      </c>
    </row>
    <row r="325" spans="1:18" x14ac:dyDescent="0.25">
      <c r="A325" t="s">
        <v>35</v>
      </c>
      <c r="B325">
        <v>60499900</v>
      </c>
      <c r="C325" t="s">
        <v>1203</v>
      </c>
      <c r="D325" t="s">
        <v>14</v>
      </c>
      <c r="E325" t="str">
        <f>UPPER(Padron_Establecimiento[[#This Row],[Sector]])</f>
        <v>ESTATAL</v>
      </c>
      <c r="F325" t="s">
        <v>26</v>
      </c>
      <c r="G325" t="s">
        <v>1204</v>
      </c>
      <c r="H325" t="s">
        <v>1205</v>
      </c>
      <c r="I325">
        <v>2225</v>
      </c>
      <c r="J325" t="s">
        <v>1206</v>
      </c>
      <c r="K325" s="1">
        <v>31204</v>
      </c>
      <c r="L325">
        <v>2299</v>
      </c>
      <c r="M325">
        <f>IF(L325&lt;&gt;"", L325, "")</f>
        <v>2299</v>
      </c>
      <c r="N325" s="2">
        <v>45980</v>
      </c>
      <c r="O325" s="2">
        <v>45980</v>
      </c>
      <c r="P325" s="2">
        <f>IF(O325&lt;&gt;"", O325*20, "")</f>
        <v>919600</v>
      </c>
      <c r="Q325" s="2">
        <f>IF(F325="Rural",P325*1.1,P325)</f>
        <v>919600</v>
      </c>
      <c r="R325">
        <v>10</v>
      </c>
    </row>
    <row r="326" spans="1:18" x14ac:dyDescent="0.25">
      <c r="A326" t="s">
        <v>35</v>
      </c>
      <c r="B326">
        <v>60106600</v>
      </c>
      <c r="C326" t="s">
        <v>1207</v>
      </c>
      <c r="D326" t="s">
        <v>37</v>
      </c>
      <c r="E326" t="str">
        <f>UPPER(Padron_Establecimiento[[#This Row],[Sector]])</f>
        <v>PRIVADO</v>
      </c>
      <c r="F326" t="s">
        <v>26</v>
      </c>
      <c r="G326" t="s">
        <v>1208</v>
      </c>
      <c r="H326" t="s">
        <v>1209</v>
      </c>
      <c r="I326">
        <v>2221</v>
      </c>
      <c r="J326" t="s">
        <v>1210</v>
      </c>
      <c r="K326" s="1">
        <v>25165</v>
      </c>
      <c r="L326">
        <v>2541</v>
      </c>
      <c r="M326">
        <f>IF(L326&lt;&gt;"", L326, "")</f>
        <v>2541</v>
      </c>
      <c r="N326" s="2">
        <v>50820</v>
      </c>
      <c r="O326" s="2">
        <v>50820</v>
      </c>
      <c r="P326" s="2">
        <f>IF(O326&lt;&gt;"", O326*20, "")</f>
        <v>1016400</v>
      </c>
      <c r="Q326" s="2">
        <f>IF(F326="Rural",P326*1.1,P326)</f>
        <v>1016400</v>
      </c>
      <c r="R326">
        <v>7</v>
      </c>
    </row>
    <row r="327" spans="1:18" x14ac:dyDescent="0.25">
      <c r="A327" t="s">
        <v>50</v>
      </c>
      <c r="B327">
        <v>500204600</v>
      </c>
      <c r="C327" t="s">
        <v>1211</v>
      </c>
      <c r="D327" t="s">
        <v>14</v>
      </c>
      <c r="E327" t="str">
        <f>UPPER(Padron_Establecimiento[[#This Row],[Sector]])</f>
        <v>ESTATAL</v>
      </c>
      <c r="F327" t="s">
        <v>26</v>
      </c>
      <c r="G327" t="s">
        <v>1212</v>
      </c>
      <c r="H327" t="s">
        <v>1213</v>
      </c>
      <c r="I327">
        <v>1</v>
      </c>
      <c r="J327" t="s">
        <v>1214</v>
      </c>
      <c r="K327" s="1">
        <v>23509</v>
      </c>
      <c r="L327">
        <v>3515</v>
      </c>
      <c r="M327">
        <f>IF(L327&lt;&gt;"", L327, "")</f>
        <v>3515</v>
      </c>
      <c r="N327" s="2">
        <v>70300</v>
      </c>
      <c r="O327" s="2">
        <v>70300</v>
      </c>
      <c r="P327" s="2">
        <f>IF(O327&lt;&gt;"", O327*20, "")</f>
        <v>1406000</v>
      </c>
      <c r="Q327" s="2">
        <f>IF(F327="Rural",P327*1.1,P327)</f>
        <v>1406000</v>
      </c>
      <c r="R327">
        <v>10</v>
      </c>
    </row>
    <row r="328" spans="1:18" x14ac:dyDescent="0.25">
      <c r="A328" t="s">
        <v>180</v>
      </c>
      <c r="B328">
        <v>380089201</v>
      </c>
      <c r="C328" t="s">
        <v>1215</v>
      </c>
      <c r="D328" t="s">
        <v>14</v>
      </c>
      <c r="E328" t="str">
        <f>UPPER(Padron_Establecimiento[[#This Row],[Sector]])</f>
        <v>ESTATAL</v>
      </c>
      <c r="F328" t="s">
        <v>26</v>
      </c>
      <c r="G328" t="s">
        <v>1216</v>
      </c>
      <c r="H328" t="s">
        <v>1217</v>
      </c>
      <c r="I328">
        <v>3886</v>
      </c>
      <c r="J328" t="s">
        <v>1218</v>
      </c>
      <c r="K328" s="1">
        <v>25119</v>
      </c>
      <c r="L328">
        <v>4530</v>
      </c>
      <c r="M328">
        <f>IF(L328&lt;&gt;"", L328, "")</f>
        <v>4530</v>
      </c>
      <c r="N328" s="2">
        <v>90600</v>
      </c>
      <c r="O328" s="2">
        <v>90600</v>
      </c>
      <c r="P328" s="2">
        <f>IF(O328&lt;&gt;"", O328*20, "")</f>
        <v>1812000</v>
      </c>
      <c r="Q328" s="2">
        <f>IF(F328="Rural",P328*1.1,P328)</f>
        <v>1812000</v>
      </c>
      <c r="R328">
        <v>7</v>
      </c>
    </row>
    <row r="329" spans="1:18" x14ac:dyDescent="0.25">
      <c r="A329" t="s">
        <v>24</v>
      </c>
      <c r="B329">
        <v>820383200</v>
      </c>
      <c r="C329" t="s">
        <v>1219</v>
      </c>
      <c r="D329" t="s">
        <v>14</v>
      </c>
      <c r="E329" t="str">
        <f>UPPER(Padron_Establecimiento[[#This Row],[Sector]])</f>
        <v>ESTATAL</v>
      </c>
      <c r="F329" t="s">
        <v>26</v>
      </c>
      <c r="G329" t="s">
        <v>1220</v>
      </c>
      <c r="H329" t="s">
        <v>123</v>
      </c>
      <c r="I329">
        <v>341</v>
      </c>
      <c r="J329" t="s">
        <v>1221</v>
      </c>
      <c r="K329" s="1">
        <v>18334</v>
      </c>
      <c r="L329">
        <v>3745</v>
      </c>
      <c r="M329">
        <f>IF(L329&lt;&gt;"", L329, "")</f>
        <v>3745</v>
      </c>
      <c r="N329" s="2">
        <v>74900</v>
      </c>
      <c r="O329" s="2">
        <v>74900</v>
      </c>
      <c r="P329" s="2">
        <f>IF(O329&lt;&gt;"", O329*20, "")</f>
        <v>1498000</v>
      </c>
      <c r="Q329" s="2">
        <f>IF(F329="Rural",P329*1.1,P329)</f>
        <v>1498000</v>
      </c>
      <c r="R329">
        <v>4</v>
      </c>
    </row>
    <row r="330" spans="1:18" x14ac:dyDescent="0.25">
      <c r="A330" t="s">
        <v>12</v>
      </c>
      <c r="B330">
        <v>860042000</v>
      </c>
      <c r="C330" t="s">
        <v>1222</v>
      </c>
      <c r="D330" t="s">
        <v>14</v>
      </c>
      <c r="E330" t="str">
        <f>UPPER(Padron_Establecimiento[[#This Row],[Sector]])</f>
        <v>ESTATAL</v>
      </c>
      <c r="F330" t="s">
        <v>15</v>
      </c>
      <c r="G330" t="s">
        <v>1223</v>
      </c>
      <c r="H330" t="s">
        <v>502</v>
      </c>
      <c r="J330" t="s">
        <v>18</v>
      </c>
      <c r="K330" s="1">
        <v>28806</v>
      </c>
      <c r="L330">
        <v>2535</v>
      </c>
      <c r="M330">
        <f>IF(L330&lt;&gt;"", L330, "")</f>
        <v>2535</v>
      </c>
      <c r="N330" s="2">
        <v>50700</v>
      </c>
      <c r="O330" s="2">
        <v>55770</v>
      </c>
      <c r="P330" s="2">
        <f>IF(O330&lt;&gt;"", O330*20, "")</f>
        <v>1115400</v>
      </c>
      <c r="Q330" s="2">
        <f>IF(F330="Rural",P330*1.1,P330)</f>
        <v>1226940</v>
      </c>
      <c r="R330">
        <v>7</v>
      </c>
    </row>
    <row r="331" spans="1:18" x14ac:dyDescent="0.25">
      <c r="A331" t="s">
        <v>30</v>
      </c>
      <c r="B331">
        <v>900205900</v>
      </c>
      <c r="C331" t="s">
        <v>1224</v>
      </c>
      <c r="D331" t="s">
        <v>14</v>
      </c>
      <c r="E331" t="str">
        <f>UPPER(Padron_Establecimiento[[#This Row],[Sector]])</f>
        <v>ESTATAL</v>
      </c>
      <c r="F331" t="s">
        <v>26</v>
      </c>
      <c r="G331" t="s">
        <v>1225</v>
      </c>
      <c r="H331" t="s">
        <v>1106</v>
      </c>
      <c r="I331">
        <v>381</v>
      </c>
      <c r="J331" t="s">
        <v>1226</v>
      </c>
      <c r="K331" s="1">
        <v>27290</v>
      </c>
      <c r="L331">
        <v>4360</v>
      </c>
      <c r="M331">
        <f>IF(L331&lt;&gt;"", L331, "")</f>
        <v>4360</v>
      </c>
      <c r="N331" s="2">
        <v>87200</v>
      </c>
      <c r="O331" s="2">
        <v>87200</v>
      </c>
      <c r="P331" s="2">
        <f>IF(O331&lt;&gt;"", O331*20, "")</f>
        <v>1744000</v>
      </c>
      <c r="Q331" s="2">
        <f>IF(F331="Rural",P331*1.1,P331)</f>
        <v>1744000</v>
      </c>
      <c r="R331">
        <v>10</v>
      </c>
    </row>
    <row r="332" spans="1:18" x14ac:dyDescent="0.25">
      <c r="A332" t="s">
        <v>24</v>
      </c>
      <c r="B332">
        <v>820216700</v>
      </c>
      <c r="C332" t="s">
        <v>1227</v>
      </c>
      <c r="D332" t="s">
        <v>14</v>
      </c>
      <c r="E332" t="str">
        <f>UPPER(Padron_Establecimiento[[#This Row],[Sector]])</f>
        <v>ESTATAL</v>
      </c>
      <c r="F332" t="s">
        <v>26</v>
      </c>
      <c r="G332" t="s">
        <v>1228</v>
      </c>
      <c r="H332" t="s">
        <v>1229</v>
      </c>
      <c r="I332">
        <v>3408</v>
      </c>
      <c r="J332" t="s">
        <v>1230</v>
      </c>
      <c r="K332" s="1">
        <v>29328</v>
      </c>
      <c r="L332">
        <v>2690</v>
      </c>
      <c r="M332">
        <f>IF(L332&lt;&gt;"", L332, "")</f>
        <v>2690</v>
      </c>
      <c r="N332" s="2">
        <v>53800</v>
      </c>
      <c r="O332" s="2">
        <v>53800</v>
      </c>
      <c r="P332" s="2">
        <f>IF(O332&lt;&gt;"", O332*20, "")</f>
        <v>1076000</v>
      </c>
      <c r="Q332" s="2">
        <f>IF(F332="Rural",P332*1.1,P332)</f>
        <v>1076000</v>
      </c>
      <c r="R332">
        <v>7</v>
      </c>
    </row>
    <row r="333" spans="1:18" x14ac:dyDescent="0.25">
      <c r="A333" t="s">
        <v>50</v>
      </c>
      <c r="B333">
        <v>500173000</v>
      </c>
      <c r="C333" t="s">
        <v>1231</v>
      </c>
      <c r="D333" t="s">
        <v>14</v>
      </c>
      <c r="E333" t="str">
        <f>UPPER(Padron_Establecimiento[[#This Row],[Sector]])</f>
        <v>ESTATAL</v>
      </c>
      <c r="F333" t="s">
        <v>15</v>
      </c>
      <c r="G333" t="s">
        <v>1232</v>
      </c>
      <c r="H333" t="s">
        <v>1233</v>
      </c>
      <c r="J333" t="s">
        <v>1234</v>
      </c>
      <c r="K333" s="1">
        <v>18524</v>
      </c>
      <c r="L333">
        <v>4733</v>
      </c>
      <c r="M333">
        <f>IF(L333&lt;&gt;"", L333, "")</f>
        <v>4733</v>
      </c>
      <c r="N333" s="2">
        <v>94660</v>
      </c>
      <c r="O333" s="2">
        <v>104126</v>
      </c>
      <c r="P333" s="2">
        <f>IF(O333&lt;&gt;"", O333*20, "")</f>
        <v>2082520</v>
      </c>
      <c r="Q333" s="2">
        <f>IF(F333="Rural",P333*1.1,P333)</f>
        <v>2290772</v>
      </c>
      <c r="R333">
        <v>6</v>
      </c>
    </row>
    <row r="334" spans="1:18" x14ac:dyDescent="0.25">
      <c r="A334" t="s">
        <v>50</v>
      </c>
      <c r="B334">
        <v>500280601</v>
      </c>
      <c r="C334" t="s">
        <v>1235</v>
      </c>
      <c r="D334" t="s">
        <v>14</v>
      </c>
      <c r="E334" t="str">
        <f>UPPER(Padron_Establecimiento[[#This Row],[Sector]])</f>
        <v>ESTATAL</v>
      </c>
      <c r="F334" t="s">
        <v>26</v>
      </c>
      <c r="G334" t="s">
        <v>1236</v>
      </c>
      <c r="H334" t="s">
        <v>1022</v>
      </c>
      <c r="I334">
        <v>2614221643</v>
      </c>
      <c r="J334" t="s">
        <v>587</v>
      </c>
      <c r="K334" s="1">
        <v>19558</v>
      </c>
      <c r="L334">
        <v>2239</v>
      </c>
      <c r="M334">
        <f>IF(L334&lt;&gt;"", L334, "")</f>
        <v>2239</v>
      </c>
      <c r="N334" s="2">
        <v>44780</v>
      </c>
      <c r="O334" s="2">
        <v>44780</v>
      </c>
      <c r="P334" s="2">
        <f>IF(O334&lt;&gt;"", O334*20, "")</f>
        <v>895600</v>
      </c>
      <c r="Q334" s="2">
        <f>IF(F334="Rural",P334*1.1,P334)</f>
        <v>895600</v>
      </c>
      <c r="R334">
        <v>10</v>
      </c>
    </row>
    <row r="335" spans="1:18" x14ac:dyDescent="0.25">
      <c r="A335" t="s">
        <v>24</v>
      </c>
      <c r="B335">
        <v>820032200</v>
      </c>
      <c r="C335" t="s">
        <v>1237</v>
      </c>
      <c r="D335" t="s">
        <v>14</v>
      </c>
      <c r="E335" t="str">
        <f>UPPER(Padron_Establecimiento[[#This Row],[Sector]])</f>
        <v>ESTATAL</v>
      </c>
      <c r="F335" t="s">
        <v>26</v>
      </c>
      <c r="G335" t="s">
        <v>1238</v>
      </c>
      <c r="H335" t="s">
        <v>583</v>
      </c>
      <c r="I335">
        <v>3476</v>
      </c>
      <c r="J335" t="s">
        <v>1239</v>
      </c>
      <c r="K335" s="1">
        <v>23088</v>
      </c>
      <c r="L335">
        <v>2260</v>
      </c>
      <c r="M335">
        <f>IF(L335&lt;&gt;"", L335, "")</f>
        <v>2260</v>
      </c>
      <c r="N335" s="2">
        <v>45200</v>
      </c>
      <c r="O335" s="2">
        <v>45200</v>
      </c>
      <c r="P335" s="2">
        <f>IF(O335&lt;&gt;"", O335*20, "")</f>
        <v>904000</v>
      </c>
      <c r="Q335" s="2">
        <f>IF(F335="Rural",P335*1.1,P335)</f>
        <v>904000</v>
      </c>
      <c r="R335">
        <v>5</v>
      </c>
    </row>
    <row r="336" spans="1:18" x14ac:dyDescent="0.25">
      <c r="A336" t="s">
        <v>50</v>
      </c>
      <c r="B336">
        <v>500245900</v>
      </c>
      <c r="C336" t="s">
        <v>1240</v>
      </c>
      <c r="D336" t="s">
        <v>14</v>
      </c>
      <c r="E336" t="str">
        <f>UPPER(Padron_Establecimiento[[#This Row],[Sector]])</f>
        <v>ESTATAL</v>
      </c>
      <c r="F336" t="s">
        <v>15</v>
      </c>
      <c r="G336" t="s">
        <v>1241</v>
      </c>
      <c r="H336" t="s">
        <v>907</v>
      </c>
      <c r="I336">
        <v>263</v>
      </c>
      <c r="J336" t="s">
        <v>1242</v>
      </c>
      <c r="K336" s="1">
        <v>20650</v>
      </c>
      <c r="L336">
        <v>4916</v>
      </c>
      <c r="M336">
        <f>IF(L336&lt;&gt;"", L336, "")</f>
        <v>4916</v>
      </c>
      <c r="N336" s="2">
        <v>98320</v>
      </c>
      <c r="O336" s="2">
        <v>108152</v>
      </c>
      <c r="P336" s="2">
        <f>IF(O336&lt;&gt;"", O336*20, "")</f>
        <v>2163040</v>
      </c>
      <c r="Q336" s="2">
        <f>IF(F336="Rural",P336*1.1,P336)</f>
        <v>2379344</v>
      </c>
      <c r="R336">
        <v>6</v>
      </c>
    </row>
    <row r="337" spans="1:18" x14ac:dyDescent="0.25">
      <c r="A337" t="s">
        <v>35</v>
      </c>
      <c r="B337">
        <v>60049400</v>
      </c>
      <c r="C337" t="s">
        <v>1243</v>
      </c>
      <c r="D337" t="s">
        <v>14</v>
      </c>
      <c r="E337" t="str">
        <f>UPPER(Padron_Establecimiento[[#This Row],[Sector]])</f>
        <v>ESTATAL</v>
      </c>
      <c r="F337" t="s">
        <v>15</v>
      </c>
      <c r="G337" t="s">
        <v>1244</v>
      </c>
      <c r="H337" t="s">
        <v>1245</v>
      </c>
      <c r="I337">
        <v>2392</v>
      </c>
      <c r="J337" t="s">
        <v>1246</v>
      </c>
      <c r="K337" s="1">
        <v>34551</v>
      </c>
      <c r="L337">
        <v>1569</v>
      </c>
      <c r="M337">
        <f>IF(L337&lt;&gt;"", L337, "")</f>
        <v>1569</v>
      </c>
      <c r="N337" s="2">
        <v>31380</v>
      </c>
      <c r="O337" s="2">
        <v>34518</v>
      </c>
      <c r="P337" s="2">
        <f>IF(O337&lt;&gt;"", O337*20, "")</f>
        <v>690360</v>
      </c>
      <c r="Q337" s="2">
        <f>IF(F337="Rural",P337*1.1,P337)</f>
        <v>759396.00000000012</v>
      </c>
      <c r="R337">
        <v>4</v>
      </c>
    </row>
    <row r="338" spans="1:18" x14ac:dyDescent="0.25">
      <c r="A338" t="s">
        <v>50</v>
      </c>
      <c r="B338">
        <v>500234200</v>
      </c>
      <c r="C338" t="s">
        <v>1247</v>
      </c>
      <c r="D338" t="s">
        <v>657</v>
      </c>
      <c r="E338" t="str">
        <f>UPPER(Padron_Establecimiento[[#This Row],[Sector]])</f>
        <v>SOCIAL/COOPERATIVA</v>
      </c>
      <c r="F338" t="s">
        <v>26</v>
      </c>
      <c r="G338" t="s">
        <v>1248</v>
      </c>
      <c r="H338" t="s">
        <v>202</v>
      </c>
      <c r="I338">
        <v>2622</v>
      </c>
      <c r="J338" t="s">
        <v>1249</v>
      </c>
      <c r="K338" s="1">
        <v>34366</v>
      </c>
      <c r="L338">
        <v>4465</v>
      </c>
      <c r="M338">
        <f>IF(L338&lt;&gt;"", L338, "")</f>
        <v>4465</v>
      </c>
      <c r="N338" s="2">
        <v>89300</v>
      </c>
      <c r="O338" s="2">
        <v>89300</v>
      </c>
      <c r="P338" s="2">
        <f>IF(O338&lt;&gt;"", O338*20, "")</f>
        <v>1786000</v>
      </c>
      <c r="Q338" s="2">
        <f>IF(F338="Rural",P338*1.1,P338)</f>
        <v>1786000</v>
      </c>
      <c r="R338">
        <v>9</v>
      </c>
    </row>
    <row r="339" spans="1:18" x14ac:dyDescent="0.25">
      <c r="A339" t="s">
        <v>130</v>
      </c>
      <c r="B339">
        <v>540183510</v>
      </c>
      <c r="C339" t="s">
        <v>1250</v>
      </c>
      <c r="D339" t="s">
        <v>14</v>
      </c>
      <c r="E339" t="str">
        <f>UPPER(Padron_Establecimiento[[#This Row],[Sector]])</f>
        <v>ESTATAL</v>
      </c>
      <c r="F339" t="s">
        <v>26</v>
      </c>
      <c r="G339" t="s">
        <v>1251</v>
      </c>
      <c r="H339" t="s">
        <v>1252</v>
      </c>
      <c r="I339">
        <v>3741</v>
      </c>
      <c r="J339" t="s">
        <v>1253</v>
      </c>
      <c r="K339" s="1">
        <v>25346</v>
      </c>
      <c r="L339">
        <v>4474</v>
      </c>
      <c r="M339">
        <f>IF(L339&lt;&gt;"", L339, "")</f>
        <v>4474</v>
      </c>
      <c r="N339" s="2">
        <v>89480</v>
      </c>
      <c r="O339" s="2">
        <v>89480</v>
      </c>
      <c r="P339" s="2">
        <f>IF(O339&lt;&gt;"", O339*20, "")</f>
        <v>1789600</v>
      </c>
      <c r="Q339" s="2">
        <f>IF(F339="Rural",P339*1.1,P339)</f>
        <v>1789600</v>
      </c>
      <c r="R339">
        <v>10</v>
      </c>
    </row>
    <row r="340" spans="1:18" x14ac:dyDescent="0.25">
      <c r="A340" t="s">
        <v>35</v>
      </c>
      <c r="B340">
        <v>60518000</v>
      </c>
      <c r="C340" t="s">
        <v>1254</v>
      </c>
      <c r="D340" t="s">
        <v>14</v>
      </c>
      <c r="E340" t="str">
        <f>UPPER(Padron_Establecimiento[[#This Row],[Sector]])</f>
        <v>ESTATAL</v>
      </c>
      <c r="F340" t="s">
        <v>15</v>
      </c>
      <c r="G340" t="s">
        <v>1255</v>
      </c>
      <c r="H340" t="s">
        <v>1256</v>
      </c>
      <c r="I340">
        <v>2932</v>
      </c>
      <c r="J340" t="s">
        <v>1257</v>
      </c>
      <c r="K340" s="1">
        <v>32777</v>
      </c>
      <c r="L340">
        <v>2353</v>
      </c>
      <c r="M340">
        <f>IF(L340&lt;&gt;"", L340, "")</f>
        <v>2353</v>
      </c>
      <c r="N340" s="2">
        <v>47060</v>
      </c>
      <c r="O340" s="2">
        <v>51766</v>
      </c>
      <c r="P340" s="2">
        <f>IF(O340&lt;&gt;"", O340*20, "")</f>
        <v>1035320</v>
      </c>
      <c r="Q340" s="2">
        <f>IF(F340="Rural",P340*1.1,P340)</f>
        <v>1138852</v>
      </c>
      <c r="R340">
        <v>6</v>
      </c>
    </row>
    <row r="341" spans="1:18" x14ac:dyDescent="0.25">
      <c r="A341" t="s">
        <v>130</v>
      </c>
      <c r="B341">
        <v>540103400</v>
      </c>
      <c r="C341" t="s">
        <v>1258</v>
      </c>
      <c r="D341" t="s">
        <v>14</v>
      </c>
      <c r="E341" t="str">
        <f>UPPER(Padron_Establecimiento[[#This Row],[Sector]])</f>
        <v>ESTATAL</v>
      </c>
      <c r="F341" t="s">
        <v>26</v>
      </c>
      <c r="G341" t="s">
        <v>1259</v>
      </c>
      <c r="H341" t="s">
        <v>783</v>
      </c>
      <c r="I341">
        <v>3743</v>
      </c>
      <c r="J341" t="s">
        <v>1260</v>
      </c>
      <c r="K341" s="1">
        <v>28917</v>
      </c>
      <c r="L341">
        <v>1812</v>
      </c>
      <c r="M341">
        <f>IF(L341&lt;&gt;"", L341, "")</f>
        <v>1812</v>
      </c>
      <c r="N341" s="2">
        <v>36240</v>
      </c>
      <c r="O341" s="2">
        <v>36240</v>
      </c>
      <c r="P341" s="2">
        <f>IF(O341&lt;&gt;"", O341*20, "")</f>
        <v>724800</v>
      </c>
      <c r="Q341" s="2">
        <f>IF(F341="Rural",P341*1.1,P341)</f>
        <v>724800</v>
      </c>
      <c r="R341">
        <v>8</v>
      </c>
    </row>
    <row r="342" spans="1:18" x14ac:dyDescent="0.25">
      <c r="A342" t="s">
        <v>24</v>
      </c>
      <c r="B342">
        <v>820377900</v>
      </c>
      <c r="C342" t="s">
        <v>1261</v>
      </c>
      <c r="D342" t="s">
        <v>37</v>
      </c>
      <c r="E342" t="str">
        <f>UPPER(Padron_Establecimiento[[#This Row],[Sector]])</f>
        <v>PRIVADO</v>
      </c>
      <c r="F342" t="s">
        <v>26</v>
      </c>
      <c r="G342" t="s">
        <v>1262</v>
      </c>
      <c r="H342" t="s">
        <v>1263</v>
      </c>
      <c r="I342">
        <v>341</v>
      </c>
      <c r="J342" t="s">
        <v>1264</v>
      </c>
      <c r="K342" s="1">
        <v>20621</v>
      </c>
      <c r="L342">
        <v>1549</v>
      </c>
      <c r="M342">
        <f>IF(L342&lt;&gt;"", L342, "")</f>
        <v>1549</v>
      </c>
      <c r="N342" s="2">
        <v>30980</v>
      </c>
      <c r="O342" s="2">
        <v>30980</v>
      </c>
      <c r="P342" s="2">
        <f>IF(O342&lt;&gt;"", O342*20, "")</f>
        <v>619600</v>
      </c>
      <c r="Q342" s="2">
        <f>IF(F342="Rural",P342*1.1,P342)</f>
        <v>619600</v>
      </c>
      <c r="R342">
        <v>7</v>
      </c>
    </row>
    <row r="343" spans="1:18" x14ac:dyDescent="0.25">
      <c r="A343" t="s">
        <v>125</v>
      </c>
      <c r="B343">
        <v>140086100</v>
      </c>
      <c r="C343" t="s">
        <v>1265</v>
      </c>
      <c r="D343" t="s">
        <v>37</v>
      </c>
      <c r="E343" t="str">
        <f>UPPER(Padron_Establecimiento[[#This Row],[Sector]])</f>
        <v>PRIVADO</v>
      </c>
      <c r="F343" t="s">
        <v>26</v>
      </c>
      <c r="G343" t="s">
        <v>1266</v>
      </c>
      <c r="H343" t="s">
        <v>1267</v>
      </c>
      <c r="I343">
        <v>3385</v>
      </c>
      <c r="J343" t="s">
        <v>1268</v>
      </c>
      <c r="K343" s="1">
        <v>18378</v>
      </c>
      <c r="L343">
        <v>4709</v>
      </c>
      <c r="M343">
        <f>IF(L343&lt;&gt;"", L343, "")</f>
        <v>4709</v>
      </c>
      <c r="N343" s="2">
        <v>94180</v>
      </c>
      <c r="O343" s="2">
        <v>94180</v>
      </c>
      <c r="P343" s="2">
        <f>IF(O343&lt;&gt;"", O343*20, "")</f>
        <v>1883600</v>
      </c>
      <c r="Q343" s="2">
        <f>IF(F343="Rural",P343*1.1,P343)</f>
        <v>1883600</v>
      </c>
      <c r="R343">
        <v>8</v>
      </c>
    </row>
    <row r="344" spans="1:18" x14ac:dyDescent="0.25">
      <c r="A344" t="s">
        <v>35</v>
      </c>
      <c r="B344">
        <v>60199402</v>
      </c>
      <c r="C344" t="s">
        <v>1269</v>
      </c>
      <c r="D344" t="s">
        <v>14</v>
      </c>
      <c r="E344" t="str">
        <f>UPPER(Padron_Establecimiento[[#This Row],[Sector]])</f>
        <v>ESTATAL</v>
      </c>
      <c r="F344" t="s">
        <v>15</v>
      </c>
      <c r="G344" t="s">
        <v>1270</v>
      </c>
      <c r="H344" t="s">
        <v>1271</v>
      </c>
      <c r="I344">
        <v>2268</v>
      </c>
      <c r="J344" t="s">
        <v>1272</v>
      </c>
      <c r="K344" s="1">
        <v>25839</v>
      </c>
      <c r="L344">
        <v>4939</v>
      </c>
      <c r="M344">
        <f>IF(L344&lt;&gt;"", L344, "")</f>
        <v>4939</v>
      </c>
      <c r="N344" s="2">
        <v>98780</v>
      </c>
      <c r="O344" s="2">
        <v>108658</v>
      </c>
      <c r="P344" s="2">
        <f>IF(O344&lt;&gt;"", O344*20, "")</f>
        <v>2173160</v>
      </c>
      <c r="Q344" s="2">
        <f>IF(F344="Rural",P344*1.1,P344)</f>
        <v>2390476</v>
      </c>
      <c r="R344">
        <v>4</v>
      </c>
    </row>
    <row r="345" spans="1:18" x14ac:dyDescent="0.25">
      <c r="A345" t="s">
        <v>24</v>
      </c>
      <c r="B345">
        <v>820284500</v>
      </c>
      <c r="C345" t="s">
        <v>1273</v>
      </c>
      <c r="D345" t="s">
        <v>14</v>
      </c>
      <c r="E345" t="str">
        <f>UPPER(Padron_Establecimiento[[#This Row],[Sector]])</f>
        <v>ESTATAL</v>
      </c>
      <c r="F345" t="s">
        <v>26</v>
      </c>
      <c r="G345" t="s">
        <v>1274</v>
      </c>
      <c r="H345" t="s">
        <v>1275</v>
      </c>
      <c r="I345">
        <v>3401</v>
      </c>
      <c r="J345" t="s">
        <v>1276</v>
      </c>
      <c r="K345" s="1">
        <v>23317</v>
      </c>
      <c r="L345">
        <v>3210</v>
      </c>
      <c r="M345">
        <f>IF(L345&lt;&gt;"", L345, "")</f>
        <v>3210</v>
      </c>
      <c r="N345" s="2">
        <v>64200</v>
      </c>
      <c r="O345" s="2">
        <v>64200</v>
      </c>
      <c r="P345" s="2">
        <f>IF(O345&lt;&gt;"", O345*20, "")</f>
        <v>1284000</v>
      </c>
      <c r="Q345" s="2">
        <f>IF(F345="Rural",P345*1.1,P345)</f>
        <v>1284000</v>
      </c>
      <c r="R345">
        <v>8</v>
      </c>
    </row>
    <row r="346" spans="1:18" x14ac:dyDescent="0.25">
      <c r="A346" t="s">
        <v>110</v>
      </c>
      <c r="B346">
        <v>20009800</v>
      </c>
      <c r="C346" t="s">
        <v>1277</v>
      </c>
      <c r="D346" t="s">
        <v>37</v>
      </c>
      <c r="E346" t="str">
        <f>UPPER(Padron_Establecimiento[[#This Row],[Sector]])</f>
        <v>PRIVADO</v>
      </c>
      <c r="F346" t="s">
        <v>26</v>
      </c>
      <c r="G346" t="s">
        <v>1278</v>
      </c>
      <c r="H346" t="s">
        <v>1279</v>
      </c>
      <c r="I346">
        <v>11</v>
      </c>
      <c r="J346" t="s">
        <v>1280</v>
      </c>
      <c r="K346" s="1">
        <v>26773</v>
      </c>
      <c r="L346">
        <v>3770</v>
      </c>
      <c r="M346">
        <f>IF(L346&lt;&gt;"", L346, "")</f>
        <v>3770</v>
      </c>
      <c r="N346" s="2">
        <v>75400</v>
      </c>
      <c r="O346" s="2">
        <v>75400</v>
      </c>
      <c r="P346" s="2">
        <f>IF(O346&lt;&gt;"", O346*20, "")</f>
        <v>1508000</v>
      </c>
      <c r="Q346" s="2">
        <f>IF(F346="Rural",P346*1.1,P346)</f>
        <v>1508000</v>
      </c>
      <c r="R346">
        <v>7</v>
      </c>
    </row>
    <row r="347" spans="1:18" x14ac:dyDescent="0.25">
      <c r="A347" t="s">
        <v>24</v>
      </c>
      <c r="B347">
        <v>820459500</v>
      </c>
      <c r="C347" t="s">
        <v>1281</v>
      </c>
      <c r="D347" t="s">
        <v>14</v>
      </c>
      <c r="E347" t="str">
        <f>UPPER(Padron_Establecimiento[[#This Row],[Sector]])</f>
        <v>ESTATAL</v>
      </c>
      <c r="F347" t="s">
        <v>15</v>
      </c>
      <c r="G347" t="s">
        <v>1282</v>
      </c>
      <c r="H347" t="s">
        <v>1283</v>
      </c>
      <c r="I347">
        <v>3482</v>
      </c>
      <c r="J347" t="s">
        <v>1284</v>
      </c>
      <c r="K347" s="1">
        <v>31560</v>
      </c>
      <c r="L347">
        <v>1841</v>
      </c>
      <c r="M347">
        <f>IF(L347&lt;&gt;"", L347, "")</f>
        <v>1841</v>
      </c>
      <c r="N347" s="2">
        <v>36820</v>
      </c>
      <c r="O347" s="2">
        <v>40502</v>
      </c>
      <c r="P347" s="2">
        <f>IF(O347&lt;&gt;"", O347*20, "")</f>
        <v>810040</v>
      </c>
      <c r="Q347" s="2">
        <f>IF(F347="Rural",P347*1.1,P347)</f>
        <v>891044.00000000012</v>
      </c>
      <c r="R347">
        <v>5</v>
      </c>
    </row>
    <row r="348" spans="1:18" x14ac:dyDescent="0.25">
      <c r="A348" t="s">
        <v>30</v>
      </c>
      <c r="B348">
        <v>900020500</v>
      </c>
      <c r="C348" t="s">
        <v>1285</v>
      </c>
      <c r="D348" t="s">
        <v>14</v>
      </c>
      <c r="E348" t="str">
        <f>UPPER(Padron_Establecimiento[[#This Row],[Sector]])</f>
        <v>ESTATAL</v>
      </c>
      <c r="F348" t="s">
        <v>15</v>
      </c>
      <c r="G348" t="s">
        <v>1286</v>
      </c>
      <c r="H348" t="s">
        <v>1287</v>
      </c>
      <c r="I348">
        <v>0</v>
      </c>
      <c r="J348" t="s">
        <v>1288</v>
      </c>
      <c r="K348" s="1">
        <v>21261</v>
      </c>
      <c r="L348">
        <v>3243</v>
      </c>
      <c r="M348">
        <f>IF(L348&lt;&gt;"", L348, "")</f>
        <v>3243</v>
      </c>
      <c r="N348" s="2">
        <v>64860</v>
      </c>
      <c r="O348" s="2">
        <v>71346</v>
      </c>
      <c r="P348" s="2">
        <f>IF(O348&lt;&gt;"", O348*20, "")</f>
        <v>1426920</v>
      </c>
      <c r="Q348" s="2">
        <f>IF(F348="Rural",P348*1.1,P348)</f>
        <v>1569612.0000000002</v>
      </c>
      <c r="R348">
        <v>8</v>
      </c>
    </row>
    <row r="349" spans="1:18" x14ac:dyDescent="0.25">
      <c r="A349" t="s">
        <v>35</v>
      </c>
      <c r="B349">
        <v>60098100</v>
      </c>
      <c r="C349" t="s">
        <v>1289</v>
      </c>
      <c r="D349" t="s">
        <v>37</v>
      </c>
      <c r="E349" t="str">
        <f>UPPER(Padron_Establecimiento[[#This Row],[Sector]])</f>
        <v>PRIVADO</v>
      </c>
      <c r="F349" t="s">
        <v>26</v>
      </c>
      <c r="G349" t="s">
        <v>1290</v>
      </c>
      <c r="H349" t="s">
        <v>1133</v>
      </c>
      <c r="I349">
        <v>2202</v>
      </c>
      <c r="J349" t="s">
        <v>1291</v>
      </c>
      <c r="K349" s="1">
        <v>22446</v>
      </c>
      <c r="L349">
        <v>4377</v>
      </c>
      <c r="M349">
        <f>IF(L349&lt;&gt;"", L349, "")</f>
        <v>4377</v>
      </c>
      <c r="N349" s="2">
        <v>87540</v>
      </c>
      <c r="O349" s="2">
        <v>87540</v>
      </c>
      <c r="P349" s="2">
        <f>IF(O349&lt;&gt;"", O349*20, "")</f>
        <v>1750800</v>
      </c>
      <c r="Q349" s="2">
        <f>IF(F349="Rural",P349*1.1,P349)</f>
        <v>1750800</v>
      </c>
      <c r="R349">
        <v>7</v>
      </c>
    </row>
    <row r="350" spans="1:18" x14ac:dyDescent="0.25">
      <c r="A350" t="s">
        <v>19</v>
      </c>
      <c r="B350">
        <v>620049706</v>
      </c>
      <c r="C350" t="s">
        <v>1292</v>
      </c>
      <c r="D350" t="s">
        <v>14</v>
      </c>
      <c r="E350" t="str">
        <f>UPPER(Padron_Establecimiento[[#This Row],[Sector]])</f>
        <v>ESTATAL</v>
      </c>
      <c r="F350" t="s">
        <v>26</v>
      </c>
      <c r="G350" t="s">
        <v>1293</v>
      </c>
      <c r="H350" t="s">
        <v>922</v>
      </c>
      <c r="J350" t="s">
        <v>18</v>
      </c>
      <c r="K350" s="1">
        <v>33780</v>
      </c>
      <c r="L350">
        <v>4230</v>
      </c>
      <c r="M350">
        <f>IF(L350&lt;&gt;"", L350, "")</f>
        <v>4230</v>
      </c>
      <c r="N350" s="2">
        <v>84600</v>
      </c>
      <c r="O350" s="2">
        <v>84600</v>
      </c>
      <c r="P350" s="2">
        <f>IF(O350&lt;&gt;"", O350*20, "")</f>
        <v>1692000</v>
      </c>
      <c r="Q350" s="2">
        <f>IF(F350="Rural",P350*1.1,P350)</f>
        <v>1692000</v>
      </c>
      <c r="R350">
        <v>8</v>
      </c>
    </row>
    <row r="351" spans="1:18" x14ac:dyDescent="0.25">
      <c r="A351" t="s">
        <v>35</v>
      </c>
      <c r="B351">
        <v>60332000</v>
      </c>
      <c r="C351" t="s">
        <v>1294</v>
      </c>
      <c r="D351" t="s">
        <v>14</v>
      </c>
      <c r="E351" t="str">
        <f>UPPER(Padron_Establecimiento[[#This Row],[Sector]])</f>
        <v>ESTATAL</v>
      </c>
      <c r="F351" t="s">
        <v>15</v>
      </c>
      <c r="G351" t="s">
        <v>1295</v>
      </c>
      <c r="H351" t="s">
        <v>1296</v>
      </c>
      <c r="I351">
        <v>2923</v>
      </c>
      <c r="J351" t="s">
        <v>1297</v>
      </c>
      <c r="K351" s="1">
        <v>23399</v>
      </c>
      <c r="L351">
        <v>2063</v>
      </c>
      <c r="M351">
        <f>IF(L351&lt;&gt;"", L351, "")</f>
        <v>2063</v>
      </c>
      <c r="N351" s="2">
        <v>41260</v>
      </c>
      <c r="O351" s="2">
        <v>45386</v>
      </c>
      <c r="P351" s="2">
        <f>IF(O351&lt;&gt;"", O351*20, "")</f>
        <v>907720</v>
      </c>
      <c r="Q351" s="2">
        <f>IF(F351="Rural",P351*1.1,P351)</f>
        <v>998492.00000000012</v>
      </c>
      <c r="R351">
        <v>10</v>
      </c>
    </row>
    <row r="352" spans="1:18" x14ac:dyDescent="0.25">
      <c r="A352" t="s">
        <v>41</v>
      </c>
      <c r="B352">
        <v>300100700</v>
      </c>
      <c r="C352" t="s">
        <v>1298</v>
      </c>
      <c r="D352" t="s">
        <v>14</v>
      </c>
      <c r="E352" t="str">
        <f>UPPER(Padron_Establecimiento[[#This Row],[Sector]])</f>
        <v>ESTATAL</v>
      </c>
      <c r="F352" t="s">
        <v>15</v>
      </c>
      <c r="G352" t="s">
        <v>1299</v>
      </c>
      <c r="H352" t="s">
        <v>743</v>
      </c>
      <c r="J352" t="s">
        <v>18</v>
      </c>
      <c r="K352" s="1">
        <v>31312</v>
      </c>
      <c r="L352">
        <v>3467</v>
      </c>
      <c r="M352">
        <f>IF(L352&lt;&gt;"", L352, "")</f>
        <v>3467</v>
      </c>
      <c r="N352" s="2">
        <v>69340</v>
      </c>
      <c r="O352" s="2">
        <v>76274</v>
      </c>
      <c r="P352" s="2">
        <f>IF(O352&lt;&gt;"", O352*20, "")</f>
        <v>1525480</v>
      </c>
      <c r="Q352" s="2">
        <f>IF(F352="Rural",P352*1.1,P352)</f>
        <v>1678028.0000000002</v>
      </c>
      <c r="R352">
        <v>7</v>
      </c>
    </row>
    <row r="353" spans="1:18" x14ac:dyDescent="0.25">
      <c r="A353" t="s">
        <v>46</v>
      </c>
      <c r="B353">
        <v>660012200</v>
      </c>
      <c r="C353" t="s">
        <v>1300</v>
      </c>
      <c r="D353" t="s">
        <v>14</v>
      </c>
      <c r="E353" t="str">
        <f>UPPER(Padron_Establecimiento[[#This Row],[Sector]])</f>
        <v>ESTATAL</v>
      </c>
      <c r="F353" t="s">
        <v>26</v>
      </c>
      <c r="G353" t="s">
        <v>1301</v>
      </c>
      <c r="H353" t="s">
        <v>1302</v>
      </c>
      <c r="I353">
        <v>3876</v>
      </c>
      <c r="J353" t="s">
        <v>1303</v>
      </c>
      <c r="K353" s="1">
        <v>19947</v>
      </c>
      <c r="L353">
        <v>3772</v>
      </c>
      <c r="M353">
        <f>IF(L353&lt;&gt;"", L353, "")</f>
        <v>3772</v>
      </c>
      <c r="N353" s="2">
        <v>75440</v>
      </c>
      <c r="O353" s="2">
        <v>75440</v>
      </c>
      <c r="P353" s="2">
        <f>IF(O353&lt;&gt;"", O353*20, "")</f>
        <v>1508800</v>
      </c>
      <c r="Q353" s="2">
        <f>IF(F353="Rural",P353*1.1,P353)</f>
        <v>1508800</v>
      </c>
      <c r="R353">
        <v>7</v>
      </c>
    </row>
    <row r="354" spans="1:18" x14ac:dyDescent="0.25">
      <c r="A354" t="s">
        <v>50</v>
      </c>
      <c r="B354">
        <v>500117000</v>
      </c>
      <c r="C354" t="s">
        <v>1304</v>
      </c>
      <c r="D354" t="s">
        <v>14</v>
      </c>
      <c r="E354" t="str">
        <f>UPPER(Padron_Establecimiento[[#This Row],[Sector]])</f>
        <v>ESTATAL</v>
      </c>
      <c r="F354" t="s">
        <v>26</v>
      </c>
      <c r="G354" t="s">
        <v>1305</v>
      </c>
      <c r="H354" t="s">
        <v>717</v>
      </c>
      <c r="I354">
        <v>1</v>
      </c>
      <c r="J354" t="s">
        <v>1306</v>
      </c>
      <c r="K354" s="1">
        <v>29463</v>
      </c>
      <c r="L354">
        <v>2595</v>
      </c>
      <c r="M354">
        <f>IF(L354&lt;&gt;"", L354, "")</f>
        <v>2595</v>
      </c>
      <c r="N354" s="2">
        <v>51900</v>
      </c>
      <c r="O354" s="2">
        <v>51900</v>
      </c>
      <c r="P354" s="2">
        <f>IF(O354&lt;&gt;"", O354*20, "")</f>
        <v>1038000</v>
      </c>
      <c r="Q354" s="2">
        <f>IF(F354="Rural",P354*1.1,P354)</f>
        <v>1038000</v>
      </c>
      <c r="R354">
        <v>10</v>
      </c>
    </row>
    <row r="355" spans="1:18" x14ac:dyDescent="0.25">
      <c r="A355" t="s">
        <v>110</v>
      </c>
      <c r="B355">
        <v>20016600</v>
      </c>
      <c r="C355" t="s">
        <v>1307</v>
      </c>
      <c r="D355" t="s">
        <v>14</v>
      </c>
      <c r="E355" t="str">
        <f>UPPER(Padron_Establecimiento[[#This Row],[Sector]])</f>
        <v>ESTATAL</v>
      </c>
      <c r="F355" t="s">
        <v>26</v>
      </c>
      <c r="G355" t="s">
        <v>1308</v>
      </c>
      <c r="H355" t="s">
        <v>1309</v>
      </c>
      <c r="I355">
        <v>11</v>
      </c>
      <c r="J355" t="s">
        <v>1310</v>
      </c>
      <c r="K355" s="1">
        <v>22205</v>
      </c>
      <c r="L355">
        <v>2495</v>
      </c>
      <c r="M355">
        <f>IF(L355&lt;&gt;"", L355, "")</f>
        <v>2495</v>
      </c>
      <c r="N355" s="2">
        <v>49900</v>
      </c>
      <c r="O355" s="2">
        <v>49900</v>
      </c>
      <c r="P355" s="2">
        <f>IF(O355&lt;&gt;"", O355*20, "")</f>
        <v>998000</v>
      </c>
      <c r="Q355" s="2">
        <f>IF(F355="Rural",P355*1.1,P355)</f>
        <v>998000</v>
      </c>
      <c r="R355">
        <v>7</v>
      </c>
    </row>
    <row r="356" spans="1:18" x14ac:dyDescent="0.25">
      <c r="A356" t="s">
        <v>24</v>
      </c>
      <c r="B356">
        <v>820186600</v>
      </c>
      <c r="C356" t="s">
        <v>1311</v>
      </c>
      <c r="D356" t="s">
        <v>14</v>
      </c>
      <c r="E356" t="str">
        <f>UPPER(Padron_Establecimiento[[#This Row],[Sector]])</f>
        <v>ESTATAL</v>
      </c>
      <c r="F356" t="s">
        <v>26</v>
      </c>
      <c r="G356" t="s">
        <v>1312</v>
      </c>
      <c r="H356" t="s">
        <v>28</v>
      </c>
      <c r="I356">
        <v>342</v>
      </c>
      <c r="J356" t="s">
        <v>1313</v>
      </c>
      <c r="K356" s="1">
        <v>19905</v>
      </c>
      <c r="L356">
        <v>4826</v>
      </c>
      <c r="M356">
        <f>IF(L356&lt;&gt;"", L356, "")</f>
        <v>4826</v>
      </c>
      <c r="N356" s="2">
        <v>96520</v>
      </c>
      <c r="O356" s="2">
        <v>96520</v>
      </c>
      <c r="P356" s="2">
        <f>IF(O356&lt;&gt;"", O356*20, "")</f>
        <v>1930400</v>
      </c>
      <c r="Q356" s="2">
        <f>IF(F356="Rural",P356*1.1,P356)</f>
        <v>1930400</v>
      </c>
      <c r="R356">
        <v>5</v>
      </c>
    </row>
    <row r="357" spans="1:18" x14ac:dyDescent="0.25">
      <c r="A357" t="s">
        <v>180</v>
      </c>
      <c r="B357">
        <v>380090401</v>
      </c>
      <c r="C357" t="s">
        <v>1314</v>
      </c>
      <c r="D357" t="s">
        <v>14</v>
      </c>
      <c r="E357" t="str">
        <f>UPPER(Padron_Establecimiento[[#This Row],[Sector]])</f>
        <v>ESTATAL</v>
      </c>
      <c r="F357" t="s">
        <v>26</v>
      </c>
      <c r="G357" t="s">
        <v>1315</v>
      </c>
      <c r="H357" t="s">
        <v>659</v>
      </c>
      <c r="I357">
        <v>388</v>
      </c>
      <c r="J357" t="s">
        <v>1316</v>
      </c>
      <c r="K357" s="1">
        <v>24197</v>
      </c>
      <c r="L357">
        <v>3674</v>
      </c>
      <c r="M357">
        <f>IF(L357&lt;&gt;"", L357, "")</f>
        <v>3674</v>
      </c>
      <c r="N357" s="2">
        <v>73480</v>
      </c>
      <c r="O357" s="2">
        <v>73480</v>
      </c>
      <c r="P357" s="2">
        <f>IF(O357&lt;&gt;"", O357*20, "")</f>
        <v>1469600</v>
      </c>
      <c r="Q357" s="2">
        <f>IF(F357="Rural",P357*1.1,P357)</f>
        <v>1469600</v>
      </c>
      <c r="R357">
        <v>3</v>
      </c>
    </row>
    <row r="358" spans="1:18" x14ac:dyDescent="0.25">
      <c r="A358" t="s">
        <v>35</v>
      </c>
      <c r="B358">
        <v>60481100</v>
      </c>
      <c r="C358" t="s">
        <v>1317</v>
      </c>
      <c r="D358" t="s">
        <v>14</v>
      </c>
      <c r="E358" t="str">
        <f>UPPER(Padron_Establecimiento[[#This Row],[Sector]])</f>
        <v>ESTATAL</v>
      </c>
      <c r="F358" t="s">
        <v>15</v>
      </c>
      <c r="G358" t="s">
        <v>1318</v>
      </c>
      <c r="H358" t="s">
        <v>1319</v>
      </c>
      <c r="I358">
        <v>2929</v>
      </c>
      <c r="J358" t="s">
        <v>998</v>
      </c>
      <c r="K358" s="1">
        <v>31645</v>
      </c>
      <c r="L358">
        <v>2484</v>
      </c>
      <c r="M358">
        <f>IF(L358&lt;&gt;"", L358, "")</f>
        <v>2484</v>
      </c>
      <c r="N358" s="2">
        <v>49680</v>
      </c>
      <c r="O358" s="2">
        <v>54648</v>
      </c>
      <c r="P358" s="2">
        <f>IF(O358&lt;&gt;"", O358*20, "")</f>
        <v>1092960</v>
      </c>
      <c r="Q358" s="2">
        <f>IF(F358="Rural",P358*1.1,P358)</f>
        <v>1202256</v>
      </c>
      <c r="R358">
        <v>9</v>
      </c>
    </row>
    <row r="359" spans="1:18" x14ac:dyDescent="0.25">
      <c r="A359" t="s">
        <v>12</v>
      </c>
      <c r="B359">
        <v>860080700</v>
      </c>
      <c r="C359" t="s">
        <v>1320</v>
      </c>
      <c r="D359" t="s">
        <v>14</v>
      </c>
      <c r="E359" t="str">
        <f>UPPER(Padron_Establecimiento[[#This Row],[Sector]])</f>
        <v>ESTATAL</v>
      </c>
      <c r="F359" t="s">
        <v>15</v>
      </c>
      <c r="G359" t="s">
        <v>1321</v>
      </c>
      <c r="H359" t="s">
        <v>1322</v>
      </c>
      <c r="J359" t="s">
        <v>18</v>
      </c>
      <c r="K359" s="1">
        <v>34122</v>
      </c>
      <c r="L359">
        <v>1915</v>
      </c>
      <c r="M359">
        <f>IF(L359&lt;&gt;"", L359, "")</f>
        <v>1915</v>
      </c>
      <c r="N359" s="2">
        <v>38300</v>
      </c>
      <c r="O359" s="2">
        <v>42130</v>
      </c>
      <c r="P359" s="2">
        <f>IF(O359&lt;&gt;"", O359*20, "")</f>
        <v>842600</v>
      </c>
      <c r="Q359" s="2">
        <f>IF(F359="Rural",P359*1.1,P359)</f>
        <v>926860.00000000012</v>
      </c>
      <c r="R359">
        <v>7</v>
      </c>
    </row>
    <row r="360" spans="1:18" x14ac:dyDescent="0.25">
      <c r="A360" t="s">
        <v>68</v>
      </c>
      <c r="B360">
        <v>740047500</v>
      </c>
      <c r="C360" t="s">
        <v>1323</v>
      </c>
      <c r="D360" t="s">
        <v>14</v>
      </c>
      <c r="E360" t="str">
        <f>UPPER(Padron_Establecimiento[[#This Row],[Sector]])</f>
        <v>ESTATAL</v>
      </c>
      <c r="F360" t="s">
        <v>26</v>
      </c>
      <c r="G360" t="s">
        <v>1324</v>
      </c>
      <c r="H360" t="s">
        <v>1325</v>
      </c>
      <c r="J360" t="s">
        <v>1326</v>
      </c>
      <c r="K360" s="1">
        <v>33284</v>
      </c>
      <c r="L360">
        <v>4909</v>
      </c>
      <c r="M360">
        <f>IF(L360&lt;&gt;"", L360, "")</f>
        <v>4909</v>
      </c>
      <c r="N360" s="2">
        <v>98180</v>
      </c>
      <c r="O360" s="2">
        <v>98180</v>
      </c>
      <c r="P360" s="2">
        <f>IF(O360&lt;&gt;"", O360*20, "")</f>
        <v>1963600</v>
      </c>
      <c r="Q360" s="2">
        <f>IF(F360="Rural",P360*1.1,P360)</f>
        <v>1963600</v>
      </c>
      <c r="R360">
        <v>4</v>
      </c>
    </row>
    <row r="361" spans="1:18" x14ac:dyDescent="0.25">
      <c r="A361" t="s">
        <v>35</v>
      </c>
      <c r="B361">
        <v>60190100</v>
      </c>
      <c r="C361" t="s">
        <v>1327</v>
      </c>
      <c r="D361" t="s">
        <v>14</v>
      </c>
      <c r="E361" t="str">
        <f>UPPER(Padron_Establecimiento[[#This Row],[Sector]])</f>
        <v>ESTATAL</v>
      </c>
      <c r="F361" t="s">
        <v>26</v>
      </c>
      <c r="G361" t="s">
        <v>1328</v>
      </c>
      <c r="H361" t="s">
        <v>1329</v>
      </c>
      <c r="I361">
        <v>11</v>
      </c>
      <c r="J361" t="s">
        <v>1330</v>
      </c>
      <c r="K361" s="1">
        <v>28063</v>
      </c>
      <c r="L361">
        <v>3427</v>
      </c>
      <c r="M361">
        <f>IF(L361&lt;&gt;"", L361, "")</f>
        <v>3427</v>
      </c>
      <c r="N361" s="2">
        <v>68540</v>
      </c>
      <c r="O361" s="2">
        <v>68540</v>
      </c>
      <c r="P361" s="2">
        <f>IF(O361&lt;&gt;"", O361*20, "")</f>
        <v>1370800</v>
      </c>
      <c r="Q361" s="2">
        <f>IF(F361="Rural",P361*1.1,P361)</f>
        <v>1370800</v>
      </c>
      <c r="R361">
        <v>4</v>
      </c>
    </row>
    <row r="362" spans="1:18" x14ac:dyDescent="0.25">
      <c r="A362" t="s">
        <v>63</v>
      </c>
      <c r="B362">
        <v>580064400</v>
      </c>
      <c r="C362" t="s">
        <v>1331</v>
      </c>
      <c r="D362" t="s">
        <v>14</v>
      </c>
      <c r="E362" t="str">
        <f>UPPER(Padron_Establecimiento[[#This Row],[Sector]])</f>
        <v>ESTATAL</v>
      </c>
      <c r="F362" t="s">
        <v>15</v>
      </c>
      <c r="G362" t="s">
        <v>1332</v>
      </c>
      <c r="H362" t="s">
        <v>1333</v>
      </c>
      <c r="I362">
        <v>2972</v>
      </c>
      <c r="J362" t="s">
        <v>1334</v>
      </c>
      <c r="K362" s="1">
        <v>21508</v>
      </c>
      <c r="L362">
        <v>3976</v>
      </c>
      <c r="M362">
        <f>IF(L362&lt;&gt;"", L362, "")</f>
        <v>3976</v>
      </c>
      <c r="N362" s="2">
        <v>79520</v>
      </c>
      <c r="O362" s="2">
        <v>87472</v>
      </c>
      <c r="P362" s="2">
        <f>IF(O362&lt;&gt;"", O362*20, "")</f>
        <v>1749440</v>
      </c>
      <c r="Q362" s="2">
        <f>IF(F362="Rural",P362*1.1,P362)</f>
        <v>1924384.0000000002</v>
      </c>
      <c r="R362">
        <v>8</v>
      </c>
    </row>
    <row r="363" spans="1:18" x14ac:dyDescent="0.25">
      <c r="A363" t="s">
        <v>35</v>
      </c>
      <c r="B363">
        <v>60497200</v>
      </c>
      <c r="C363" t="s">
        <v>1335</v>
      </c>
      <c r="D363" t="s">
        <v>14</v>
      </c>
      <c r="E363" t="str">
        <f>UPPER(Padron_Establecimiento[[#This Row],[Sector]])</f>
        <v>ESTATAL</v>
      </c>
      <c r="F363" t="s">
        <v>26</v>
      </c>
      <c r="G363" t="s">
        <v>1336</v>
      </c>
      <c r="H363" t="s">
        <v>1337</v>
      </c>
      <c r="I363">
        <v>291</v>
      </c>
      <c r="J363" t="s">
        <v>1338</v>
      </c>
      <c r="K363" s="1">
        <v>31629</v>
      </c>
      <c r="L363">
        <v>3596</v>
      </c>
      <c r="M363">
        <f>IF(L363&lt;&gt;"", L363, "")</f>
        <v>3596</v>
      </c>
      <c r="N363" s="2">
        <v>71920</v>
      </c>
      <c r="O363" s="2">
        <v>71920</v>
      </c>
      <c r="P363" s="2">
        <f>IF(O363&lt;&gt;"", O363*20, "")</f>
        <v>1438400</v>
      </c>
      <c r="Q363" s="2">
        <f>IF(F363="Rural",P363*1.1,P363)</f>
        <v>1438400</v>
      </c>
      <c r="R363">
        <v>9</v>
      </c>
    </row>
    <row r="364" spans="1:18" x14ac:dyDescent="0.25">
      <c r="A364" t="s">
        <v>73</v>
      </c>
      <c r="B364">
        <v>340057300</v>
      </c>
      <c r="C364" t="s">
        <v>1339</v>
      </c>
      <c r="D364" t="s">
        <v>14</v>
      </c>
      <c r="E364" t="str">
        <f>UPPER(Padron_Establecimiento[[#This Row],[Sector]])</f>
        <v>ESTATAL</v>
      </c>
      <c r="F364" t="s">
        <v>15</v>
      </c>
      <c r="G364" t="s">
        <v>1340</v>
      </c>
      <c r="H364" t="s">
        <v>76</v>
      </c>
      <c r="J364" t="s">
        <v>18</v>
      </c>
      <c r="K364" s="1">
        <v>34982</v>
      </c>
      <c r="L364">
        <v>2252</v>
      </c>
      <c r="M364">
        <f>IF(L364&lt;&gt;"", L364, "")</f>
        <v>2252</v>
      </c>
      <c r="N364" s="2">
        <v>45040</v>
      </c>
      <c r="O364" s="2">
        <v>49544</v>
      </c>
      <c r="P364" s="2">
        <f>IF(O364&lt;&gt;"", O364*20, "")</f>
        <v>990880</v>
      </c>
      <c r="Q364" s="2">
        <f>IF(F364="Rural",P364*1.1,P364)</f>
        <v>1089968</v>
      </c>
      <c r="R364">
        <v>3</v>
      </c>
    </row>
    <row r="365" spans="1:18" x14ac:dyDescent="0.25">
      <c r="A365" t="s">
        <v>180</v>
      </c>
      <c r="B365">
        <v>380098701</v>
      </c>
      <c r="C365" t="s">
        <v>1341</v>
      </c>
      <c r="D365" t="s">
        <v>657</v>
      </c>
      <c r="E365" t="str">
        <f>UPPER(Padron_Establecimiento[[#This Row],[Sector]])</f>
        <v>SOCIAL/COOPERATIVA</v>
      </c>
      <c r="F365" t="s">
        <v>26</v>
      </c>
      <c r="G365" t="s">
        <v>1342</v>
      </c>
      <c r="H365" t="s">
        <v>659</v>
      </c>
      <c r="I365">
        <v>388</v>
      </c>
      <c r="J365" t="s">
        <v>1343</v>
      </c>
      <c r="K365" s="1">
        <v>20538</v>
      </c>
      <c r="L365">
        <v>3930</v>
      </c>
      <c r="M365">
        <f>IF(L365&lt;&gt;"", L365, "")</f>
        <v>3930</v>
      </c>
      <c r="N365" s="2">
        <v>78600</v>
      </c>
      <c r="O365" s="2">
        <v>78600</v>
      </c>
      <c r="P365" s="2">
        <f>IF(O365&lt;&gt;"", O365*20, "")</f>
        <v>1572000</v>
      </c>
      <c r="Q365" s="2">
        <f>IF(F365="Rural",P365*1.1,P365)</f>
        <v>1572000</v>
      </c>
      <c r="R365">
        <v>6</v>
      </c>
    </row>
    <row r="366" spans="1:18" x14ac:dyDescent="0.25">
      <c r="A366" t="s">
        <v>12</v>
      </c>
      <c r="B366">
        <v>860158300</v>
      </c>
      <c r="C366" t="s">
        <v>1344</v>
      </c>
      <c r="D366" t="s">
        <v>37</v>
      </c>
      <c r="E366" t="str">
        <f>UPPER(Padron_Establecimiento[[#This Row],[Sector]])</f>
        <v>PRIVADO</v>
      </c>
      <c r="F366" t="s">
        <v>26</v>
      </c>
      <c r="G366" t="s">
        <v>1345</v>
      </c>
      <c r="H366" t="s">
        <v>17</v>
      </c>
      <c r="I366">
        <v>385</v>
      </c>
      <c r="J366" t="s">
        <v>1346</v>
      </c>
      <c r="K366" s="1">
        <v>30507</v>
      </c>
      <c r="L366">
        <v>3018</v>
      </c>
      <c r="M366">
        <f>IF(L366&lt;&gt;"", L366, "")</f>
        <v>3018</v>
      </c>
      <c r="N366" s="2">
        <v>60360</v>
      </c>
      <c r="O366" s="2">
        <v>60360</v>
      </c>
      <c r="P366" s="2">
        <f>IF(O366&lt;&gt;"", O366*20, "")</f>
        <v>1207200</v>
      </c>
      <c r="Q366" s="2">
        <f>IF(F366="Rural",P366*1.1,P366)</f>
        <v>1207200</v>
      </c>
      <c r="R366">
        <v>6</v>
      </c>
    </row>
    <row r="367" spans="1:18" x14ac:dyDescent="0.25">
      <c r="A367" t="s">
        <v>30</v>
      </c>
      <c r="B367">
        <v>900047300</v>
      </c>
      <c r="C367" t="s">
        <v>1347</v>
      </c>
      <c r="D367" t="s">
        <v>14</v>
      </c>
      <c r="E367" t="str">
        <f>UPPER(Padron_Establecimiento[[#This Row],[Sector]])</f>
        <v>ESTATAL</v>
      </c>
      <c r="F367" t="s">
        <v>15</v>
      </c>
      <c r="G367" t="s">
        <v>1348</v>
      </c>
      <c r="H367" t="s">
        <v>1349</v>
      </c>
      <c r="J367" t="s">
        <v>18</v>
      </c>
      <c r="K367" s="1">
        <v>28867</v>
      </c>
      <c r="L367">
        <v>1677</v>
      </c>
      <c r="M367">
        <f>IF(L367&lt;&gt;"", L367, "")</f>
        <v>1677</v>
      </c>
      <c r="N367" s="2">
        <v>33540</v>
      </c>
      <c r="O367" s="2">
        <v>36894</v>
      </c>
      <c r="P367" s="2">
        <f>IF(O367&lt;&gt;"", O367*20, "")</f>
        <v>737880</v>
      </c>
      <c r="Q367" s="2">
        <f>IF(F367="Rural",P367*1.1,P367)</f>
        <v>811668.00000000012</v>
      </c>
      <c r="R367">
        <v>7</v>
      </c>
    </row>
    <row r="368" spans="1:18" x14ac:dyDescent="0.25">
      <c r="A368" t="s">
        <v>12</v>
      </c>
      <c r="B368">
        <v>860110800</v>
      </c>
      <c r="C368" t="s">
        <v>1350</v>
      </c>
      <c r="D368" t="s">
        <v>14</v>
      </c>
      <c r="E368" t="str">
        <f>UPPER(Padron_Establecimiento[[#This Row],[Sector]])</f>
        <v>ESTATAL</v>
      </c>
      <c r="F368" t="s">
        <v>26</v>
      </c>
      <c r="G368" t="s">
        <v>1351</v>
      </c>
      <c r="H368" t="s">
        <v>240</v>
      </c>
      <c r="I368">
        <v>385</v>
      </c>
      <c r="J368" t="s">
        <v>1352</v>
      </c>
      <c r="K368" s="1">
        <v>25952</v>
      </c>
      <c r="L368">
        <v>1611</v>
      </c>
      <c r="M368">
        <f>IF(L368&lt;&gt;"", L368, "")</f>
        <v>1611</v>
      </c>
      <c r="N368" s="2">
        <v>32220</v>
      </c>
      <c r="O368" s="2">
        <v>32220</v>
      </c>
      <c r="P368" s="2">
        <f>IF(O368&lt;&gt;"", O368*20, "")</f>
        <v>644400</v>
      </c>
      <c r="Q368" s="2">
        <f>IF(F368="Rural",P368*1.1,P368)</f>
        <v>644400</v>
      </c>
      <c r="R368">
        <v>7</v>
      </c>
    </row>
    <row r="369" spans="1:18" x14ac:dyDescent="0.25">
      <c r="A369" t="s">
        <v>50</v>
      </c>
      <c r="B369">
        <v>500047600</v>
      </c>
      <c r="C369" t="s">
        <v>1353</v>
      </c>
      <c r="D369" t="s">
        <v>37</v>
      </c>
      <c r="E369" t="str">
        <f>UPPER(Padron_Establecimiento[[#This Row],[Sector]])</f>
        <v>PRIVADO</v>
      </c>
      <c r="F369" t="s">
        <v>26</v>
      </c>
      <c r="G369" t="s">
        <v>1354</v>
      </c>
      <c r="H369" t="s">
        <v>1213</v>
      </c>
      <c r="J369" t="s">
        <v>1355</v>
      </c>
      <c r="K369" s="1">
        <v>20577</v>
      </c>
      <c r="L369">
        <v>2874</v>
      </c>
      <c r="M369">
        <f>IF(L369&lt;&gt;"", L369, "")</f>
        <v>2874</v>
      </c>
      <c r="N369" s="2">
        <v>57480</v>
      </c>
      <c r="O369" s="2">
        <v>57480</v>
      </c>
      <c r="P369" s="2">
        <f>IF(O369&lt;&gt;"", O369*20, "")</f>
        <v>1149600</v>
      </c>
      <c r="Q369" s="2">
        <f>IF(F369="Rural",P369*1.1,P369)</f>
        <v>1149600</v>
      </c>
      <c r="R369">
        <v>10</v>
      </c>
    </row>
    <row r="370" spans="1:18" x14ac:dyDescent="0.25">
      <c r="A370" t="s">
        <v>130</v>
      </c>
      <c r="B370">
        <v>540145700</v>
      </c>
      <c r="C370" t="s">
        <v>1356</v>
      </c>
      <c r="D370" t="s">
        <v>14</v>
      </c>
      <c r="E370" t="str">
        <f>UPPER(Padron_Establecimiento[[#This Row],[Sector]])</f>
        <v>ESTATAL</v>
      </c>
      <c r="F370" t="s">
        <v>15</v>
      </c>
      <c r="G370" t="s">
        <v>1357</v>
      </c>
      <c r="H370" t="s">
        <v>1358</v>
      </c>
      <c r="I370">
        <v>376</v>
      </c>
      <c r="J370" t="s">
        <v>1359</v>
      </c>
      <c r="K370" s="1">
        <v>26975</v>
      </c>
      <c r="L370">
        <v>2699</v>
      </c>
      <c r="M370">
        <f>IF(L370&lt;&gt;"", L370, "")</f>
        <v>2699</v>
      </c>
      <c r="N370" s="2">
        <v>53980</v>
      </c>
      <c r="O370" s="2">
        <v>59378</v>
      </c>
      <c r="P370" s="2">
        <f>IF(O370&lt;&gt;"", O370*20, "")</f>
        <v>1187560</v>
      </c>
      <c r="Q370" s="2">
        <f>IF(F370="Rural",P370*1.1,P370)</f>
        <v>1306316</v>
      </c>
      <c r="R370">
        <v>5</v>
      </c>
    </row>
    <row r="371" spans="1:18" x14ac:dyDescent="0.25">
      <c r="A371" t="s">
        <v>12</v>
      </c>
      <c r="B371">
        <v>860162300</v>
      </c>
      <c r="C371" t="s">
        <v>1360</v>
      </c>
      <c r="D371" t="s">
        <v>14</v>
      </c>
      <c r="E371" t="str">
        <f>UPPER(Padron_Establecimiento[[#This Row],[Sector]])</f>
        <v>ESTATAL</v>
      </c>
      <c r="F371" t="s">
        <v>26</v>
      </c>
      <c r="G371" t="s">
        <v>1361</v>
      </c>
      <c r="H371" t="s">
        <v>240</v>
      </c>
      <c r="J371" t="s">
        <v>18</v>
      </c>
      <c r="K371" s="1">
        <v>24003</v>
      </c>
      <c r="L371">
        <v>4371</v>
      </c>
      <c r="M371">
        <f>IF(L371&lt;&gt;"", L371, "")</f>
        <v>4371</v>
      </c>
      <c r="N371" s="2">
        <v>87420</v>
      </c>
      <c r="O371" s="2">
        <v>87420</v>
      </c>
      <c r="P371" s="2">
        <f>IF(O371&lt;&gt;"", O371*20, "")</f>
        <v>1748400</v>
      </c>
      <c r="Q371" s="2">
        <f>IF(F371="Rural",P371*1.1,P371)</f>
        <v>1748400</v>
      </c>
      <c r="R371">
        <v>7</v>
      </c>
    </row>
    <row r="372" spans="1:18" x14ac:dyDescent="0.25">
      <c r="A372" t="s">
        <v>35</v>
      </c>
      <c r="B372">
        <v>60337600</v>
      </c>
      <c r="C372" t="s">
        <v>1362</v>
      </c>
      <c r="D372" t="s">
        <v>37</v>
      </c>
      <c r="E372" t="str">
        <f>UPPER(Padron_Establecimiento[[#This Row],[Sector]])</f>
        <v>PRIVADO</v>
      </c>
      <c r="F372" t="s">
        <v>26</v>
      </c>
      <c r="G372" t="s">
        <v>1363</v>
      </c>
      <c r="H372" t="s">
        <v>1011</v>
      </c>
      <c r="I372">
        <v>2362</v>
      </c>
      <c r="J372" t="s">
        <v>1364</v>
      </c>
      <c r="K372" s="1">
        <v>31061</v>
      </c>
      <c r="L372">
        <v>2271</v>
      </c>
      <c r="M372">
        <f>IF(L372&lt;&gt;"", L372, "")</f>
        <v>2271</v>
      </c>
      <c r="N372" s="2">
        <v>45420</v>
      </c>
      <c r="O372" s="2">
        <v>45420</v>
      </c>
      <c r="P372" s="2">
        <f>IF(O372&lt;&gt;"", O372*20, "")</f>
        <v>908400</v>
      </c>
      <c r="Q372" s="2">
        <f>IF(F372="Rural",P372*1.1,P372)</f>
        <v>908400</v>
      </c>
      <c r="R372">
        <v>8</v>
      </c>
    </row>
    <row r="373" spans="1:18" x14ac:dyDescent="0.25">
      <c r="A373" t="s">
        <v>260</v>
      </c>
      <c r="B373">
        <v>460026700</v>
      </c>
      <c r="C373" t="s">
        <v>1365</v>
      </c>
      <c r="D373" t="s">
        <v>14</v>
      </c>
      <c r="E373" t="str">
        <f>UPPER(Padron_Establecimiento[[#This Row],[Sector]])</f>
        <v>ESTATAL</v>
      </c>
      <c r="F373" t="s">
        <v>15</v>
      </c>
      <c r="G373" t="s">
        <v>1170</v>
      </c>
      <c r="H373" t="s">
        <v>1366</v>
      </c>
      <c r="J373" t="s">
        <v>18</v>
      </c>
      <c r="K373" s="1">
        <v>34826</v>
      </c>
      <c r="L373">
        <v>3072</v>
      </c>
      <c r="M373">
        <f>IF(L373&lt;&gt;"", L373, "")</f>
        <v>3072</v>
      </c>
      <c r="N373" s="2">
        <v>61440</v>
      </c>
      <c r="O373" s="2">
        <v>67584</v>
      </c>
      <c r="P373" s="2">
        <f>IF(O373&lt;&gt;"", O373*20, "")</f>
        <v>1351680</v>
      </c>
      <c r="Q373" s="2">
        <f>IF(F373="Rural",P373*1.1,P373)</f>
        <v>1486848.0000000002</v>
      </c>
      <c r="R373">
        <v>3</v>
      </c>
    </row>
    <row r="374" spans="1:18" x14ac:dyDescent="0.25">
      <c r="A374" t="s">
        <v>68</v>
      </c>
      <c r="B374">
        <v>740017900</v>
      </c>
      <c r="C374" t="s">
        <v>1367</v>
      </c>
      <c r="D374" t="s">
        <v>14</v>
      </c>
      <c r="E374" t="str">
        <f>UPPER(Padron_Establecimiento[[#This Row],[Sector]])</f>
        <v>ESTATAL</v>
      </c>
      <c r="F374" t="s">
        <v>15</v>
      </c>
      <c r="G374" t="s">
        <v>1368</v>
      </c>
      <c r="H374" t="s">
        <v>1369</v>
      </c>
      <c r="J374" t="s">
        <v>18</v>
      </c>
      <c r="K374" s="1">
        <v>18517</v>
      </c>
      <c r="L374">
        <v>2306</v>
      </c>
      <c r="M374">
        <f>IF(L374&lt;&gt;"", L374, "")</f>
        <v>2306</v>
      </c>
      <c r="N374" s="2">
        <v>46120</v>
      </c>
      <c r="O374" s="2">
        <v>50732</v>
      </c>
      <c r="P374" s="2">
        <f>IF(O374&lt;&gt;"", O374*20, "")</f>
        <v>1014640</v>
      </c>
      <c r="Q374" s="2">
        <f>IF(F374="Rural",P374*1.1,P374)</f>
        <v>1116104</v>
      </c>
      <c r="R374">
        <v>6</v>
      </c>
    </row>
    <row r="375" spans="1:18" x14ac:dyDescent="0.25">
      <c r="A375" t="s">
        <v>211</v>
      </c>
      <c r="B375">
        <v>180028700</v>
      </c>
      <c r="C375" t="s">
        <v>1370</v>
      </c>
      <c r="D375" t="s">
        <v>14</v>
      </c>
      <c r="E375" t="str">
        <f>UPPER(Padron_Establecimiento[[#This Row],[Sector]])</f>
        <v>ESTATAL</v>
      </c>
      <c r="F375" t="s">
        <v>26</v>
      </c>
      <c r="G375" t="s">
        <v>1371</v>
      </c>
      <c r="H375" t="s">
        <v>797</v>
      </c>
      <c r="I375">
        <v>1</v>
      </c>
      <c r="J375" t="s">
        <v>587</v>
      </c>
      <c r="K375" s="1">
        <v>22764</v>
      </c>
      <c r="L375">
        <v>4886</v>
      </c>
      <c r="M375">
        <f>IF(L375&lt;&gt;"", L375, "")</f>
        <v>4886</v>
      </c>
      <c r="N375" s="2">
        <v>97720</v>
      </c>
      <c r="O375" s="2">
        <v>97720</v>
      </c>
      <c r="P375" s="2">
        <f>IF(O375&lt;&gt;"", O375*20, "")</f>
        <v>1954400</v>
      </c>
      <c r="Q375" s="2">
        <f>IF(F375="Rural",P375*1.1,P375)</f>
        <v>1954400</v>
      </c>
      <c r="R375">
        <v>7</v>
      </c>
    </row>
    <row r="376" spans="1:18" x14ac:dyDescent="0.25">
      <c r="A376" t="s">
        <v>82</v>
      </c>
      <c r="B376">
        <v>700103601</v>
      </c>
      <c r="C376" t="s">
        <v>1372</v>
      </c>
      <c r="D376" t="s">
        <v>14</v>
      </c>
      <c r="E376" t="str">
        <f>UPPER(Padron_Establecimiento[[#This Row],[Sector]])</f>
        <v>ESTATAL</v>
      </c>
      <c r="F376" t="s">
        <v>15</v>
      </c>
      <c r="G376" t="s">
        <v>1373</v>
      </c>
      <c r="H376" t="s">
        <v>18</v>
      </c>
      <c r="J376" t="s">
        <v>18</v>
      </c>
      <c r="K376" s="1">
        <v>21905</v>
      </c>
      <c r="L376">
        <v>3459</v>
      </c>
      <c r="M376">
        <f>IF(L376&lt;&gt;"", L376, "")</f>
        <v>3459</v>
      </c>
      <c r="N376" s="2">
        <v>69180</v>
      </c>
      <c r="O376" s="2">
        <v>76098</v>
      </c>
      <c r="P376" s="2">
        <f>IF(O376&lt;&gt;"", O376*20, "")</f>
        <v>1521960</v>
      </c>
      <c r="Q376" s="2">
        <f>IF(F376="Rural",P376*1.1,P376)</f>
        <v>1674156.0000000002</v>
      </c>
      <c r="R376">
        <v>7</v>
      </c>
    </row>
    <row r="377" spans="1:18" x14ac:dyDescent="0.25">
      <c r="A377" t="s">
        <v>35</v>
      </c>
      <c r="B377">
        <v>60036700</v>
      </c>
      <c r="C377" t="s">
        <v>1374</v>
      </c>
      <c r="D377" t="s">
        <v>14</v>
      </c>
      <c r="E377" t="str">
        <f>UPPER(Padron_Establecimiento[[#This Row],[Sector]])</f>
        <v>ESTATAL</v>
      </c>
      <c r="F377" t="s">
        <v>26</v>
      </c>
      <c r="G377" t="s">
        <v>1375</v>
      </c>
      <c r="H377" t="s">
        <v>1376</v>
      </c>
      <c r="I377">
        <v>2928</v>
      </c>
      <c r="J377" t="s">
        <v>1377</v>
      </c>
      <c r="K377" s="1">
        <v>19394</v>
      </c>
      <c r="L377">
        <v>4139</v>
      </c>
      <c r="M377">
        <f>IF(L377&lt;&gt;"", L377, "")</f>
        <v>4139</v>
      </c>
      <c r="N377" s="2">
        <v>82780</v>
      </c>
      <c r="O377" s="2">
        <v>82780</v>
      </c>
      <c r="P377" s="2">
        <f>IF(O377&lt;&gt;"", O377*20, "")</f>
        <v>1655600</v>
      </c>
      <c r="Q377" s="2">
        <f>IF(F377="Rural",P377*1.1,P377)</f>
        <v>1655600</v>
      </c>
      <c r="R377">
        <v>6</v>
      </c>
    </row>
    <row r="378" spans="1:18" x14ac:dyDescent="0.25">
      <c r="A378" t="s">
        <v>130</v>
      </c>
      <c r="B378">
        <v>540142300</v>
      </c>
      <c r="C378" t="s">
        <v>1378</v>
      </c>
      <c r="D378" t="s">
        <v>14</v>
      </c>
      <c r="E378" t="str">
        <f>UPPER(Padron_Establecimiento[[#This Row],[Sector]])</f>
        <v>ESTATAL</v>
      </c>
      <c r="F378" t="s">
        <v>26</v>
      </c>
      <c r="G378" t="s">
        <v>1379</v>
      </c>
      <c r="H378" t="s">
        <v>952</v>
      </c>
      <c r="I378">
        <v>376</v>
      </c>
      <c r="J378" t="s">
        <v>1380</v>
      </c>
      <c r="K378" s="1">
        <v>23961</v>
      </c>
      <c r="L378">
        <v>2069</v>
      </c>
      <c r="M378">
        <f>IF(L378&lt;&gt;"", L378, "")</f>
        <v>2069</v>
      </c>
      <c r="N378" s="2">
        <v>41380</v>
      </c>
      <c r="O378" s="2">
        <v>41380</v>
      </c>
      <c r="P378" s="2">
        <f>IF(O378&lt;&gt;"", O378*20, "")</f>
        <v>827600</v>
      </c>
      <c r="Q378" s="2">
        <f>IF(F378="Rural",P378*1.1,P378)</f>
        <v>827600</v>
      </c>
      <c r="R378">
        <v>3</v>
      </c>
    </row>
    <row r="379" spans="1:18" x14ac:dyDescent="0.25">
      <c r="A379" t="s">
        <v>19</v>
      </c>
      <c r="B379">
        <v>620012900</v>
      </c>
      <c r="C379" t="s">
        <v>1381</v>
      </c>
      <c r="D379" t="s">
        <v>14</v>
      </c>
      <c r="E379" t="str">
        <f>UPPER(Padron_Establecimiento[[#This Row],[Sector]])</f>
        <v>ESTATAL</v>
      </c>
      <c r="F379" t="s">
        <v>26</v>
      </c>
      <c r="G379" t="s">
        <v>1382</v>
      </c>
      <c r="H379" t="s">
        <v>1383</v>
      </c>
      <c r="I379">
        <v>294</v>
      </c>
      <c r="J379" t="s">
        <v>1384</v>
      </c>
      <c r="K379" s="1">
        <v>18811</v>
      </c>
      <c r="L379">
        <v>3346</v>
      </c>
      <c r="M379">
        <f>IF(L379&lt;&gt;"", L379, "")</f>
        <v>3346</v>
      </c>
      <c r="N379" s="2">
        <v>66920</v>
      </c>
      <c r="O379" s="2">
        <v>66920</v>
      </c>
      <c r="P379" s="2">
        <f>IF(O379&lt;&gt;"", O379*20, "")</f>
        <v>1338400</v>
      </c>
      <c r="Q379" s="2">
        <f>IF(F379="Rural",P379*1.1,P379)</f>
        <v>1338400</v>
      </c>
      <c r="R379">
        <v>9</v>
      </c>
    </row>
    <row r="380" spans="1:18" x14ac:dyDescent="0.25">
      <c r="A380" t="s">
        <v>73</v>
      </c>
      <c r="B380">
        <v>340056800</v>
      </c>
      <c r="C380" t="s">
        <v>1385</v>
      </c>
      <c r="D380" t="s">
        <v>14</v>
      </c>
      <c r="E380" t="str">
        <f>UPPER(Padron_Establecimiento[[#This Row],[Sector]])</f>
        <v>ESTATAL</v>
      </c>
      <c r="F380" t="s">
        <v>15</v>
      </c>
      <c r="G380" t="s">
        <v>1386</v>
      </c>
      <c r="H380" t="s">
        <v>76</v>
      </c>
      <c r="J380" t="s">
        <v>18</v>
      </c>
      <c r="K380" s="1">
        <v>21289</v>
      </c>
      <c r="L380">
        <v>2013</v>
      </c>
      <c r="M380">
        <f>IF(L380&lt;&gt;"", L380, "")</f>
        <v>2013</v>
      </c>
      <c r="N380" s="2">
        <v>40260</v>
      </c>
      <c r="O380" s="2">
        <v>44286</v>
      </c>
      <c r="P380" s="2">
        <f>IF(O380&lt;&gt;"", O380*20, "")</f>
        <v>885720</v>
      </c>
      <c r="Q380" s="2">
        <f>IF(F380="Rural",P380*1.1,P380)</f>
        <v>974292.00000000012</v>
      </c>
      <c r="R380">
        <v>4</v>
      </c>
    </row>
    <row r="381" spans="1:18" x14ac:dyDescent="0.25">
      <c r="A381" t="s">
        <v>35</v>
      </c>
      <c r="B381">
        <v>60126400</v>
      </c>
      <c r="C381" t="s">
        <v>1387</v>
      </c>
      <c r="D381" t="s">
        <v>14</v>
      </c>
      <c r="E381" t="str">
        <f>UPPER(Padron_Establecimiento[[#This Row],[Sector]])</f>
        <v>ESTATAL</v>
      </c>
      <c r="F381" t="s">
        <v>15</v>
      </c>
      <c r="G381" t="s">
        <v>1388</v>
      </c>
      <c r="H381" t="s">
        <v>1389</v>
      </c>
      <c r="I381">
        <v>2345</v>
      </c>
      <c r="J381" t="s">
        <v>1390</v>
      </c>
      <c r="K381" s="1">
        <v>33645</v>
      </c>
      <c r="L381">
        <v>2104</v>
      </c>
      <c r="M381">
        <f>IF(L381&lt;&gt;"", L381, "")</f>
        <v>2104</v>
      </c>
      <c r="N381" s="2">
        <v>42080</v>
      </c>
      <c r="O381" s="2">
        <v>46288</v>
      </c>
      <c r="P381" s="2">
        <f>IF(O381&lt;&gt;"", O381*20, "")</f>
        <v>925760</v>
      </c>
      <c r="Q381" s="2">
        <f>IF(F381="Rural",P381*1.1,P381)</f>
        <v>1018336.0000000001</v>
      </c>
      <c r="R381">
        <v>3</v>
      </c>
    </row>
    <row r="382" spans="1:18" x14ac:dyDescent="0.25">
      <c r="A382" t="s">
        <v>68</v>
      </c>
      <c r="B382">
        <v>740062600</v>
      </c>
      <c r="C382" t="s">
        <v>1391</v>
      </c>
      <c r="D382" t="s">
        <v>37</v>
      </c>
      <c r="E382" t="str">
        <f>UPPER(Padron_Establecimiento[[#This Row],[Sector]])</f>
        <v>PRIVADO</v>
      </c>
      <c r="F382" t="s">
        <v>26</v>
      </c>
      <c r="G382" t="s">
        <v>1392</v>
      </c>
      <c r="H382" t="s">
        <v>1171</v>
      </c>
      <c r="J382" t="s">
        <v>1393</v>
      </c>
      <c r="K382" s="1">
        <v>29543</v>
      </c>
      <c r="L382">
        <v>3707</v>
      </c>
      <c r="M382">
        <f>IF(L382&lt;&gt;"", L382, "")</f>
        <v>3707</v>
      </c>
      <c r="N382" s="2">
        <v>74140</v>
      </c>
      <c r="O382" s="2">
        <v>74140</v>
      </c>
      <c r="P382" s="2">
        <f>IF(O382&lt;&gt;"", O382*20, "")</f>
        <v>1482800</v>
      </c>
      <c r="Q382" s="2">
        <f>IF(F382="Rural",P382*1.1,P382)</f>
        <v>1482800</v>
      </c>
      <c r="R382">
        <v>10</v>
      </c>
    </row>
    <row r="383" spans="1:18" x14ac:dyDescent="0.25">
      <c r="A383" t="s">
        <v>12</v>
      </c>
      <c r="B383">
        <v>860167600</v>
      </c>
      <c r="C383" t="s">
        <v>1394</v>
      </c>
      <c r="D383" t="s">
        <v>14</v>
      </c>
      <c r="E383" t="str">
        <f>UPPER(Padron_Establecimiento[[#This Row],[Sector]])</f>
        <v>ESTATAL</v>
      </c>
      <c r="F383" t="s">
        <v>26</v>
      </c>
      <c r="G383" t="s">
        <v>1395</v>
      </c>
      <c r="H383" t="s">
        <v>1396</v>
      </c>
      <c r="J383" t="s">
        <v>18</v>
      </c>
      <c r="K383" s="1">
        <v>19900</v>
      </c>
      <c r="L383">
        <v>3632</v>
      </c>
      <c r="M383">
        <f>IF(L383&lt;&gt;"", L383, "")</f>
        <v>3632</v>
      </c>
      <c r="N383" s="2">
        <v>72640</v>
      </c>
      <c r="O383" s="2">
        <v>72640</v>
      </c>
      <c r="P383" s="2">
        <f>IF(O383&lt;&gt;"", O383*20, "")</f>
        <v>1452800</v>
      </c>
      <c r="Q383" s="2">
        <f>IF(F383="Rural",P383*1.1,P383)</f>
        <v>1452800</v>
      </c>
      <c r="R383">
        <v>4</v>
      </c>
    </row>
    <row r="384" spans="1:18" x14ac:dyDescent="0.25">
      <c r="A384" t="s">
        <v>50</v>
      </c>
      <c r="B384">
        <v>500254000</v>
      </c>
      <c r="C384" t="s">
        <v>1397</v>
      </c>
      <c r="D384" t="s">
        <v>657</v>
      </c>
      <c r="E384" t="str">
        <f>UPPER(Padron_Establecimiento[[#This Row],[Sector]])</f>
        <v>SOCIAL/COOPERATIVA</v>
      </c>
      <c r="F384" t="s">
        <v>15</v>
      </c>
      <c r="G384" t="s">
        <v>1398</v>
      </c>
      <c r="H384" t="s">
        <v>18</v>
      </c>
      <c r="I384">
        <v>2622</v>
      </c>
      <c r="J384" t="s">
        <v>1399</v>
      </c>
      <c r="K384" s="1">
        <v>18403</v>
      </c>
      <c r="L384">
        <v>2081</v>
      </c>
      <c r="M384">
        <f>IF(L384&lt;&gt;"", L384, "")</f>
        <v>2081</v>
      </c>
      <c r="N384" s="2">
        <v>41620</v>
      </c>
      <c r="O384" s="2">
        <v>45782</v>
      </c>
      <c r="P384" s="2">
        <f>IF(O384&lt;&gt;"", O384*20, "")</f>
        <v>915640</v>
      </c>
      <c r="Q384" s="2">
        <f>IF(F384="Rural",P384*1.1,P384)</f>
        <v>1007204.0000000001</v>
      </c>
      <c r="R384">
        <v>9</v>
      </c>
    </row>
    <row r="385" spans="1:18" x14ac:dyDescent="0.25">
      <c r="A385" t="s">
        <v>24</v>
      </c>
      <c r="B385">
        <v>820318000</v>
      </c>
      <c r="C385" t="s">
        <v>1400</v>
      </c>
      <c r="D385" t="s">
        <v>37</v>
      </c>
      <c r="E385" t="str">
        <f>UPPER(Padron_Establecimiento[[#This Row],[Sector]])</f>
        <v>PRIVADO</v>
      </c>
      <c r="F385" t="s">
        <v>26</v>
      </c>
      <c r="G385" t="s">
        <v>1401</v>
      </c>
      <c r="H385" t="s">
        <v>123</v>
      </c>
      <c r="I385">
        <v>341</v>
      </c>
      <c r="J385" t="s">
        <v>1402</v>
      </c>
      <c r="K385" s="1">
        <v>27943</v>
      </c>
      <c r="L385">
        <v>1756</v>
      </c>
      <c r="M385">
        <f>IF(L385&lt;&gt;"", L385, "")</f>
        <v>1756</v>
      </c>
      <c r="N385" s="2">
        <v>35120</v>
      </c>
      <c r="O385" s="2">
        <v>35120</v>
      </c>
      <c r="P385" s="2">
        <f>IF(O385&lt;&gt;"", O385*20, "")</f>
        <v>702400</v>
      </c>
      <c r="Q385" s="2">
        <f>IF(F385="Rural",P385*1.1,P385)</f>
        <v>702400</v>
      </c>
      <c r="R385">
        <v>8</v>
      </c>
    </row>
    <row r="386" spans="1:18" x14ac:dyDescent="0.25">
      <c r="A386" t="s">
        <v>180</v>
      </c>
      <c r="B386">
        <v>380004202</v>
      </c>
      <c r="C386" t="s">
        <v>1403</v>
      </c>
      <c r="D386" t="s">
        <v>37</v>
      </c>
      <c r="E386" t="str">
        <f>UPPER(Padron_Establecimiento[[#This Row],[Sector]])</f>
        <v>PRIVADO</v>
      </c>
      <c r="F386" t="s">
        <v>26</v>
      </c>
      <c r="G386" t="s">
        <v>1404</v>
      </c>
      <c r="H386" t="s">
        <v>1201</v>
      </c>
      <c r="I386">
        <v>3886</v>
      </c>
      <c r="J386" t="s">
        <v>1405</v>
      </c>
      <c r="K386" s="1">
        <v>31412</v>
      </c>
      <c r="L386">
        <v>3167</v>
      </c>
      <c r="M386">
        <f>IF(L386&lt;&gt;"", L386, "")</f>
        <v>3167</v>
      </c>
      <c r="N386" s="2">
        <v>63340</v>
      </c>
      <c r="O386" s="2">
        <v>63340</v>
      </c>
      <c r="P386" s="2">
        <f>IF(O386&lt;&gt;"", O386*20, "")</f>
        <v>1266800</v>
      </c>
      <c r="Q386" s="2">
        <f>IF(F386="Rural",P386*1.1,P386)</f>
        <v>1266800</v>
      </c>
      <c r="R386">
        <v>4</v>
      </c>
    </row>
    <row r="387" spans="1:18" x14ac:dyDescent="0.25">
      <c r="A387" t="s">
        <v>24</v>
      </c>
      <c r="B387">
        <v>820190405</v>
      </c>
      <c r="C387" t="s">
        <v>1406</v>
      </c>
      <c r="D387" t="s">
        <v>14</v>
      </c>
      <c r="E387" t="str">
        <f>UPPER(Padron_Establecimiento[[#This Row],[Sector]])</f>
        <v>ESTATAL</v>
      </c>
      <c r="F387" t="s">
        <v>26</v>
      </c>
      <c r="G387" t="s">
        <v>1407</v>
      </c>
      <c r="H387" t="s">
        <v>671</v>
      </c>
      <c r="I387">
        <v>341</v>
      </c>
      <c r="J387" t="s">
        <v>1408</v>
      </c>
      <c r="K387" s="1">
        <v>34538</v>
      </c>
      <c r="L387">
        <v>4013</v>
      </c>
      <c r="M387">
        <f>IF(L387&lt;&gt;"", L387, "")</f>
        <v>4013</v>
      </c>
      <c r="N387" s="2">
        <v>80260</v>
      </c>
      <c r="O387" s="2">
        <v>80260</v>
      </c>
      <c r="P387" s="2">
        <f>IF(O387&lt;&gt;"", O387*20, "")</f>
        <v>1605200</v>
      </c>
      <c r="Q387" s="2">
        <f>IF(F387="Rural",P387*1.1,P387)</f>
        <v>1605200</v>
      </c>
      <c r="R387">
        <v>7</v>
      </c>
    </row>
    <row r="388" spans="1:18" x14ac:dyDescent="0.25">
      <c r="A388" t="s">
        <v>436</v>
      </c>
      <c r="B388">
        <v>780011900</v>
      </c>
      <c r="C388" t="s">
        <v>1409</v>
      </c>
      <c r="D388" t="s">
        <v>14</v>
      </c>
      <c r="E388" t="str">
        <f>UPPER(Padron_Establecimiento[[#This Row],[Sector]])</f>
        <v>ESTATAL</v>
      </c>
      <c r="F388" t="s">
        <v>26</v>
      </c>
      <c r="G388" t="s">
        <v>1410</v>
      </c>
      <c r="H388" t="s">
        <v>1411</v>
      </c>
      <c r="I388">
        <v>2902</v>
      </c>
      <c r="J388" t="s">
        <v>1412</v>
      </c>
      <c r="K388" s="1">
        <v>33415</v>
      </c>
      <c r="L388">
        <v>4797</v>
      </c>
      <c r="M388">
        <f>IF(L388&lt;&gt;"", L388, "")</f>
        <v>4797</v>
      </c>
      <c r="N388" s="2">
        <v>95940</v>
      </c>
      <c r="O388" s="2">
        <v>95940</v>
      </c>
      <c r="P388" s="2">
        <f>IF(O388&lt;&gt;"", O388*20, "")</f>
        <v>1918800</v>
      </c>
      <c r="Q388" s="2">
        <f>IF(F388="Rural",P388*1.1,P388)</f>
        <v>1918800</v>
      </c>
      <c r="R388">
        <v>6</v>
      </c>
    </row>
    <row r="389" spans="1:18" x14ac:dyDescent="0.25">
      <c r="A389" t="s">
        <v>30</v>
      </c>
      <c r="B389">
        <v>900197900</v>
      </c>
      <c r="C389" t="s">
        <v>1413</v>
      </c>
      <c r="D389" t="s">
        <v>37</v>
      </c>
      <c r="E389" t="str">
        <f>UPPER(Padron_Establecimiento[[#This Row],[Sector]])</f>
        <v>PRIVADO</v>
      </c>
      <c r="F389" t="s">
        <v>26</v>
      </c>
      <c r="G389" t="s">
        <v>1414</v>
      </c>
      <c r="H389" t="s">
        <v>228</v>
      </c>
      <c r="I389">
        <v>0</v>
      </c>
      <c r="J389" t="s">
        <v>1415</v>
      </c>
      <c r="K389" s="1">
        <v>29784</v>
      </c>
      <c r="L389">
        <v>2358</v>
      </c>
      <c r="M389">
        <f>IF(L389&lt;&gt;"", L389, "")</f>
        <v>2358</v>
      </c>
      <c r="N389" s="2">
        <v>47160</v>
      </c>
      <c r="O389" s="2">
        <v>47160</v>
      </c>
      <c r="P389" s="2">
        <f>IF(O389&lt;&gt;"", O389*20, "")</f>
        <v>943200</v>
      </c>
      <c r="Q389" s="2">
        <f>IF(F389="Rural",P389*1.1,P389)</f>
        <v>943200</v>
      </c>
      <c r="R389">
        <v>4</v>
      </c>
    </row>
    <row r="390" spans="1:18" x14ac:dyDescent="0.25">
      <c r="A390" t="s">
        <v>35</v>
      </c>
      <c r="B390">
        <v>60446200</v>
      </c>
      <c r="C390" t="s">
        <v>1416</v>
      </c>
      <c r="D390" t="s">
        <v>37</v>
      </c>
      <c r="E390" t="str">
        <f>UPPER(Padron_Establecimiento[[#This Row],[Sector]])</f>
        <v>PRIVADO</v>
      </c>
      <c r="F390" t="s">
        <v>26</v>
      </c>
      <c r="G390" t="s">
        <v>1417</v>
      </c>
      <c r="H390" t="s">
        <v>1418</v>
      </c>
      <c r="I390">
        <v>11</v>
      </c>
      <c r="J390" t="s">
        <v>1419</v>
      </c>
      <c r="K390" s="1">
        <v>34875</v>
      </c>
      <c r="L390">
        <v>4408</v>
      </c>
      <c r="M390">
        <f>IF(L390&lt;&gt;"", L390, "")</f>
        <v>4408</v>
      </c>
      <c r="N390" s="2">
        <v>88160</v>
      </c>
      <c r="O390" s="2">
        <v>88160</v>
      </c>
      <c r="P390" s="2">
        <f>IF(O390&lt;&gt;"", O390*20, "")</f>
        <v>1763200</v>
      </c>
      <c r="Q390" s="2">
        <f>IF(F390="Rural",P390*1.1,P390)</f>
        <v>1763200</v>
      </c>
      <c r="R390">
        <v>8</v>
      </c>
    </row>
    <row r="391" spans="1:18" x14ac:dyDescent="0.25">
      <c r="A391" t="s">
        <v>41</v>
      </c>
      <c r="B391">
        <v>300087900</v>
      </c>
      <c r="C391" t="s">
        <v>1420</v>
      </c>
      <c r="D391" t="s">
        <v>14</v>
      </c>
      <c r="E391" t="str">
        <f>UPPER(Padron_Establecimiento[[#This Row],[Sector]])</f>
        <v>ESTATAL</v>
      </c>
      <c r="F391" t="s">
        <v>15</v>
      </c>
      <c r="G391" t="s">
        <v>1421</v>
      </c>
      <c r="H391" t="s">
        <v>1422</v>
      </c>
      <c r="I391">
        <v>3435</v>
      </c>
      <c r="J391" t="s">
        <v>1423</v>
      </c>
      <c r="K391" s="1">
        <v>28948</v>
      </c>
      <c r="L391">
        <v>1557</v>
      </c>
      <c r="M391">
        <f>IF(L391&lt;&gt;"", L391, "")</f>
        <v>1557</v>
      </c>
      <c r="N391" s="2">
        <v>31140</v>
      </c>
      <c r="O391" s="2">
        <v>34254</v>
      </c>
      <c r="P391" s="2">
        <f>IF(O391&lt;&gt;"", O391*20, "")</f>
        <v>685080</v>
      </c>
      <c r="Q391" s="2">
        <f>IF(F391="Rural",P391*1.1,P391)</f>
        <v>753588.00000000012</v>
      </c>
      <c r="R391">
        <v>10</v>
      </c>
    </row>
    <row r="392" spans="1:18" x14ac:dyDescent="0.25">
      <c r="A392" t="s">
        <v>24</v>
      </c>
      <c r="B392">
        <v>820181201</v>
      </c>
      <c r="C392" t="s">
        <v>1424</v>
      </c>
      <c r="D392" t="s">
        <v>14</v>
      </c>
      <c r="E392" t="str">
        <f>UPPER(Padron_Establecimiento[[#This Row],[Sector]])</f>
        <v>ESTATAL</v>
      </c>
      <c r="F392" t="s">
        <v>26</v>
      </c>
      <c r="G392" t="s">
        <v>1425</v>
      </c>
      <c r="H392" t="s">
        <v>1426</v>
      </c>
      <c r="I392">
        <v>3471</v>
      </c>
      <c r="J392" t="s">
        <v>1427</v>
      </c>
      <c r="K392" s="1">
        <v>21815</v>
      </c>
      <c r="L392">
        <v>2633</v>
      </c>
      <c r="M392">
        <f>IF(L392&lt;&gt;"", L392, "")</f>
        <v>2633</v>
      </c>
      <c r="N392" s="2">
        <v>52660</v>
      </c>
      <c r="O392" s="2">
        <v>52660</v>
      </c>
      <c r="P392" s="2">
        <f>IF(O392&lt;&gt;"", O392*20, "")</f>
        <v>1053200</v>
      </c>
      <c r="Q392" s="2">
        <f>IF(F392="Rural",P392*1.1,P392)</f>
        <v>1053200</v>
      </c>
      <c r="R392">
        <v>8</v>
      </c>
    </row>
    <row r="393" spans="1:18" x14ac:dyDescent="0.25">
      <c r="A393" t="s">
        <v>125</v>
      </c>
      <c r="B393">
        <v>140021300</v>
      </c>
      <c r="C393" t="s">
        <v>1428</v>
      </c>
      <c r="D393" t="s">
        <v>14</v>
      </c>
      <c r="E393" t="str">
        <f>UPPER(Padron_Establecimiento[[#This Row],[Sector]])</f>
        <v>ESTATAL</v>
      </c>
      <c r="F393" t="s">
        <v>26</v>
      </c>
      <c r="G393" t="s">
        <v>1429</v>
      </c>
      <c r="H393" t="s">
        <v>1430</v>
      </c>
      <c r="I393">
        <v>351</v>
      </c>
      <c r="J393" t="s">
        <v>1431</v>
      </c>
      <c r="K393" s="1">
        <v>22217</v>
      </c>
      <c r="L393">
        <v>2703</v>
      </c>
      <c r="M393">
        <f>IF(L393&lt;&gt;"", L393, "")</f>
        <v>2703</v>
      </c>
      <c r="N393" s="2">
        <v>54060</v>
      </c>
      <c r="O393" s="2">
        <v>54060</v>
      </c>
      <c r="P393" s="2">
        <f>IF(O393&lt;&gt;"", O393*20, "")</f>
        <v>1081200</v>
      </c>
      <c r="Q393" s="2">
        <f>IF(F393="Rural",P393*1.1,P393)</f>
        <v>1081200</v>
      </c>
      <c r="R393">
        <v>3</v>
      </c>
    </row>
    <row r="394" spans="1:18" x14ac:dyDescent="0.25">
      <c r="A394" t="s">
        <v>82</v>
      </c>
      <c r="B394">
        <v>700046600</v>
      </c>
      <c r="C394" t="s">
        <v>1432</v>
      </c>
      <c r="D394" t="s">
        <v>14</v>
      </c>
      <c r="E394" t="str">
        <f>UPPER(Padron_Establecimiento[[#This Row],[Sector]])</f>
        <v>ESTATAL</v>
      </c>
      <c r="F394" t="s">
        <v>15</v>
      </c>
      <c r="G394" t="s">
        <v>1433</v>
      </c>
      <c r="H394" t="s">
        <v>1434</v>
      </c>
      <c r="I394">
        <v>264</v>
      </c>
      <c r="J394" t="s">
        <v>1435</v>
      </c>
      <c r="K394" s="1">
        <v>20397</v>
      </c>
      <c r="L394">
        <v>4895</v>
      </c>
      <c r="M394">
        <f>IF(L394&lt;&gt;"", L394, "")</f>
        <v>4895</v>
      </c>
      <c r="N394" s="2">
        <v>97900</v>
      </c>
      <c r="O394" s="2">
        <v>107690</v>
      </c>
      <c r="P394" s="2">
        <f>IF(O394&lt;&gt;"", O394*20, "")</f>
        <v>2153800</v>
      </c>
      <c r="Q394" s="2">
        <f>IF(F394="Rural",P394*1.1,P394)</f>
        <v>2369180</v>
      </c>
      <c r="R394">
        <v>3</v>
      </c>
    </row>
    <row r="395" spans="1:18" x14ac:dyDescent="0.25">
      <c r="A395" t="s">
        <v>41</v>
      </c>
      <c r="B395">
        <v>300125600</v>
      </c>
      <c r="C395" t="s">
        <v>1436</v>
      </c>
      <c r="D395" t="s">
        <v>14</v>
      </c>
      <c r="E395" t="str">
        <f>UPPER(Padron_Establecimiento[[#This Row],[Sector]])</f>
        <v>ESTATAL</v>
      </c>
      <c r="F395" t="s">
        <v>26</v>
      </c>
      <c r="G395" t="s">
        <v>1437</v>
      </c>
      <c r="H395" t="s">
        <v>1438</v>
      </c>
      <c r="J395" t="s">
        <v>1439</v>
      </c>
      <c r="K395" s="1">
        <v>25368</v>
      </c>
      <c r="L395">
        <v>3666</v>
      </c>
      <c r="M395">
        <f>IF(L395&lt;&gt;"", L395, "")</f>
        <v>3666</v>
      </c>
      <c r="N395" s="2">
        <v>73320</v>
      </c>
      <c r="O395" s="2">
        <v>73320</v>
      </c>
      <c r="P395" s="2">
        <f>IF(O395&lt;&gt;"", O395*20, "")</f>
        <v>1466400</v>
      </c>
      <c r="Q395" s="2">
        <f>IF(F395="Rural",P395*1.1,P395)</f>
        <v>1466400</v>
      </c>
      <c r="R395">
        <v>8</v>
      </c>
    </row>
    <row r="396" spans="1:18" x14ac:dyDescent="0.25">
      <c r="A396" t="s">
        <v>24</v>
      </c>
      <c r="B396">
        <v>820393203</v>
      </c>
      <c r="C396" t="s">
        <v>1440</v>
      </c>
      <c r="D396" t="s">
        <v>14</v>
      </c>
      <c r="E396" t="str">
        <f>UPPER(Padron_Establecimiento[[#This Row],[Sector]])</f>
        <v>ESTATAL</v>
      </c>
      <c r="F396" t="s">
        <v>26</v>
      </c>
      <c r="G396" t="s">
        <v>1441</v>
      </c>
      <c r="H396" t="s">
        <v>1263</v>
      </c>
      <c r="I396">
        <v>341</v>
      </c>
      <c r="J396" t="s">
        <v>1442</v>
      </c>
      <c r="K396" s="1">
        <v>32745</v>
      </c>
      <c r="L396">
        <v>4142</v>
      </c>
      <c r="M396">
        <f>IF(L396&lt;&gt;"", L396, "")</f>
        <v>4142</v>
      </c>
      <c r="N396" s="2">
        <v>82840</v>
      </c>
      <c r="O396" s="2">
        <v>82840</v>
      </c>
      <c r="P396" s="2">
        <f>IF(O396&lt;&gt;"", O396*20, "")</f>
        <v>1656800</v>
      </c>
      <c r="Q396" s="2">
        <f>IF(F396="Rural",P396*1.1,P396)</f>
        <v>1656800</v>
      </c>
      <c r="R396">
        <v>9</v>
      </c>
    </row>
    <row r="397" spans="1:18" x14ac:dyDescent="0.25">
      <c r="A397" t="s">
        <v>135</v>
      </c>
      <c r="B397">
        <v>100005100</v>
      </c>
      <c r="C397" t="s">
        <v>1443</v>
      </c>
      <c r="D397" t="s">
        <v>37</v>
      </c>
      <c r="E397" t="str">
        <f>UPPER(Padron_Establecimiento[[#This Row],[Sector]])</f>
        <v>PRIVADO</v>
      </c>
      <c r="F397" t="s">
        <v>26</v>
      </c>
      <c r="G397" t="s">
        <v>1444</v>
      </c>
      <c r="H397" t="s">
        <v>421</v>
      </c>
      <c r="I397">
        <v>383</v>
      </c>
      <c r="J397" t="s">
        <v>1445</v>
      </c>
      <c r="K397" s="1">
        <v>31703</v>
      </c>
      <c r="L397">
        <v>1614</v>
      </c>
      <c r="M397">
        <f>IF(L397&lt;&gt;"", L397, "")</f>
        <v>1614</v>
      </c>
      <c r="N397" s="2">
        <v>32280</v>
      </c>
      <c r="O397" s="2">
        <v>32280</v>
      </c>
      <c r="P397" s="2">
        <f>IF(O397&lt;&gt;"", O397*20, "")</f>
        <v>645600</v>
      </c>
      <c r="Q397" s="2">
        <f>IF(F397="Rural",P397*1.1,P397)</f>
        <v>645600</v>
      </c>
      <c r="R397">
        <v>4</v>
      </c>
    </row>
    <row r="398" spans="1:18" x14ac:dyDescent="0.25">
      <c r="A398" t="s">
        <v>35</v>
      </c>
      <c r="B398">
        <v>60287800</v>
      </c>
      <c r="C398" t="s">
        <v>1446</v>
      </c>
      <c r="D398" t="s">
        <v>14</v>
      </c>
      <c r="E398" t="str">
        <f>UPPER(Padron_Establecimiento[[#This Row],[Sector]])</f>
        <v>ESTATAL</v>
      </c>
      <c r="F398" t="s">
        <v>26</v>
      </c>
      <c r="G398" t="s">
        <v>1447</v>
      </c>
      <c r="H398" t="s">
        <v>1448</v>
      </c>
      <c r="I398">
        <v>221</v>
      </c>
      <c r="J398" t="s">
        <v>1449</v>
      </c>
      <c r="K398" s="1">
        <v>34444</v>
      </c>
      <c r="L398">
        <v>2457</v>
      </c>
      <c r="M398">
        <f>IF(L398&lt;&gt;"", L398, "")</f>
        <v>2457</v>
      </c>
      <c r="N398" s="2">
        <v>49140</v>
      </c>
      <c r="O398" s="2">
        <v>49140</v>
      </c>
      <c r="P398" s="2">
        <f>IF(O398&lt;&gt;"", O398*20, "")</f>
        <v>982800</v>
      </c>
      <c r="Q398" s="2">
        <f>IF(F398="Rural",P398*1.1,P398)</f>
        <v>982800</v>
      </c>
      <c r="R398">
        <v>4</v>
      </c>
    </row>
    <row r="399" spans="1:18" x14ac:dyDescent="0.25">
      <c r="A399" t="s">
        <v>260</v>
      </c>
      <c r="B399">
        <v>460046900</v>
      </c>
      <c r="C399" t="s">
        <v>1450</v>
      </c>
      <c r="D399" t="s">
        <v>14</v>
      </c>
      <c r="E399" t="str">
        <f>UPPER(Padron_Establecimiento[[#This Row],[Sector]])</f>
        <v>ESTATAL</v>
      </c>
      <c r="F399" t="s">
        <v>15</v>
      </c>
      <c r="G399" t="s">
        <v>1451</v>
      </c>
      <c r="H399" t="s">
        <v>1452</v>
      </c>
      <c r="J399" t="s">
        <v>1453</v>
      </c>
      <c r="K399" s="1">
        <v>24702</v>
      </c>
      <c r="L399">
        <v>3447</v>
      </c>
      <c r="M399">
        <f>IF(L399&lt;&gt;"", L399, "")</f>
        <v>3447</v>
      </c>
      <c r="N399" s="2">
        <v>68940</v>
      </c>
      <c r="O399" s="2">
        <v>75834</v>
      </c>
      <c r="P399" s="2">
        <f>IF(O399&lt;&gt;"", O399*20, "")</f>
        <v>1516680</v>
      </c>
      <c r="Q399" s="2">
        <f>IF(F399="Rural",P399*1.1,P399)</f>
        <v>1668348.0000000002</v>
      </c>
      <c r="R399">
        <v>6</v>
      </c>
    </row>
    <row r="400" spans="1:18" x14ac:dyDescent="0.25">
      <c r="A400" t="s">
        <v>135</v>
      </c>
      <c r="B400">
        <v>100068907</v>
      </c>
      <c r="C400" t="s">
        <v>1454</v>
      </c>
      <c r="D400" t="s">
        <v>14</v>
      </c>
      <c r="E400" t="str">
        <f>UPPER(Padron_Establecimiento[[#This Row],[Sector]])</f>
        <v>ESTATAL</v>
      </c>
      <c r="F400" t="s">
        <v>15</v>
      </c>
      <c r="G400" t="s">
        <v>1455</v>
      </c>
      <c r="H400" t="s">
        <v>1456</v>
      </c>
      <c r="I400">
        <v>0</v>
      </c>
      <c r="J400" t="s">
        <v>215</v>
      </c>
      <c r="K400" s="1">
        <v>21508</v>
      </c>
      <c r="L400">
        <v>4747</v>
      </c>
      <c r="M400">
        <f>IF(L400&lt;&gt;"", L400, "")</f>
        <v>4747</v>
      </c>
      <c r="N400" s="2">
        <v>94940</v>
      </c>
      <c r="O400" s="2">
        <v>104434</v>
      </c>
      <c r="P400" s="2">
        <f>IF(O400&lt;&gt;"", O400*20, "")</f>
        <v>2088680</v>
      </c>
      <c r="Q400" s="2">
        <f>IF(F400="Rural",P400*1.1,P400)</f>
        <v>2297548</v>
      </c>
      <c r="R400">
        <v>8</v>
      </c>
    </row>
    <row r="401" spans="1:18" x14ac:dyDescent="0.25">
      <c r="A401" t="s">
        <v>110</v>
      </c>
      <c r="B401">
        <v>20047800</v>
      </c>
      <c r="C401" t="s">
        <v>1457</v>
      </c>
      <c r="D401" t="s">
        <v>14</v>
      </c>
      <c r="E401" t="str">
        <f>UPPER(Padron_Establecimiento[[#This Row],[Sector]])</f>
        <v>ESTATAL</v>
      </c>
      <c r="F401" t="s">
        <v>26</v>
      </c>
      <c r="G401" t="s">
        <v>1458</v>
      </c>
      <c r="H401" t="s">
        <v>382</v>
      </c>
      <c r="I401">
        <v>11</v>
      </c>
      <c r="J401" t="s">
        <v>1459</v>
      </c>
      <c r="K401" s="1">
        <v>29424</v>
      </c>
      <c r="L401">
        <v>1760</v>
      </c>
      <c r="M401">
        <f>IF(L401&lt;&gt;"", L401, "")</f>
        <v>1760</v>
      </c>
      <c r="N401" s="2">
        <v>35200</v>
      </c>
      <c r="O401" s="2">
        <v>35200</v>
      </c>
      <c r="P401" s="2">
        <f>IF(O401&lt;&gt;"", O401*20, "")</f>
        <v>704000</v>
      </c>
      <c r="Q401" s="2">
        <f>IF(F401="Rural",P401*1.1,P401)</f>
        <v>704000</v>
      </c>
      <c r="R401">
        <v>9</v>
      </c>
    </row>
    <row r="402" spans="1:18" x14ac:dyDescent="0.25">
      <c r="A402" t="s">
        <v>63</v>
      </c>
      <c r="B402">
        <v>580040900</v>
      </c>
      <c r="C402" t="s">
        <v>1460</v>
      </c>
      <c r="D402" t="s">
        <v>14</v>
      </c>
      <c r="E402" t="str">
        <f>UPPER(Padron_Establecimiento[[#This Row],[Sector]])</f>
        <v>ESTATAL</v>
      </c>
      <c r="F402" t="s">
        <v>26</v>
      </c>
      <c r="G402" t="s">
        <v>1461</v>
      </c>
      <c r="H402" t="s">
        <v>1462</v>
      </c>
      <c r="I402">
        <v>2942</v>
      </c>
      <c r="J402" t="s">
        <v>1463</v>
      </c>
      <c r="K402" s="1">
        <v>29929</v>
      </c>
      <c r="L402">
        <v>2499</v>
      </c>
      <c r="M402">
        <f>IF(L402&lt;&gt;"", L402, "")</f>
        <v>2499</v>
      </c>
      <c r="N402" s="2">
        <v>49980</v>
      </c>
      <c r="O402" s="2">
        <v>49980</v>
      </c>
      <c r="P402" s="2">
        <f>IF(O402&lt;&gt;"", O402*20, "")</f>
        <v>999600</v>
      </c>
      <c r="Q402" s="2">
        <f>IF(F402="Rural",P402*1.1,P402)</f>
        <v>999600</v>
      </c>
      <c r="R402">
        <v>5</v>
      </c>
    </row>
    <row r="403" spans="1:18" x14ac:dyDescent="0.25">
      <c r="A403" t="s">
        <v>130</v>
      </c>
      <c r="B403">
        <v>540132300</v>
      </c>
      <c r="C403" t="s">
        <v>1464</v>
      </c>
      <c r="D403" t="s">
        <v>14</v>
      </c>
      <c r="E403" t="str">
        <f>UPPER(Padron_Establecimiento[[#This Row],[Sector]])</f>
        <v>ESTATAL</v>
      </c>
      <c r="F403" t="s">
        <v>26</v>
      </c>
      <c r="G403" t="s">
        <v>1465</v>
      </c>
      <c r="H403" t="s">
        <v>1466</v>
      </c>
      <c r="I403">
        <v>3755</v>
      </c>
      <c r="J403" t="s">
        <v>1467</v>
      </c>
      <c r="K403" s="1">
        <v>28965</v>
      </c>
      <c r="L403">
        <v>2110</v>
      </c>
      <c r="M403">
        <f>IF(L403&lt;&gt;"", L403, "")</f>
        <v>2110</v>
      </c>
      <c r="N403" s="2">
        <v>42200</v>
      </c>
      <c r="O403" s="2">
        <v>42200</v>
      </c>
      <c r="P403" s="2">
        <f>IF(O403&lt;&gt;"", O403*20, "")</f>
        <v>844000</v>
      </c>
      <c r="Q403" s="2">
        <f>IF(F403="Rural",P403*1.1,P403)</f>
        <v>844000</v>
      </c>
      <c r="R403">
        <v>9</v>
      </c>
    </row>
    <row r="404" spans="1:18" x14ac:dyDescent="0.25">
      <c r="A404" t="s">
        <v>30</v>
      </c>
      <c r="B404">
        <v>900070900</v>
      </c>
      <c r="C404" t="s">
        <v>1468</v>
      </c>
      <c r="D404" t="s">
        <v>14</v>
      </c>
      <c r="E404" t="str">
        <f>UPPER(Padron_Establecimiento[[#This Row],[Sector]])</f>
        <v>ESTATAL</v>
      </c>
      <c r="F404" t="s">
        <v>26</v>
      </c>
      <c r="G404" t="s">
        <v>1469</v>
      </c>
      <c r="H404" t="s">
        <v>1470</v>
      </c>
      <c r="J404" t="s">
        <v>1471</v>
      </c>
      <c r="K404" s="1">
        <v>29538</v>
      </c>
      <c r="L404">
        <v>3741</v>
      </c>
      <c r="M404">
        <f>IF(L404&lt;&gt;"", L404, "")</f>
        <v>3741</v>
      </c>
      <c r="N404" s="2">
        <v>74820</v>
      </c>
      <c r="O404" s="2">
        <v>74820</v>
      </c>
      <c r="P404" s="2">
        <f>IF(O404&lt;&gt;"", O404*20, "")</f>
        <v>1496400</v>
      </c>
      <c r="Q404" s="2">
        <f>IF(F404="Rural",P404*1.1,P404)</f>
        <v>1496400</v>
      </c>
      <c r="R404">
        <v>9</v>
      </c>
    </row>
    <row r="405" spans="1:18" x14ac:dyDescent="0.25">
      <c r="A405" t="s">
        <v>35</v>
      </c>
      <c r="B405">
        <v>60069000</v>
      </c>
      <c r="C405" t="s">
        <v>1472</v>
      </c>
      <c r="D405" t="s">
        <v>14</v>
      </c>
      <c r="E405" t="str">
        <f>UPPER(Padron_Establecimiento[[#This Row],[Sector]])</f>
        <v>ESTATAL</v>
      </c>
      <c r="F405" t="s">
        <v>15</v>
      </c>
      <c r="G405" t="s">
        <v>1473</v>
      </c>
      <c r="H405" t="s">
        <v>1118</v>
      </c>
      <c r="I405">
        <v>2262</v>
      </c>
      <c r="J405" t="s">
        <v>1474</v>
      </c>
      <c r="K405" s="1">
        <v>18600</v>
      </c>
      <c r="L405">
        <v>3766</v>
      </c>
      <c r="M405">
        <f>IF(L405&lt;&gt;"", L405, "")</f>
        <v>3766</v>
      </c>
      <c r="N405" s="2">
        <v>75320</v>
      </c>
      <c r="O405" s="2">
        <v>82852</v>
      </c>
      <c r="P405" s="2">
        <f>IF(O405&lt;&gt;"", O405*20, "")</f>
        <v>1657040</v>
      </c>
      <c r="Q405" s="2">
        <f>IF(F405="Rural",P405*1.1,P405)</f>
        <v>1822744.0000000002</v>
      </c>
      <c r="R405">
        <v>3</v>
      </c>
    </row>
    <row r="406" spans="1:18" x14ac:dyDescent="0.25">
      <c r="A406" t="s">
        <v>24</v>
      </c>
      <c r="B406">
        <v>820083500</v>
      </c>
      <c r="C406" t="s">
        <v>1475</v>
      </c>
      <c r="D406" t="s">
        <v>14</v>
      </c>
      <c r="E406" t="str">
        <f>UPPER(Padron_Establecimiento[[#This Row],[Sector]])</f>
        <v>ESTATAL</v>
      </c>
      <c r="F406" t="s">
        <v>26</v>
      </c>
      <c r="G406" t="s">
        <v>1476</v>
      </c>
      <c r="H406" t="s">
        <v>123</v>
      </c>
      <c r="I406">
        <v>341</v>
      </c>
      <c r="J406" t="s">
        <v>1477</v>
      </c>
      <c r="K406" s="1">
        <v>19857</v>
      </c>
      <c r="L406">
        <v>3593</v>
      </c>
      <c r="M406">
        <f>IF(L406&lt;&gt;"", L406, "")</f>
        <v>3593</v>
      </c>
      <c r="N406" s="2">
        <v>71860</v>
      </c>
      <c r="O406" s="2">
        <v>71860</v>
      </c>
      <c r="P406" s="2">
        <f>IF(O406&lt;&gt;"", O406*20, "")</f>
        <v>1437200</v>
      </c>
      <c r="Q406" s="2">
        <f>IF(F406="Rural",P406*1.1,P406)</f>
        <v>1437200</v>
      </c>
      <c r="R406">
        <v>6</v>
      </c>
    </row>
    <row r="407" spans="1:18" x14ac:dyDescent="0.25">
      <c r="A407" t="s">
        <v>50</v>
      </c>
      <c r="B407">
        <v>500151100</v>
      </c>
      <c r="C407" t="s">
        <v>1478</v>
      </c>
      <c r="D407" t="s">
        <v>657</v>
      </c>
      <c r="E407" t="str">
        <f>UPPER(Padron_Establecimiento[[#This Row],[Sector]])</f>
        <v>SOCIAL/COOPERATIVA</v>
      </c>
      <c r="F407" t="s">
        <v>26</v>
      </c>
      <c r="G407" t="s">
        <v>1479</v>
      </c>
      <c r="H407" t="s">
        <v>1480</v>
      </c>
      <c r="I407">
        <v>261</v>
      </c>
      <c r="J407" t="s">
        <v>1481</v>
      </c>
      <c r="K407" s="1">
        <v>26738</v>
      </c>
      <c r="L407">
        <v>1862</v>
      </c>
      <c r="M407">
        <f>IF(L407&lt;&gt;"", L407, "")</f>
        <v>1862</v>
      </c>
      <c r="N407" s="2">
        <v>37240</v>
      </c>
      <c r="O407" s="2">
        <v>37240</v>
      </c>
      <c r="P407" s="2">
        <f>IF(O407&lt;&gt;"", O407*20, "")</f>
        <v>744800</v>
      </c>
      <c r="Q407" s="2">
        <f>IF(F407="Rural",P407*1.1,P407)</f>
        <v>744800</v>
      </c>
      <c r="R407">
        <v>4</v>
      </c>
    </row>
    <row r="408" spans="1:18" x14ac:dyDescent="0.25">
      <c r="A408" t="s">
        <v>82</v>
      </c>
      <c r="B408">
        <v>700016800</v>
      </c>
      <c r="C408" t="s">
        <v>1482</v>
      </c>
      <c r="D408" t="s">
        <v>14</v>
      </c>
      <c r="E408" t="str">
        <f>UPPER(Padron_Establecimiento[[#This Row],[Sector]])</f>
        <v>ESTATAL</v>
      </c>
      <c r="F408" t="s">
        <v>15</v>
      </c>
      <c r="G408" t="s">
        <v>1483</v>
      </c>
      <c r="H408" t="s">
        <v>1484</v>
      </c>
      <c r="I408">
        <v>264</v>
      </c>
      <c r="J408" t="s">
        <v>1485</v>
      </c>
      <c r="K408" s="1">
        <v>19552</v>
      </c>
      <c r="L408">
        <v>4847</v>
      </c>
      <c r="M408">
        <f>IF(L408&lt;&gt;"", L408, "")</f>
        <v>4847</v>
      </c>
      <c r="N408" s="2">
        <v>96940</v>
      </c>
      <c r="O408" s="2">
        <v>106634</v>
      </c>
      <c r="P408" s="2">
        <f>IF(O408&lt;&gt;"", O408*20, "")</f>
        <v>2132680</v>
      </c>
      <c r="Q408" s="2">
        <f>IF(F408="Rural",P408*1.1,P408)</f>
        <v>2345948</v>
      </c>
      <c r="R408">
        <v>10</v>
      </c>
    </row>
    <row r="409" spans="1:18" x14ac:dyDescent="0.25">
      <c r="A409" t="s">
        <v>35</v>
      </c>
      <c r="B409">
        <v>60437201</v>
      </c>
      <c r="C409" t="s">
        <v>1486</v>
      </c>
      <c r="D409" t="s">
        <v>14</v>
      </c>
      <c r="E409" t="str">
        <f>UPPER(Padron_Establecimiento[[#This Row],[Sector]])</f>
        <v>ESTATAL</v>
      </c>
      <c r="F409" t="s">
        <v>26</v>
      </c>
      <c r="G409" t="s">
        <v>1487</v>
      </c>
      <c r="H409" t="s">
        <v>1329</v>
      </c>
      <c r="J409" t="s">
        <v>18</v>
      </c>
      <c r="K409" s="1">
        <v>34692</v>
      </c>
      <c r="L409">
        <v>3741</v>
      </c>
      <c r="M409">
        <f>IF(L409&lt;&gt;"", L409, "")</f>
        <v>3741</v>
      </c>
      <c r="N409" s="2">
        <v>74820</v>
      </c>
      <c r="O409" s="2">
        <v>74820</v>
      </c>
      <c r="P409" s="2">
        <f>IF(O409&lt;&gt;"", O409*20, "")</f>
        <v>1496400</v>
      </c>
      <c r="Q409" s="2">
        <f>IF(F409="Rural",P409*1.1,P409)</f>
        <v>1496400</v>
      </c>
      <c r="R409">
        <v>4</v>
      </c>
    </row>
    <row r="410" spans="1:18" x14ac:dyDescent="0.25">
      <c r="A410" t="s">
        <v>12</v>
      </c>
      <c r="B410">
        <v>860197300</v>
      </c>
      <c r="C410" t="s">
        <v>1488</v>
      </c>
      <c r="D410" t="s">
        <v>14</v>
      </c>
      <c r="E410" t="str">
        <f>UPPER(Padron_Establecimiento[[#This Row],[Sector]])</f>
        <v>ESTATAL</v>
      </c>
      <c r="F410" t="s">
        <v>15</v>
      </c>
      <c r="G410" t="s">
        <v>1489</v>
      </c>
      <c r="H410" t="s">
        <v>1322</v>
      </c>
      <c r="J410" t="s">
        <v>18</v>
      </c>
      <c r="K410" s="1">
        <v>19288</v>
      </c>
      <c r="L410">
        <v>4666</v>
      </c>
      <c r="M410">
        <f>IF(L410&lt;&gt;"", L410, "")</f>
        <v>4666</v>
      </c>
      <c r="N410" s="2">
        <v>93320</v>
      </c>
      <c r="O410" s="2">
        <v>102652</v>
      </c>
      <c r="P410" s="2">
        <f>IF(O410&lt;&gt;"", O410*20, "")</f>
        <v>2053040</v>
      </c>
      <c r="Q410" s="2">
        <f>IF(F410="Rural",P410*1.1,P410)</f>
        <v>2258344</v>
      </c>
      <c r="R410">
        <v>10</v>
      </c>
    </row>
    <row r="411" spans="1:18" x14ac:dyDescent="0.25">
      <c r="A411" t="s">
        <v>30</v>
      </c>
      <c r="B411">
        <v>900003400</v>
      </c>
      <c r="C411" t="s">
        <v>1490</v>
      </c>
      <c r="D411" t="s">
        <v>14</v>
      </c>
      <c r="E411" t="str">
        <f>UPPER(Padron_Establecimiento[[#This Row],[Sector]])</f>
        <v>ESTATAL</v>
      </c>
      <c r="F411" t="s">
        <v>15</v>
      </c>
      <c r="G411" t="s">
        <v>1491</v>
      </c>
      <c r="H411" t="s">
        <v>1492</v>
      </c>
      <c r="I411">
        <v>0</v>
      </c>
      <c r="J411" t="s">
        <v>1493</v>
      </c>
      <c r="K411" s="1">
        <v>23541</v>
      </c>
      <c r="L411">
        <v>4898</v>
      </c>
      <c r="M411">
        <f>IF(L411&lt;&gt;"", L411, "")</f>
        <v>4898</v>
      </c>
      <c r="N411" s="2">
        <v>97960</v>
      </c>
      <c r="O411" s="2">
        <v>107756</v>
      </c>
      <c r="P411" s="2">
        <f>IF(O411&lt;&gt;"", O411*20, "")</f>
        <v>2155120</v>
      </c>
      <c r="Q411" s="2">
        <f>IF(F411="Rural",P411*1.1,P411)</f>
        <v>2370632</v>
      </c>
      <c r="R411">
        <v>4</v>
      </c>
    </row>
    <row r="412" spans="1:18" x14ac:dyDescent="0.25">
      <c r="A412" t="s">
        <v>35</v>
      </c>
      <c r="B412">
        <v>60148800</v>
      </c>
      <c r="C412" t="s">
        <v>1494</v>
      </c>
      <c r="D412" t="s">
        <v>37</v>
      </c>
      <c r="E412" t="str">
        <f>UPPER(Padron_Establecimiento[[#This Row],[Sector]])</f>
        <v>PRIVADO</v>
      </c>
      <c r="F412" t="s">
        <v>26</v>
      </c>
      <c r="G412" t="s">
        <v>1495</v>
      </c>
      <c r="H412" t="s">
        <v>1496</v>
      </c>
      <c r="I412">
        <v>11</v>
      </c>
      <c r="J412" t="s">
        <v>1497</v>
      </c>
      <c r="K412" s="1">
        <v>22962</v>
      </c>
      <c r="L412">
        <v>4891</v>
      </c>
      <c r="M412">
        <f>IF(L412&lt;&gt;"", L412, "")</f>
        <v>4891</v>
      </c>
      <c r="N412" s="2">
        <v>97820</v>
      </c>
      <c r="O412" s="2">
        <v>97820</v>
      </c>
      <c r="P412" s="2">
        <f>IF(O412&lt;&gt;"", O412*20, "")</f>
        <v>1956400</v>
      </c>
      <c r="Q412" s="2">
        <f>IF(F412="Rural",P412*1.1,P412)</f>
        <v>1956400</v>
      </c>
      <c r="R412">
        <v>9</v>
      </c>
    </row>
    <row r="413" spans="1:18" x14ac:dyDescent="0.25">
      <c r="A413" t="s">
        <v>125</v>
      </c>
      <c r="B413">
        <v>140082200</v>
      </c>
      <c r="C413" t="s">
        <v>1498</v>
      </c>
      <c r="D413" t="s">
        <v>14</v>
      </c>
      <c r="E413" t="str">
        <f>UPPER(Padron_Establecimiento[[#This Row],[Sector]])</f>
        <v>ESTATAL</v>
      </c>
      <c r="F413" t="s">
        <v>26</v>
      </c>
      <c r="G413" t="s">
        <v>1499</v>
      </c>
      <c r="H413" t="s">
        <v>1500</v>
      </c>
      <c r="I413">
        <v>351</v>
      </c>
      <c r="J413" t="s">
        <v>1501</v>
      </c>
      <c r="K413" s="1">
        <v>34267</v>
      </c>
      <c r="L413">
        <v>4403</v>
      </c>
      <c r="M413">
        <f>IF(L413&lt;&gt;"", L413, "")</f>
        <v>4403</v>
      </c>
      <c r="N413" s="2">
        <v>88060</v>
      </c>
      <c r="O413" s="2">
        <v>88060</v>
      </c>
      <c r="P413" s="2">
        <f>IF(O413&lt;&gt;"", O413*20, "")</f>
        <v>1761200</v>
      </c>
      <c r="Q413" s="2">
        <f>IF(F413="Rural",P413*1.1,P413)</f>
        <v>1761200</v>
      </c>
      <c r="R413">
        <v>4</v>
      </c>
    </row>
    <row r="414" spans="1:18" x14ac:dyDescent="0.25">
      <c r="A414" t="s">
        <v>110</v>
      </c>
      <c r="B414">
        <v>20027800</v>
      </c>
      <c r="C414" t="s">
        <v>1502</v>
      </c>
      <c r="D414" t="s">
        <v>14</v>
      </c>
      <c r="E414" t="str">
        <f>UPPER(Padron_Establecimiento[[#This Row],[Sector]])</f>
        <v>ESTATAL</v>
      </c>
      <c r="F414" t="s">
        <v>26</v>
      </c>
      <c r="G414" t="s">
        <v>1503</v>
      </c>
      <c r="H414" t="s">
        <v>1504</v>
      </c>
      <c r="I414">
        <v>11</v>
      </c>
      <c r="J414" t="s">
        <v>1505</v>
      </c>
      <c r="K414" s="1">
        <v>34446</v>
      </c>
      <c r="L414">
        <v>4989</v>
      </c>
      <c r="M414">
        <f>IF(L414&lt;&gt;"", L414, "")</f>
        <v>4989</v>
      </c>
      <c r="N414" s="2">
        <v>99780</v>
      </c>
      <c r="O414" s="2">
        <v>99780</v>
      </c>
      <c r="P414" s="2">
        <f>IF(O414&lt;&gt;"", O414*20, "")</f>
        <v>1995600</v>
      </c>
      <c r="Q414" s="2">
        <f>IF(F414="Rural",P414*1.1,P414)</f>
        <v>1995600</v>
      </c>
      <c r="R414">
        <v>3</v>
      </c>
    </row>
    <row r="415" spans="1:18" x14ac:dyDescent="0.25">
      <c r="A415" t="s">
        <v>50</v>
      </c>
      <c r="B415">
        <v>500056700</v>
      </c>
      <c r="C415" t="s">
        <v>1506</v>
      </c>
      <c r="D415" t="s">
        <v>37</v>
      </c>
      <c r="E415" t="str">
        <f>UPPER(Padron_Establecimiento[[#This Row],[Sector]])</f>
        <v>PRIVADO</v>
      </c>
      <c r="F415" t="s">
        <v>26</v>
      </c>
      <c r="G415" t="s">
        <v>1507</v>
      </c>
      <c r="H415" t="s">
        <v>1508</v>
      </c>
      <c r="I415">
        <v>261</v>
      </c>
      <c r="J415" t="s">
        <v>1509</v>
      </c>
      <c r="K415" s="1">
        <v>19985</v>
      </c>
      <c r="L415">
        <v>4698</v>
      </c>
      <c r="M415">
        <f>IF(L415&lt;&gt;"", L415, "")</f>
        <v>4698</v>
      </c>
      <c r="N415" s="2">
        <v>93960</v>
      </c>
      <c r="O415" s="2">
        <v>93960</v>
      </c>
      <c r="P415" s="2">
        <f>IF(O415&lt;&gt;"", O415*20, "")</f>
        <v>1879200</v>
      </c>
      <c r="Q415" s="2">
        <f>IF(F415="Rural",P415*1.1,P415)</f>
        <v>1879200</v>
      </c>
      <c r="R415">
        <v>7</v>
      </c>
    </row>
    <row r="416" spans="1:18" x14ac:dyDescent="0.25">
      <c r="A416" t="s">
        <v>110</v>
      </c>
      <c r="B416">
        <v>20054900</v>
      </c>
      <c r="C416" t="s">
        <v>1510</v>
      </c>
      <c r="D416" t="s">
        <v>14</v>
      </c>
      <c r="E416" t="str">
        <f>UPPER(Padron_Establecimiento[[#This Row],[Sector]])</f>
        <v>ESTATAL</v>
      </c>
      <c r="F416" t="s">
        <v>26</v>
      </c>
      <c r="G416" t="s">
        <v>1511</v>
      </c>
      <c r="H416" t="s">
        <v>1512</v>
      </c>
      <c r="I416">
        <v>11</v>
      </c>
      <c r="J416" t="s">
        <v>1513</v>
      </c>
      <c r="K416" s="1">
        <v>20335</v>
      </c>
      <c r="L416">
        <v>2798</v>
      </c>
      <c r="M416">
        <f>IF(L416&lt;&gt;"", L416, "")</f>
        <v>2798</v>
      </c>
      <c r="N416" s="2">
        <v>55960</v>
      </c>
      <c r="O416" s="2">
        <v>55960</v>
      </c>
      <c r="P416" s="2">
        <f>IF(O416&lt;&gt;"", O416*20, "")</f>
        <v>1119200</v>
      </c>
      <c r="Q416" s="2">
        <f>IF(F416="Rural",P416*1.1,P416)</f>
        <v>1119200</v>
      </c>
      <c r="R416">
        <v>7</v>
      </c>
    </row>
    <row r="417" spans="1:18" x14ac:dyDescent="0.25">
      <c r="A417" t="s">
        <v>24</v>
      </c>
      <c r="B417">
        <v>820216201</v>
      </c>
      <c r="C417" t="s">
        <v>1514</v>
      </c>
      <c r="D417" t="s">
        <v>14</v>
      </c>
      <c r="E417" t="str">
        <f>UPPER(Padron_Establecimiento[[#This Row],[Sector]])</f>
        <v>ESTATAL</v>
      </c>
      <c r="F417" t="s">
        <v>15</v>
      </c>
      <c r="G417" t="s">
        <v>1515</v>
      </c>
      <c r="H417" t="s">
        <v>1516</v>
      </c>
      <c r="I417">
        <v>3408</v>
      </c>
      <c r="J417" t="s">
        <v>1517</v>
      </c>
      <c r="K417" s="1">
        <v>19842</v>
      </c>
      <c r="L417">
        <v>3260</v>
      </c>
      <c r="M417">
        <f>IF(L417&lt;&gt;"", L417, "")</f>
        <v>3260</v>
      </c>
      <c r="N417" s="2">
        <v>65200</v>
      </c>
      <c r="O417" s="2">
        <v>71720</v>
      </c>
      <c r="P417" s="2">
        <f>IF(O417&lt;&gt;"", O417*20, "")</f>
        <v>1434400</v>
      </c>
      <c r="Q417" s="2">
        <f>IF(F417="Rural",P417*1.1,P417)</f>
        <v>1577840.0000000002</v>
      </c>
      <c r="R417">
        <v>9</v>
      </c>
    </row>
    <row r="418" spans="1:18" x14ac:dyDescent="0.25">
      <c r="A418" t="s">
        <v>211</v>
      </c>
      <c r="B418">
        <v>180076500</v>
      </c>
      <c r="C418" t="s">
        <v>1518</v>
      </c>
      <c r="D418" t="s">
        <v>14</v>
      </c>
      <c r="E418" t="str">
        <f>UPPER(Padron_Establecimiento[[#This Row],[Sector]])</f>
        <v>ESTATAL</v>
      </c>
      <c r="F418" t="s">
        <v>15</v>
      </c>
      <c r="G418" t="s">
        <v>1519</v>
      </c>
      <c r="H418" t="s">
        <v>1520</v>
      </c>
      <c r="I418">
        <v>3786</v>
      </c>
      <c r="J418" t="s">
        <v>1521</v>
      </c>
      <c r="K418" s="1">
        <v>18991</v>
      </c>
      <c r="L418">
        <v>2642</v>
      </c>
      <c r="M418">
        <f>IF(L418&lt;&gt;"", L418, "")</f>
        <v>2642</v>
      </c>
      <c r="N418" s="2">
        <v>52840</v>
      </c>
      <c r="O418" s="2">
        <v>58124</v>
      </c>
      <c r="P418" s="2">
        <f>IF(O418&lt;&gt;"", O418*20, "")</f>
        <v>1162480</v>
      </c>
      <c r="Q418" s="2">
        <f>IF(F418="Rural",P418*1.1,P418)</f>
        <v>1278728</v>
      </c>
      <c r="R418">
        <v>4</v>
      </c>
    </row>
    <row r="419" spans="1:18" x14ac:dyDescent="0.25">
      <c r="A419" t="s">
        <v>436</v>
      </c>
      <c r="B419">
        <v>780016300</v>
      </c>
      <c r="C419" t="s">
        <v>1522</v>
      </c>
      <c r="D419" t="s">
        <v>14</v>
      </c>
      <c r="E419" t="str">
        <f>UPPER(Padron_Establecimiento[[#This Row],[Sector]])</f>
        <v>ESTATAL</v>
      </c>
      <c r="F419" t="s">
        <v>26</v>
      </c>
      <c r="G419" t="s">
        <v>1523</v>
      </c>
      <c r="H419" t="s">
        <v>1524</v>
      </c>
      <c r="I419">
        <v>297</v>
      </c>
      <c r="J419" t="s">
        <v>1525</v>
      </c>
      <c r="K419" s="1">
        <v>20560</v>
      </c>
      <c r="L419">
        <v>2166</v>
      </c>
      <c r="M419">
        <f>IF(L419&lt;&gt;"", L419, "")</f>
        <v>2166</v>
      </c>
      <c r="N419" s="2">
        <v>43320</v>
      </c>
      <c r="O419" s="2">
        <v>43320</v>
      </c>
      <c r="P419" s="2">
        <f>IF(O419&lt;&gt;"", O419*20, "")</f>
        <v>866400</v>
      </c>
      <c r="Q419" s="2">
        <f>IF(F419="Rural",P419*1.1,P419)</f>
        <v>866400</v>
      </c>
      <c r="R419">
        <v>8</v>
      </c>
    </row>
    <row r="420" spans="1:18" x14ac:dyDescent="0.25">
      <c r="A420" t="s">
        <v>35</v>
      </c>
      <c r="B420">
        <v>60561800</v>
      </c>
      <c r="C420" t="s">
        <v>1526</v>
      </c>
      <c r="D420" t="s">
        <v>14</v>
      </c>
      <c r="E420" t="str">
        <f>UPPER(Padron_Establecimiento[[#This Row],[Sector]])</f>
        <v>ESTATAL</v>
      </c>
      <c r="F420" t="s">
        <v>26</v>
      </c>
      <c r="G420" t="s">
        <v>1527</v>
      </c>
      <c r="H420" t="s">
        <v>309</v>
      </c>
      <c r="I420">
        <v>11</v>
      </c>
      <c r="J420" t="s">
        <v>1528</v>
      </c>
      <c r="K420" s="1">
        <v>27809</v>
      </c>
      <c r="L420">
        <v>3001</v>
      </c>
      <c r="M420">
        <f>IF(L420&lt;&gt;"", L420, "")</f>
        <v>3001</v>
      </c>
      <c r="N420" s="2">
        <v>60020</v>
      </c>
      <c r="O420" s="2">
        <v>60020</v>
      </c>
      <c r="P420" s="2">
        <f>IF(O420&lt;&gt;"", O420*20, "")</f>
        <v>1200400</v>
      </c>
      <c r="Q420" s="2">
        <f>IF(F420="Rural",P420*1.1,P420)</f>
        <v>1200400</v>
      </c>
      <c r="R420">
        <v>10</v>
      </c>
    </row>
    <row r="421" spans="1:18" x14ac:dyDescent="0.25">
      <c r="A421" t="s">
        <v>73</v>
      </c>
      <c r="B421">
        <v>340041800</v>
      </c>
      <c r="C421" t="s">
        <v>1529</v>
      </c>
      <c r="D421" t="s">
        <v>14</v>
      </c>
      <c r="E421" t="str">
        <f>UPPER(Padron_Establecimiento[[#This Row],[Sector]])</f>
        <v>ESTATAL</v>
      </c>
      <c r="F421" t="s">
        <v>15</v>
      </c>
      <c r="G421" t="s">
        <v>1530</v>
      </c>
      <c r="H421" t="s">
        <v>1110</v>
      </c>
      <c r="I421">
        <v>1</v>
      </c>
      <c r="J421" t="s">
        <v>587</v>
      </c>
      <c r="K421" s="1">
        <v>18291</v>
      </c>
      <c r="L421">
        <v>2968</v>
      </c>
      <c r="M421">
        <f>IF(L421&lt;&gt;"", L421, "")</f>
        <v>2968</v>
      </c>
      <c r="N421" s="2">
        <v>59360</v>
      </c>
      <c r="O421" s="2">
        <v>65296</v>
      </c>
      <c r="P421" s="2">
        <f>IF(O421&lt;&gt;"", O421*20, "")</f>
        <v>1305920</v>
      </c>
      <c r="Q421" s="2">
        <f>IF(F421="Rural",P421*1.1,P421)</f>
        <v>1436512</v>
      </c>
      <c r="R421">
        <v>6</v>
      </c>
    </row>
    <row r="422" spans="1:18" x14ac:dyDescent="0.25">
      <c r="A422" t="s">
        <v>24</v>
      </c>
      <c r="B422">
        <v>820269200</v>
      </c>
      <c r="C422" t="s">
        <v>1531</v>
      </c>
      <c r="D422" t="s">
        <v>14</v>
      </c>
      <c r="E422" t="str">
        <f>UPPER(Padron_Establecimiento[[#This Row],[Sector]])</f>
        <v>ESTATAL</v>
      </c>
      <c r="F422" t="s">
        <v>15</v>
      </c>
      <c r="G422" t="s">
        <v>1532</v>
      </c>
      <c r="H422" t="s">
        <v>1533</v>
      </c>
      <c r="I422">
        <v>3460</v>
      </c>
      <c r="J422" t="s">
        <v>1534</v>
      </c>
      <c r="K422" s="1">
        <v>18526</v>
      </c>
      <c r="L422">
        <v>3680</v>
      </c>
      <c r="M422">
        <f>IF(L422&lt;&gt;"", L422, "")</f>
        <v>3680</v>
      </c>
      <c r="N422" s="2">
        <v>73600</v>
      </c>
      <c r="O422" s="2">
        <v>80960</v>
      </c>
      <c r="P422" s="2">
        <f>IF(O422&lt;&gt;"", O422*20, "")</f>
        <v>1619200</v>
      </c>
      <c r="Q422" s="2">
        <f>IF(F422="Rural",P422*1.1,P422)</f>
        <v>1781120.0000000002</v>
      </c>
      <c r="R422">
        <v>4</v>
      </c>
    </row>
    <row r="423" spans="1:18" x14ac:dyDescent="0.25">
      <c r="A423" t="s">
        <v>24</v>
      </c>
      <c r="B423">
        <v>820210400</v>
      </c>
      <c r="C423" t="s">
        <v>1535</v>
      </c>
      <c r="D423" t="s">
        <v>14</v>
      </c>
      <c r="E423" t="str">
        <f>UPPER(Padron_Establecimiento[[#This Row],[Sector]])</f>
        <v>ESTATAL</v>
      </c>
      <c r="F423" t="s">
        <v>26</v>
      </c>
      <c r="G423" t="s">
        <v>1536</v>
      </c>
      <c r="H423" t="s">
        <v>1537</v>
      </c>
      <c r="I423">
        <v>342</v>
      </c>
      <c r="J423" t="s">
        <v>1538</v>
      </c>
      <c r="K423" s="1">
        <v>20527</v>
      </c>
      <c r="L423">
        <v>4255</v>
      </c>
      <c r="M423">
        <f>IF(L423&lt;&gt;"", L423, "")</f>
        <v>4255</v>
      </c>
      <c r="N423" s="2">
        <v>85100</v>
      </c>
      <c r="O423" s="2">
        <v>85100</v>
      </c>
      <c r="P423" s="2">
        <f>IF(O423&lt;&gt;"", O423*20, "")</f>
        <v>1702000</v>
      </c>
      <c r="Q423" s="2">
        <f>IF(F423="Rural",P423*1.1,P423)</f>
        <v>1702000</v>
      </c>
      <c r="R423">
        <v>10</v>
      </c>
    </row>
    <row r="424" spans="1:18" x14ac:dyDescent="0.25">
      <c r="A424" t="s">
        <v>12</v>
      </c>
      <c r="B424">
        <v>860135600</v>
      </c>
      <c r="C424" t="s">
        <v>1539</v>
      </c>
      <c r="D424" t="s">
        <v>37</v>
      </c>
      <c r="E424" t="str">
        <f>UPPER(Padron_Establecimiento[[#This Row],[Sector]])</f>
        <v>PRIVADO</v>
      </c>
      <c r="F424" t="s">
        <v>26</v>
      </c>
      <c r="G424" t="s">
        <v>1540</v>
      </c>
      <c r="H424" t="s">
        <v>17</v>
      </c>
      <c r="J424" t="s">
        <v>1541</v>
      </c>
      <c r="K424" s="1">
        <v>18519</v>
      </c>
      <c r="L424">
        <v>2517</v>
      </c>
      <c r="M424">
        <f>IF(L424&lt;&gt;"", L424, "")</f>
        <v>2517</v>
      </c>
      <c r="N424" s="2">
        <v>50340</v>
      </c>
      <c r="O424" s="2">
        <v>50340</v>
      </c>
      <c r="P424" s="2">
        <f>IF(O424&lt;&gt;"", O424*20, "")</f>
        <v>1006800</v>
      </c>
      <c r="Q424" s="2">
        <f>IF(F424="Rural",P424*1.1,P424)</f>
        <v>1006800</v>
      </c>
      <c r="R424">
        <v>3</v>
      </c>
    </row>
    <row r="425" spans="1:18" x14ac:dyDescent="0.25">
      <c r="A425" t="s">
        <v>125</v>
      </c>
      <c r="B425">
        <v>140012800</v>
      </c>
      <c r="C425" t="s">
        <v>1542</v>
      </c>
      <c r="D425" t="s">
        <v>14</v>
      </c>
      <c r="E425" t="str">
        <f>UPPER(Padron_Establecimiento[[#This Row],[Sector]])</f>
        <v>ESTATAL</v>
      </c>
      <c r="F425" t="s">
        <v>15</v>
      </c>
      <c r="G425" t="s">
        <v>1543</v>
      </c>
      <c r="H425" t="s">
        <v>1544</v>
      </c>
      <c r="I425">
        <v>-3546</v>
      </c>
      <c r="J425" t="s">
        <v>1545</v>
      </c>
      <c r="K425" s="1">
        <v>31879</v>
      </c>
      <c r="L425">
        <v>3881</v>
      </c>
      <c r="M425">
        <f>IF(L425&lt;&gt;"", L425, "")</f>
        <v>3881</v>
      </c>
      <c r="N425" s="2">
        <v>77620</v>
      </c>
      <c r="O425" s="2">
        <v>85382</v>
      </c>
      <c r="P425" s="2">
        <f>IF(O425&lt;&gt;"", O425*20, "")</f>
        <v>1707640</v>
      </c>
      <c r="Q425" s="2">
        <f>IF(F425="Rural",P425*1.1,P425)</f>
        <v>1878404.0000000002</v>
      </c>
      <c r="R425">
        <v>5</v>
      </c>
    </row>
    <row r="426" spans="1:18" x14ac:dyDescent="0.25">
      <c r="A426" t="s">
        <v>180</v>
      </c>
      <c r="B426">
        <v>380007700</v>
      </c>
      <c r="C426" t="s">
        <v>1546</v>
      </c>
      <c r="D426" t="s">
        <v>14</v>
      </c>
      <c r="E426" t="str">
        <f>UPPER(Padron_Establecimiento[[#This Row],[Sector]])</f>
        <v>ESTATAL</v>
      </c>
      <c r="F426" t="s">
        <v>26</v>
      </c>
      <c r="G426" t="s">
        <v>1547</v>
      </c>
      <c r="H426" t="s">
        <v>1548</v>
      </c>
      <c r="I426">
        <v>388</v>
      </c>
      <c r="J426" t="s">
        <v>1549</v>
      </c>
      <c r="K426" s="1">
        <v>31095</v>
      </c>
      <c r="L426">
        <v>1688</v>
      </c>
      <c r="M426">
        <f>IF(L426&lt;&gt;"", L426, "")</f>
        <v>1688</v>
      </c>
      <c r="N426" s="2">
        <v>33760</v>
      </c>
      <c r="O426" s="2">
        <v>33760</v>
      </c>
      <c r="P426" s="2">
        <f>IF(O426&lt;&gt;"", O426*20, "")</f>
        <v>675200</v>
      </c>
      <c r="Q426" s="2">
        <f>IF(F426="Rural",P426*1.1,P426)</f>
        <v>675200</v>
      </c>
      <c r="R426">
        <v>4</v>
      </c>
    </row>
    <row r="427" spans="1:18" x14ac:dyDescent="0.25">
      <c r="A427" t="s">
        <v>135</v>
      </c>
      <c r="B427">
        <v>100016800</v>
      </c>
      <c r="C427" t="s">
        <v>1550</v>
      </c>
      <c r="D427" t="s">
        <v>14</v>
      </c>
      <c r="E427" t="str">
        <f>UPPER(Padron_Establecimiento[[#This Row],[Sector]])</f>
        <v>ESTATAL</v>
      </c>
      <c r="F427" t="s">
        <v>15</v>
      </c>
      <c r="G427" t="s">
        <v>1551</v>
      </c>
      <c r="H427" t="s">
        <v>1552</v>
      </c>
      <c r="J427" t="s">
        <v>18</v>
      </c>
      <c r="K427" s="1">
        <v>29046</v>
      </c>
      <c r="L427">
        <v>1769</v>
      </c>
      <c r="M427">
        <f>IF(L427&lt;&gt;"", L427, "")</f>
        <v>1769</v>
      </c>
      <c r="N427" s="2">
        <v>35380</v>
      </c>
      <c r="O427" s="2">
        <v>38918</v>
      </c>
      <c r="P427" s="2">
        <f>IF(O427&lt;&gt;"", O427*20, "")</f>
        <v>778360</v>
      </c>
      <c r="Q427" s="2">
        <f>IF(F427="Rural",P427*1.1,P427)</f>
        <v>856196.00000000012</v>
      </c>
      <c r="R427">
        <v>7</v>
      </c>
    </row>
    <row r="428" spans="1:18" x14ac:dyDescent="0.25">
      <c r="A428" t="s">
        <v>260</v>
      </c>
      <c r="B428">
        <v>460085900</v>
      </c>
      <c r="C428" t="s">
        <v>1553</v>
      </c>
      <c r="D428" t="s">
        <v>14</v>
      </c>
      <c r="E428" t="str">
        <f>UPPER(Padron_Establecimiento[[#This Row],[Sector]])</f>
        <v>ESTATAL</v>
      </c>
      <c r="F428" t="s">
        <v>26</v>
      </c>
      <c r="G428" t="s">
        <v>1554</v>
      </c>
      <c r="H428" t="s">
        <v>215</v>
      </c>
      <c r="J428" t="s">
        <v>18</v>
      </c>
      <c r="K428" s="1">
        <v>28828</v>
      </c>
      <c r="L428">
        <v>4609</v>
      </c>
      <c r="M428">
        <f>IF(L428&lt;&gt;"", L428, "")</f>
        <v>4609</v>
      </c>
      <c r="N428" s="2">
        <v>92180</v>
      </c>
      <c r="O428" s="2">
        <v>92180</v>
      </c>
      <c r="P428" s="2">
        <f>IF(O428&lt;&gt;"", O428*20, "")</f>
        <v>1843600</v>
      </c>
      <c r="Q428" s="2">
        <f>IF(F428="Rural",P428*1.1,P428)</f>
        <v>1843600</v>
      </c>
      <c r="R428">
        <v>4</v>
      </c>
    </row>
    <row r="429" spans="1:18" x14ac:dyDescent="0.25">
      <c r="A429" t="s">
        <v>50</v>
      </c>
      <c r="B429">
        <v>500073400</v>
      </c>
      <c r="C429" t="s">
        <v>1555</v>
      </c>
      <c r="D429" t="s">
        <v>14</v>
      </c>
      <c r="E429" t="str">
        <f>UPPER(Padron_Establecimiento[[#This Row],[Sector]])</f>
        <v>ESTATAL</v>
      </c>
      <c r="F429" t="s">
        <v>26</v>
      </c>
      <c r="G429" t="s">
        <v>1556</v>
      </c>
      <c r="H429" t="s">
        <v>53</v>
      </c>
      <c r="I429">
        <v>261</v>
      </c>
      <c r="J429" t="s">
        <v>1557</v>
      </c>
      <c r="K429" s="1">
        <v>33174</v>
      </c>
      <c r="L429">
        <v>3661</v>
      </c>
      <c r="M429">
        <f>IF(L429&lt;&gt;"", L429, "")</f>
        <v>3661</v>
      </c>
      <c r="N429" s="2">
        <v>73220</v>
      </c>
      <c r="O429" s="2">
        <v>73220</v>
      </c>
      <c r="P429" s="2">
        <f>IF(O429&lt;&gt;"", O429*20, "")</f>
        <v>1464400</v>
      </c>
      <c r="Q429" s="2">
        <f>IF(F429="Rural",P429*1.1,P429)</f>
        <v>1464400</v>
      </c>
      <c r="R429">
        <v>10</v>
      </c>
    </row>
    <row r="430" spans="1:18" x14ac:dyDescent="0.25">
      <c r="A430" t="s">
        <v>90</v>
      </c>
      <c r="B430">
        <v>220043107</v>
      </c>
      <c r="C430" t="s">
        <v>1558</v>
      </c>
      <c r="D430" t="s">
        <v>14</v>
      </c>
      <c r="E430" t="str">
        <f>UPPER(Padron_Establecimiento[[#This Row],[Sector]])</f>
        <v>ESTATAL</v>
      </c>
      <c r="F430" t="s">
        <v>26</v>
      </c>
      <c r="G430" t="s">
        <v>1559</v>
      </c>
      <c r="H430" t="s">
        <v>1560</v>
      </c>
      <c r="I430">
        <v>0</v>
      </c>
      <c r="J430" t="s">
        <v>215</v>
      </c>
      <c r="K430" s="1">
        <v>34480</v>
      </c>
      <c r="L430">
        <v>2741</v>
      </c>
      <c r="M430">
        <f>IF(L430&lt;&gt;"", L430, "")</f>
        <v>2741</v>
      </c>
      <c r="N430" s="2">
        <v>54820</v>
      </c>
      <c r="O430" s="2">
        <v>54820</v>
      </c>
      <c r="P430" s="2">
        <f>IF(O430&lt;&gt;"", O430*20, "")</f>
        <v>1096400</v>
      </c>
      <c r="Q430" s="2">
        <f>IF(F430="Rural",P430*1.1,P430)</f>
        <v>1096400</v>
      </c>
      <c r="R430">
        <v>9</v>
      </c>
    </row>
    <row r="431" spans="1:18" x14ac:dyDescent="0.25">
      <c r="A431" t="s">
        <v>130</v>
      </c>
      <c r="B431">
        <v>540175500</v>
      </c>
      <c r="C431" t="s">
        <v>1561</v>
      </c>
      <c r="D431" t="s">
        <v>37</v>
      </c>
      <c r="E431" t="str">
        <f>UPPER(Padron_Establecimiento[[#This Row],[Sector]])</f>
        <v>PRIVADO</v>
      </c>
      <c r="F431" t="s">
        <v>15</v>
      </c>
      <c r="G431" t="s">
        <v>1562</v>
      </c>
      <c r="H431" t="s">
        <v>1563</v>
      </c>
      <c r="I431">
        <v>3757</v>
      </c>
      <c r="J431" t="s">
        <v>1564</v>
      </c>
      <c r="K431" s="1">
        <v>31313</v>
      </c>
      <c r="L431">
        <v>4105</v>
      </c>
      <c r="M431">
        <f>IF(L431&lt;&gt;"", L431, "")</f>
        <v>4105</v>
      </c>
      <c r="N431" s="2">
        <v>82100</v>
      </c>
      <c r="O431" s="2">
        <v>90310</v>
      </c>
      <c r="P431" s="2">
        <f>IF(O431&lt;&gt;"", O431*20, "")</f>
        <v>1806200</v>
      </c>
      <c r="Q431" s="2">
        <f>IF(F431="Rural",P431*1.1,P431)</f>
        <v>1986820.0000000002</v>
      </c>
      <c r="R431">
        <v>8</v>
      </c>
    </row>
    <row r="432" spans="1:18" x14ac:dyDescent="0.25">
      <c r="A432" t="s">
        <v>50</v>
      </c>
      <c r="B432">
        <v>500251200</v>
      </c>
      <c r="C432" t="s">
        <v>1565</v>
      </c>
      <c r="D432" t="s">
        <v>14</v>
      </c>
      <c r="E432" t="str">
        <f>UPPER(Padron_Establecimiento[[#This Row],[Sector]])</f>
        <v>ESTATAL</v>
      </c>
      <c r="F432" t="s">
        <v>15</v>
      </c>
      <c r="G432" t="s">
        <v>1566</v>
      </c>
      <c r="H432" t="s">
        <v>757</v>
      </c>
      <c r="J432" t="s">
        <v>18</v>
      </c>
      <c r="K432" s="1">
        <v>33545</v>
      </c>
      <c r="L432">
        <v>3557</v>
      </c>
      <c r="M432">
        <f>IF(L432&lt;&gt;"", L432, "")</f>
        <v>3557</v>
      </c>
      <c r="N432" s="2">
        <v>71140</v>
      </c>
      <c r="O432" s="2">
        <v>78254</v>
      </c>
      <c r="P432" s="2">
        <f>IF(O432&lt;&gt;"", O432*20, "")</f>
        <v>1565080</v>
      </c>
      <c r="Q432" s="2">
        <f>IF(F432="Rural",P432*1.1,P432)</f>
        <v>1721588.0000000002</v>
      </c>
      <c r="R432">
        <v>9</v>
      </c>
    </row>
    <row r="433" spans="1:18" x14ac:dyDescent="0.25">
      <c r="A433" t="s">
        <v>24</v>
      </c>
      <c r="B433">
        <v>820393020</v>
      </c>
      <c r="C433" t="s">
        <v>1567</v>
      </c>
      <c r="D433" t="s">
        <v>14</v>
      </c>
      <c r="E433" t="str">
        <f>UPPER(Padron_Establecimiento[[#This Row],[Sector]])</f>
        <v>ESTATAL</v>
      </c>
      <c r="F433" t="s">
        <v>26</v>
      </c>
      <c r="G433" t="s">
        <v>1568</v>
      </c>
      <c r="H433" t="s">
        <v>123</v>
      </c>
      <c r="I433">
        <v>341</v>
      </c>
      <c r="J433" t="s">
        <v>1569</v>
      </c>
      <c r="K433" s="1">
        <v>32196</v>
      </c>
      <c r="L433">
        <v>3593</v>
      </c>
      <c r="M433">
        <f>IF(L433&lt;&gt;"", L433, "")</f>
        <v>3593</v>
      </c>
      <c r="N433" s="2">
        <v>71860</v>
      </c>
      <c r="O433" s="2">
        <v>71860</v>
      </c>
      <c r="P433" s="2">
        <f>IF(O433&lt;&gt;"", O433*20, "")</f>
        <v>1437200</v>
      </c>
      <c r="Q433" s="2">
        <f>IF(F433="Rural",P433*1.1,P433)</f>
        <v>1437200</v>
      </c>
      <c r="R433">
        <v>6</v>
      </c>
    </row>
    <row r="434" spans="1:18" x14ac:dyDescent="0.25">
      <c r="A434" t="s">
        <v>35</v>
      </c>
      <c r="B434">
        <v>60381600</v>
      </c>
      <c r="C434" t="s">
        <v>1570</v>
      </c>
      <c r="D434" t="s">
        <v>14</v>
      </c>
      <c r="E434" t="str">
        <f>UPPER(Padron_Establecimiento[[#This Row],[Sector]])</f>
        <v>ESTATAL</v>
      </c>
      <c r="F434" t="s">
        <v>26</v>
      </c>
      <c r="G434" t="s">
        <v>1571</v>
      </c>
      <c r="H434" t="s">
        <v>1572</v>
      </c>
      <c r="I434">
        <v>11</v>
      </c>
      <c r="J434" t="s">
        <v>1573</v>
      </c>
      <c r="K434" s="1">
        <v>18359</v>
      </c>
      <c r="L434">
        <v>4458</v>
      </c>
      <c r="M434">
        <f>IF(L434&lt;&gt;"", L434, "")</f>
        <v>4458</v>
      </c>
      <c r="N434" s="2">
        <v>89160</v>
      </c>
      <c r="O434" s="2">
        <v>89160</v>
      </c>
      <c r="P434" s="2">
        <f>IF(O434&lt;&gt;"", O434*20, "")</f>
        <v>1783200</v>
      </c>
      <c r="Q434" s="2">
        <f>IF(F434="Rural",P434*1.1,P434)</f>
        <v>1783200</v>
      </c>
      <c r="R434">
        <v>8</v>
      </c>
    </row>
    <row r="435" spans="1:18" x14ac:dyDescent="0.25">
      <c r="A435" t="s">
        <v>195</v>
      </c>
      <c r="B435">
        <v>420007700</v>
      </c>
      <c r="C435" t="s">
        <v>1574</v>
      </c>
      <c r="D435" t="s">
        <v>14</v>
      </c>
      <c r="E435" t="str">
        <f>UPPER(Padron_Establecimiento[[#This Row],[Sector]])</f>
        <v>ESTATAL</v>
      </c>
      <c r="F435" t="s">
        <v>26</v>
      </c>
      <c r="G435" t="s">
        <v>1575</v>
      </c>
      <c r="H435" t="s">
        <v>1576</v>
      </c>
      <c r="I435">
        <v>2335</v>
      </c>
      <c r="J435" t="s">
        <v>1577</v>
      </c>
      <c r="K435" s="1">
        <v>21390</v>
      </c>
      <c r="L435">
        <v>1606</v>
      </c>
      <c r="M435">
        <f>IF(L435&lt;&gt;"", L435, "")</f>
        <v>1606</v>
      </c>
      <c r="N435" s="2">
        <v>32120</v>
      </c>
      <c r="O435" s="2">
        <v>32120</v>
      </c>
      <c r="P435" s="2">
        <f>IF(O435&lt;&gt;"", O435*20, "")</f>
        <v>642400</v>
      </c>
      <c r="Q435" s="2">
        <f>IF(F435="Rural",P435*1.1,P435)</f>
        <v>642400</v>
      </c>
      <c r="R435">
        <v>5</v>
      </c>
    </row>
    <row r="436" spans="1:18" x14ac:dyDescent="0.25">
      <c r="A436" t="s">
        <v>110</v>
      </c>
      <c r="B436">
        <v>20132100</v>
      </c>
      <c r="C436" t="s">
        <v>1578</v>
      </c>
      <c r="D436" t="s">
        <v>14</v>
      </c>
      <c r="E436" t="str">
        <f>UPPER(Padron_Establecimiento[[#This Row],[Sector]])</f>
        <v>ESTATAL</v>
      </c>
      <c r="F436" t="s">
        <v>26</v>
      </c>
      <c r="G436" t="s">
        <v>1579</v>
      </c>
      <c r="H436" t="s">
        <v>889</v>
      </c>
      <c r="I436">
        <v>11</v>
      </c>
      <c r="J436" t="s">
        <v>1580</v>
      </c>
      <c r="K436" s="1">
        <v>22652</v>
      </c>
      <c r="L436">
        <v>3194</v>
      </c>
      <c r="M436">
        <f>IF(L436&lt;&gt;"", L436, "")</f>
        <v>3194</v>
      </c>
      <c r="N436" s="2">
        <v>63880</v>
      </c>
      <c r="O436" s="2">
        <v>63880</v>
      </c>
      <c r="P436" s="2">
        <f>IF(O436&lt;&gt;"", O436*20, "")</f>
        <v>1277600</v>
      </c>
      <c r="Q436" s="2">
        <f>IF(F436="Rural",P436*1.1,P436)</f>
        <v>1277600</v>
      </c>
      <c r="R436">
        <v>4</v>
      </c>
    </row>
    <row r="437" spans="1:18" x14ac:dyDescent="0.25">
      <c r="A437" t="s">
        <v>180</v>
      </c>
      <c r="B437">
        <v>380064300</v>
      </c>
      <c r="C437" t="s">
        <v>1581</v>
      </c>
      <c r="D437" t="s">
        <v>37</v>
      </c>
      <c r="E437" t="str">
        <f>UPPER(Padron_Establecimiento[[#This Row],[Sector]])</f>
        <v>PRIVADO</v>
      </c>
      <c r="F437" t="s">
        <v>26</v>
      </c>
      <c r="G437" t="s">
        <v>1582</v>
      </c>
      <c r="H437" t="s">
        <v>498</v>
      </c>
      <c r="I437">
        <v>388</v>
      </c>
      <c r="J437" t="s">
        <v>1583</v>
      </c>
      <c r="K437" s="1">
        <v>20789</v>
      </c>
      <c r="L437">
        <v>4027</v>
      </c>
      <c r="M437">
        <f>IF(L437&lt;&gt;"", L437, "")</f>
        <v>4027</v>
      </c>
      <c r="N437" s="2">
        <v>80540</v>
      </c>
      <c r="O437" s="2">
        <v>80540</v>
      </c>
      <c r="P437" s="2">
        <f>IF(O437&lt;&gt;"", O437*20, "")</f>
        <v>1610800</v>
      </c>
      <c r="Q437" s="2">
        <f>IF(F437="Rural",P437*1.1,P437)</f>
        <v>1610800</v>
      </c>
      <c r="R437">
        <v>7</v>
      </c>
    </row>
    <row r="438" spans="1:18" x14ac:dyDescent="0.25">
      <c r="A438" t="s">
        <v>24</v>
      </c>
      <c r="B438">
        <v>820450304</v>
      </c>
      <c r="C438" t="s">
        <v>1584</v>
      </c>
      <c r="D438" t="s">
        <v>14</v>
      </c>
      <c r="E438" t="str">
        <f>UPPER(Padron_Establecimiento[[#This Row],[Sector]])</f>
        <v>ESTATAL</v>
      </c>
      <c r="F438" t="s">
        <v>15</v>
      </c>
      <c r="G438" t="s">
        <v>1585</v>
      </c>
      <c r="H438" t="s">
        <v>1586</v>
      </c>
      <c r="I438">
        <v>3405</v>
      </c>
      <c r="J438" t="s">
        <v>1587</v>
      </c>
      <c r="K438" s="1">
        <v>27956</v>
      </c>
      <c r="L438">
        <v>4192</v>
      </c>
      <c r="M438">
        <f>IF(L438&lt;&gt;"", L438, "")</f>
        <v>4192</v>
      </c>
      <c r="N438" s="2">
        <v>83840</v>
      </c>
      <c r="O438" s="2">
        <v>92224</v>
      </c>
      <c r="P438" s="2">
        <f>IF(O438&lt;&gt;"", O438*20, "")</f>
        <v>1844480</v>
      </c>
      <c r="Q438" s="2">
        <f>IF(F438="Rural",P438*1.1,P438)</f>
        <v>2028928.0000000002</v>
      </c>
      <c r="R438">
        <v>6</v>
      </c>
    </row>
    <row r="439" spans="1:18" x14ac:dyDescent="0.25">
      <c r="A439" t="s">
        <v>12</v>
      </c>
      <c r="B439">
        <v>860003301</v>
      </c>
      <c r="C439" t="s">
        <v>1588</v>
      </c>
      <c r="D439" t="s">
        <v>14</v>
      </c>
      <c r="E439" t="str">
        <f>UPPER(Padron_Establecimiento[[#This Row],[Sector]])</f>
        <v>ESTATAL</v>
      </c>
      <c r="F439" t="s">
        <v>15</v>
      </c>
      <c r="G439" t="s">
        <v>1589</v>
      </c>
      <c r="H439" t="s">
        <v>255</v>
      </c>
      <c r="J439" t="s">
        <v>18</v>
      </c>
      <c r="K439" s="1">
        <v>27411</v>
      </c>
      <c r="L439">
        <v>4918</v>
      </c>
      <c r="M439">
        <f>IF(L439&lt;&gt;"", L439, "")</f>
        <v>4918</v>
      </c>
      <c r="N439" s="2">
        <v>98360</v>
      </c>
      <c r="O439" s="2">
        <v>108196</v>
      </c>
      <c r="P439" s="2">
        <f>IF(O439&lt;&gt;"", O439*20, "")</f>
        <v>2163920</v>
      </c>
      <c r="Q439" s="2">
        <f>IF(F439="Rural",P439*1.1,P439)</f>
        <v>2380312</v>
      </c>
      <c r="R439">
        <v>6</v>
      </c>
    </row>
    <row r="440" spans="1:18" x14ac:dyDescent="0.25">
      <c r="A440" t="s">
        <v>30</v>
      </c>
      <c r="B440">
        <v>900039100</v>
      </c>
      <c r="C440" t="s">
        <v>1590</v>
      </c>
      <c r="D440" t="s">
        <v>14</v>
      </c>
      <c r="E440" t="str">
        <f>UPPER(Padron_Establecimiento[[#This Row],[Sector]])</f>
        <v>ESTATAL</v>
      </c>
      <c r="F440" t="s">
        <v>26</v>
      </c>
      <c r="G440" t="s">
        <v>1591</v>
      </c>
      <c r="H440" t="s">
        <v>1592</v>
      </c>
      <c r="J440" t="s">
        <v>1593</v>
      </c>
      <c r="K440" s="1">
        <v>30703</v>
      </c>
      <c r="L440">
        <v>3704</v>
      </c>
      <c r="M440">
        <f>IF(L440&lt;&gt;"", L440, "")</f>
        <v>3704</v>
      </c>
      <c r="N440" s="2">
        <v>74080</v>
      </c>
      <c r="O440" s="2">
        <v>74080</v>
      </c>
      <c r="P440" s="2">
        <f>IF(O440&lt;&gt;"", O440*20, "")</f>
        <v>1481600</v>
      </c>
      <c r="Q440" s="2">
        <f>IF(F440="Rural",P440*1.1,P440)</f>
        <v>1481600</v>
      </c>
      <c r="R440">
        <v>9</v>
      </c>
    </row>
    <row r="441" spans="1:18" x14ac:dyDescent="0.25">
      <c r="A441" t="s">
        <v>110</v>
      </c>
      <c r="B441">
        <v>20052400</v>
      </c>
      <c r="C441" t="s">
        <v>1594</v>
      </c>
      <c r="D441" t="s">
        <v>14</v>
      </c>
      <c r="E441" t="str">
        <f>UPPER(Padron_Establecimiento[[#This Row],[Sector]])</f>
        <v>ESTATAL</v>
      </c>
      <c r="F441" t="s">
        <v>26</v>
      </c>
      <c r="G441" t="s">
        <v>1595</v>
      </c>
      <c r="H441" t="s">
        <v>1596</v>
      </c>
      <c r="I441">
        <v>11</v>
      </c>
      <c r="J441" t="s">
        <v>1597</v>
      </c>
      <c r="K441" s="1">
        <v>28171</v>
      </c>
      <c r="L441">
        <v>3570</v>
      </c>
      <c r="M441">
        <f>IF(L441&lt;&gt;"", L441, "")</f>
        <v>3570</v>
      </c>
      <c r="N441" s="2">
        <v>71400</v>
      </c>
      <c r="O441" s="2">
        <v>71400</v>
      </c>
      <c r="P441" s="2">
        <f>IF(O441&lt;&gt;"", O441*20, "")</f>
        <v>1428000</v>
      </c>
      <c r="Q441" s="2">
        <f>IF(F441="Rural",P441*1.1,P441)</f>
        <v>1428000</v>
      </c>
      <c r="R441">
        <v>3</v>
      </c>
    </row>
    <row r="442" spans="1:18" x14ac:dyDescent="0.25">
      <c r="A442" t="s">
        <v>82</v>
      </c>
      <c r="B442">
        <v>700021700</v>
      </c>
      <c r="C442" t="s">
        <v>1598</v>
      </c>
      <c r="D442" t="s">
        <v>14</v>
      </c>
      <c r="E442" t="str">
        <f>UPPER(Padron_Establecimiento[[#This Row],[Sector]])</f>
        <v>ESTATAL</v>
      </c>
      <c r="F442" t="s">
        <v>15</v>
      </c>
      <c r="G442" t="s">
        <v>1599</v>
      </c>
      <c r="H442" t="s">
        <v>1600</v>
      </c>
      <c r="I442">
        <v>264</v>
      </c>
      <c r="J442" t="s">
        <v>1601</v>
      </c>
      <c r="K442" s="1">
        <v>25490</v>
      </c>
      <c r="L442">
        <v>1595</v>
      </c>
      <c r="M442">
        <f>IF(L442&lt;&gt;"", L442, "")</f>
        <v>1595</v>
      </c>
      <c r="N442" s="2">
        <v>31900</v>
      </c>
      <c r="O442" s="2">
        <v>35090</v>
      </c>
      <c r="P442" s="2">
        <f>IF(O442&lt;&gt;"", O442*20, "")</f>
        <v>701800</v>
      </c>
      <c r="Q442" s="2">
        <f>IF(F442="Rural",P442*1.1,P442)</f>
        <v>771980.00000000012</v>
      </c>
      <c r="R442">
        <v>8</v>
      </c>
    </row>
    <row r="443" spans="1:18" x14ac:dyDescent="0.25">
      <c r="A443" t="s">
        <v>180</v>
      </c>
      <c r="B443">
        <v>380015000</v>
      </c>
      <c r="C443" t="s">
        <v>1602</v>
      </c>
      <c r="D443" t="s">
        <v>14</v>
      </c>
      <c r="E443" t="str">
        <f>UPPER(Padron_Establecimiento[[#This Row],[Sector]])</f>
        <v>ESTATAL</v>
      </c>
      <c r="F443" t="s">
        <v>15</v>
      </c>
      <c r="G443" t="s">
        <v>1603</v>
      </c>
      <c r="H443" t="s">
        <v>1604</v>
      </c>
      <c r="I443">
        <v>388</v>
      </c>
      <c r="J443" t="s">
        <v>1605</v>
      </c>
      <c r="K443" s="1">
        <v>22766</v>
      </c>
      <c r="L443">
        <v>4614</v>
      </c>
      <c r="M443">
        <f>IF(L443&lt;&gt;"", L443, "")</f>
        <v>4614</v>
      </c>
      <c r="N443" s="2">
        <v>92280</v>
      </c>
      <c r="O443" s="2">
        <v>101508</v>
      </c>
      <c r="P443" s="2">
        <f>IF(O443&lt;&gt;"", O443*20, "")</f>
        <v>2030160</v>
      </c>
      <c r="Q443" s="2">
        <f>IF(F443="Rural",P443*1.1,P443)</f>
        <v>2233176</v>
      </c>
      <c r="R443">
        <v>10</v>
      </c>
    </row>
    <row r="444" spans="1:18" x14ac:dyDescent="0.25">
      <c r="A444" t="s">
        <v>82</v>
      </c>
      <c r="B444">
        <v>700109900</v>
      </c>
      <c r="C444" t="s">
        <v>1606</v>
      </c>
      <c r="D444" t="s">
        <v>14</v>
      </c>
      <c r="E444" t="str">
        <f>UPPER(Padron_Establecimiento[[#This Row],[Sector]])</f>
        <v>ESTATAL</v>
      </c>
      <c r="F444" t="s">
        <v>15</v>
      </c>
      <c r="G444" t="s">
        <v>1607</v>
      </c>
      <c r="H444" t="s">
        <v>18</v>
      </c>
      <c r="I444">
        <v>264</v>
      </c>
      <c r="J444" t="s">
        <v>86</v>
      </c>
      <c r="K444" s="1">
        <v>27509</v>
      </c>
      <c r="L444">
        <v>3818</v>
      </c>
      <c r="M444">
        <f>IF(L444&lt;&gt;"", L444, "")</f>
        <v>3818</v>
      </c>
      <c r="N444" s="2">
        <v>76360</v>
      </c>
      <c r="O444" s="2">
        <v>83996</v>
      </c>
      <c r="P444" s="2">
        <f>IF(O444&lt;&gt;"", O444*20, "")</f>
        <v>1679920</v>
      </c>
      <c r="Q444" s="2">
        <f>IF(F444="Rural",P444*1.1,P444)</f>
        <v>1847912.0000000002</v>
      </c>
      <c r="R444">
        <v>8</v>
      </c>
    </row>
    <row r="445" spans="1:18" x14ac:dyDescent="0.25">
      <c r="A445" t="s">
        <v>35</v>
      </c>
      <c r="B445">
        <v>60534400</v>
      </c>
      <c r="C445" t="s">
        <v>1608</v>
      </c>
      <c r="D445" t="s">
        <v>14</v>
      </c>
      <c r="E445" t="str">
        <f>UPPER(Padron_Establecimiento[[#This Row],[Sector]])</f>
        <v>ESTATAL</v>
      </c>
      <c r="F445" t="s">
        <v>26</v>
      </c>
      <c r="G445" t="s">
        <v>1609</v>
      </c>
      <c r="H445" t="s">
        <v>1610</v>
      </c>
      <c r="I445">
        <v>2325</v>
      </c>
      <c r="J445" t="s">
        <v>1611</v>
      </c>
      <c r="K445" s="1">
        <v>29639</v>
      </c>
      <c r="L445">
        <v>2072</v>
      </c>
      <c r="M445">
        <f>IF(L445&lt;&gt;"", L445, "")</f>
        <v>2072</v>
      </c>
      <c r="N445" s="2">
        <v>41440</v>
      </c>
      <c r="O445" s="2">
        <v>41440</v>
      </c>
      <c r="P445" s="2">
        <f>IF(O445&lt;&gt;"", O445*20, "")</f>
        <v>828800</v>
      </c>
      <c r="Q445" s="2">
        <f>IF(F445="Rural",P445*1.1,P445)</f>
        <v>828800</v>
      </c>
      <c r="R445">
        <v>6</v>
      </c>
    </row>
    <row r="446" spans="1:18" x14ac:dyDescent="0.25">
      <c r="A446" t="s">
        <v>73</v>
      </c>
      <c r="B446">
        <v>340026700</v>
      </c>
      <c r="C446" t="s">
        <v>1612</v>
      </c>
      <c r="D446" t="s">
        <v>14</v>
      </c>
      <c r="E446" t="str">
        <f>UPPER(Padron_Establecimiento[[#This Row],[Sector]])</f>
        <v>ESTATAL</v>
      </c>
      <c r="F446" t="s">
        <v>15</v>
      </c>
      <c r="G446" t="s">
        <v>1613</v>
      </c>
      <c r="H446" t="s">
        <v>1614</v>
      </c>
      <c r="J446" t="s">
        <v>1615</v>
      </c>
      <c r="K446" s="1">
        <v>20130</v>
      </c>
      <c r="L446">
        <v>2651</v>
      </c>
      <c r="M446">
        <f>IF(L446&lt;&gt;"", L446, "")</f>
        <v>2651</v>
      </c>
      <c r="N446" s="2">
        <v>53020</v>
      </c>
      <c r="O446" s="2">
        <v>58322</v>
      </c>
      <c r="P446" s="2">
        <f>IF(O446&lt;&gt;"", O446*20, "")</f>
        <v>1166440</v>
      </c>
      <c r="Q446" s="2">
        <f>IF(F446="Rural",P446*1.1,P446)</f>
        <v>1283084</v>
      </c>
      <c r="R446">
        <v>3</v>
      </c>
    </row>
    <row r="447" spans="1:18" x14ac:dyDescent="0.25">
      <c r="A447" t="s">
        <v>195</v>
      </c>
      <c r="B447">
        <v>420103600</v>
      </c>
      <c r="C447" t="s">
        <v>1616</v>
      </c>
      <c r="D447" t="s">
        <v>14</v>
      </c>
      <c r="E447" t="str">
        <f>UPPER(Padron_Establecimiento[[#This Row],[Sector]])</f>
        <v>ESTATAL</v>
      </c>
      <c r="F447" t="s">
        <v>26</v>
      </c>
      <c r="G447" t="s">
        <v>1617</v>
      </c>
      <c r="H447" t="s">
        <v>1618</v>
      </c>
      <c r="I447">
        <v>2302</v>
      </c>
      <c r="J447" t="s">
        <v>1619</v>
      </c>
      <c r="K447" s="1">
        <v>26309</v>
      </c>
      <c r="L447">
        <v>3974</v>
      </c>
      <c r="M447">
        <f>IF(L447&lt;&gt;"", L447, "")</f>
        <v>3974</v>
      </c>
      <c r="N447" s="2">
        <v>79480</v>
      </c>
      <c r="O447" s="2">
        <v>79480</v>
      </c>
      <c r="P447" s="2">
        <f>IF(O447&lt;&gt;"", O447*20, "")</f>
        <v>1589600</v>
      </c>
      <c r="Q447" s="2">
        <f>IF(F447="Rural",P447*1.1,P447)</f>
        <v>1589600</v>
      </c>
      <c r="R447">
        <v>6</v>
      </c>
    </row>
    <row r="448" spans="1:18" x14ac:dyDescent="0.25">
      <c r="A448" t="s">
        <v>130</v>
      </c>
      <c r="B448">
        <v>540085901</v>
      </c>
      <c r="C448" t="s">
        <v>1620</v>
      </c>
      <c r="D448" t="s">
        <v>14</v>
      </c>
      <c r="E448" t="str">
        <f>UPPER(Padron_Establecimiento[[#This Row],[Sector]])</f>
        <v>ESTATAL</v>
      </c>
      <c r="F448" t="s">
        <v>26</v>
      </c>
      <c r="G448" t="s">
        <v>1621</v>
      </c>
      <c r="H448" t="s">
        <v>243</v>
      </c>
      <c r="I448">
        <v>3751</v>
      </c>
      <c r="J448" t="s">
        <v>1622</v>
      </c>
      <c r="K448" s="1">
        <v>33205</v>
      </c>
      <c r="L448">
        <v>4369</v>
      </c>
      <c r="M448">
        <f>IF(L448&lt;&gt;"", L448, "")</f>
        <v>4369</v>
      </c>
      <c r="N448" s="2">
        <v>87380</v>
      </c>
      <c r="O448" s="2">
        <v>87380</v>
      </c>
      <c r="P448" s="2">
        <f>IF(O448&lt;&gt;"", O448*20, "")</f>
        <v>1747600</v>
      </c>
      <c r="Q448" s="2">
        <f>IF(F448="Rural",P448*1.1,P448)</f>
        <v>1747600</v>
      </c>
      <c r="R448">
        <v>3</v>
      </c>
    </row>
    <row r="449" spans="1:18" x14ac:dyDescent="0.25">
      <c r="A449" t="s">
        <v>63</v>
      </c>
      <c r="B449">
        <v>580070900</v>
      </c>
      <c r="C449" t="s">
        <v>1623</v>
      </c>
      <c r="D449" t="s">
        <v>37</v>
      </c>
      <c r="E449" t="str">
        <f>UPPER(Padron_Establecimiento[[#This Row],[Sector]])</f>
        <v>PRIVADO</v>
      </c>
      <c r="F449" t="s">
        <v>26</v>
      </c>
      <c r="G449" t="s">
        <v>1624</v>
      </c>
      <c r="H449" t="s">
        <v>66</v>
      </c>
      <c r="I449">
        <v>299</v>
      </c>
      <c r="J449" t="s">
        <v>1625</v>
      </c>
      <c r="K449" s="1">
        <v>32849</v>
      </c>
      <c r="L449">
        <v>3387</v>
      </c>
      <c r="M449">
        <f>IF(L449&lt;&gt;"", L449, "")</f>
        <v>3387</v>
      </c>
      <c r="N449" s="2">
        <v>67740</v>
      </c>
      <c r="O449" s="2">
        <v>67740</v>
      </c>
      <c r="P449" s="2">
        <f>IF(O449&lt;&gt;"", O449*20, "")</f>
        <v>1354800</v>
      </c>
      <c r="Q449" s="2">
        <f>IF(F449="Rural",P449*1.1,P449)</f>
        <v>1354800</v>
      </c>
      <c r="R449">
        <v>3</v>
      </c>
    </row>
    <row r="450" spans="1:18" x14ac:dyDescent="0.25">
      <c r="A450" t="s">
        <v>46</v>
      </c>
      <c r="B450">
        <v>660061700</v>
      </c>
      <c r="C450" t="s">
        <v>1626</v>
      </c>
      <c r="D450" t="s">
        <v>14</v>
      </c>
      <c r="E450" t="str">
        <f>UPPER(Padron_Establecimiento[[#This Row],[Sector]])</f>
        <v>ESTATAL</v>
      </c>
      <c r="F450" t="s">
        <v>26</v>
      </c>
      <c r="G450" t="s">
        <v>1627</v>
      </c>
      <c r="H450" t="s">
        <v>1628</v>
      </c>
      <c r="I450">
        <v>3878</v>
      </c>
      <c r="J450" t="s">
        <v>1629</v>
      </c>
      <c r="K450" s="1">
        <v>30262</v>
      </c>
      <c r="L450">
        <v>1891</v>
      </c>
      <c r="M450">
        <f>IF(L450&lt;&gt;"", L450, "")</f>
        <v>1891</v>
      </c>
      <c r="N450" s="2">
        <v>37820</v>
      </c>
      <c r="O450" s="2">
        <v>37820</v>
      </c>
      <c r="P450" s="2">
        <f>IF(O450&lt;&gt;"", O450*20, "")</f>
        <v>756400</v>
      </c>
      <c r="Q450" s="2">
        <f>IF(F450="Rural",P450*1.1,P450)</f>
        <v>756400</v>
      </c>
      <c r="R450">
        <v>5</v>
      </c>
    </row>
    <row r="451" spans="1:18" x14ac:dyDescent="0.25">
      <c r="A451" t="s">
        <v>90</v>
      </c>
      <c r="B451">
        <v>220020703</v>
      </c>
      <c r="C451" t="s">
        <v>1630</v>
      </c>
      <c r="D451" t="s">
        <v>657</v>
      </c>
      <c r="E451" t="str">
        <f>UPPER(Padron_Establecimiento[[#This Row],[Sector]])</f>
        <v>SOCIAL/COOPERATIVA</v>
      </c>
      <c r="F451" t="s">
        <v>15</v>
      </c>
      <c r="G451" t="s">
        <v>1631</v>
      </c>
      <c r="H451" t="s">
        <v>18</v>
      </c>
      <c r="I451">
        <v>3644</v>
      </c>
      <c r="J451" t="s">
        <v>1632</v>
      </c>
      <c r="K451" s="1">
        <v>26150</v>
      </c>
      <c r="L451">
        <v>1875</v>
      </c>
      <c r="M451">
        <f>IF(L451&lt;&gt;"", L451, "")</f>
        <v>1875</v>
      </c>
      <c r="N451" s="2">
        <v>37500</v>
      </c>
      <c r="O451" s="2">
        <v>41250</v>
      </c>
      <c r="P451" s="2">
        <f>IF(O451&lt;&gt;"", O451*20, "")</f>
        <v>825000</v>
      </c>
      <c r="Q451" s="2">
        <f>IF(F451="Rural",P451*1.1,P451)</f>
        <v>907500.00000000012</v>
      </c>
      <c r="R451">
        <v>7</v>
      </c>
    </row>
    <row r="452" spans="1:18" x14ac:dyDescent="0.25">
      <c r="A452" t="s">
        <v>50</v>
      </c>
      <c r="B452">
        <v>500114000</v>
      </c>
      <c r="C452" t="s">
        <v>1633</v>
      </c>
      <c r="D452" t="s">
        <v>14</v>
      </c>
      <c r="E452" t="str">
        <f>UPPER(Padron_Establecimiento[[#This Row],[Sector]])</f>
        <v>ESTATAL</v>
      </c>
      <c r="F452" t="s">
        <v>15</v>
      </c>
      <c r="G452" t="s">
        <v>1634</v>
      </c>
      <c r="H452" t="s">
        <v>1635</v>
      </c>
      <c r="I452">
        <v>261</v>
      </c>
      <c r="J452" t="s">
        <v>1636</v>
      </c>
      <c r="K452" s="1">
        <v>26671</v>
      </c>
      <c r="L452">
        <v>2923</v>
      </c>
      <c r="M452">
        <f>IF(L452&lt;&gt;"", L452, "")</f>
        <v>2923</v>
      </c>
      <c r="N452" s="2">
        <v>58460</v>
      </c>
      <c r="O452" s="2">
        <v>64306</v>
      </c>
      <c r="P452" s="2">
        <f>IF(O452&lt;&gt;"", O452*20, "")</f>
        <v>1286120</v>
      </c>
      <c r="Q452" s="2">
        <f>IF(F452="Rural",P452*1.1,P452)</f>
        <v>1414732</v>
      </c>
      <c r="R452">
        <v>9</v>
      </c>
    </row>
    <row r="453" spans="1:18" x14ac:dyDescent="0.25">
      <c r="A453" t="s">
        <v>24</v>
      </c>
      <c r="B453">
        <v>820397500</v>
      </c>
      <c r="C453" t="s">
        <v>1637</v>
      </c>
      <c r="D453" t="s">
        <v>14</v>
      </c>
      <c r="E453" t="str">
        <f>UPPER(Padron_Establecimiento[[#This Row],[Sector]])</f>
        <v>ESTATAL</v>
      </c>
      <c r="F453" t="s">
        <v>15</v>
      </c>
      <c r="G453" t="s">
        <v>1638</v>
      </c>
      <c r="H453" t="s">
        <v>1639</v>
      </c>
      <c r="I453">
        <v>3408</v>
      </c>
      <c r="J453" t="s">
        <v>1640</v>
      </c>
      <c r="K453" s="1">
        <v>19022</v>
      </c>
      <c r="L453">
        <v>4777</v>
      </c>
      <c r="M453">
        <f>IF(L453&lt;&gt;"", L453, "")</f>
        <v>4777</v>
      </c>
      <c r="N453" s="2">
        <v>95540</v>
      </c>
      <c r="O453" s="2">
        <v>105094</v>
      </c>
      <c r="P453" s="2">
        <f>IF(O453&lt;&gt;"", O453*20, "")</f>
        <v>2101880</v>
      </c>
      <c r="Q453" s="2">
        <f>IF(F453="Rural",P453*1.1,P453)</f>
        <v>2312068</v>
      </c>
      <c r="R453">
        <v>5</v>
      </c>
    </row>
    <row r="454" spans="1:18" x14ac:dyDescent="0.25">
      <c r="A454" t="s">
        <v>1190</v>
      </c>
      <c r="B454">
        <v>940013205</v>
      </c>
      <c r="C454" t="s">
        <v>1641</v>
      </c>
      <c r="D454" t="s">
        <v>14</v>
      </c>
      <c r="E454" t="str">
        <f>UPPER(Padron_Establecimiento[[#This Row],[Sector]])</f>
        <v>ESTATAL</v>
      </c>
      <c r="F454" t="s">
        <v>26</v>
      </c>
      <c r="G454" t="s">
        <v>1642</v>
      </c>
      <c r="H454" t="s">
        <v>1643</v>
      </c>
      <c r="I454">
        <v>2901</v>
      </c>
      <c r="J454" t="s">
        <v>1644</v>
      </c>
      <c r="K454" s="1">
        <v>22924</v>
      </c>
      <c r="L454">
        <v>2316</v>
      </c>
      <c r="M454">
        <f>IF(L454&lt;&gt;"", L454, "")</f>
        <v>2316</v>
      </c>
      <c r="N454" s="2">
        <v>46320</v>
      </c>
      <c r="O454" s="2">
        <v>46320</v>
      </c>
      <c r="P454" s="2">
        <f>IF(O454&lt;&gt;"", O454*20, "")</f>
        <v>926400</v>
      </c>
      <c r="Q454" s="2">
        <f>IF(F454="Rural",P454*1.1,P454)</f>
        <v>926400</v>
      </c>
      <c r="R454">
        <v>6</v>
      </c>
    </row>
    <row r="455" spans="1:18" x14ac:dyDescent="0.25">
      <c r="A455" t="s">
        <v>50</v>
      </c>
      <c r="B455">
        <v>500027400</v>
      </c>
      <c r="C455" t="s">
        <v>1645</v>
      </c>
      <c r="D455" t="s">
        <v>14</v>
      </c>
      <c r="E455" t="str">
        <f>UPPER(Padron_Establecimiento[[#This Row],[Sector]])</f>
        <v>ESTATAL</v>
      </c>
      <c r="F455" t="s">
        <v>26</v>
      </c>
      <c r="G455" t="s">
        <v>1646</v>
      </c>
      <c r="H455" t="s">
        <v>1033</v>
      </c>
      <c r="I455">
        <v>261</v>
      </c>
      <c r="J455" t="s">
        <v>215</v>
      </c>
      <c r="K455" s="1">
        <v>21814</v>
      </c>
      <c r="L455">
        <v>2394</v>
      </c>
      <c r="M455">
        <f>IF(L455&lt;&gt;"", L455, "")</f>
        <v>2394</v>
      </c>
      <c r="N455" s="2">
        <v>47880</v>
      </c>
      <c r="O455" s="2">
        <v>47880</v>
      </c>
      <c r="P455" s="2">
        <f>IF(O455&lt;&gt;"", O455*20, "")</f>
        <v>957600</v>
      </c>
      <c r="Q455" s="2">
        <f>IF(F455="Rural",P455*1.1,P455)</f>
        <v>957600</v>
      </c>
      <c r="R455">
        <v>3</v>
      </c>
    </row>
    <row r="456" spans="1:18" x14ac:dyDescent="0.25">
      <c r="A456" t="s">
        <v>50</v>
      </c>
      <c r="B456">
        <v>500083500</v>
      </c>
      <c r="C456" t="s">
        <v>1647</v>
      </c>
      <c r="D456" t="s">
        <v>14</v>
      </c>
      <c r="E456" t="str">
        <f>UPPER(Padron_Establecimiento[[#This Row],[Sector]])</f>
        <v>ESTATAL</v>
      </c>
      <c r="F456" t="s">
        <v>15</v>
      </c>
      <c r="G456" t="s">
        <v>1648</v>
      </c>
      <c r="H456" t="s">
        <v>1649</v>
      </c>
      <c r="J456" t="s">
        <v>1650</v>
      </c>
      <c r="K456" s="1">
        <v>29705</v>
      </c>
      <c r="L456">
        <v>3593</v>
      </c>
      <c r="M456">
        <f>IF(L456&lt;&gt;"", L456, "")</f>
        <v>3593</v>
      </c>
      <c r="N456" s="2">
        <v>71860</v>
      </c>
      <c r="O456" s="2">
        <v>79046</v>
      </c>
      <c r="P456" s="2">
        <f>IF(O456&lt;&gt;"", O456*20, "")</f>
        <v>1580920</v>
      </c>
      <c r="Q456" s="2">
        <f>IF(F456="Rural",P456*1.1,P456)</f>
        <v>1739012.0000000002</v>
      </c>
      <c r="R456">
        <v>4</v>
      </c>
    </row>
    <row r="457" spans="1:18" x14ac:dyDescent="0.25">
      <c r="A457" t="s">
        <v>436</v>
      </c>
      <c r="B457">
        <v>780020200</v>
      </c>
      <c r="C457" t="s">
        <v>1651</v>
      </c>
      <c r="D457" t="s">
        <v>14</v>
      </c>
      <c r="E457" t="str">
        <f>UPPER(Padron_Establecimiento[[#This Row],[Sector]])</f>
        <v>ESTATAL</v>
      </c>
      <c r="F457" t="s">
        <v>26</v>
      </c>
      <c r="G457" t="s">
        <v>1652</v>
      </c>
      <c r="H457" t="s">
        <v>646</v>
      </c>
      <c r="I457">
        <v>2966</v>
      </c>
      <c r="J457" t="s">
        <v>1653</v>
      </c>
      <c r="K457" s="1">
        <v>33315</v>
      </c>
      <c r="L457">
        <v>2014</v>
      </c>
      <c r="M457">
        <f>IF(L457&lt;&gt;"", L457, "")</f>
        <v>2014</v>
      </c>
      <c r="N457" s="2">
        <v>40280</v>
      </c>
      <c r="O457" s="2">
        <v>40280</v>
      </c>
      <c r="P457" s="2">
        <f>IF(O457&lt;&gt;"", O457*20, "")</f>
        <v>805600</v>
      </c>
      <c r="Q457" s="2">
        <f>IF(F457="Rural",P457*1.1,P457)</f>
        <v>805600</v>
      </c>
      <c r="R457">
        <v>3</v>
      </c>
    </row>
    <row r="458" spans="1:18" x14ac:dyDescent="0.25">
      <c r="A458" t="s">
        <v>30</v>
      </c>
      <c r="B458">
        <v>900177752</v>
      </c>
      <c r="C458" t="s">
        <v>1654</v>
      </c>
      <c r="D458" t="s">
        <v>14</v>
      </c>
      <c r="E458" t="str">
        <f>UPPER(Padron_Establecimiento[[#This Row],[Sector]])</f>
        <v>ESTATAL</v>
      </c>
      <c r="F458" t="s">
        <v>26</v>
      </c>
      <c r="G458" t="s">
        <v>1655</v>
      </c>
      <c r="H458" t="s">
        <v>1074</v>
      </c>
      <c r="I458">
        <v>381</v>
      </c>
      <c r="J458" t="s">
        <v>1656</v>
      </c>
      <c r="K458" s="1">
        <v>24688</v>
      </c>
      <c r="L458">
        <v>2981</v>
      </c>
      <c r="M458">
        <f>IF(L458&lt;&gt;"", L458, "")</f>
        <v>2981</v>
      </c>
      <c r="N458" s="2">
        <v>59620</v>
      </c>
      <c r="O458" s="2">
        <v>59620</v>
      </c>
      <c r="P458" s="2">
        <f>IF(O458&lt;&gt;"", O458*20, "")</f>
        <v>1192400</v>
      </c>
      <c r="Q458" s="2">
        <f>IF(F458="Rural",P458*1.1,P458)</f>
        <v>1192400</v>
      </c>
      <c r="R458">
        <v>7</v>
      </c>
    </row>
    <row r="459" spans="1:18" x14ac:dyDescent="0.25">
      <c r="A459" t="s">
        <v>82</v>
      </c>
      <c r="B459">
        <v>700089400</v>
      </c>
      <c r="C459" t="s">
        <v>1657</v>
      </c>
      <c r="D459" t="s">
        <v>14</v>
      </c>
      <c r="E459" t="str">
        <f>UPPER(Padron_Establecimiento[[#This Row],[Sector]])</f>
        <v>ESTATAL</v>
      </c>
      <c r="F459" t="s">
        <v>26</v>
      </c>
      <c r="G459" t="s">
        <v>1658</v>
      </c>
      <c r="H459" t="s">
        <v>18</v>
      </c>
      <c r="J459" t="s">
        <v>18</v>
      </c>
      <c r="K459" s="1">
        <v>33292</v>
      </c>
      <c r="L459">
        <v>4532</v>
      </c>
      <c r="M459">
        <f>IF(L459&lt;&gt;"", L459, "")</f>
        <v>4532</v>
      </c>
      <c r="N459" s="2">
        <v>90640</v>
      </c>
      <c r="O459" s="2">
        <v>90640</v>
      </c>
      <c r="P459" s="2">
        <f>IF(O459&lt;&gt;"", O459*20, "")</f>
        <v>1812800</v>
      </c>
      <c r="Q459" s="2">
        <f>IF(F459="Rural",P459*1.1,P459)</f>
        <v>1812800</v>
      </c>
      <c r="R459">
        <v>8</v>
      </c>
    </row>
    <row r="460" spans="1:18" x14ac:dyDescent="0.25">
      <c r="A460" t="s">
        <v>24</v>
      </c>
      <c r="B460">
        <v>820459200</v>
      </c>
      <c r="C460" t="s">
        <v>1659</v>
      </c>
      <c r="D460" t="s">
        <v>37</v>
      </c>
      <c r="E460" t="str">
        <f>UPPER(Padron_Establecimiento[[#This Row],[Sector]])</f>
        <v>PRIVADO</v>
      </c>
      <c r="F460" t="s">
        <v>26</v>
      </c>
      <c r="G460" t="s">
        <v>1660</v>
      </c>
      <c r="H460" t="s">
        <v>28</v>
      </c>
      <c r="I460">
        <v>342</v>
      </c>
      <c r="J460" t="s">
        <v>1661</v>
      </c>
      <c r="K460" s="1">
        <v>29386</v>
      </c>
      <c r="L460">
        <v>4180</v>
      </c>
      <c r="M460">
        <f>IF(L460&lt;&gt;"", L460, "")</f>
        <v>4180</v>
      </c>
      <c r="N460" s="2">
        <v>83600</v>
      </c>
      <c r="O460" s="2">
        <v>83600</v>
      </c>
      <c r="P460" s="2">
        <f>IF(O460&lt;&gt;"", O460*20, "")</f>
        <v>1672000</v>
      </c>
      <c r="Q460" s="2">
        <f>IF(F460="Rural",P460*1.1,P460)</f>
        <v>1672000</v>
      </c>
      <c r="R460">
        <v>10</v>
      </c>
    </row>
    <row r="461" spans="1:18" x14ac:dyDescent="0.25">
      <c r="A461" t="s">
        <v>135</v>
      </c>
      <c r="B461">
        <v>100036300</v>
      </c>
      <c r="C461" t="s">
        <v>1662</v>
      </c>
      <c r="D461" t="s">
        <v>14</v>
      </c>
      <c r="E461" t="str">
        <f>UPPER(Padron_Establecimiento[[#This Row],[Sector]])</f>
        <v>ESTATAL</v>
      </c>
      <c r="F461" t="s">
        <v>15</v>
      </c>
      <c r="G461" t="s">
        <v>1663</v>
      </c>
      <c r="H461" t="s">
        <v>1664</v>
      </c>
      <c r="J461" t="s">
        <v>1665</v>
      </c>
      <c r="K461" s="1">
        <v>20675</v>
      </c>
      <c r="L461">
        <v>2074</v>
      </c>
      <c r="M461">
        <f>IF(L461&lt;&gt;"", L461, "")</f>
        <v>2074</v>
      </c>
      <c r="N461" s="2">
        <v>41480</v>
      </c>
      <c r="O461" s="2">
        <v>45628</v>
      </c>
      <c r="P461" s="2">
        <f>IF(O461&lt;&gt;"", O461*20, "")</f>
        <v>912560</v>
      </c>
      <c r="Q461" s="2">
        <f>IF(F461="Rural",P461*1.1,P461)</f>
        <v>1003816.0000000001</v>
      </c>
      <c r="R461">
        <v>4</v>
      </c>
    </row>
    <row r="462" spans="1:18" x14ac:dyDescent="0.25">
      <c r="A462" t="s">
        <v>41</v>
      </c>
      <c r="B462">
        <v>300025200</v>
      </c>
      <c r="C462" t="s">
        <v>1666</v>
      </c>
      <c r="D462" t="s">
        <v>14</v>
      </c>
      <c r="E462" t="str">
        <f>UPPER(Padron_Establecimiento[[#This Row],[Sector]])</f>
        <v>ESTATAL</v>
      </c>
      <c r="F462" t="s">
        <v>26</v>
      </c>
      <c r="G462" t="s">
        <v>1667</v>
      </c>
      <c r="H462" t="s">
        <v>475</v>
      </c>
      <c r="I462">
        <v>-3436</v>
      </c>
      <c r="J462" t="s">
        <v>1668</v>
      </c>
      <c r="K462" s="1">
        <v>25382</v>
      </c>
      <c r="L462">
        <v>2550</v>
      </c>
      <c r="M462">
        <f>IF(L462&lt;&gt;"", L462, "")</f>
        <v>2550</v>
      </c>
      <c r="N462" s="2">
        <v>51000</v>
      </c>
      <c r="O462" s="2">
        <v>51000</v>
      </c>
      <c r="P462" s="2">
        <f>IF(O462&lt;&gt;"", O462*20, "")</f>
        <v>1020000</v>
      </c>
      <c r="Q462" s="2">
        <f>IF(F462="Rural",P462*1.1,P462)</f>
        <v>1020000</v>
      </c>
      <c r="R462">
        <v>10</v>
      </c>
    </row>
    <row r="463" spans="1:18" x14ac:dyDescent="0.25">
      <c r="A463" t="s">
        <v>46</v>
      </c>
      <c r="B463">
        <v>660085900</v>
      </c>
      <c r="C463" t="s">
        <v>1669</v>
      </c>
      <c r="D463" t="s">
        <v>14</v>
      </c>
      <c r="E463" t="str">
        <f>UPPER(Padron_Establecimiento[[#This Row],[Sector]])</f>
        <v>ESTATAL</v>
      </c>
      <c r="F463" t="s">
        <v>15</v>
      </c>
      <c r="G463" t="s">
        <v>1670</v>
      </c>
      <c r="H463" t="s">
        <v>366</v>
      </c>
      <c r="I463">
        <v>3873</v>
      </c>
      <c r="J463" t="s">
        <v>1671</v>
      </c>
      <c r="K463" s="1">
        <v>29797</v>
      </c>
      <c r="L463">
        <v>2272</v>
      </c>
      <c r="M463">
        <f>IF(L463&lt;&gt;"", L463, "")</f>
        <v>2272</v>
      </c>
      <c r="N463" s="2">
        <v>45440</v>
      </c>
      <c r="O463" s="2">
        <v>49984</v>
      </c>
      <c r="P463" s="2">
        <f>IF(O463&lt;&gt;"", O463*20, "")</f>
        <v>999680</v>
      </c>
      <c r="Q463" s="2">
        <f>IF(F463="Rural",P463*1.1,P463)</f>
        <v>1099648</v>
      </c>
      <c r="R463">
        <v>6</v>
      </c>
    </row>
    <row r="464" spans="1:18" x14ac:dyDescent="0.25">
      <c r="A464" t="s">
        <v>24</v>
      </c>
      <c r="B464">
        <v>820019802</v>
      </c>
      <c r="C464" t="s">
        <v>1672</v>
      </c>
      <c r="D464" t="s">
        <v>14</v>
      </c>
      <c r="E464" t="str">
        <f>UPPER(Padron_Establecimiento[[#This Row],[Sector]])</f>
        <v>ESTATAL</v>
      </c>
      <c r="F464" t="s">
        <v>26</v>
      </c>
      <c r="G464" t="s">
        <v>1673</v>
      </c>
      <c r="H464" t="s">
        <v>28</v>
      </c>
      <c r="I464">
        <v>342</v>
      </c>
      <c r="J464" t="s">
        <v>1674</v>
      </c>
      <c r="K464" s="1">
        <v>28624</v>
      </c>
      <c r="L464">
        <v>1866</v>
      </c>
      <c r="M464">
        <f>IF(L464&lt;&gt;"", L464, "")</f>
        <v>1866</v>
      </c>
      <c r="N464" s="2">
        <v>37320</v>
      </c>
      <c r="O464" s="2">
        <v>37320</v>
      </c>
      <c r="P464" s="2">
        <f>IF(O464&lt;&gt;"", O464*20, "")</f>
        <v>746400</v>
      </c>
      <c r="Q464" s="2">
        <f>IF(F464="Rural",P464*1.1,P464)</f>
        <v>746400</v>
      </c>
      <c r="R464">
        <v>7</v>
      </c>
    </row>
    <row r="465" spans="1:18" x14ac:dyDescent="0.25">
      <c r="A465" t="s">
        <v>24</v>
      </c>
      <c r="B465">
        <v>820391606</v>
      </c>
      <c r="C465" t="s">
        <v>1675</v>
      </c>
      <c r="D465" t="s">
        <v>14</v>
      </c>
      <c r="E465" t="str">
        <f>UPPER(Padron_Establecimiento[[#This Row],[Sector]])</f>
        <v>ESTATAL</v>
      </c>
      <c r="F465" t="s">
        <v>26</v>
      </c>
      <c r="G465" t="s">
        <v>1676</v>
      </c>
      <c r="H465" t="s">
        <v>1677</v>
      </c>
      <c r="I465">
        <v>3482</v>
      </c>
      <c r="J465" t="s">
        <v>1678</v>
      </c>
      <c r="K465" s="1">
        <v>31749</v>
      </c>
      <c r="L465">
        <v>3567</v>
      </c>
      <c r="M465">
        <f>IF(L465&lt;&gt;"", L465, "")</f>
        <v>3567</v>
      </c>
      <c r="N465" s="2">
        <v>71340</v>
      </c>
      <c r="O465" s="2">
        <v>71340</v>
      </c>
      <c r="P465" s="2">
        <f>IF(O465&lt;&gt;"", O465*20, "")</f>
        <v>1426800</v>
      </c>
      <c r="Q465" s="2">
        <f>IF(F465="Rural",P465*1.1,P465)</f>
        <v>1426800</v>
      </c>
      <c r="R465">
        <v>10</v>
      </c>
    </row>
    <row r="466" spans="1:18" x14ac:dyDescent="0.25">
      <c r="A466" t="s">
        <v>110</v>
      </c>
      <c r="B466">
        <v>20122400</v>
      </c>
      <c r="C466" t="s">
        <v>1679</v>
      </c>
      <c r="D466" t="s">
        <v>37</v>
      </c>
      <c r="E466" t="str">
        <f>UPPER(Padron_Establecimiento[[#This Row],[Sector]])</f>
        <v>PRIVADO</v>
      </c>
      <c r="F466" t="s">
        <v>26</v>
      </c>
      <c r="G466" t="s">
        <v>1680</v>
      </c>
      <c r="H466" t="s">
        <v>1681</v>
      </c>
      <c r="I466">
        <v>11</v>
      </c>
      <c r="J466" t="s">
        <v>1682</v>
      </c>
      <c r="K466" s="1">
        <v>24983</v>
      </c>
      <c r="L466">
        <v>3400</v>
      </c>
      <c r="M466">
        <f>IF(L466&lt;&gt;"", L466, "")</f>
        <v>3400</v>
      </c>
      <c r="N466" s="2">
        <v>68000</v>
      </c>
      <c r="O466" s="2">
        <v>68000</v>
      </c>
      <c r="P466" s="2">
        <f>IF(O466&lt;&gt;"", O466*20, "")</f>
        <v>1360000</v>
      </c>
      <c r="Q466" s="2">
        <f>IF(F466="Rural",P466*1.1,P466)</f>
        <v>1360000</v>
      </c>
      <c r="R466">
        <v>4</v>
      </c>
    </row>
    <row r="467" spans="1:18" x14ac:dyDescent="0.25">
      <c r="A467" t="s">
        <v>30</v>
      </c>
      <c r="B467">
        <v>900225600</v>
      </c>
      <c r="C467" t="s">
        <v>1683</v>
      </c>
      <c r="D467" t="s">
        <v>14</v>
      </c>
      <c r="E467" t="str">
        <f>UPPER(Padron_Establecimiento[[#This Row],[Sector]])</f>
        <v>ESTATAL</v>
      </c>
      <c r="F467" t="s">
        <v>26</v>
      </c>
      <c r="G467" t="s">
        <v>1684</v>
      </c>
      <c r="H467" t="s">
        <v>1685</v>
      </c>
      <c r="I467">
        <v>381</v>
      </c>
      <c r="J467" t="s">
        <v>1686</v>
      </c>
      <c r="K467" s="1">
        <v>22796</v>
      </c>
      <c r="L467">
        <v>2520</v>
      </c>
      <c r="M467">
        <f>IF(L467&lt;&gt;"", L467, "")</f>
        <v>2520</v>
      </c>
      <c r="N467" s="2">
        <v>50400</v>
      </c>
      <c r="O467" s="2">
        <v>50400</v>
      </c>
      <c r="P467" s="2">
        <f>IF(O467&lt;&gt;"", O467*20, "")</f>
        <v>1008000</v>
      </c>
      <c r="Q467" s="2">
        <f>IF(F467="Rural",P467*1.1,P467)</f>
        <v>1008000</v>
      </c>
      <c r="R467">
        <v>9</v>
      </c>
    </row>
    <row r="468" spans="1:18" x14ac:dyDescent="0.25">
      <c r="A468" t="s">
        <v>35</v>
      </c>
      <c r="B468">
        <v>60433900</v>
      </c>
      <c r="C468" t="s">
        <v>1687</v>
      </c>
      <c r="D468" t="s">
        <v>14</v>
      </c>
      <c r="E468" t="str">
        <f>UPPER(Padron_Establecimiento[[#This Row],[Sector]])</f>
        <v>ESTATAL</v>
      </c>
      <c r="F468" t="s">
        <v>15</v>
      </c>
      <c r="G468" t="s">
        <v>1688</v>
      </c>
      <c r="H468" t="s">
        <v>1689</v>
      </c>
      <c r="I468">
        <v>2478</v>
      </c>
      <c r="J468" t="s">
        <v>1690</v>
      </c>
      <c r="K468" s="1">
        <v>18223</v>
      </c>
      <c r="L468">
        <v>2782</v>
      </c>
      <c r="M468">
        <f>IF(L468&lt;&gt;"", L468, "")</f>
        <v>2782</v>
      </c>
      <c r="N468" s="2">
        <v>55640</v>
      </c>
      <c r="O468" s="2">
        <v>61204</v>
      </c>
      <c r="P468" s="2">
        <f>IF(O468&lt;&gt;"", O468*20, "")</f>
        <v>1224080</v>
      </c>
      <c r="Q468" s="2">
        <f>IF(F468="Rural",P468*1.1,P468)</f>
        <v>1346488</v>
      </c>
      <c r="R468">
        <v>7</v>
      </c>
    </row>
    <row r="469" spans="1:18" x14ac:dyDescent="0.25">
      <c r="A469" t="s">
        <v>260</v>
      </c>
      <c r="B469">
        <v>460050900</v>
      </c>
      <c r="C469" t="s">
        <v>1691</v>
      </c>
      <c r="D469" t="s">
        <v>14</v>
      </c>
      <c r="E469" t="str">
        <f>UPPER(Padron_Establecimiento[[#This Row],[Sector]])</f>
        <v>ESTATAL</v>
      </c>
      <c r="F469" t="s">
        <v>15</v>
      </c>
      <c r="G469" t="s">
        <v>1692</v>
      </c>
      <c r="H469" t="s">
        <v>1693</v>
      </c>
      <c r="J469" t="s">
        <v>18</v>
      </c>
      <c r="K469" s="1">
        <v>21435</v>
      </c>
      <c r="L469">
        <v>4685</v>
      </c>
      <c r="M469">
        <f>IF(L469&lt;&gt;"", L469, "")</f>
        <v>4685</v>
      </c>
      <c r="N469" s="2">
        <v>93700</v>
      </c>
      <c r="O469" s="2">
        <v>103070</v>
      </c>
      <c r="P469" s="2">
        <f>IF(O469&lt;&gt;"", O469*20, "")</f>
        <v>2061400</v>
      </c>
      <c r="Q469" s="2">
        <f>IF(F469="Rural",P469*1.1,P469)</f>
        <v>2267540</v>
      </c>
      <c r="R469">
        <v>6</v>
      </c>
    </row>
    <row r="470" spans="1:18" x14ac:dyDescent="0.25">
      <c r="A470" t="s">
        <v>19</v>
      </c>
      <c r="B470">
        <v>620110301</v>
      </c>
      <c r="C470" t="s">
        <v>1694</v>
      </c>
      <c r="D470" t="s">
        <v>37</v>
      </c>
      <c r="E470" t="str">
        <f>UPPER(Padron_Establecimiento[[#This Row],[Sector]])</f>
        <v>PRIVADO</v>
      </c>
      <c r="F470" t="s">
        <v>26</v>
      </c>
      <c r="G470" t="s">
        <v>1695</v>
      </c>
      <c r="H470" t="s">
        <v>885</v>
      </c>
      <c r="J470" t="s">
        <v>18</v>
      </c>
      <c r="K470" s="1">
        <v>21292</v>
      </c>
      <c r="L470">
        <v>3632</v>
      </c>
      <c r="M470">
        <f>IF(L470&lt;&gt;"", L470, "")</f>
        <v>3632</v>
      </c>
      <c r="N470" s="2">
        <v>72640</v>
      </c>
      <c r="O470" s="2">
        <v>72640</v>
      </c>
      <c r="P470" s="2">
        <f>IF(O470&lt;&gt;"", O470*20, "")</f>
        <v>1452800</v>
      </c>
      <c r="Q470" s="2">
        <f>IF(F470="Rural",P470*1.1,P470)</f>
        <v>1452800</v>
      </c>
      <c r="R470">
        <v>5</v>
      </c>
    </row>
    <row r="471" spans="1:18" x14ac:dyDescent="0.25">
      <c r="A471" t="s">
        <v>24</v>
      </c>
      <c r="B471">
        <v>820433600</v>
      </c>
      <c r="C471" t="s">
        <v>1696</v>
      </c>
      <c r="D471" t="s">
        <v>14</v>
      </c>
      <c r="E471" t="str">
        <f>UPPER(Padron_Establecimiento[[#This Row],[Sector]])</f>
        <v>ESTATAL</v>
      </c>
      <c r="F471" t="s">
        <v>26</v>
      </c>
      <c r="G471" t="s">
        <v>1697</v>
      </c>
      <c r="H471" t="s">
        <v>123</v>
      </c>
      <c r="I471">
        <v>341</v>
      </c>
      <c r="J471" t="s">
        <v>1698</v>
      </c>
      <c r="K471" s="1">
        <v>25097</v>
      </c>
      <c r="L471">
        <v>2091</v>
      </c>
      <c r="M471">
        <f>IF(L471&lt;&gt;"", L471, "")</f>
        <v>2091</v>
      </c>
      <c r="N471" s="2">
        <v>41820</v>
      </c>
      <c r="O471" s="2">
        <v>41820</v>
      </c>
      <c r="P471" s="2">
        <f>IF(O471&lt;&gt;"", O471*20, "")</f>
        <v>836400</v>
      </c>
      <c r="Q471" s="2">
        <f>IF(F471="Rural",P471*1.1,P471)</f>
        <v>836400</v>
      </c>
      <c r="R471">
        <v>3</v>
      </c>
    </row>
    <row r="472" spans="1:18" x14ac:dyDescent="0.25">
      <c r="A472" t="s">
        <v>35</v>
      </c>
      <c r="B472">
        <v>60206500</v>
      </c>
      <c r="C472" t="s">
        <v>1699</v>
      </c>
      <c r="D472" t="s">
        <v>37</v>
      </c>
      <c r="E472" t="str">
        <f>UPPER(Padron_Establecimiento[[#This Row],[Sector]])</f>
        <v>PRIVADO</v>
      </c>
      <c r="F472" t="s">
        <v>26</v>
      </c>
      <c r="G472" t="s">
        <v>1700</v>
      </c>
      <c r="H472" t="s">
        <v>1701</v>
      </c>
      <c r="I472">
        <v>11</v>
      </c>
      <c r="J472" t="s">
        <v>1702</v>
      </c>
      <c r="K472" s="1">
        <v>25698</v>
      </c>
      <c r="L472">
        <v>3245</v>
      </c>
      <c r="M472">
        <f>IF(L472&lt;&gt;"", L472, "")</f>
        <v>3245</v>
      </c>
      <c r="N472" s="2">
        <v>64900</v>
      </c>
      <c r="O472" s="2">
        <v>64900</v>
      </c>
      <c r="P472" s="2">
        <f>IF(O472&lt;&gt;"", O472*20, "")</f>
        <v>1298000</v>
      </c>
      <c r="Q472" s="2">
        <f>IF(F472="Rural",P472*1.1,P472)</f>
        <v>1298000</v>
      </c>
      <c r="R472">
        <v>3</v>
      </c>
    </row>
    <row r="473" spans="1:18" x14ac:dyDescent="0.25">
      <c r="A473" t="s">
        <v>24</v>
      </c>
      <c r="B473">
        <v>820431900</v>
      </c>
      <c r="C473" t="s">
        <v>1703</v>
      </c>
      <c r="D473" t="s">
        <v>14</v>
      </c>
      <c r="E473" t="str">
        <f>UPPER(Padron_Establecimiento[[#This Row],[Sector]])</f>
        <v>ESTATAL</v>
      </c>
      <c r="F473" t="s">
        <v>26</v>
      </c>
      <c r="G473" t="s">
        <v>1704</v>
      </c>
      <c r="H473" t="s">
        <v>1044</v>
      </c>
      <c r="I473">
        <v>3482</v>
      </c>
      <c r="J473" t="s">
        <v>1705</v>
      </c>
      <c r="K473" s="1">
        <v>33580</v>
      </c>
      <c r="L473">
        <v>1940</v>
      </c>
      <c r="M473">
        <f>IF(L473&lt;&gt;"", L473, "")</f>
        <v>1940</v>
      </c>
      <c r="N473" s="2">
        <v>38800</v>
      </c>
      <c r="O473" s="2">
        <v>38800</v>
      </c>
      <c r="P473" s="2">
        <f>IF(O473&lt;&gt;"", O473*20, "")</f>
        <v>776000</v>
      </c>
      <c r="Q473" s="2">
        <f>IF(F473="Rural",P473*1.1,P473)</f>
        <v>776000</v>
      </c>
      <c r="R473">
        <v>9</v>
      </c>
    </row>
    <row r="474" spans="1:18" x14ac:dyDescent="0.25">
      <c r="A474" t="s">
        <v>82</v>
      </c>
      <c r="B474">
        <v>700066322</v>
      </c>
      <c r="C474" t="s">
        <v>1706</v>
      </c>
      <c r="D474" t="s">
        <v>14</v>
      </c>
      <c r="E474" t="str">
        <f>UPPER(Padron_Establecimiento[[#This Row],[Sector]])</f>
        <v>ESTATAL</v>
      </c>
      <c r="F474" t="s">
        <v>15</v>
      </c>
      <c r="G474" t="s">
        <v>1707</v>
      </c>
      <c r="H474" t="s">
        <v>1708</v>
      </c>
      <c r="J474" t="s">
        <v>18</v>
      </c>
      <c r="K474" s="1">
        <v>19806</v>
      </c>
      <c r="L474">
        <v>3628</v>
      </c>
      <c r="M474">
        <f>IF(L474&lt;&gt;"", L474, "")</f>
        <v>3628</v>
      </c>
      <c r="N474" s="2">
        <v>72560</v>
      </c>
      <c r="O474" s="2">
        <v>79816</v>
      </c>
      <c r="P474" s="2">
        <f>IF(O474&lt;&gt;"", O474*20, "")</f>
        <v>1596320</v>
      </c>
      <c r="Q474" s="2">
        <f>IF(F474="Rural",P474*1.1,P474)</f>
        <v>1755952.0000000002</v>
      </c>
      <c r="R474">
        <v>3</v>
      </c>
    </row>
    <row r="475" spans="1:18" x14ac:dyDescent="0.25">
      <c r="A475" t="s">
        <v>30</v>
      </c>
      <c r="B475">
        <v>900085900</v>
      </c>
      <c r="C475" t="s">
        <v>1709</v>
      </c>
      <c r="D475" t="s">
        <v>37</v>
      </c>
      <c r="E475" t="str">
        <f>UPPER(Padron_Establecimiento[[#This Row],[Sector]])</f>
        <v>PRIVADO</v>
      </c>
      <c r="F475" t="s">
        <v>26</v>
      </c>
      <c r="G475" t="s">
        <v>1710</v>
      </c>
      <c r="H475" t="s">
        <v>33</v>
      </c>
      <c r="I475">
        <v>0</v>
      </c>
      <c r="J475" t="s">
        <v>215</v>
      </c>
      <c r="K475" s="1">
        <v>24800</v>
      </c>
      <c r="L475">
        <v>4630</v>
      </c>
      <c r="M475">
        <f>IF(L475&lt;&gt;"", L475, "")</f>
        <v>4630</v>
      </c>
      <c r="N475" s="2">
        <v>92600</v>
      </c>
      <c r="O475" s="2">
        <v>92600</v>
      </c>
      <c r="P475" s="2">
        <f>IF(O475&lt;&gt;"", O475*20, "")</f>
        <v>1852000</v>
      </c>
      <c r="Q475" s="2">
        <f>IF(F475="Rural",P475*1.1,P475)</f>
        <v>1852000</v>
      </c>
      <c r="R475">
        <v>7</v>
      </c>
    </row>
    <row r="476" spans="1:18" x14ac:dyDescent="0.25">
      <c r="A476" t="s">
        <v>12</v>
      </c>
      <c r="B476">
        <v>860077700</v>
      </c>
      <c r="C476" t="s">
        <v>1711</v>
      </c>
      <c r="D476" t="s">
        <v>14</v>
      </c>
      <c r="E476" t="str">
        <f>UPPER(Padron_Establecimiento[[#This Row],[Sector]])</f>
        <v>ESTATAL</v>
      </c>
      <c r="F476" t="s">
        <v>15</v>
      </c>
      <c r="G476" t="s">
        <v>1712</v>
      </c>
      <c r="H476" t="s">
        <v>1713</v>
      </c>
      <c r="J476" t="s">
        <v>18</v>
      </c>
      <c r="K476" s="1">
        <v>32872</v>
      </c>
      <c r="L476">
        <v>2233</v>
      </c>
      <c r="M476">
        <f>IF(L476&lt;&gt;"", L476, "")</f>
        <v>2233</v>
      </c>
      <c r="N476" s="2">
        <v>44660</v>
      </c>
      <c r="O476" s="2">
        <v>49126</v>
      </c>
      <c r="P476" s="2">
        <f>IF(O476&lt;&gt;"", O476*20, "")</f>
        <v>982520</v>
      </c>
      <c r="Q476" s="2">
        <f>IF(F476="Rural",P476*1.1,P476)</f>
        <v>1080772</v>
      </c>
      <c r="R476">
        <v>6</v>
      </c>
    </row>
    <row r="477" spans="1:18" x14ac:dyDescent="0.25">
      <c r="A477" t="s">
        <v>50</v>
      </c>
      <c r="B477">
        <v>500072900</v>
      </c>
      <c r="C477" t="s">
        <v>1714</v>
      </c>
      <c r="D477" t="s">
        <v>37</v>
      </c>
      <c r="E477" t="str">
        <f>UPPER(Padron_Establecimiento[[#This Row],[Sector]])</f>
        <v>PRIVADO</v>
      </c>
      <c r="F477" t="s">
        <v>26</v>
      </c>
      <c r="G477" t="s">
        <v>1715</v>
      </c>
      <c r="H477" t="s">
        <v>779</v>
      </c>
      <c r="J477" t="s">
        <v>1716</v>
      </c>
      <c r="K477" s="1">
        <v>18987</v>
      </c>
      <c r="L477">
        <v>3988</v>
      </c>
      <c r="M477">
        <f>IF(L477&lt;&gt;"", L477, "")</f>
        <v>3988</v>
      </c>
      <c r="N477" s="2">
        <v>79760</v>
      </c>
      <c r="O477" s="2">
        <v>79760</v>
      </c>
      <c r="P477" s="2">
        <f>IF(O477&lt;&gt;"", O477*20, "")</f>
        <v>1595200</v>
      </c>
      <c r="Q477" s="2">
        <f>IF(F477="Rural",P477*1.1,P477)</f>
        <v>1595200</v>
      </c>
      <c r="R477">
        <v>8</v>
      </c>
    </row>
    <row r="478" spans="1:18" x14ac:dyDescent="0.25">
      <c r="A478" t="s">
        <v>50</v>
      </c>
      <c r="B478">
        <v>500138502</v>
      </c>
      <c r="C478" t="s">
        <v>1717</v>
      </c>
      <c r="D478" t="s">
        <v>14</v>
      </c>
      <c r="E478" t="str">
        <f>UPPER(Padron_Establecimiento[[#This Row],[Sector]])</f>
        <v>ESTATAL</v>
      </c>
      <c r="F478" t="s">
        <v>26</v>
      </c>
      <c r="G478" t="s">
        <v>1718</v>
      </c>
      <c r="H478" t="s">
        <v>1233</v>
      </c>
      <c r="I478">
        <v>2623</v>
      </c>
      <c r="J478" t="s">
        <v>1719</v>
      </c>
      <c r="K478" s="1">
        <v>23197</v>
      </c>
      <c r="L478">
        <v>4282</v>
      </c>
      <c r="M478">
        <f>IF(L478&lt;&gt;"", L478, "")</f>
        <v>4282</v>
      </c>
      <c r="N478" s="2">
        <v>85640</v>
      </c>
      <c r="O478" s="2">
        <v>85640</v>
      </c>
      <c r="P478" s="2">
        <f>IF(O478&lt;&gt;"", O478*20, "")</f>
        <v>1712800</v>
      </c>
      <c r="Q478" s="2">
        <f>IF(F478="Rural",P478*1.1,P478)</f>
        <v>1712800</v>
      </c>
      <c r="R478">
        <v>8</v>
      </c>
    </row>
    <row r="479" spans="1:18" x14ac:dyDescent="0.25">
      <c r="A479" t="s">
        <v>82</v>
      </c>
      <c r="B479">
        <v>700092900</v>
      </c>
      <c r="C479" t="s">
        <v>1720</v>
      </c>
      <c r="D479" t="s">
        <v>14</v>
      </c>
      <c r="E479" t="str">
        <f>UPPER(Padron_Establecimiento[[#This Row],[Sector]])</f>
        <v>ESTATAL</v>
      </c>
      <c r="F479" t="s">
        <v>15</v>
      </c>
      <c r="G479" t="s">
        <v>1721</v>
      </c>
      <c r="H479" t="s">
        <v>482</v>
      </c>
      <c r="I479">
        <v>264</v>
      </c>
      <c r="J479" t="s">
        <v>1722</v>
      </c>
      <c r="K479" s="1">
        <v>33837</v>
      </c>
      <c r="L479">
        <v>2368</v>
      </c>
      <c r="M479">
        <f>IF(L479&lt;&gt;"", L479, "")</f>
        <v>2368</v>
      </c>
      <c r="N479" s="2">
        <v>47360</v>
      </c>
      <c r="O479" s="2">
        <v>52096</v>
      </c>
      <c r="P479" s="2">
        <f>IF(O479&lt;&gt;"", O479*20, "")</f>
        <v>1041920</v>
      </c>
      <c r="Q479" s="2">
        <f>IF(F479="Rural",P479*1.1,P479)</f>
        <v>1146112</v>
      </c>
      <c r="R479">
        <v>8</v>
      </c>
    </row>
    <row r="480" spans="1:18" x14ac:dyDescent="0.25">
      <c r="A480" t="s">
        <v>35</v>
      </c>
      <c r="B480">
        <v>60274700</v>
      </c>
      <c r="C480" t="s">
        <v>1723</v>
      </c>
      <c r="D480" t="s">
        <v>37</v>
      </c>
      <c r="E480" t="str">
        <f>UPPER(Padron_Establecimiento[[#This Row],[Sector]])</f>
        <v>PRIVADO</v>
      </c>
      <c r="F480" t="s">
        <v>26</v>
      </c>
      <c r="G480" t="s">
        <v>1724</v>
      </c>
      <c r="H480" t="s">
        <v>843</v>
      </c>
      <c r="I480">
        <v>11</v>
      </c>
      <c r="J480" t="s">
        <v>1725</v>
      </c>
      <c r="K480" s="1">
        <v>31855</v>
      </c>
      <c r="L480">
        <v>4805</v>
      </c>
      <c r="M480">
        <f>IF(L480&lt;&gt;"", L480, "")</f>
        <v>4805</v>
      </c>
      <c r="N480" s="2">
        <v>96100</v>
      </c>
      <c r="O480" s="2">
        <v>96100</v>
      </c>
      <c r="P480" s="2">
        <f>IF(O480&lt;&gt;"", O480*20, "")</f>
        <v>1922000</v>
      </c>
      <c r="Q480" s="2">
        <f>IF(F480="Rural",P480*1.1,P480)</f>
        <v>1922000</v>
      </c>
      <c r="R480">
        <v>5</v>
      </c>
    </row>
    <row r="481" spans="1:18" x14ac:dyDescent="0.25">
      <c r="A481" t="s">
        <v>195</v>
      </c>
      <c r="B481">
        <v>420012800</v>
      </c>
      <c r="C481" t="s">
        <v>1726</v>
      </c>
      <c r="D481" t="s">
        <v>14</v>
      </c>
      <c r="E481" t="str">
        <f>UPPER(Padron_Establecimiento[[#This Row],[Sector]])</f>
        <v>ESTATAL</v>
      </c>
      <c r="F481" t="s">
        <v>26</v>
      </c>
      <c r="G481" t="s">
        <v>1727</v>
      </c>
      <c r="H481" t="s">
        <v>269</v>
      </c>
      <c r="I481">
        <v>2302</v>
      </c>
      <c r="J481" t="s">
        <v>1728</v>
      </c>
      <c r="K481" s="1">
        <v>26869</v>
      </c>
      <c r="L481">
        <v>3756</v>
      </c>
      <c r="M481">
        <f>IF(L481&lt;&gt;"", L481, "")</f>
        <v>3756</v>
      </c>
      <c r="N481" s="2">
        <v>75120</v>
      </c>
      <c r="O481" s="2">
        <v>75120</v>
      </c>
      <c r="P481" s="2">
        <f>IF(O481&lt;&gt;"", O481*20, "")</f>
        <v>1502400</v>
      </c>
      <c r="Q481" s="2">
        <f>IF(F481="Rural",P481*1.1,P481)</f>
        <v>1502400</v>
      </c>
      <c r="R481">
        <v>3</v>
      </c>
    </row>
    <row r="482" spans="1:18" x14ac:dyDescent="0.25">
      <c r="A482" t="s">
        <v>12</v>
      </c>
      <c r="B482">
        <v>860222100</v>
      </c>
      <c r="C482" t="s">
        <v>1729</v>
      </c>
      <c r="D482" t="s">
        <v>14</v>
      </c>
      <c r="E482" t="str">
        <f>UPPER(Padron_Establecimiento[[#This Row],[Sector]])</f>
        <v>ESTATAL</v>
      </c>
      <c r="F482" t="s">
        <v>26</v>
      </c>
      <c r="G482" t="s">
        <v>1730</v>
      </c>
      <c r="H482" t="s">
        <v>18</v>
      </c>
      <c r="J482" t="s">
        <v>18</v>
      </c>
      <c r="K482" s="1">
        <v>27871</v>
      </c>
      <c r="L482">
        <v>3751</v>
      </c>
      <c r="M482">
        <f>IF(L482&lt;&gt;"", L482, "")</f>
        <v>3751</v>
      </c>
      <c r="N482" s="2">
        <v>75020</v>
      </c>
      <c r="O482" s="2">
        <v>75020</v>
      </c>
      <c r="P482" s="2">
        <f>IF(O482&lt;&gt;"", O482*20, "")</f>
        <v>1500400</v>
      </c>
      <c r="Q482" s="2">
        <f>IF(F482="Rural",P482*1.1,P482)</f>
        <v>1500400</v>
      </c>
      <c r="R482">
        <v>6</v>
      </c>
    </row>
    <row r="483" spans="1:18" x14ac:dyDescent="0.25">
      <c r="A483" t="s">
        <v>12</v>
      </c>
      <c r="B483">
        <v>860143000</v>
      </c>
      <c r="C483" t="s">
        <v>1731</v>
      </c>
      <c r="D483" t="s">
        <v>14</v>
      </c>
      <c r="E483" t="str">
        <f>UPPER(Padron_Establecimiento[[#This Row],[Sector]])</f>
        <v>ESTATAL</v>
      </c>
      <c r="F483" t="s">
        <v>15</v>
      </c>
      <c r="G483" t="s">
        <v>1732</v>
      </c>
      <c r="H483" t="s">
        <v>1733</v>
      </c>
      <c r="J483" t="s">
        <v>18</v>
      </c>
      <c r="K483" s="1">
        <v>26549</v>
      </c>
      <c r="L483">
        <v>2815</v>
      </c>
      <c r="M483">
        <f>IF(L483&lt;&gt;"", L483, "")</f>
        <v>2815</v>
      </c>
      <c r="N483" s="2">
        <v>56300</v>
      </c>
      <c r="O483" s="2">
        <v>61930</v>
      </c>
      <c r="P483" s="2">
        <f>IF(O483&lt;&gt;"", O483*20, "")</f>
        <v>1238600</v>
      </c>
      <c r="Q483" s="2">
        <f>IF(F483="Rural",P483*1.1,P483)</f>
        <v>1362460</v>
      </c>
      <c r="R483">
        <v>6</v>
      </c>
    </row>
    <row r="484" spans="1:18" x14ac:dyDescent="0.25">
      <c r="A484" t="s">
        <v>12</v>
      </c>
      <c r="B484">
        <v>860088200</v>
      </c>
      <c r="C484" t="s">
        <v>1734</v>
      </c>
      <c r="D484" t="s">
        <v>14</v>
      </c>
      <c r="E484" t="str">
        <f>UPPER(Padron_Establecimiento[[#This Row],[Sector]])</f>
        <v>ESTATAL</v>
      </c>
      <c r="F484" t="s">
        <v>15</v>
      </c>
      <c r="G484" t="s">
        <v>1735</v>
      </c>
      <c r="H484" t="s">
        <v>1736</v>
      </c>
      <c r="J484" t="s">
        <v>18</v>
      </c>
      <c r="K484" s="1">
        <v>23048</v>
      </c>
      <c r="L484">
        <v>4363</v>
      </c>
      <c r="M484">
        <f>IF(L484&lt;&gt;"", L484, "")</f>
        <v>4363</v>
      </c>
      <c r="N484" s="2">
        <v>87260</v>
      </c>
      <c r="O484" s="2">
        <v>95986</v>
      </c>
      <c r="P484" s="2">
        <f>IF(O484&lt;&gt;"", O484*20, "")</f>
        <v>1919720</v>
      </c>
      <c r="Q484" s="2">
        <f>IF(F484="Rural",P484*1.1,P484)</f>
        <v>2111692</v>
      </c>
      <c r="R484">
        <v>4</v>
      </c>
    </row>
    <row r="485" spans="1:18" x14ac:dyDescent="0.25">
      <c r="A485" t="s">
        <v>24</v>
      </c>
      <c r="B485">
        <v>820312200</v>
      </c>
      <c r="C485" t="s">
        <v>1737</v>
      </c>
      <c r="D485" t="s">
        <v>37</v>
      </c>
      <c r="E485" t="str">
        <f>UPPER(Padron_Establecimiento[[#This Row],[Sector]])</f>
        <v>PRIVADO</v>
      </c>
      <c r="F485" t="s">
        <v>26</v>
      </c>
      <c r="G485" t="s">
        <v>1738</v>
      </c>
      <c r="H485" t="s">
        <v>1739</v>
      </c>
      <c r="I485">
        <v>3402</v>
      </c>
      <c r="J485" t="s">
        <v>1740</v>
      </c>
      <c r="K485" s="1">
        <v>28101</v>
      </c>
      <c r="L485">
        <v>4434</v>
      </c>
      <c r="M485">
        <f>IF(L485&lt;&gt;"", L485, "")</f>
        <v>4434</v>
      </c>
      <c r="N485" s="2">
        <v>88680</v>
      </c>
      <c r="O485" s="2">
        <v>88680</v>
      </c>
      <c r="P485" s="2">
        <f>IF(O485&lt;&gt;"", O485*20, "")</f>
        <v>1773600</v>
      </c>
      <c r="Q485" s="2">
        <f>IF(F485="Rural",P485*1.1,P485)</f>
        <v>1773600</v>
      </c>
      <c r="R485">
        <v>5</v>
      </c>
    </row>
    <row r="486" spans="1:18" x14ac:dyDescent="0.25">
      <c r="A486" t="s">
        <v>35</v>
      </c>
      <c r="B486">
        <v>60004800</v>
      </c>
      <c r="C486" t="s">
        <v>1741</v>
      </c>
      <c r="D486" t="s">
        <v>37</v>
      </c>
      <c r="E486" t="str">
        <f>UPPER(Padron_Establecimiento[[#This Row],[Sector]])</f>
        <v>PRIVADO</v>
      </c>
      <c r="F486" t="s">
        <v>26</v>
      </c>
      <c r="G486" t="s">
        <v>1742</v>
      </c>
      <c r="H486" t="s">
        <v>171</v>
      </c>
      <c r="I486">
        <v>223</v>
      </c>
      <c r="J486" t="s">
        <v>1743</v>
      </c>
      <c r="K486" s="1">
        <v>21639</v>
      </c>
      <c r="L486">
        <v>4750</v>
      </c>
      <c r="M486">
        <f>IF(L486&lt;&gt;"", L486, "")</f>
        <v>4750</v>
      </c>
      <c r="N486" s="2">
        <v>95000</v>
      </c>
      <c r="O486" s="2">
        <v>95000</v>
      </c>
      <c r="P486" s="2">
        <f>IF(O486&lt;&gt;"", O486*20, "")</f>
        <v>1900000</v>
      </c>
      <c r="Q486" s="2">
        <f>IF(F486="Rural",P486*1.1,P486)</f>
        <v>1900000</v>
      </c>
      <c r="R486">
        <v>7</v>
      </c>
    </row>
    <row r="487" spans="1:18" x14ac:dyDescent="0.25">
      <c r="A487" t="s">
        <v>260</v>
      </c>
      <c r="B487">
        <v>460020500</v>
      </c>
      <c r="C487" t="s">
        <v>1744</v>
      </c>
      <c r="D487" t="s">
        <v>14</v>
      </c>
      <c r="E487" t="str">
        <f>UPPER(Padron_Establecimiento[[#This Row],[Sector]])</f>
        <v>ESTATAL</v>
      </c>
      <c r="F487" t="s">
        <v>26</v>
      </c>
      <c r="G487" t="s">
        <v>1745</v>
      </c>
      <c r="H487" t="s">
        <v>1746</v>
      </c>
      <c r="J487" t="s">
        <v>1747</v>
      </c>
      <c r="K487" s="1">
        <v>24390</v>
      </c>
      <c r="L487">
        <v>4049</v>
      </c>
      <c r="M487">
        <f>IF(L487&lt;&gt;"", L487, "")</f>
        <v>4049</v>
      </c>
      <c r="N487" s="2">
        <v>80980</v>
      </c>
      <c r="O487" s="2">
        <v>80980</v>
      </c>
      <c r="P487" s="2">
        <f>IF(O487&lt;&gt;"", O487*20, "")</f>
        <v>1619600</v>
      </c>
      <c r="Q487" s="2">
        <f>IF(F487="Rural",P487*1.1,P487)</f>
        <v>1619600</v>
      </c>
      <c r="R487">
        <v>4</v>
      </c>
    </row>
    <row r="488" spans="1:18" x14ac:dyDescent="0.25">
      <c r="A488" t="s">
        <v>82</v>
      </c>
      <c r="B488">
        <v>700042500</v>
      </c>
      <c r="C488" t="s">
        <v>1748</v>
      </c>
      <c r="D488" t="s">
        <v>37</v>
      </c>
      <c r="E488" t="str">
        <f>UPPER(Padron_Establecimiento[[#This Row],[Sector]])</f>
        <v>PRIVADO</v>
      </c>
      <c r="F488" t="s">
        <v>15</v>
      </c>
      <c r="G488" t="s">
        <v>1749</v>
      </c>
      <c r="H488" t="s">
        <v>1750</v>
      </c>
      <c r="I488">
        <v>264</v>
      </c>
      <c r="J488" t="s">
        <v>1751</v>
      </c>
      <c r="K488" s="1">
        <v>30644</v>
      </c>
      <c r="L488">
        <v>2155</v>
      </c>
      <c r="M488">
        <f>IF(L488&lt;&gt;"", L488, "")</f>
        <v>2155</v>
      </c>
      <c r="N488" s="2">
        <v>43100</v>
      </c>
      <c r="O488" s="2">
        <v>47410</v>
      </c>
      <c r="P488" s="2">
        <f>IF(O488&lt;&gt;"", O488*20, "")</f>
        <v>948200</v>
      </c>
      <c r="Q488" s="2">
        <f>IF(F488="Rural",P488*1.1,P488)</f>
        <v>1043020.0000000001</v>
      </c>
      <c r="R488">
        <v>9</v>
      </c>
    </row>
    <row r="489" spans="1:18" x14ac:dyDescent="0.25">
      <c r="A489" t="s">
        <v>110</v>
      </c>
      <c r="B489">
        <v>20047600</v>
      </c>
      <c r="C489" t="s">
        <v>1752</v>
      </c>
      <c r="D489" t="s">
        <v>14</v>
      </c>
      <c r="E489" t="str">
        <f>UPPER(Padron_Establecimiento[[#This Row],[Sector]])</f>
        <v>ESTATAL</v>
      </c>
      <c r="F489" t="s">
        <v>26</v>
      </c>
      <c r="G489" t="s">
        <v>1753</v>
      </c>
      <c r="H489" t="s">
        <v>1754</v>
      </c>
      <c r="I489">
        <v>11</v>
      </c>
      <c r="J489" t="s">
        <v>1755</v>
      </c>
      <c r="K489" s="1">
        <v>28354</v>
      </c>
      <c r="L489">
        <v>4537</v>
      </c>
      <c r="M489">
        <f>IF(L489&lt;&gt;"", L489, "")</f>
        <v>4537</v>
      </c>
      <c r="N489" s="2">
        <v>90740</v>
      </c>
      <c r="O489" s="2">
        <v>90740</v>
      </c>
      <c r="P489" s="2">
        <f>IF(O489&lt;&gt;"", O489*20, "")</f>
        <v>1814800</v>
      </c>
      <c r="Q489" s="2">
        <f>IF(F489="Rural",P489*1.1,P489)</f>
        <v>1814800</v>
      </c>
      <c r="R489">
        <v>3</v>
      </c>
    </row>
    <row r="490" spans="1:18" x14ac:dyDescent="0.25">
      <c r="A490" t="s">
        <v>35</v>
      </c>
      <c r="B490">
        <v>60327700</v>
      </c>
      <c r="C490" t="s">
        <v>1756</v>
      </c>
      <c r="D490" t="s">
        <v>14</v>
      </c>
      <c r="E490" t="str">
        <f>UPPER(Padron_Establecimiento[[#This Row],[Sector]])</f>
        <v>ESTATAL</v>
      </c>
      <c r="F490" t="s">
        <v>26</v>
      </c>
      <c r="G490" t="s">
        <v>1757</v>
      </c>
      <c r="H490" t="s">
        <v>1758</v>
      </c>
      <c r="I490">
        <v>237</v>
      </c>
      <c r="J490" t="s">
        <v>1759</v>
      </c>
      <c r="K490" s="1">
        <v>31362</v>
      </c>
      <c r="L490">
        <v>2301</v>
      </c>
      <c r="M490">
        <f>IF(L490&lt;&gt;"", L490, "")</f>
        <v>2301</v>
      </c>
      <c r="N490" s="2">
        <v>46020</v>
      </c>
      <c r="O490" s="2">
        <v>46020</v>
      </c>
      <c r="P490" s="2">
        <f>IF(O490&lt;&gt;"", O490*20, "")</f>
        <v>920400</v>
      </c>
      <c r="Q490" s="2">
        <f>IF(F490="Rural",P490*1.1,P490)</f>
        <v>920400</v>
      </c>
      <c r="R490">
        <v>3</v>
      </c>
    </row>
    <row r="491" spans="1:18" x14ac:dyDescent="0.25">
      <c r="A491" t="s">
        <v>41</v>
      </c>
      <c r="B491">
        <v>300106500</v>
      </c>
      <c r="C491" t="s">
        <v>1760</v>
      </c>
      <c r="D491" t="s">
        <v>14</v>
      </c>
      <c r="E491" t="str">
        <f>UPPER(Padron_Establecimiento[[#This Row],[Sector]])</f>
        <v>ESTATAL</v>
      </c>
      <c r="F491" t="s">
        <v>15</v>
      </c>
      <c r="G491" t="s">
        <v>1761</v>
      </c>
      <c r="H491" t="s">
        <v>1762</v>
      </c>
      <c r="I491">
        <v>0</v>
      </c>
      <c r="J491" t="s">
        <v>215</v>
      </c>
      <c r="K491" s="1">
        <v>31864</v>
      </c>
      <c r="L491">
        <v>2063</v>
      </c>
      <c r="M491">
        <f>IF(L491&lt;&gt;"", L491, "")</f>
        <v>2063</v>
      </c>
      <c r="N491" s="2">
        <v>41260</v>
      </c>
      <c r="O491" s="2">
        <v>45386</v>
      </c>
      <c r="P491" s="2">
        <f>IF(O491&lt;&gt;"", O491*20, "")</f>
        <v>907720</v>
      </c>
      <c r="Q491" s="2">
        <f>IF(F491="Rural",P491*1.1,P491)</f>
        <v>998492.00000000012</v>
      </c>
      <c r="R491">
        <v>5</v>
      </c>
    </row>
    <row r="492" spans="1:18" x14ac:dyDescent="0.25">
      <c r="A492" t="s">
        <v>68</v>
      </c>
      <c r="B492">
        <v>740000900</v>
      </c>
      <c r="C492" t="s">
        <v>1763</v>
      </c>
      <c r="D492" t="s">
        <v>14</v>
      </c>
      <c r="E492" t="str">
        <f>UPPER(Padron_Establecimiento[[#This Row],[Sector]])</f>
        <v>ESTATAL</v>
      </c>
      <c r="F492" t="s">
        <v>15</v>
      </c>
      <c r="G492" t="s">
        <v>1764</v>
      </c>
      <c r="H492" t="s">
        <v>1765</v>
      </c>
      <c r="J492" t="s">
        <v>1766</v>
      </c>
      <c r="K492" s="1">
        <v>24925</v>
      </c>
      <c r="L492">
        <v>1886</v>
      </c>
      <c r="M492">
        <f>IF(L492&lt;&gt;"", L492, "")</f>
        <v>1886</v>
      </c>
      <c r="N492" s="2">
        <v>37720</v>
      </c>
      <c r="O492" s="2">
        <v>41492</v>
      </c>
      <c r="P492" s="2">
        <f>IF(O492&lt;&gt;"", O492*20, "")</f>
        <v>829840</v>
      </c>
      <c r="Q492" s="2">
        <f>IF(F492="Rural",P492*1.1,P492)</f>
        <v>912824.00000000012</v>
      </c>
      <c r="R492">
        <v>8</v>
      </c>
    </row>
    <row r="493" spans="1:18" x14ac:dyDescent="0.25">
      <c r="A493" t="s">
        <v>195</v>
      </c>
      <c r="B493">
        <v>420019900</v>
      </c>
      <c r="C493" t="s">
        <v>1767</v>
      </c>
      <c r="D493" t="s">
        <v>14</v>
      </c>
      <c r="E493" t="str">
        <f>UPPER(Padron_Establecimiento[[#This Row],[Sector]])</f>
        <v>ESTATAL</v>
      </c>
      <c r="F493" t="s">
        <v>26</v>
      </c>
      <c r="G493" t="s">
        <v>1768</v>
      </c>
      <c r="H493" t="s">
        <v>1769</v>
      </c>
      <c r="I493">
        <v>2954</v>
      </c>
      <c r="J493" t="s">
        <v>1770</v>
      </c>
      <c r="K493" s="1">
        <v>21958</v>
      </c>
      <c r="L493">
        <v>1677</v>
      </c>
      <c r="M493">
        <f>IF(L493&lt;&gt;"", L493, "")</f>
        <v>1677</v>
      </c>
      <c r="N493" s="2">
        <v>33540</v>
      </c>
      <c r="O493" s="2">
        <v>33540</v>
      </c>
      <c r="P493" s="2">
        <f>IF(O493&lt;&gt;"", O493*20, "")</f>
        <v>670800</v>
      </c>
      <c r="Q493" s="2">
        <f>IF(F493="Rural",P493*1.1,P493)</f>
        <v>670800</v>
      </c>
      <c r="R493">
        <v>7</v>
      </c>
    </row>
    <row r="494" spans="1:18" x14ac:dyDescent="0.25">
      <c r="A494" t="s">
        <v>24</v>
      </c>
      <c r="B494">
        <v>820069502</v>
      </c>
      <c r="C494" t="s">
        <v>1771</v>
      </c>
      <c r="D494" t="s">
        <v>14</v>
      </c>
      <c r="E494" t="str">
        <f>UPPER(Padron_Establecimiento[[#This Row],[Sector]])</f>
        <v>ESTATAL</v>
      </c>
      <c r="F494" t="s">
        <v>26</v>
      </c>
      <c r="G494" t="s">
        <v>1772</v>
      </c>
      <c r="H494" t="s">
        <v>1773</v>
      </c>
      <c r="I494">
        <v>342</v>
      </c>
      <c r="J494" t="s">
        <v>1774</v>
      </c>
      <c r="K494" s="1">
        <v>18535</v>
      </c>
      <c r="L494">
        <v>4117</v>
      </c>
      <c r="M494">
        <f>IF(L494&lt;&gt;"", L494, "")</f>
        <v>4117</v>
      </c>
      <c r="N494" s="2">
        <v>82340</v>
      </c>
      <c r="O494" s="2">
        <v>82340</v>
      </c>
      <c r="P494" s="2">
        <f>IF(O494&lt;&gt;"", O494*20, "")</f>
        <v>1646800</v>
      </c>
      <c r="Q494" s="2">
        <f>IF(F494="Rural",P494*1.1,P494)</f>
        <v>1646800</v>
      </c>
      <c r="R494">
        <v>7</v>
      </c>
    </row>
    <row r="495" spans="1:18" x14ac:dyDescent="0.25">
      <c r="A495" t="s">
        <v>135</v>
      </c>
      <c r="B495">
        <v>100040801</v>
      </c>
      <c r="C495" t="s">
        <v>1775</v>
      </c>
      <c r="D495" t="s">
        <v>14</v>
      </c>
      <c r="E495" t="str">
        <f>UPPER(Padron_Establecimiento[[#This Row],[Sector]])</f>
        <v>ESTATAL</v>
      </c>
      <c r="F495" t="s">
        <v>15</v>
      </c>
      <c r="G495" t="s">
        <v>1776</v>
      </c>
      <c r="H495" t="s">
        <v>1777</v>
      </c>
      <c r="I495">
        <v>0</v>
      </c>
      <c r="J495" t="s">
        <v>215</v>
      </c>
      <c r="K495" s="1">
        <v>20096</v>
      </c>
      <c r="L495">
        <v>3463</v>
      </c>
      <c r="M495">
        <f>IF(L495&lt;&gt;"", L495, "")</f>
        <v>3463</v>
      </c>
      <c r="N495" s="2">
        <v>69260</v>
      </c>
      <c r="O495" s="2">
        <v>76186</v>
      </c>
      <c r="P495" s="2">
        <f>IF(O495&lt;&gt;"", O495*20, "")</f>
        <v>1523720</v>
      </c>
      <c r="Q495" s="2">
        <f>IF(F495="Rural",P495*1.1,P495)</f>
        <v>1676092.0000000002</v>
      </c>
      <c r="R495">
        <v>8</v>
      </c>
    </row>
    <row r="496" spans="1:18" x14ac:dyDescent="0.25">
      <c r="A496" t="s">
        <v>50</v>
      </c>
      <c r="B496">
        <v>500007600</v>
      </c>
      <c r="C496" t="s">
        <v>1778</v>
      </c>
      <c r="D496" t="s">
        <v>14</v>
      </c>
      <c r="E496" t="str">
        <f>UPPER(Padron_Establecimiento[[#This Row],[Sector]])</f>
        <v>ESTATAL</v>
      </c>
      <c r="F496" t="s">
        <v>26</v>
      </c>
      <c r="G496" t="s">
        <v>1779</v>
      </c>
      <c r="H496" t="s">
        <v>286</v>
      </c>
      <c r="I496">
        <v>261</v>
      </c>
      <c r="J496" t="s">
        <v>1780</v>
      </c>
      <c r="K496" s="1">
        <v>26828</v>
      </c>
      <c r="L496">
        <v>1712</v>
      </c>
      <c r="M496">
        <f>IF(L496&lt;&gt;"", L496, "")</f>
        <v>1712</v>
      </c>
      <c r="N496" s="2">
        <v>34240</v>
      </c>
      <c r="O496" s="2">
        <v>34240</v>
      </c>
      <c r="P496" s="2">
        <f>IF(O496&lt;&gt;"", O496*20, "")</f>
        <v>684800</v>
      </c>
      <c r="Q496" s="2">
        <f>IF(F496="Rural",P496*1.1,P496)</f>
        <v>684800</v>
      </c>
      <c r="R496">
        <v>5</v>
      </c>
    </row>
    <row r="497" spans="1:18" x14ac:dyDescent="0.25">
      <c r="A497" t="s">
        <v>260</v>
      </c>
      <c r="B497">
        <v>460000400</v>
      </c>
      <c r="C497" t="s">
        <v>1781</v>
      </c>
      <c r="D497" t="s">
        <v>14</v>
      </c>
      <c r="E497" t="str">
        <f>UPPER(Padron_Establecimiento[[#This Row],[Sector]])</f>
        <v>ESTATAL</v>
      </c>
      <c r="F497" t="s">
        <v>26</v>
      </c>
      <c r="G497" t="s">
        <v>1782</v>
      </c>
      <c r="H497" t="s">
        <v>323</v>
      </c>
      <c r="J497" t="s">
        <v>1783</v>
      </c>
      <c r="K497" s="1">
        <v>31095</v>
      </c>
      <c r="L497">
        <v>4828</v>
      </c>
      <c r="M497">
        <f>IF(L497&lt;&gt;"", L497, "")</f>
        <v>4828</v>
      </c>
      <c r="N497" s="2">
        <v>96560</v>
      </c>
      <c r="O497" s="2">
        <v>96560</v>
      </c>
      <c r="P497" s="2">
        <f>IF(O497&lt;&gt;"", O497*20, "")</f>
        <v>1931200</v>
      </c>
      <c r="Q497" s="2">
        <f>IF(F497="Rural",P497*1.1,P497)</f>
        <v>1931200</v>
      </c>
      <c r="R497">
        <v>8</v>
      </c>
    </row>
    <row r="498" spans="1:18" x14ac:dyDescent="0.25">
      <c r="A498" t="s">
        <v>41</v>
      </c>
      <c r="B498">
        <v>300106300</v>
      </c>
      <c r="C498" t="s">
        <v>1784</v>
      </c>
      <c r="D498" t="s">
        <v>14</v>
      </c>
      <c r="E498" t="str">
        <f>UPPER(Padron_Establecimiento[[#This Row],[Sector]])</f>
        <v>ESTATAL</v>
      </c>
      <c r="F498" t="s">
        <v>15</v>
      </c>
      <c r="G498" t="s">
        <v>1785</v>
      </c>
      <c r="H498" t="s">
        <v>1762</v>
      </c>
      <c r="I498">
        <v>0</v>
      </c>
      <c r="J498" t="s">
        <v>215</v>
      </c>
      <c r="K498" s="1">
        <v>20722</v>
      </c>
      <c r="L498">
        <v>3650</v>
      </c>
      <c r="M498">
        <f>IF(L498&lt;&gt;"", L498, "")</f>
        <v>3650</v>
      </c>
      <c r="N498" s="2">
        <v>73000</v>
      </c>
      <c r="O498" s="2">
        <v>80300</v>
      </c>
      <c r="P498" s="2">
        <f>IF(O498&lt;&gt;"", O498*20, "")</f>
        <v>1606000</v>
      </c>
      <c r="Q498" s="2">
        <f>IF(F498="Rural",P498*1.1,P498)</f>
        <v>1766600.0000000002</v>
      </c>
      <c r="R498">
        <v>9</v>
      </c>
    </row>
    <row r="499" spans="1:18" x14ac:dyDescent="0.25">
      <c r="A499" t="s">
        <v>130</v>
      </c>
      <c r="B499">
        <v>540134500</v>
      </c>
      <c r="C499" t="s">
        <v>1786</v>
      </c>
      <c r="D499" t="s">
        <v>14</v>
      </c>
      <c r="E499" t="str">
        <f>UPPER(Padron_Establecimiento[[#This Row],[Sector]])</f>
        <v>ESTATAL</v>
      </c>
      <c r="F499" t="s">
        <v>26</v>
      </c>
      <c r="G499" t="s">
        <v>1787</v>
      </c>
      <c r="H499" t="s">
        <v>243</v>
      </c>
      <c r="I499">
        <v>3751</v>
      </c>
      <c r="J499" t="s">
        <v>1788</v>
      </c>
      <c r="K499" s="1">
        <v>31459</v>
      </c>
      <c r="L499">
        <v>2547</v>
      </c>
      <c r="M499">
        <f>IF(L499&lt;&gt;"", L499, "")</f>
        <v>2547</v>
      </c>
      <c r="N499" s="2">
        <v>50940</v>
      </c>
      <c r="O499" s="2">
        <v>50940</v>
      </c>
      <c r="P499" s="2">
        <f>IF(O499&lt;&gt;"", O499*20, "")</f>
        <v>1018800</v>
      </c>
      <c r="Q499" s="2">
        <f>IF(F499="Rural",P499*1.1,P499)</f>
        <v>1018800</v>
      </c>
      <c r="R499">
        <v>7</v>
      </c>
    </row>
    <row r="500" spans="1:18" x14ac:dyDescent="0.25">
      <c r="A500" t="s">
        <v>46</v>
      </c>
      <c r="B500">
        <v>660081300</v>
      </c>
      <c r="C500" t="s">
        <v>1789</v>
      </c>
      <c r="D500" t="s">
        <v>14</v>
      </c>
      <c r="E500" t="str">
        <f>UPPER(Padron_Establecimiento[[#This Row],[Sector]])</f>
        <v>ESTATAL</v>
      </c>
      <c r="F500" t="s">
        <v>26</v>
      </c>
      <c r="G500" t="s">
        <v>1790</v>
      </c>
      <c r="H500" t="s">
        <v>897</v>
      </c>
      <c r="I500">
        <v>387</v>
      </c>
      <c r="J500" t="s">
        <v>1791</v>
      </c>
      <c r="K500" s="1">
        <v>30164</v>
      </c>
      <c r="L500">
        <v>2586</v>
      </c>
      <c r="M500">
        <f>IF(L500&lt;&gt;"", L500, "")</f>
        <v>2586</v>
      </c>
      <c r="N500" s="2">
        <v>51720</v>
      </c>
      <c r="O500" s="2">
        <v>51720</v>
      </c>
      <c r="P500" s="2">
        <f>IF(O500&lt;&gt;"", O500*20, "")</f>
        <v>1034400</v>
      </c>
      <c r="Q500" s="2">
        <f>IF(F500="Rural",P500*1.1,P500)</f>
        <v>1034400</v>
      </c>
      <c r="R500">
        <v>6</v>
      </c>
    </row>
    <row r="501" spans="1:18" x14ac:dyDescent="0.25">
      <c r="A501" t="s">
        <v>125</v>
      </c>
      <c r="B501">
        <v>140096500</v>
      </c>
      <c r="C501" t="s">
        <v>1792</v>
      </c>
      <c r="D501" t="s">
        <v>14</v>
      </c>
      <c r="E501" t="str">
        <f>UPPER(Padron_Establecimiento[[#This Row],[Sector]])</f>
        <v>ESTATAL</v>
      </c>
      <c r="F501" t="s">
        <v>26</v>
      </c>
      <c r="G501" t="s">
        <v>1793</v>
      </c>
      <c r="H501" t="s">
        <v>1794</v>
      </c>
      <c r="I501">
        <v>351</v>
      </c>
      <c r="J501" t="s">
        <v>1795</v>
      </c>
      <c r="K501" s="1">
        <v>25459</v>
      </c>
      <c r="L501">
        <v>2923</v>
      </c>
      <c r="M501">
        <f>IF(L501&lt;&gt;"", L501, "")</f>
        <v>2923</v>
      </c>
      <c r="N501" s="2">
        <v>58460</v>
      </c>
      <c r="O501" s="2">
        <v>58460</v>
      </c>
      <c r="P501" s="2">
        <f>IF(O501&lt;&gt;"", O501*20, "")</f>
        <v>1169200</v>
      </c>
      <c r="Q501" s="2">
        <f>IF(F501="Rural",P501*1.1,P501)</f>
        <v>1169200</v>
      </c>
      <c r="R501">
        <v>3</v>
      </c>
    </row>
    <row r="502" spans="1:18" x14ac:dyDescent="0.25">
      <c r="A502" t="s">
        <v>82</v>
      </c>
      <c r="B502">
        <v>700025800</v>
      </c>
      <c r="C502" t="s">
        <v>1796</v>
      </c>
      <c r="D502" t="s">
        <v>14</v>
      </c>
      <c r="E502" t="str">
        <f>UPPER(Padron_Establecimiento[[#This Row],[Sector]])</f>
        <v>ESTATAL</v>
      </c>
      <c r="F502" t="s">
        <v>15</v>
      </c>
      <c r="G502" t="s">
        <v>1797</v>
      </c>
      <c r="H502" t="s">
        <v>1708</v>
      </c>
      <c r="I502">
        <v>264</v>
      </c>
      <c r="J502" t="s">
        <v>1798</v>
      </c>
      <c r="K502" s="1">
        <v>18629</v>
      </c>
      <c r="L502">
        <v>3344</v>
      </c>
      <c r="M502">
        <f>IF(L502&lt;&gt;"", L502, "")</f>
        <v>3344</v>
      </c>
      <c r="N502" s="2">
        <v>66880</v>
      </c>
      <c r="O502" s="2">
        <v>73568</v>
      </c>
      <c r="P502" s="2">
        <f>IF(O502&lt;&gt;"", O502*20, "")</f>
        <v>1471360</v>
      </c>
      <c r="Q502" s="2">
        <f>IF(F502="Rural",P502*1.1,P502)</f>
        <v>1618496.0000000002</v>
      </c>
      <c r="R502">
        <v>3</v>
      </c>
    </row>
    <row r="503" spans="1:18" x14ac:dyDescent="0.25">
      <c r="A503" t="s">
        <v>12</v>
      </c>
      <c r="B503">
        <v>860165802</v>
      </c>
      <c r="C503" t="s">
        <v>1799</v>
      </c>
      <c r="D503" t="s">
        <v>14</v>
      </c>
      <c r="E503" t="str">
        <f>UPPER(Padron_Establecimiento[[#This Row],[Sector]])</f>
        <v>ESTATAL</v>
      </c>
      <c r="F503" t="s">
        <v>15</v>
      </c>
      <c r="G503" t="s">
        <v>1800</v>
      </c>
      <c r="H503" t="s">
        <v>17</v>
      </c>
      <c r="J503" t="s">
        <v>18</v>
      </c>
      <c r="K503" s="1">
        <v>31852</v>
      </c>
      <c r="L503">
        <v>4037</v>
      </c>
      <c r="M503">
        <f>IF(L503&lt;&gt;"", L503, "")</f>
        <v>4037</v>
      </c>
      <c r="N503" s="2">
        <v>80740</v>
      </c>
      <c r="O503" s="2">
        <v>88814</v>
      </c>
      <c r="P503" s="2">
        <f>IF(O503&lt;&gt;"", O503*20, "")</f>
        <v>1776280</v>
      </c>
      <c r="Q503" s="2">
        <f>IF(F503="Rural",P503*1.1,P503)</f>
        <v>1953908.0000000002</v>
      </c>
      <c r="R503">
        <v>7</v>
      </c>
    </row>
    <row r="504" spans="1:18" x14ac:dyDescent="0.25">
      <c r="A504" t="s">
        <v>130</v>
      </c>
      <c r="B504">
        <v>540194903</v>
      </c>
      <c r="C504" t="s">
        <v>1801</v>
      </c>
      <c r="D504" t="s">
        <v>14</v>
      </c>
      <c r="E504" t="str">
        <f>UPPER(Padron_Establecimiento[[#This Row],[Sector]])</f>
        <v>ESTATAL</v>
      </c>
      <c r="F504" t="s">
        <v>26</v>
      </c>
      <c r="G504" t="s">
        <v>1802</v>
      </c>
      <c r="H504" t="s">
        <v>1803</v>
      </c>
      <c r="I504">
        <v>3754</v>
      </c>
      <c r="J504" t="s">
        <v>1804</v>
      </c>
      <c r="K504" s="1">
        <v>19524</v>
      </c>
      <c r="L504">
        <v>3849</v>
      </c>
      <c r="M504">
        <f>IF(L504&lt;&gt;"", L504, "")</f>
        <v>3849</v>
      </c>
      <c r="N504" s="2">
        <v>76980</v>
      </c>
      <c r="O504" s="2">
        <v>76980</v>
      </c>
      <c r="P504" s="2">
        <f>IF(O504&lt;&gt;"", O504*20, "")</f>
        <v>1539600</v>
      </c>
      <c r="Q504" s="2">
        <f>IF(F504="Rural",P504*1.1,P504)</f>
        <v>1539600</v>
      </c>
      <c r="R504">
        <v>9</v>
      </c>
    </row>
    <row r="505" spans="1:18" x14ac:dyDescent="0.25">
      <c r="A505" t="s">
        <v>19</v>
      </c>
      <c r="B505">
        <v>620080901</v>
      </c>
      <c r="C505" t="s">
        <v>1805</v>
      </c>
      <c r="D505" t="s">
        <v>14</v>
      </c>
      <c r="E505" t="str">
        <f>UPPER(Padron_Establecimiento[[#This Row],[Sector]])</f>
        <v>ESTATAL</v>
      </c>
      <c r="F505" t="s">
        <v>15</v>
      </c>
      <c r="G505" t="s">
        <v>1806</v>
      </c>
      <c r="H505" t="s">
        <v>1807</v>
      </c>
      <c r="I505">
        <v>299</v>
      </c>
      <c r="J505" t="s">
        <v>1808</v>
      </c>
      <c r="K505" s="1">
        <v>23461</v>
      </c>
      <c r="L505">
        <v>4935</v>
      </c>
      <c r="M505">
        <f>IF(L505&lt;&gt;"", L505, "")</f>
        <v>4935</v>
      </c>
      <c r="N505" s="2">
        <v>98700</v>
      </c>
      <c r="O505" s="2">
        <v>108570</v>
      </c>
      <c r="P505" s="2">
        <f>IF(O505&lt;&gt;"", O505*20, "")</f>
        <v>2171400</v>
      </c>
      <c r="Q505" s="2">
        <f>IF(F505="Rural",P505*1.1,P505)</f>
        <v>2388540</v>
      </c>
      <c r="R505">
        <v>6</v>
      </c>
    </row>
    <row r="506" spans="1:18" x14ac:dyDescent="0.25">
      <c r="A506" t="s">
        <v>68</v>
      </c>
      <c r="B506">
        <v>740065679</v>
      </c>
      <c r="C506" t="s">
        <v>1809</v>
      </c>
      <c r="D506" t="s">
        <v>14</v>
      </c>
      <c r="E506" t="str">
        <f>UPPER(Padron_Establecimiento[[#This Row],[Sector]])</f>
        <v>ESTATAL</v>
      </c>
      <c r="F506" t="s">
        <v>26</v>
      </c>
      <c r="G506" t="s">
        <v>1810</v>
      </c>
      <c r="H506" t="s">
        <v>18</v>
      </c>
      <c r="I506">
        <v>266</v>
      </c>
      <c r="J506" t="s">
        <v>1811</v>
      </c>
      <c r="K506" s="1">
        <v>29892</v>
      </c>
      <c r="L506">
        <v>4671</v>
      </c>
      <c r="M506">
        <f>IF(L506&lt;&gt;"", L506, "")</f>
        <v>4671</v>
      </c>
      <c r="N506" s="2">
        <v>93420</v>
      </c>
      <c r="O506" s="2">
        <v>93420</v>
      </c>
      <c r="P506" s="2">
        <f>IF(O506&lt;&gt;"", O506*20, "")</f>
        <v>1868400</v>
      </c>
      <c r="Q506" s="2">
        <f>IF(F506="Rural",P506*1.1,P506)</f>
        <v>1868400</v>
      </c>
      <c r="R506">
        <v>3</v>
      </c>
    </row>
    <row r="507" spans="1:18" x14ac:dyDescent="0.25">
      <c r="A507" t="s">
        <v>328</v>
      </c>
      <c r="B507">
        <v>260040100</v>
      </c>
      <c r="C507" t="s">
        <v>1812</v>
      </c>
      <c r="D507" t="s">
        <v>14</v>
      </c>
      <c r="E507" t="str">
        <f>UPPER(Padron_Establecimiento[[#This Row],[Sector]])</f>
        <v>ESTATAL</v>
      </c>
      <c r="F507" t="s">
        <v>26</v>
      </c>
      <c r="G507" t="s">
        <v>1813</v>
      </c>
      <c r="H507" t="s">
        <v>347</v>
      </c>
      <c r="I507">
        <v>280</v>
      </c>
      <c r="J507" t="s">
        <v>1814</v>
      </c>
      <c r="K507" s="1">
        <v>30770</v>
      </c>
      <c r="L507">
        <v>4621</v>
      </c>
      <c r="M507">
        <f>IF(L507&lt;&gt;"", L507, "")</f>
        <v>4621</v>
      </c>
      <c r="N507" s="2">
        <v>92420</v>
      </c>
      <c r="O507" s="2">
        <v>92420</v>
      </c>
      <c r="P507" s="2">
        <f>IF(O507&lt;&gt;"", O507*20, "")</f>
        <v>1848400</v>
      </c>
      <c r="Q507" s="2">
        <f>IF(F507="Rural",P507*1.1,P507)</f>
        <v>1848400</v>
      </c>
      <c r="R507">
        <v>9</v>
      </c>
    </row>
    <row r="508" spans="1:18" x14ac:dyDescent="0.25">
      <c r="A508" t="s">
        <v>30</v>
      </c>
      <c r="B508">
        <v>900077100</v>
      </c>
      <c r="C508" t="s">
        <v>1815</v>
      </c>
      <c r="D508" t="s">
        <v>37</v>
      </c>
      <c r="E508" t="str">
        <f>UPPER(Padron_Establecimiento[[#This Row],[Sector]])</f>
        <v>PRIVADO</v>
      </c>
      <c r="F508" t="s">
        <v>26</v>
      </c>
      <c r="G508" t="s">
        <v>1816</v>
      </c>
      <c r="H508" t="s">
        <v>1817</v>
      </c>
      <c r="I508">
        <v>381</v>
      </c>
      <c r="J508" t="s">
        <v>1818</v>
      </c>
      <c r="K508" s="1">
        <v>30700</v>
      </c>
      <c r="L508">
        <v>4097</v>
      </c>
      <c r="M508">
        <f>IF(L508&lt;&gt;"", L508, "")</f>
        <v>4097</v>
      </c>
      <c r="N508" s="2">
        <v>81940</v>
      </c>
      <c r="O508" s="2">
        <v>81940</v>
      </c>
      <c r="P508" s="2">
        <f>IF(O508&lt;&gt;"", O508*20, "")</f>
        <v>1638800</v>
      </c>
      <c r="Q508" s="2">
        <f>IF(F508="Rural",P508*1.1,P508)</f>
        <v>1638800</v>
      </c>
      <c r="R508">
        <v>3</v>
      </c>
    </row>
    <row r="509" spans="1:18" x14ac:dyDescent="0.25">
      <c r="A509" t="s">
        <v>41</v>
      </c>
      <c r="B509">
        <v>300058300</v>
      </c>
      <c r="C509" t="s">
        <v>1819</v>
      </c>
      <c r="D509" t="s">
        <v>14</v>
      </c>
      <c r="E509" t="str">
        <f>UPPER(Padron_Establecimiento[[#This Row],[Sector]])</f>
        <v>ESTATAL</v>
      </c>
      <c r="F509" t="s">
        <v>15</v>
      </c>
      <c r="G509" t="s">
        <v>1820</v>
      </c>
      <c r="H509" t="s">
        <v>1821</v>
      </c>
      <c r="J509" t="s">
        <v>18</v>
      </c>
      <c r="K509" s="1">
        <v>29514</v>
      </c>
      <c r="L509">
        <v>3204</v>
      </c>
      <c r="M509">
        <f>IF(L509&lt;&gt;"", L509, "")</f>
        <v>3204</v>
      </c>
      <c r="N509" s="2">
        <v>64080</v>
      </c>
      <c r="O509" s="2">
        <v>70488</v>
      </c>
      <c r="P509" s="2">
        <f>IF(O509&lt;&gt;"", O509*20, "")</f>
        <v>1409760</v>
      </c>
      <c r="Q509" s="2">
        <f>IF(F509="Rural",P509*1.1,P509)</f>
        <v>1550736.0000000002</v>
      </c>
      <c r="R509">
        <v>7</v>
      </c>
    </row>
    <row r="510" spans="1:18" x14ac:dyDescent="0.25">
      <c r="A510" t="s">
        <v>436</v>
      </c>
      <c r="B510">
        <v>780006400</v>
      </c>
      <c r="C510" t="s">
        <v>1822</v>
      </c>
      <c r="D510" t="s">
        <v>14</v>
      </c>
      <c r="E510" t="str">
        <f>UPPER(Padron_Establecimiento[[#This Row],[Sector]])</f>
        <v>ESTATAL</v>
      </c>
      <c r="F510" t="s">
        <v>26</v>
      </c>
      <c r="G510" t="s">
        <v>1823</v>
      </c>
      <c r="H510" t="s">
        <v>1824</v>
      </c>
      <c r="I510">
        <v>2963</v>
      </c>
      <c r="J510" t="s">
        <v>1825</v>
      </c>
      <c r="K510" s="1">
        <v>31828</v>
      </c>
      <c r="L510">
        <v>2198</v>
      </c>
      <c r="M510">
        <f>IF(L510&lt;&gt;"", L510, "")</f>
        <v>2198</v>
      </c>
      <c r="N510" s="2">
        <v>43960</v>
      </c>
      <c r="O510" s="2">
        <v>43960</v>
      </c>
      <c r="P510" s="2">
        <f>IF(O510&lt;&gt;"", O510*20, "")</f>
        <v>879200</v>
      </c>
      <c r="Q510" s="2">
        <f>IF(F510="Rural",P510*1.1,P510)</f>
        <v>879200</v>
      </c>
      <c r="R510">
        <v>4</v>
      </c>
    </row>
    <row r="511" spans="1:18" x14ac:dyDescent="0.25">
      <c r="A511" t="s">
        <v>30</v>
      </c>
      <c r="B511">
        <v>900159100</v>
      </c>
      <c r="C511" t="s">
        <v>1826</v>
      </c>
      <c r="D511" t="s">
        <v>14</v>
      </c>
      <c r="E511" t="str">
        <f>UPPER(Padron_Establecimiento[[#This Row],[Sector]])</f>
        <v>ESTATAL</v>
      </c>
      <c r="F511" t="s">
        <v>26</v>
      </c>
      <c r="G511" t="s">
        <v>1827</v>
      </c>
      <c r="H511" t="s">
        <v>1828</v>
      </c>
      <c r="I511">
        <v>0</v>
      </c>
      <c r="J511" t="s">
        <v>215</v>
      </c>
      <c r="K511" s="1">
        <v>34156</v>
      </c>
      <c r="L511">
        <v>2473</v>
      </c>
      <c r="M511">
        <f>IF(L511&lt;&gt;"", L511, "")</f>
        <v>2473</v>
      </c>
      <c r="N511" s="2">
        <v>49460</v>
      </c>
      <c r="O511" s="2">
        <v>49460</v>
      </c>
      <c r="P511" s="2">
        <f>IF(O511&lt;&gt;"", O511*20, "")</f>
        <v>989200</v>
      </c>
      <c r="Q511" s="2">
        <f>IF(F511="Rural",P511*1.1,P511)</f>
        <v>989200</v>
      </c>
      <c r="R511">
        <v>6</v>
      </c>
    </row>
    <row r="512" spans="1:18" x14ac:dyDescent="0.25">
      <c r="A512" t="s">
        <v>130</v>
      </c>
      <c r="B512">
        <v>540038900</v>
      </c>
      <c r="C512" t="s">
        <v>1829</v>
      </c>
      <c r="D512" t="s">
        <v>14</v>
      </c>
      <c r="E512" t="str">
        <f>UPPER(Padron_Establecimiento[[#This Row],[Sector]])</f>
        <v>ESTATAL</v>
      </c>
      <c r="F512" t="s">
        <v>26</v>
      </c>
      <c r="G512" t="s">
        <v>1830</v>
      </c>
      <c r="H512" t="s">
        <v>490</v>
      </c>
      <c r="I512">
        <v>376</v>
      </c>
      <c r="J512" t="s">
        <v>1831</v>
      </c>
      <c r="K512" s="1">
        <v>30875</v>
      </c>
      <c r="L512">
        <v>3084</v>
      </c>
      <c r="M512">
        <f>IF(L512&lt;&gt;"", L512, "")</f>
        <v>3084</v>
      </c>
      <c r="N512" s="2">
        <v>61680</v>
      </c>
      <c r="O512" s="2">
        <v>61680</v>
      </c>
      <c r="P512" s="2">
        <f>IF(O512&lt;&gt;"", O512*20, "")</f>
        <v>1233600</v>
      </c>
      <c r="Q512" s="2">
        <f>IF(F512="Rural",P512*1.1,P512)</f>
        <v>1233600</v>
      </c>
      <c r="R512">
        <v>10</v>
      </c>
    </row>
    <row r="513" spans="1:18" x14ac:dyDescent="0.25">
      <c r="A513" t="s">
        <v>30</v>
      </c>
      <c r="B513">
        <v>900073100</v>
      </c>
      <c r="C513" t="s">
        <v>1832</v>
      </c>
      <c r="D513" t="s">
        <v>37</v>
      </c>
      <c r="E513" t="str">
        <f>UPPER(Padron_Establecimiento[[#This Row],[Sector]])</f>
        <v>PRIVADO</v>
      </c>
      <c r="F513" t="s">
        <v>26</v>
      </c>
      <c r="G513" t="s">
        <v>1833</v>
      </c>
      <c r="H513" t="s">
        <v>1834</v>
      </c>
      <c r="J513" t="s">
        <v>1835</v>
      </c>
      <c r="K513" s="1">
        <v>22809</v>
      </c>
      <c r="L513">
        <v>2912</v>
      </c>
      <c r="M513">
        <f>IF(L513&lt;&gt;"", L513, "")</f>
        <v>2912</v>
      </c>
      <c r="N513" s="2">
        <v>58240</v>
      </c>
      <c r="O513" s="2">
        <v>58240</v>
      </c>
      <c r="P513" s="2">
        <f>IF(O513&lt;&gt;"", O513*20, "")</f>
        <v>1164800</v>
      </c>
      <c r="Q513" s="2">
        <f>IF(F513="Rural",P513*1.1,P513)</f>
        <v>1164800</v>
      </c>
      <c r="R513">
        <v>6</v>
      </c>
    </row>
    <row r="514" spans="1:18" x14ac:dyDescent="0.25">
      <c r="A514" t="s">
        <v>35</v>
      </c>
      <c r="B514">
        <v>60424600</v>
      </c>
      <c r="C514" t="s">
        <v>1836</v>
      </c>
      <c r="D514" t="s">
        <v>37</v>
      </c>
      <c r="E514" t="str">
        <f>UPPER(Padron_Establecimiento[[#This Row],[Sector]])</f>
        <v>PRIVADO</v>
      </c>
      <c r="F514" t="s">
        <v>26</v>
      </c>
      <c r="G514" t="s">
        <v>1837</v>
      </c>
      <c r="H514" t="s">
        <v>1838</v>
      </c>
      <c r="I514">
        <v>2293</v>
      </c>
      <c r="J514" t="s">
        <v>1839</v>
      </c>
      <c r="K514" s="1">
        <v>20842</v>
      </c>
      <c r="L514">
        <v>4967</v>
      </c>
      <c r="M514">
        <f>IF(L514&lt;&gt;"", L514, "")</f>
        <v>4967</v>
      </c>
      <c r="N514" s="2">
        <v>99340</v>
      </c>
      <c r="O514" s="2">
        <v>99340</v>
      </c>
      <c r="P514" s="2">
        <f>IF(O514&lt;&gt;"", O514*20, "")</f>
        <v>1986800</v>
      </c>
      <c r="Q514" s="2">
        <f>IF(F514="Rural",P514*1.1,P514)</f>
        <v>1986800</v>
      </c>
      <c r="R514">
        <v>9</v>
      </c>
    </row>
    <row r="515" spans="1:18" x14ac:dyDescent="0.25">
      <c r="A515" t="s">
        <v>50</v>
      </c>
      <c r="B515">
        <v>500152900</v>
      </c>
      <c r="C515" t="s">
        <v>1840</v>
      </c>
      <c r="D515" t="s">
        <v>657</v>
      </c>
      <c r="E515" t="str">
        <f>UPPER(Padron_Establecimiento[[#This Row],[Sector]])</f>
        <v>SOCIAL/COOPERATIVA</v>
      </c>
      <c r="F515" t="s">
        <v>15</v>
      </c>
      <c r="G515" t="s">
        <v>1841</v>
      </c>
      <c r="H515" t="s">
        <v>1842</v>
      </c>
      <c r="I515">
        <v>1</v>
      </c>
      <c r="J515" t="s">
        <v>1843</v>
      </c>
      <c r="K515" s="1">
        <v>31445</v>
      </c>
      <c r="L515">
        <v>1502</v>
      </c>
      <c r="M515">
        <f>IF(L515&lt;&gt;"", L515, "")</f>
        <v>1502</v>
      </c>
      <c r="N515" s="2">
        <v>30040</v>
      </c>
      <c r="O515" s="2">
        <v>33044</v>
      </c>
      <c r="P515" s="2">
        <f>IF(O515&lt;&gt;"", O515*20, "")</f>
        <v>660880</v>
      </c>
      <c r="Q515" s="2">
        <f>IF(F515="Rural",P515*1.1,P515)</f>
        <v>726968.00000000012</v>
      </c>
      <c r="R515">
        <v>3</v>
      </c>
    </row>
    <row r="516" spans="1:18" x14ac:dyDescent="0.25">
      <c r="A516" t="s">
        <v>125</v>
      </c>
      <c r="B516">
        <v>140082001</v>
      </c>
      <c r="C516" t="s">
        <v>1844</v>
      </c>
      <c r="D516" t="s">
        <v>14</v>
      </c>
      <c r="E516" t="str">
        <f>UPPER(Padron_Establecimiento[[#This Row],[Sector]])</f>
        <v>ESTATAL</v>
      </c>
      <c r="F516" t="s">
        <v>26</v>
      </c>
      <c r="G516" t="s">
        <v>1845</v>
      </c>
      <c r="H516" t="s">
        <v>1846</v>
      </c>
      <c r="I516">
        <v>3547</v>
      </c>
      <c r="J516" t="s">
        <v>1847</v>
      </c>
      <c r="K516" s="1">
        <v>30769</v>
      </c>
      <c r="L516">
        <v>4991</v>
      </c>
      <c r="M516">
        <f>IF(L516&lt;&gt;"", L516, "")</f>
        <v>4991</v>
      </c>
      <c r="N516" s="2">
        <v>99820</v>
      </c>
      <c r="O516" s="2">
        <v>99820</v>
      </c>
      <c r="P516" s="2">
        <f>IF(O516&lt;&gt;"", O516*20, "")</f>
        <v>1996400</v>
      </c>
      <c r="Q516" s="2">
        <f>IF(F516="Rural",P516*1.1,P516)</f>
        <v>1996400</v>
      </c>
      <c r="R516">
        <v>4</v>
      </c>
    </row>
    <row r="517" spans="1:18" x14ac:dyDescent="0.25">
      <c r="A517" t="s">
        <v>30</v>
      </c>
      <c r="B517">
        <v>900078900</v>
      </c>
      <c r="C517" t="s">
        <v>1848</v>
      </c>
      <c r="D517" t="s">
        <v>14</v>
      </c>
      <c r="E517" t="str">
        <f>UPPER(Padron_Establecimiento[[#This Row],[Sector]])</f>
        <v>ESTATAL</v>
      </c>
      <c r="F517" t="s">
        <v>26</v>
      </c>
      <c r="G517" t="s">
        <v>1849</v>
      </c>
      <c r="H517" t="s">
        <v>228</v>
      </c>
      <c r="J517" t="s">
        <v>1850</v>
      </c>
      <c r="K517" s="1">
        <v>24683</v>
      </c>
      <c r="L517">
        <v>4220</v>
      </c>
      <c r="M517">
        <f>IF(L517&lt;&gt;"", L517, "")</f>
        <v>4220</v>
      </c>
      <c r="N517" s="2">
        <v>84400</v>
      </c>
      <c r="O517" s="2">
        <v>84400</v>
      </c>
      <c r="P517" s="2">
        <f>IF(O517&lt;&gt;"", O517*20, "")</f>
        <v>1688000</v>
      </c>
      <c r="Q517" s="2">
        <f>IF(F517="Rural",P517*1.1,P517)</f>
        <v>1688000</v>
      </c>
      <c r="R517">
        <v>10</v>
      </c>
    </row>
    <row r="518" spans="1:18" x14ac:dyDescent="0.25">
      <c r="A518" t="s">
        <v>35</v>
      </c>
      <c r="B518">
        <v>60388700</v>
      </c>
      <c r="C518" t="s">
        <v>1851</v>
      </c>
      <c r="D518" t="s">
        <v>14</v>
      </c>
      <c r="E518" t="str">
        <f>UPPER(Padron_Establecimiento[[#This Row],[Sector]])</f>
        <v>ESTATAL</v>
      </c>
      <c r="F518" t="s">
        <v>26</v>
      </c>
      <c r="G518" t="s">
        <v>1852</v>
      </c>
      <c r="H518" t="s">
        <v>1853</v>
      </c>
      <c r="I518">
        <v>11</v>
      </c>
      <c r="J518" t="s">
        <v>1854</v>
      </c>
      <c r="K518" s="1">
        <v>28850</v>
      </c>
      <c r="L518">
        <v>3566</v>
      </c>
      <c r="M518">
        <f>IF(L518&lt;&gt;"", L518, "")</f>
        <v>3566</v>
      </c>
      <c r="N518" s="2">
        <v>71320</v>
      </c>
      <c r="O518" s="2">
        <v>71320</v>
      </c>
      <c r="P518" s="2">
        <f>IF(O518&lt;&gt;"", O518*20, "")</f>
        <v>1426400</v>
      </c>
      <c r="Q518" s="2">
        <f>IF(F518="Rural",P518*1.1,P518)</f>
        <v>1426400</v>
      </c>
      <c r="R518">
        <v>3</v>
      </c>
    </row>
    <row r="519" spans="1:18" x14ac:dyDescent="0.25">
      <c r="A519" t="s">
        <v>12</v>
      </c>
      <c r="B519">
        <v>860206000</v>
      </c>
      <c r="C519" t="s">
        <v>1855</v>
      </c>
      <c r="D519" t="s">
        <v>14</v>
      </c>
      <c r="E519" t="str">
        <f>UPPER(Padron_Establecimiento[[#This Row],[Sector]])</f>
        <v>ESTATAL</v>
      </c>
      <c r="F519" t="s">
        <v>26</v>
      </c>
      <c r="G519" t="s">
        <v>1856</v>
      </c>
      <c r="H519" t="s">
        <v>17</v>
      </c>
      <c r="J519" t="s">
        <v>18</v>
      </c>
      <c r="K519" s="1">
        <v>22168</v>
      </c>
      <c r="L519">
        <v>2342</v>
      </c>
      <c r="M519">
        <f>IF(L519&lt;&gt;"", L519, "")</f>
        <v>2342</v>
      </c>
      <c r="N519" s="2">
        <v>46840</v>
      </c>
      <c r="O519" s="2">
        <v>46840</v>
      </c>
      <c r="P519" s="2">
        <f>IF(O519&lt;&gt;"", O519*20, "")</f>
        <v>936800</v>
      </c>
      <c r="Q519" s="2">
        <f>IF(F519="Rural",P519*1.1,P519)</f>
        <v>936800</v>
      </c>
      <c r="R519">
        <v>8</v>
      </c>
    </row>
    <row r="520" spans="1:18" x14ac:dyDescent="0.25">
      <c r="A520" t="s">
        <v>19</v>
      </c>
      <c r="B520">
        <v>620090400</v>
      </c>
      <c r="C520" t="s">
        <v>1857</v>
      </c>
      <c r="D520" t="s">
        <v>14</v>
      </c>
      <c r="E520" t="str">
        <f>UPPER(Padron_Establecimiento[[#This Row],[Sector]])</f>
        <v>ESTATAL</v>
      </c>
      <c r="F520" t="s">
        <v>26</v>
      </c>
      <c r="G520" t="s">
        <v>1858</v>
      </c>
      <c r="H520" t="s">
        <v>1177</v>
      </c>
      <c r="I520">
        <v>2934</v>
      </c>
      <c r="J520" t="s">
        <v>1859</v>
      </c>
      <c r="K520" s="1">
        <v>30013</v>
      </c>
      <c r="L520">
        <v>1645</v>
      </c>
      <c r="M520">
        <f>IF(L520&lt;&gt;"", L520, "")</f>
        <v>1645</v>
      </c>
      <c r="N520" s="2">
        <v>32900</v>
      </c>
      <c r="O520" s="2">
        <v>32900</v>
      </c>
      <c r="P520" s="2">
        <f>IF(O520&lt;&gt;"", O520*20, "")</f>
        <v>658000</v>
      </c>
      <c r="Q520" s="2">
        <f>IF(F520="Rural",P520*1.1,P520)</f>
        <v>658000</v>
      </c>
      <c r="R520">
        <v>3</v>
      </c>
    </row>
    <row r="521" spans="1:18" x14ac:dyDescent="0.25">
      <c r="A521" t="s">
        <v>130</v>
      </c>
      <c r="B521">
        <v>540057800</v>
      </c>
      <c r="C521" t="s">
        <v>1860</v>
      </c>
      <c r="D521" t="s">
        <v>37</v>
      </c>
      <c r="E521" t="str">
        <f>UPPER(Padron_Establecimiento[[#This Row],[Sector]])</f>
        <v>PRIVADO</v>
      </c>
      <c r="F521" t="s">
        <v>26</v>
      </c>
      <c r="G521" t="s">
        <v>1861</v>
      </c>
      <c r="H521" t="s">
        <v>1862</v>
      </c>
      <c r="I521">
        <v>3755</v>
      </c>
      <c r="J521" t="s">
        <v>1863</v>
      </c>
      <c r="K521" s="1">
        <v>20248</v>
      </c>
      <c r="L521">
        <v>2342</v>
      </c>
      <c r="M521">
        <f>IF(L521&lt;&gt;"", L521, "")</f>
        <v>2342</v>
      </c>
      <c r="N521" s="2">
        <v>46840</v>
      </c>
      <c r="O521" s="2">
        <v>46840</v>
      </c>
      <c r="P521" s="2">
        <f>IF(O521&lt;&gt;"", O521*20, "")</f>
        <v>936800</v>
      </c>
      <c r="Q521" s="2">
        <f>IF(F521="Rural",P521*1.1,P521)</f>
        <v>936800</v>
      </c>
      <c r="R521">
        <v>8</v>
      </c>
    </row>
    <row r="522" spans="1:18" x14ac:dyDescent="0.25">
      <c r="A522" t="s">
        <v>50</v>
      </c>
      <c r="B522">
        <v>500090100</v>
      </c>
      <c r="C522" t="s">
        <v>1864</v>
      </c>
      <c r="D522" t="s">
        <v>14</v>
      </c>
      <c r="E522" t="str">
        <f>UPPER(Padron_Establecimiento[[#This Row],[Sector]])</f>
        <v>ESTATAL</v>
      </c>
      <c r="F522" t="s">
        <v>26</v>
      </c>
      <c r="G522" t="s">
        <v>1865</v>
      </c>
      <c r="H522" t="s">
        <v>1033</v>
      </c>
      <c r="I522">
        <v>261</v>
      </c>
      <c r="J522" t="s">
        <v>1866</v>
      </c>
      <c r="K522" s="1">
        <v>21633</v>
      </c>
      <c r="L522">
        <v>2316</v>
      </c>
      <c r="M522">
        <f>IF(L522&lt;&gt;"", L522, "")</f>
        <v>2316</v>
      </c>
      <c r="N522" s="2">
        <v>46320</v>
      </c>
      <c r="O522" s="2">
        <v>46320</v>
      </c>
      <c r="P522" s="2">
        <f>IF(O522&lt;&gt;"", O522*20, "")</f>
        <v>926400</v>
      </c>
      <c r="Q522" s="2">
        <f>IF(F522="Rural",P522*1.1,P522)</f>
        <v>926400</v>
      </c>
      <c r="R522">
        <v>10</v>
      </c>
    </row>
    <row r="523" spans="1:18" x14ac:dyDescent="0.25">
      <c r="A523" t="s">
        <v>82</v>
      </c>
      <c r="B523">
        <v>700029400</v>
      </c>
      <c r="C523" t="s">
        <v>1867</v>
      </c>
      <c r="D523" t="s">
        <v>14</v>
      </c>
      <c r="E523" t="str">
        <f>UPPER(Padron_Establecimiento[[#This Row],[Sector]])</f>
        <v>ESTATAL</v>
      </c>
      <c r="F523" t="s">
        <v>15</v>
      </c>
      <c r="G523" t="s">
        <v>1868</v>
      </c>
      <c r="H523" t="s">
        <v>1869</v>
      </c>
      <c r="I523">
        <v>264</v>
      </c>
      <c r="J523" t="s">
        <v>1870</v>
      </c>
      <c r="K523" s="1">
        <v>27378</v>
      </c>
      <c r="L523">
        <v>1766</v>
      </c>
      <c r="M523">
        <f>IF(L523&lt;&gt;"", L523, "")</f>
        <v>1766</v>
      </c>
      <c r="N523" s="2">
        <v>35320</v>
      </c>
      <c r="O523" s="2">
        <v>38852</v>
      </c>
      <c r="P523" s="2">
        <f>IF(O523&lt;&gt;"", O523*20, "")</f>
        <v>777040</v>
      </c>
      <c r="Q523" s="2">
        <f>IF(F523="Rural",P523*1.1,P523)</f>
        <v>854744.00000000012</v>
      </c>
      <c r="R523">
        <v>7</v>
      </c>
    </row>
    <row r="524" spans="1:18" x14ac:dyDescent="0.25">
      <c r="A524" t="s">
        <v>35</v>
      </c>
      <c r="B524">
        <v>60511400</v>
      </c>
      <c r="C524" t="s">
        <v>1871</v>
      </c>
      <c r="D524" t="s">
        <v>14</v>
      </c>
      <c r="E524" t="str">
        <f>UPPER(Padron_Establecimiento[[#This Row],[Sector]])</f>
        <v>ESTATAL</v>
      </c>
      <c r="F524" t="s">
        <v>15</v>
      </c>
      <c r="G524" t="s">
        <v>1872</v>
      </c>
      <c r="H524" t="s">
        <v>1873</v>
      </c>
      <c r="I524">
        <v>2932</v>
      </c>
      <c r="J524" t="s">
        <v>1874</v>
      </c>
      <c r="K524" s="1">
        <v>19517</v>
      </c>
      <c r="L524">
        <v>3288</v>
      </c>
      <c r="M524">
        <f>IF(L524&lt;&gt;"", L524, "")</f>
        <v>3288</v>
      </c>
      <c r="N524" s="2">
        <v>65760</v>
      </c>
      <c r="O524" s="2">
        <v>72336</v>
      </c>
      <c r="P524" s="2">
        <f>IF(O524&lt;&gt;"", O524*20, "")</f>
        <v>1446720</v>
      </c>
      <c r="Q524" s="2">
        <f>IF(F524="Rural",P524*1.1,P524)</f>
        <v>1591392.0000000002</v>
      </c>
      <c r="R524">
        <v>5</v>
      </c>
    </row>
    <row r="525" spans="1:18" x14ac:dyDescent="0.25">
      <c r="A525" t="s">
        <v>35</v>
      </c>
      <c r="B525">
        <v>60265300</v>
      </c>
      <c r="C525" t="s">
        <v>1875</v>
      </c>
      <c r="D525" t="s">
        <v>14</v>
      </c>
      <c r="E525" t="str">
        <f>UPPER(Padron_Establecimiento[[#This Row],[Sector]])</f>
        <v>ESTATAL</v>
      </c>
      <c r="F525" t="s">
        <v>26</v>
      </c>
      <c r="G525" t="s">
        <v>1876</v>
      </c>
      <c r="H525" t="s">
        <v>1877</v>
      </c>
      <c r="I525">
        <v>2342</v>
      </c>
      <c r="J525" t="s">
        <v>1878</v>
      </c>
      <c r="K525" s="1">
        <v>18612</v>
      </c>
      <c r="L525">
        <v>4406</v>
      </c>
      <c r="M525">
        <f>IF(L525&lt;&gt;"", L525, "")</f>
        <v>4406</v>
      </c>
      <c r="N525" s="2">
        <v>88120</v>
      </c>
      <c r="O525" s="2">
        <v>88120</v>
      </c>
      <c r="P525" s="2">
        <f>IF(O525&lt;&gt;"", O525*20, "")</f>
        <v>1762400</v>
      </c>
      <c r="Q525" s="2">
        <f>IF(F525="Rural",P525*1.1,P525)</f>
        <v>1762400</v>
      </c>
      <c r="R525">
        <v>5</v>
      </c>
    </row>
    <row r="526" spans="1:18" x14ac:dyDescent="0.25">
      <c r="A526" t="s">
        <v>35</v>
      </c>
      <c r="B526">
        <v>60435100</v>
      </c>
      <c r="C526" t="s">
        <v>1879</v>
      </c>
      <c r="D526" t="s">
        <v>37</v>
      </c>
      <c r="E526" t="str">
        <f>UPPER(Padron_Establecimiento[[#This Row],[Sector]])</f>
        <v>PRIVADO</v>
      </c>
      <c r="F526" t="s">
        <v>26</v>
      </c>
      <c r="G526" t="s">
        <v>1880</v>
      </c>
      <c r="H526" t="s">
        <v>1853</v>
      </c>
      <c r="I526">
        <v>11</v>
      </c>
      <c r="J526" t="s">
        <v>1881</v>
      </c>
      <c r="K526" s="1">
        <v>26282</v>
      </c>
      <c r="L526">
        <v>2383</v>
      </c>
      <c r="M526">
        <f>IF(L526&lt;&gt;"", L526, "")</f>
        <v>2383</v>
      </c>
      <c r="N526" s="2">
        <v>47660</v>
      </c>
      <c r="O526" s="2">
        <v>47660</v>
      </c>
      <c r="P526" s="2">
        <f>IF(O526&lt;&gt;"", O526*20, "")</f>
        <v>953200</v>
      </c>
      <c r="Q526" s="2">
        <f>IF(F526="Rural",P526*1.1,P526)</f>
        <v>953200</v>
      </c>
      <c r="R526">
        <v>6</v>
      </c>
    </row>
    <row r="527" spans="1:18" x14ac:dyDescent="0.25">
      <c r="A527" t="s">
        <v>82</v>
      </c>
      <c r="B527">
        <v>700050200</v>
      </c>
      <c r="C527" t="s">
        <v>1882</v>
      </c>
      <c r="D527" t="s">
        <v>14</v>
      </c>
      <c r="E527" t="str">
        <f>UPPER(Padron_Establecimiento[[#This Row],[Sector]])</f>
        <v>ESTATAL</v>
      </c>
      <c r="F527" t="s">
        <v>15</v>
      </c>
      <c r="G527" t="s">
        <v>1883</v>
      </c>
      <c r="H527" t="s">
        <v>85</v>
      </c>
      <c r="I527">
        <v>264</v>
      </c>
      <c r="J527" t="s">
        <v>1884</v>
      </c>
      <c r="K527" s="1">
        <v>34784</v>
      </c>
      <c r="L527">
        <v>3390</v>
      </c>
      <c r="M527">
        <f>IF(L527&lt;&gt;"", L527, "")</f>
        <v>3390</v>
      </c>
      <c r="N527" s="2">
        <v>67800</v>
      </c>
      <c r="O527" s="2">
        <v>74580</v>
      </c>
      <c r="P527" s="2">
        <f>IF(O527&lt;&gt;"", O527*20, "")</f>
        <v>1491600</v>
      </c>
      <c r="Q527" s="2">
        <f>IF(F527="Rural",P527*1.1,P527)</f>
        <v>1640760.0000000002</v>
      </c>
      <c r="R527">
        <v>7</v>
      </c>
    </row>
    <row r="528" spans="1:18" x14ac:dyDescent="0.25">
      <c r="A528" t="s">
        <v>260</v>
      </c>
      <c r="B528">
        <v>460090200</v>
      </c>
      <c r="C528" t="s">
        <v>1885</v>
      </c>
      <c r="D528" t="s">
        <v>14</v>
      </c>
      <c r="E528" t="str">
        <f>UPPER(Padron_Establecimiento[[#This Row],[Sector]])</f>
        <v>ESTATAL</v>
      </c>
      <c r="F528" t="s">
        <v>26</v>
      </c>
      <c r="G528" t="s">
        <v>1886</v>
      </c>
      <c r="H528" t="s">
        <v>1887</v>
      </c>
      <c r="I528">
        <v>3804</v>
      </c>
      <c r="J528" t="s">
        <v>1888</v>
      </c>
      <c r="K528" s="1">
        <v>29185</v>
      </c>
      <c r="L528">
        <v>3263</v>
      </c>
      <c r="M528">
        <f>IF(L528&lt;&gt;"", L528, "")</f>
        <v>3263</v>
      </c>
      <c r="N528" s="2">
        <v>65260</v>
      </c>
      <c r="O528" s="2">
        <v>65260</v>
      </c>
      <c r="P528" s="2">
        <f>IF(O528&lt;&gt;"", O528*20, "")</f>
        <v>1305200</v>
      </c>
      <c r="Q528" s="2">
        <f>IF(F528="Rural",P528*1.1,P528)</f>
        <v>1305200</v>
      </c>
      <c r="R528">
        <v>7</v>
      </c>
    </row>
    <row r="529" spans="1:18" x14ac:dyDescent="0.25">
      <c r="A529" t="s">
        <v>35</v>
      </c>
      <c r="B529">
        <v>60420400</v>
      </c>
      <c r="C529" t="s">
        <v>1889</v>
      </c>
      <c r="D529" t="s">
        <v>14</v>
      </c>
      <c r="E529" t="str">
        <f>UPPER(Padron_Establecimiento[[#This Row],[Sector]])</f>
        <v>ESTATAL</v>
      </c>
      <c r="F529" t="s">
        <v>26</v>
      </c>
      <c r="G529" t="s">
        <v>1890</v>
      </c>
      <c r="H529" t="s">
        <v>1891</v>
      </c>
      <c r="I529">
        <v>11</v>
      </c>
      <c r="J529" t="s">
        <v>1892</v>
      </c>
      <c r="K529" s="1">
        <v>31827</v>
      </c>
      <c r="L529">
        <v>1586</v>
      </c>
      <c r="M529">
        <f>IF(L529&lt;&gt;"", L529, "")</f>
        <v>1586</v>
      </c>
      <c r="N529" s="2">
        <v>31720</v>
      </c>
      <c r="O529" s="2">
        <v>31720</v>
      </c>
      <c r="P529" s="2">
        <f>IF(O529&lt;&gt;"", O529*20, "")</f>
        <v>634400</v>
      </c>
      <c r="Q529" s="2">
        <f>IF(F529="Rural",P529*1.1,P529)</f>
        <v>634400</v>
      </c>
      <c r="R529">
        <v>4</v>
      </c>
    </row>
    <row r="530" spans="1:18" x14ac:dyDescent="0.25">
      <c r="A530" t="s">
        <v>82</v>
      </c>
      <c r="B530">
        <v>700094203</v>
      </c>
      <c r="C530" t="s">
        <v>1893</v>
      </c>
      <c r="D530" t="s">
        <v>14</v>
      </c>
      <c r="E530" t="str">
        <f>UPPER(Padron_Establecimiento[[#This Row],[Sector]])</f>
        <v>ESTATAL</v>
      </c>
      <c r="F530" t="s">
        <v>26</v>
      </c>
      <c r="G530" t="s">
        <v>1894</v>
      </c>
      <c r="H530" t="s">
        <v>1895</v>
      </c>
      <c r="I530">
        <v>264</v>
      </c>
      <c r="J530" t="s">
        <v>1896</v>
      </c>
      <c r="K530" s="1">
        <v>19574</v>
      </c>
      <c r="L530">
        <v>3729</v>
      </c>
      <c r="M530">
        <f>IF(L530&lt;&gt;"", L530, "")</f>
        <v>3729</v>
      </c>
      <c r="N530" s="2">
        <v>74580</v>
      </c>
      <c r="O530" s="2">
        <v>74580</v>
      </c>
      <c r="P530" s="2">
        <f>IF(O530&lt;&gt;"", O530*20, "")</f>
        <v>1491600</v>
      </c>
      <c r="Q530" s="2">
        <f>IF(F530="Rural",P530*1.1,P530)</f>
        <v>1491600</v>
      </c>
      <c r="R530">
        <v>6</v>
      </c>
    </row>
    <row r="531" spans="1:18" x14ac:dyDescent="0.25">
      <c r="A531" t="s">
        <v>24</v>
      </c>
      <c r="B531">
        <v>820457400</v>
      </c>
      <c r="C531" t="s">
        <v>1897</v>
      </c>
      <c r="D531" t="s">
        <v>14</v>
      </c>
      <c r="E531" t="str">
        <f>UPPER(Padron_Establecimiento[[#This Row],[Sector]])</f>
        <v>ESTATAL</v>
      </c>
      <c r="F531" t="s">
        <v>26</v>
      </c>
      <c r="G531" t="s">
        <v>1898</v>
      </c>
      <c r="H531" t="s">
        <v>123</v>
      </c>
      <c r="I531">
        <v>341</v>
      </c>
      <c r="J531" t="s">
        <v>1899</v>
      </c>
      <c r="K531" s="1">
        <v>22716</v>
      </c>
      <c r="L531">
        <v>2119</v>
      </c>
      <c r="M531">
        <f>IF(L531&lt;&gt;"", L531, "")</f>
        <v>2119</v>
      </c>
      <c r="N531" s="2">
        <v>42380</v>
      </c>
      <c r="O531" s="2">
        <v>42380</v>
      </c>
      <c r="P531" s="2">
        <f>IF(O531&lt;&gt;"", O531*20, "")</f>
        <v>847600</v>
      </c>
      <c r="Q531" s="2">
        <f>IF(F531="Rural",P531*1.1,P531)</f>
        <v>847600</v>
      </c>
      <c r="R531">
        <v>3</v>
      </c>
    </row>
    <row r="532" spans="1:18" x14ac:dyDescent="0.25">
      <c r="A532" t="s">
        <v>125</v>
      </c>
      <c r="B532">
        <v>140049200</v>
      </c>
      <c r="C532" t="s">
        <v>1900</v>
      </c>
      <c r="D532" t="s">
        <v>14</v>
      </c>
      <c r="E532" t="str">
        <f>UPPER(Padron_Establecimiento[[#This Row],[Sector]])</f>
        <v>ESTATAL</v>
      </c>
      <c r="F532" t="s">
        <v>26</v>
      </c>
      <c r="G532" t="s">
        <v>1901</v>
      </c>
      <c r="H532" t="s">
        <v>1902</v>
      </c>
      <c r="I532">
        <v>351</v>
      </c>
      <c r="J532" t="s">
        <v>1903</v>
      </c>
      <c r="K532" s="1">
        <v>22546</v>
      </c>
      <c r="L532">
        <v>4719</v>
      </c>
      <c r="M532">
        <f>IF(L532&lt;&gt;"", L532, "")</f>
        <v>4719</v>
      </c>
      <c r="N532" s="2">
        <v>94380</v>
      </c>
      <c r="O532" s="2">
        <v>94380</v>
      </c>
      <c r="P532" s="2">
        <f>IF(O532&lt;&gt;"", O532*20, "")</f>
        <v>1887600</v>
      </c>
      <c r="Q532" s="2">
        <f>IF(F532="Rural",P532*1.1,P532)</f>
        <v>1887600</v>
      </c>
      <c r="R532">
        <v>10</v>
      </c>
    </row>
    <row r="533" spans="1:18" x14ac:dyDescent="0.25">
      <c r="A533" t="s">
        <v>50</v>
      </c>
      <c r="B533">
        <v>500072701</v>
      </c>
      <c r="C533" t="s">
        <v>1904</v>
      </c>
      <c r="D533" t="s">
        <v>14</v>
      </c>
      <c r="E533" t="str">
        <f>UPPER(Padron_Establecimiento[[#This Row],[Sector]])</f>
        <v>ESTATAL</v>
      </c>
      <c r="F533" t="s">
        <v>26</v>
      </c>
      <c r="G533" t="s">
        <v>1905</v>
      </c>
      <c r="H533" t="s">
        <v>1906</v>
      </c>
      <c r="J533" t="s">
        <v>1907</v>
      </c>
      <c r="K533" s="1">
        <v>32408</v>
      </c>
      <c r="L533">
        <v>3765</v>
      </c>
      <c r="M533">
        <f>IF(L533&lt;&gt;"", L533, "")</f>
        <v>3765</v>
      </c>
      <c r="N533" s="2">
        <v>75300</v>
      </c>
      <c r="O533" s="2">
        <v>75300</v>
      </c>
      <c r="P533" s="2">
        <f>IF(O533&lt;&gt;"", O533*20, "")</f>
        <v>1506000</v>
      </c>
      <c r="Q533" s="2">
        <f>IF(F533="Rural",P533*1.1,P533)</f>
        <v>1506000</v>
      </c>
      <c r="R533">
        <v>8</v>
      </c>
    </row>
    <row r="534" spans="1:18" x14ac:dyDescent="0.25">
      <c r="A534" t="s">
        <v>130</v>
      </c>
      <c r="B534">
        <v>540092605</v>
      </c>
      <c r="C534" t="s">
        <v>1908</v>
      </c>
      <c r="D534" t="s">
        <v>14</v>
      </c>
      <c r="E534" t="str">
        <f>UPPER(Padron_Establecimiento[[#This Row],[Sector]])</f>
        <v>ESTATAL</v>
      </c>
      <c r="F534" t="s">
        <v>26</v>
      </c>
      <c r="G534" t="s">
        <v>1909</v>
      </c>
      <c r="H534" t="s">
        <v>1910</v>
      </c>
      <c r="J534" t="s">
        <v>1911</v>
      </c>
      <c r="K534" s="1">
        <v>23650</v>
      </c>
      <c r="L534">
        <v>3914</v>
      </c>
      <c r="M534">
        <f>IF(L534&lt;&gt;"", L534, "")</f>
        <v>3914</v>
      </c>
      <c r="N534" s="2">
        <v>78280</v>
      </c>
      <c r="O534" s="2">
        <v>78280</v>
      </c>
      <c r="P534" s="2">
        <f>IF(O534&lt;&gt;"", O534*20, "")</f>
        <v>1565600</v>
      </c>
      <c r="Q534" s="2">
        <f>IF(F534="Rural",P534*1.1,P534)</f>
        <v>1565600</v>
      </c>
      <c r="R534">
        <v>3</v>
      </c>
    </row>
    <row r="535" spans="1:18" x14ac:dyDescent="0.25">
      <c r="A535" t="s">
        <v>41</v>
      </c>
      <c r="B535">
        <v>300068800</v>
      </c>
      <c r="C535" t="s">
        <v>1912</v>
      </c>
      <c r="D535" t="s">
        <v>14</v>
      </c>
      <c r="E535" t="str">
        <f>UPPER(Padron_Establecimiento[[#This Row],[Sector]])</f>
        <v>ESTATAL</v>
      </c>
      <c r="F535" t="s">
        <v>15</v>
      </c>
      <c r="G535" t="s">
        <v>1913</v>
      </c>
      <c r="H535" t="s">
        <v>1914</v>
      </c>
      <c r="J535" t="s">
        <v>18</v>
      </c>
      <c r="K535" s="1">
        <v>28349</v>
      </c>
      <c r="L535">
        <v>2057</v>
      </c>
      <c r="M535">
        <f>IF(L535&lt;&gt;"", L535, "")</f>
        <v>2057</v>
      </c>
      <c r="N535" s="2">
        <v>41140</v>
      </c>
      <c r="O535" s="2">
        <v>45254</v>
      </c>
      <c r="P535" s="2">
        <f>IF(O535&lt;&gt;"", O535*20, "")</f>
        <v>905080</v>
      </c>
      <c r="Q535" s="2">
        <f>IF(F535="Rural",P535*1.1,P535)</f>
        <v>995588.00000000012</v>
      </c>
      <c r="R535">
        <v>9</v>
      </c>
    </row>
    <row r="536" spans="1:18" x14ac:dyDescent="0.25">
      <c r="A536" t="s">
        <v>110</v>
      </c>
      <c r="B536">
        <v>20023902</v>
      </c>
      <c r="C536" t="s">
        <v>1915</v>
      </c>
      <c r="D536" t="s">
        <v>14</v>
      </c>
      <c r="E536" t="str">
        <f>UPPER(Padron_Establecimiento[[#This Row],[Sector]])</f>
        <v>ESTATAL</v>
      </c>
      <c r="F536" t="s">
        <v>26</v>
      </c>
      <c r="G536" t="s">
        <v>1916</v>
      </c>
      <c r="H536" t="s">
        <v>1917</v>
      </c>
      <c r="I536">
        <v>11</v>
      </c>
      <c r="J536" t="s">
        <v>1918</v>
      </c>
      <c r="K536" s="1">
        <v>32209</v>
      </c>
      <c r="L536">
        <v>2450</v>
      </c>
      <c r="M536">
        <f>IF(L536&lt;&gt;"", L536, "")</f>
        <v>2450</v>
      </c>
      <c r="N536" s="2">
        <v>49000</v>
      </c>
      <c r="O536" s="2">
        <v>49000</v>
      </c>
      <c r="P536" s="2">
        <f>IF(O536&lt;&gt;"", O536*20, "")</f>
        <v>980000</v>
      </c>
      <c r="Q536" s="2">
        <f>IF(F536="Rural",P536*1.1,P536)</f>
        <v>980000</v>
      </c>
      <c r="R536">
        <v>9</v>
      </c>
    </row>
    <row r="537" spans="1:18" x14ac:dyDescent="0.25">
      <c r="A537" t="s">
        <v>41</v>
      </c>
      <c r="B537">
        <v>300032400</v>
      </c>
      <c r="C537" t="s">
        <v>1919</v>
      </c>
      <c r="D537" t="s">
        <v>14</v>
      </c>
      <c r="E537" t="str">
        <f>UPPER(Padron_Establecimiento[[#This Row],[Sector]])</f>
        <v>ESTATAL</v>
      </c>
      <c r="F537" t="s">
        <v>15</v>
      </c>
      <c r="G537" t="s">
        <v>1920</v>
      </c>
      <c r="H537" t="s">
        <v>317</v>
      </c>
      <c r="I537">
        <v>0</v>
      </c>
      <c r="J537" t="s">
        <v>215</v>
      </c>
      <c r="K537" s="1">
        <v>29272</v>
      </c>
      <c r="L537">
        <v>2192</v>
      </c>
      <c r="M537">
        <f>IF(L537&lt;&gt;"", L537, "")</f>
        <v>2192</v>
      </c>
      <c r="N537" s="2">
        <v>43840</v>
      </c>
      <c r="O537" s="2">
        <v>48224</v>
      </c>
      <c r="P537" s="2">
        <f>IF(O537&lt;&gt;"", O537*20, "")</f>
        <v>964480</v>
      </c>
      <c r="Q537" s="2">
        <f>IF(F537="Rural",P537*1.1,P537)</f>
        <v>1060928</v>
      </c>
      <c r="R537">
        <v>5</v>
      </c>
    </row>
    <row r="538" spans="1:18" x14ac:dyDescent="0.25">
      <c r="A538" t="s">
        <v>35</v>
      </c>
      <c r="B538">
        <v>60355200</v>
      </c>
      <c r="C538" t="s">
        <v>1921</v>
      </c>
      <c r="D538" t="s">
        <v>14</v>
      </c>
      <c r="E538" t="str">
        <f>UPPER(Padron_Establecimiento[[#This Row],[Sector]])</f>
        <v>ESTATAL</v>
      </c>
      <c r="F538" t="s">
        <v>15</v>
      </c>
      <c r="G538" t="s">
        <v>1922</v>
      </c>
      <c r="H538" t="s">
        <v>1923</v>
      </c>
      <c r="I538">
        <v>2355</v>
      </c>
      <c r="J538" t="s">
        <v>1924</v>
      </c>
      <c r="K538" s="1">
        <v>18984</v>
      </c>
      <c r="L538">
        <v>2442</v>
      </c>
      <c r="M538">
        <f>IF(L538&lt;&gt;"", L538, "")</f>
        <v>2442</v>
      </c>
      <c r="N538" s="2">
        <v>48840</v>
      </c>
      <c r="O538" s="2">
        <v>53724</v>
      </c>
      <c r="P538" s="2">
        <f>IF(O538&lt;&gt;"", O538*20, "")</f>
        <v>1074480</v>
      </c>
      <c r="Q538" s="2">
        <f>IF(F538="Rural",P538*1.1,P538)</f>
        <v>1181928</v>
      </c>
      <c r="R538">
        <v>7</v>
      </c>
    </row>
    <row r="539" spans="1:18" x14ac:dyDescent="0.25">
      <c r="A539" t="s">
        <v>24</v>
      </c>
      <c r="B539">
        <v>820133500</v>
      </c>
      <c r="C539" t="s">
        <v>1925</v>
      </c>
      <c r="D539" t="s">
        <v>14</v>
      </c>
      <c r="E539" t="str">
        <f>UPPER(Padron_Establecimiento[[#This Row],[Sector]])</f>
        <v>ESTATAL</v>
      </c>
      <c r="F539" t="s">
        <v>26</v>
      </c>
      <c r="G539" t="s">
        <v>1926</v>
      </c>
      <c r="H539" t="s">
        <v>1927</v>
      </c>
      <c r="I539">
        <v>3405</v>
      </c>
      <c r="J539" t="s">
        <v>1928</v>
      </c>
      <c r="K539" s="1">
        <v>21222</v>
      </c>
      <c r="L539">
        <v>2836</v>
      </c>
      <c r="M539">
        <f>IF(L539&lt;&gt;"", L539, "")</f>
        <v>2836</v>
      </c>
      <c r="N539" s="2">
        <v>56720</v>
      </c>
      <c r="O539" s="2">
        <v>56720</v>
      </c>
      <c r="P539" s="2">
        <f>IF(O539&lt;&gt;"", O539*20, "")</f>
        <v>1134400</v>
      </c>
      <c r="Q539" s="2">
        <f>IF(F539="Rural",P539*1.1,P539)</f>
        <v>1134400</v>
      </c>
      <c r="R539">
        <v>8</v>
      </c>
    </row>
    <row r="540" spans="1:18" x14ac:dyDescent="0.25">
      <c r="A540" t="s">
        <v>50</v>
      </c>
      <c r="B540">
        <v>500031400</v>
      </c>
      <c r="C540" t="s">
        <v>1929</v>
      </c>
      <c r="D540" t="s">
        <v>14</v>
      </c>
      <c r="E540" t="str">
        <f>UPPER(Padron_Establecimiento[[#This Row],[Sector]])</f>
        <v>ESTATAL</v>
      </c>
      <c r="F540" t="s">
        <v>15</v>
      </c>
      <c r="G540" t="s">
        <v>1930</v>
      </c>
      <c r="H540" t="s">
        <v>1931</v>
      </c>
      <c r="J540" t="s">
        <v>1932</v>
      </c>
      <c r="K540" s="1">
        <v>33790</v>
      </c>
      <c r="L540">
        <v>4204</v>
      </c>
      <c r="M540">
        <f>IF(L540&lt;&gt;"", L540, "")</f>
        <v>4204</v>
      </c>
      <c r="N540" s="2">
        <v>84080</v>
      </c>
      <c r="O540" s="2">
        <v>92488</v>
      </c>
      <c r="P540" s="2">
        <f>IF(O540&lt;&gt;"", O540*20, "")</f>
        <v>1849760</v>
      </c>
      <c r="Q540" s="2">
        <f>IF(F540="Rural",P540*1.1,P540)</f>
        <v>2034736.0000000002</v>
      </c>
      <c r="R540">
        <v>3</v>
      </c>
    </row>
    <row r="541" spans="1:18" x14ac:dyDescent="0.25">
      <c r="A541" t="s">
        <v>130</v>
      </c>
      <c r="B541">
        <v>540030500</v>
      </c>
      <c r="C541" t="s">
        <v>1933</v>
      </c>
      <c r="D541" t="s">
        <v>14</v>
      </c>
      <c r="E541" t="str">
        <f>UPPER(Padron_Establecimiento[[#This Row],[Sector]])</f>
        <v>ESTATAL</v>
      </c>
      <c r="F541" t="s">
        <v>15</v>
      </c>
      <c r="G541" t="s">
        <v>1934</v>
      </c>
      <c r="H541" t="s">
        <v>1935</v>
      </c>
      <c r="I541">
        <v>3755</v>
      </c>
      <c r="J541" t="s">
        <v>1936</v>
      </c>
      <c r="K541" s="1">
        <v>34833</v>
      </c>
      <c r="L541">
        <v>2019</v>
      </c>
      <c r="M541">
        <f>IF(L541&lt;&gt;"", L541, "")</f>
        <v>2019</v>
      </c>
      <c r="N541" s="2">
        <v>40380</v>
      </c>
      <c r="O541" s="2">
        <v>44418</v>
      </c>
      <c r="P541" s="2">
        <f>IF(O541&lt;&gt;"", O541*20, "")</f>
        <v>888360</v>
      </c>
      <c r="Q541" s="2">
        <f>IF(F541="Rural",P541*1.1,P541)</f>
        <v>977196.00000000012</v>
      </c>
      <c r="R541">
        <v>3</v>
      </c>
    </row>
    <row r="542" spans="1:18" x14ac:dyDescent="0.25">
      <c r="A542" t="s">
        <v>24</v>
      </c>
      <c r="B542">
        <v>820172600</v>
      </c>
      <c r="C542" t="s">
        <v>1937</v>
      </c>
      <c r="D542" t="s">
        <v>14</v>
      </c>
      <c r="E542" t="str">
        <f>UPPER(Padron_Establecimiento[[#This Row],[Sector]])</f>
        <v>ESTATAL</v>
      </c>
      <c r="F542" t="s">
        <v>15</v>
      </c>
      <c r="G542" t="s">
        <v>1938</v>
      </c>
      <c r="H542" t="s">
        <v>1939</v>
      </c>
      <c r="I542">
        <v>3404</v>
      </c>
      <c r="J542" t="s">
        <v>1940</v>
      </c>
      <c r="K542" s="1">
        <v>20510</v>
      </c>
      <c r="L542">
        <v>4085</v>
      </c>
      <c r="M542">
        <f>IF(L542&lt;&gt;"", L542, "")</f>
        <v>4085</v>
      </c>
      <c r="N542" s="2">
        <v>81700</v>
      </c>
      <c r="O542" s="2">
        <v>89870</v>
      </c>
      <c r="P542" s="2">
        <f>IF(O542&lt;&gt;"", O542*20, "")</f>
        <v>1797400</v>
      </c>
      <c r="Q542" s="2">
        <f>IF(F542="Rural",P542*1.1,P542)</f>
        <v>1977140.0000000002</v>
      </c>
      <c r="R542">
        <v>8</v>
      </c>
    </row>
    <row r="543" spans="1:18" x14ac:dyDescent="0.25">
      <c r="A543" t="s">
        <v>68</v>
      </c>
      <c r="B543">
        <v>740008400</v>
      </c>
      <c r="C543" t="s">
        <v>1941</v>
      </c>
      <c r="D543" t="s">
        <v>14</v>
      </c>
      <c r="E543" t="str">
        <f>UPPER(Padron_Establecimiento[[#This Row],[Sector]])</f>
        <v>ESTATAL</v>
      </c>
      <c r="F543" t="s">
        <v>26</v>
      </c>
      <c r="G543" t="s">
        <v>1942</v>
      </c>
      <c r="H543" t="s">
        <v>1369</v>
      </c>
      <c r="J543" t="s">
        <v>1943</v>
      </c>
      <c r="K543" s="1">
        <v>22539</v>
      </c>
      <c r="L543">
        <v>3410</v>
      </c>
      <c r="M543">
        <f>IF(L543&lt;&gt;"", L543, "")</f>
        <v>3410</v>
      </c>
      <c r="N543" s="2">
        <v>68200</v>
      </c>
      <c r="O543" s="2">
        <v>68200</v>
      </c>
      <c r="P543" s="2">
        <f>IF(O543&lt;&gt;"", O543*20, "")</f>
        <v>1364000</v>
      </c>
      <c r="Q543" s="2">
        <f>IF(F543="Rural",P543*1.1,P543)</f>
        <v>1364000</v>
      </c>
      <c r="R543">
        <v>7</v>
      </c>
    </row>
    <row r="544" spans="1:18" x14ac:dyDescent="0.25">
      <c r="A544" t="s">
        <v>90</v>
      </c>
      <c r="B544">
        <v>220012901</v>
      </c>
      <c r="C544" t="s">
        <v>1156</v>
      </c>
      <c r="D544" t="s">
        <v>14</v>
      </c>
      <c r="E544" t="str">
        <f>UPPER(Padron_Establecimiento[[#This Row],[Sector]])</f>
        <v>ESTATAL</v>
      </c>
      <c r="F544" t="s">
        <v>26</v>
      </c>
      <c r="G544" t="s">
        <v>1944</v>
      </c>
      <c r="H544" t="s">
        <v>1080</v>
      </c>
      <c r="I544">
        <v>3731</v>
      </c>
      <c r="J544" t="s">
        <v>1945</v>
      </c>
      <c r="K544" s="1">
        <v>30347</v>
      </c>
      <c r="L544">
        <v>3469</v>
      </c>
      <c r="M544">
        <f>IF(L544&lt;&gt;"", L544, "")</f>
        <v>3469</v>
      </c>
      <c r="N544" s="2">
        <v>69380</v>
      </c>
      <c r="O544" s="2">
        <v>69380</v>
      </c>
      <c r="P544" s="2">
        <f>IF(O544&lt;&gt;"", O544*20, "")</f>
        <v>1387600</v>
      </c>
      <c r="Q544" s="2">
        <f>IF(F544="Rural",P544*1.1,P544)</f>
        <v>1387600</v>
      </c>
      <c r="R544">
        <v>10</v>
      </c>
    </row>
    <row r="545" spans="1:18" x14ac:dyDescent="0.25">
      <c r="A545" t="s">
        <v>125</v>
      </c>
      <c r="B545">
        <v>140061802</v>
      </c>
      <c r="C545" t="s">
        <v>1946</v>
      </c>
      <c r="D545" t="s">
        <v>14</v>
      </c>
      <c r="E545" t="str">
        <f>UPPER(Padron_Establecimiento[[#This Row],[Sector]])</f>
        <v>ESTATAL</v>
      </c>
      <c r="F545" t="s">
        <v>26</v>
      </c>
      <c r="G545" t="s">
        <v>1947</v>
      </c>
      <c r="H545" t="s">
        <v>1430</v>
      </c>
      <c r="I545">
        <v>351</v>
      </c>
      <c r="J545" t="s">
        <v>1948</v>
      </c>
      <c r="K545" s="1">
        <v>29581</v>
      </c>
      <c r="L545">
        <v>3785</v>
      </c>
      <c r="M545">
        <f>IF(L545&lt;&gt;"", L545, "")</f>
        <v>3785</v>
      </c>
      <c r="N545" s="2">
        <v>75700</v>
      </c>
      <c r="O545" s="2">
        <v>75700</v>
      </c>
      <c r="P545" s="2">
        <f>IF(O545&lt;&gt;"", O545*20, "")</f>
        <v>1514000</v>
      </c>
      <c r="Q545" s="2">
        <f>IF(F545="Rural",P545*1.1,P545)</f>
        <v>1514000</v>
      </c>
      <c r="R545">
        <v>10</v>
      </c>
    </row>
    <row r="546" spans="1:18" x14ac:dyDescent="0.25">
      <c r="A546" t="s">
        <v>12</v>
      </c>
      <c r="B546">
        <v>860076300</v>
      </c>
      <c r="C546" t="s">
        <v>1949</v>
      </c>
      <c r="D546" t="s">
        <v>14</v>
      </c>
      <c r="E546" t="str">
        <f>UPPER(Padron_Establecimiento[[#This Row],[Sector]])</f>
        <v>ESTATAL</v>
      </c>
      <c r="F546" t="s">
        <v>15</v>
      </c>
      <c r="G546" t="s">
        <v>1950</v>
      </c>
      <c r="H546" t="s">
        <v>1951</v>
      </c>
      <c r="J546" t="s">
        <v>18</v>
      </c>
      <c r="K546" s="1">
        <v>27527</v>
      </c>
      <c r="L546">
        <v>3419</v>
      </c>
      <c r="M546">
        <f>IF(L546&lt;&gt;"", L546, "")</f>
        <v>3419</v>
      </c>
      <c r="N546" s="2">
        <v>68380</v>
      </c>
      <c r="O546" s="2">
        <v>75218</v>
      </c>
      <c r="P546" s="2">
        <f>IF(O546&lt;&gt;"", O546*20, "")</f>
        <v>1504360</v>
      </c>
      <c r="Q546" s="2">
        <f>IF(F546="Rural",P546*1.1,P546)</f>
        <v>1654796.0000000002</v>
      </c>
      <c r="R546">
        <v>10</v>
      </c>
    </row>
    <row r="547" spans="1:18" x14ac:dyDescent="0.25">
      <c r="A547" t="s">
        <v>50</v>
      </c>
      <c r="B547">
        <v>500140000</v>
      </c>
      <c r="C547" t="s">
        <v>1952</v>
      </c>
      <c r="D547" t="s">
        <v>14</v>
      </c>
      <c r="E547" t="str">
        <f>UPPER(Padron_Establecimiento[[#This Row],[Sector]])</f>
        <v>ESTATAL</v>
      </c>
      <c r="F547" t="s">
        <v>15</v>
      </c>
      <c r="G547" t="s">
        <v>1953</v>
      </c>
      <c r="H547" t="s">
        <v>1954</v>
      </c>
      <c r="I547">
        <v>2634</v>
      </c>
      <c r="J547" t="s">
        <v>1955</v>
      </c>
      <c r="K547" s="1">
        <v>28172</v>
      </c>
      <c r="L547">
        <v>2138</v>
      </c>
      <c r="M547">
        <f>IF(L547&lt;&gt;"", L547, "")</f>
        <v>2138</v>
      </c>
      <c r="N547" s="2">
        <v>42760</v>
      </c>
      <c r="O547" s="2">
        <v>47036</v>
      </c>
      <c r="P547" s="2">
        <f>IF(O547&lt;&gt;"", O547*20, "")</f>
        <v>940720</v>
      </c>
      <c r="Q547" s="2">
        <f>IF(F547="Rural",P547*1.1,P547)</f>
        <v>1034792.0000000001</v>
      </c>
      <c r="R547">
        <v>9</v>
      </c>
    </row>
    <row r="548" spans="1:18" x14ac:dyDescent="0.25">
      <c r="A548" t="s">
        <v>35</v>
      </c>
      <c r="B548">
        <v>60035800</v>
      </c>
      <c r="C548" t="s">
        <v>1956</v>
      </c>
      <c r="D548" t="s">
        <v>14</v>
      </c>
      <c r="E548" t="str">
        <f>UPPER(Padron_Establecimiento[[#This Row],[Sector]])</f>
        <v>ESTATAL</v>
      </c>
      <c r="F548" t="s">
        <v>26</v>
      </c>
      <c r="G548" t="s">
        <v>1957</v>
      </c>
      <c r="H548" t="s">
        <v>1958</v>
      </c>
      <c r="I548">
        <v>2983</v>
      </c>
      <c r="J548" t="s">
        <v>1959</v>
      </c>
      <c r="K548" s="1">
        <v>33804</v>
      </c>
      <c r="L548">
        <v>4631</v>
      </c>
      <c r="M548">
        <f>IF(L548&lt;&gt;"", L548, "")</f>
        <v>4631</v>
      </c>
      <c r="N548" s="2">
        <v>92620</v>
      </c>
      <c r="O548" s="2">
        <v>92620</v>
      </c>
      <c r="P548" s="2">
        <f>IF(O548&lt;&gt;"", O548*20, "")</f>
        <v>1852400</v>
      </c>
      <c r="Q548" s="2">
        <f>IF(F548="Rural",P548*1.1,P548)</f>
        <v>1852400</v>
      </c>
      <c r="R548">
        <v>7</v>
      </c>
    </row>
    <row r="549" spans="1:18" x14ac:dyDescent="0.25">
      <c r="A549" t="s">
        <v>50</v>
      </c>
      <c r="B549">
        <v>500262601</v>
      </c>
      <c r="C549" t="s">
        <v>1960</v>
      </c>
      <c r="D549" t="s">
        <v>657</v>
      </c>
      <c r="E549" t="str">
        <f>UPPER(Padron_Establecimiento[[#This Row],[Sector]])</f>
        <v>SOCIAL/COOPERATIVA</v>
      </c>
      <c r="F549" t="s">
        <v>15</v>
      </c>
      <c r="G549" t="s">
        <v>1961</v>
      </c>
      <c r="H549" t="s">
        <v>1962</v>
      </c>
      <c r="J549" t="s">
        <v>18</v>
      </c>
      <c r="K549" s="1">
        <v>30779</v>
      </c>
      <c r="L549">
        <v>3795</v>
      </c>
      <c r="M549">
        <f>IF(L549&lt;&gt;"", L549, "")</f>
        <v>3795</v>
      </c>
      <c r="N549" s="2">
        <v>75900</v>
      </c>
      <c r="O549" s="2">
        <v>83490</v>
      </c>
      <c r="P549" s="2">
        <f>IF(O549&lt;&gt;"", O549*20, "")</f>
        <v>1669800</v>
      </c>
      <c r="Q549" s="2">
        <f>IF(F549="Rural",P549*1.1,P549)</f>
        <v>1836780.0000000002</v>
      </c>
      <c r="R549">
        <v>5</v>
      </c>
    </row>
    <row r="550" spans="1:18" x14ac:dyDescent="0.25">
      <c r="A550" t="s">
        <v>19</v>
      </c>
      <c r="B550">
        <v>620080500</v>
      </c>
      <c r="C550" t="s">
        <v>1963</v>
      </c>
      <c r="D550" t="s">
        <v>37</v>
      </c>
      <c r="E550" t="str">
        <f>UPPER(Padron_Establecimiento[[#This Row],[Sector]])</f>
        <v>PRIVADO</v>
      </c>
      <c r="F550" t="s">
        <v>26</v>
      </c>
      <c r="G550" t="s">
        <v>1964</v>
      </c>
      <c r="H550" t="s">
        <v>885</v>
      </c>
      <c r="I550">
        <v>2944</v>
      </c>
      <c r="J550" t="s">
        <v>1965</v>
      </c>
      <c r="K550" s="1">
        <v>33952</v>
      </c>
      <c r="L550">
        <v>4837</v>
      </c>
      <c r="M550">
        <f>IF(L550&lt;&gt;"", L550, "")</f>
        <v>4837</v>
      </c>
      <c r="N550" s="2">
        <v>96740</v>
      </c>
      <c r="O550" s="2">
        <v>96740</v>
      </c>
      <c r="P550" s="2">
        <f>IF(O550&lt;&gt;"", O550*20, "")</f>
        <v>1934800</v>
      </c>
      <c r="Q550" s="2">
        <f>IF(F550="Rural",P550*1.1,P550)</f>
        <v>1934800</v>
      </c>
      <c r="R550">
        <v>8</v>
      </c>
    </row>
    <row r="551" spans="1:18" x14ac:dyDescent="0.25">
      <c r="A551" t="s">
        <v>1190</v>
      </c>
      <c r="B551">
        <v>940006300</v>
      </c>
      <c r="C551" t="s">
        <v>1966</v>
      </c>
      <c r="D551" t="s">
        <v>37</v>
      </c>
      <c r="E551" t="str">
        <f>UPPER(Padron_Establecimiento[[#This Row],[Sector]])</f>
        <v>PRIVADO</v>
      </c>
      <c r="F551" t="s">
        <v>26</v>
      </c>
      <c r="G551" t="s">
        <v>1967</v>
      </c>
      <c r="H551" t="s">
        <v>1968</v>
      </c>
      <c r="I551">
        <v>2901</v>
      </c>
      <c r="J551" t="s">
        <v>1969</v>
      </c>
      <c r="K551" s="1">
        <v>28914</v>
      </c>
      <c r="L551">
        <v>4575</v>
      </c>
      <c r="M551">
        <f>IF(L551&lt;&gt;"", L551, "")</f>
        <v>4575</v>
      </c>
      <c r="N551" s="2">
        <v>91500</v>
      </c>
      <c r="O551" s="2">
        <v>91500</v>
      </c>
      <c r="P551" s="2">
        <f>IF(O551&lt;&gt;"", O551*20, "")</f>
        <v>1830000</v>
      </c>
      <c r="Q551" s="2">
        <f>IF(F551="Rural",P551*1.1,P551)</f>
        <v>1830000</v>
      </c>
      <c r="R551">
        <v>10</v>
      </c>
    </row>
    <row r="552" spans="1:18" x14ac:dyDescent="0.25">
      <c r="A552" t="s">
        <v>30</v>
      </c>
      <c r="B552">
        <v>900040900</v>
      </c>
      <c r="C552" t="s">
        <v>1970</v>
      </c>
      <c r="D552" t="s">
        <v>14</v>
      </c>
      <c r="E552" t="str">
        <f>UPPER(Padron_Establecimiento[[#This Row],[Sector]])</f>
        <v>ESTATAL</v>
      </c>
      <c r="F552" t="s">
        <v>15</v>
      </c>
      <c r="G552" t="s">
        <v>1971</v>
      </c>
      <c r="H552" t="s">
        <v>1972</v>
      </c>
      <c r="J552" t="s">
        <v>18</v>
      </c>
      <c r="K552" s="1">
        <v>20982</v>
      </c>
      <c r="L552">
        <v>1810</v>
      </c>
      <c r="M552">
        <f>IF(L552&lt;&gt;"", L552, "")</f>
        <v>1810</v>
      </c>
      <c r="N552" s="2">
        <v>36200</v>
      </c>
      <c r="O552" s="2">
        <v>39820</v>
      </c>
      <c r="P552" s="2">
        <f>IF(O552&lt;&gt;"", O552*20, "")</f>
        <v>796400</v>
      </c>
      <c r="Q552" s="2">
        <f>IF(F552="Rural",P552*1.1,P552)</f>
        <v>876040.00000000012</v>
      </c>
      <c r="R552">
        <v>7</v>
      </c>
    </row>
    <row r="553" spans="1:18" x14ac:dyDescent="0.25">
      <c r="A553" t="s">
        <v>24</v>
      </c>
      <c r="B553">
        <v>820402900</v>
      </c>
      <c r="C553" t="s">
        <v>1973</v>
      </c>
      <c r="D553" t="s">
        <v>14</v>
      </c>
      <c r="E553" t="str">
        <f>UPPER(Padron_Establecimiento[[#This Row],[Sector]])</f>
        <v>ESTATAL</v>
      </c>
      <c r="F553" t="s">
        <v>26</v>
      </c>
      <c r="G553" t="s">
        <v>1974</v>
      </c>
      <c r="H553" t="s">
        <v>273</v>
      </c>
      <c r="I553">
        <v>3491</v>
      </c>
      <c r="J553" t="s">
        <v>1975</v>
      </c>
      <c r="K553" s="1">
        <v>27130</v>
      </c>
      <c r="L553">
        <v>2803</v>
      </c>
      <c r="M553">
        <f>IF(L553&lt;&gt;"", L553, "")</f>
        <v>2803</v>
      </c>
      <c r="N553" s="2">
        <v>56060</v>
      </c>
      <c r="O553" s="2">
        <v>56060</v>
      </c>
      <c r="P553" s="2">
        <f>IF(O553&lt;&gt;"", O553*20, "")</f>
        <v>1121200</v>
      </c>
      <c r="Q553" s="2">
        <f>IF(F553="Rural",P553*1.1,P553)</f>
        <v>1121200</v>
      </c>
      <c r="R553">
        <v>6</v>
      </c>
    </row>
    <row r="554" spans="1:18" x14ac:dyDescent="0.25">
      <c r="A554" t="s">
        <v>30</v>
      </c>
      <c r="B554">
        <v>900177971</v>
      </c>
      <c r="C554" t="s">
        <v>1976</v>
      </c>
      <c r="D554" t="s">
        <v>14</v>
      </c>
      <c r="E554" t="str">
        <f>UPPER(Padron_Establecimiento[[#This Row],[Sector]])</f>
        <v>ESTATAL</v>
      </c>
      <c r="F554" t="s">
        <v>26</v>
      </c>
      <c r="G554" t="s">
        <v>1977</v>
      </c>
      <c r="H554" t="s">
        <v>1978</v>
      </c>
      <c r="I554">
        <v>3865</v>
      </c>
      <c r="J554" t="s">
        <v>1979</v>
      </c>
      <c r="K554" s="1">
        <v>21599</v>
      </c>
      <c r="L554">
        <v>2531</v>
      </c>
      <c r="M554">
        <f>IF(L554&lt;&gt;"", L554, "")</f>
        <v>2531</v>
      </c>
      <c r="N554" s="2">
        <v>50620</v>
      </c>
      <c r="O554" s="2">
        <v>50620</v>
      </c>
      <c r="P554" s="2">
        <f>IF(O554&lt;&gt;"", O554*20, "")</f>
        <v>1012400</v>
      </c>
      <c r="Q554" s="2">
        <f>IF(F554="Rural",P554*1.1,P554)</f>
        <v>1012400</v>
      </c>
      <c r="R554">
        <v>6</v>
      </c>
    </row>
    <row r="555" spans="1:18" x14ac:dyDescent="0.25">
      <c r="A555" t="s">
        <v>35</v>
      </c>
      <c r="B555">
        <v>60357400</v>
      </c>
      <c r="C555" t="s">
        <v>1980</v>
      </c>
      <c r="D555" t="s">
        <v>14</v>
      </c>
      <c r="E555" t="str">
        <f>UPPER(Padron_Establecimiento[[#This Row],[Sector]])</f>
        <v>ESTATAL</v>
      </c>
      <c r="F555" t="s">
        <v>26</v>
      </c>
      <c r="G555" t="s">
        <v>1981</v>
      </c>
      <c r="H555" t="s">
        <v>1982</v>
      </c>
      <c r="I555">
        <v>2355</v>
      </c>
      <c r="J555" t="s">
        <v>1983</v>
      </c>
      <c r="K555" s="1">
        <v>34063</v>
      </c>
      <c r="L555">
        <v>3870</v>
      </c>
      <c r="M555">
        <f>IF(L555&lt;&gt;"", L555, "")</f>
        <v>3870</v>
      </c>
      <c r="N555" s="2">
        <v>77400</v>
      </c>
      <c r="O555" s="2">
        <v>77400</v>
      </c>
      <c r="P555" s="2">
        <f>IF(O555&lt;&gt;"", O555*20, "")</f>
        <v>1548000</v>
      </c>
      <c r="Q555" s="2">
        <f>IF(F555="Rural",P555*1.1,P555)</f>
        <v>1548000</v>
      </c>
      <c r="R555">
        <v>5</v>
      </c>
    </row>
    <row r="556" spans="1:18" x14ac:dyDescent="0.25">
      <c r="A556" t="s">
        <v>73</v>
      </c>
      <c r="B556">
        <v>340006500</v>
      </c>
      <c r="C556" t="s">
        <v>1984</v>
      </c>
      <c r="D556" t="s">
        <v>14</v>
      </c>
      <c r="E556" t="str">
        <f>UPPER(Padron_Establecimiento[[#This Row],[Sector]])</f>
        <v>ESTATAL</v>
      </c>
      <c r="F556" t="s">
        <v>26</v>
      </c>
      <c r="G556" t="s">
        <v>1985</v>
      </c>
      <c r="H556" t="s">
        <v>1986</v>
      </c>
      <c r="I556">
        <v>3716</v>
      </c>
      <c r="J556" t="s">
        <v>1987</v>
      </c>
      <c r="K556" s="1">
        <v>29684</v>
      </c>
      <c r="L556">
        <v>3842</v>
      </c>
      <c r="M556">
        <f>IF(L556&lt;&gt;"", L556, "")</f>
        <v>3842</v>
      </c>
      <c r="N556" s="2">
        <v>76840</v>
      </c>
      <c r="O556" s="2">
        <v>76840</v>
      </c>
      <c r="P556" s="2">
        <f>IF(O556&lt;&gt;"", O556*20, "")</f>
        <v>1536800</v>
      </c>
      <c r="Q556" s="2">
        <f>IF(F556="Rural",P556*1.1,P556)</f>
        <v>1536800</v>
      </c>
      <c r="R556">
        <v>4</v>
      </c>
    </row>
    <row r="557" spans="1:18" x14ac:dyDescent="0.25">
      <c r="A557" t="s">
        <v>50</v>
      </c>
      <c r="B557">
        <v>500027300</v>
      </c>
      <c r="C557" t="s">
        <v>1988</v>
      </c>
      <c r="D557" t="s">
        <v>14</v>
      </c>
      <c r="E557" t="str">
        <f>UPPER(Padron_Establecimiento[[#This Row],[Sector]])</f>
        <v>ESTATAL</v>
      </c>
      <c r="F557" t="s">
        <v>26</v>
      </c>
      <c r="G557" t="s">
        <v>1989</v>
      </c>
      <c r="H557" t="s">
        <v>1033</v>
      </c>
      <c r="I557">
        <v>261</v>
      </c>
      <c r="J557" t="s">
        <v>1990</v>
      </c>
      <c r="K557" s="1">
        <v>25381</v>
      </c>
      <c r="L557">
        <v>4910</v>
      </c>
      <c r="M557">
        <f>IF(L557&lt;&gt;"", L557, "")</f>
        <v>4910</v>
      </c>
      <c r="N557" s="2">
        <v>98200</v>
      </c>
      <c r="O557" s="2">
        <v>98200</v>
      </c>
      <c r="P557" s="2">
        <f>IF(O557&lt;&gt;"", O557*20, "")</f>
        <v>1964000</v>
      </c>
      <c r="Q557" s="2">
        <f>IF(F557="Rural",P557*1.1,P557)</f>
        <v>1964000</v>
      </c>
      <c r="R557">
        <v>6</v>
      </c>
    </row>
    <row r="558" spans="1:18" x14ac:dyDescent="0.25">
      <c r="A558" t="s">
        <v>35</v>
      </c>
      <c r="B558">
        <v>60305600</v>
      </c>
      <c r="C558" t="s">
        <v>1991</v>
      </c>
      <c r="D558" t="s">
        <v>37</v>
      </c>
      <c r="E558" t="str">
        <f>UPPER(Padron_Establecimiento[[#This Row],[Sector]])</f>
        <v>PRIVADO</v>
      </c>
      <c r="F558" t="s">
        <v>26</v>
      </c>
      <c r="G558" t="s">
        <v>1992</v>
      </c>
      <c r="H558" t="s">
        <v>1993</v>
      </c>
      <c r="I558">
        <v>221</v>
      </c>
      <c r="J558" t="s">
        <v>1994</v>
      </c>
      <c r="K558" s="1">
        <v>27806</v>
      </c>
      <c r="L558">
        <v>4994</v>
      </c>
      <c r="M558">
        <f>IF(L558&lt;&gt;"", L558, "")</f>
        <v>4994</v>
      </c>
      <c r="N558" s="2">
        <v>99880</v>
      </c>
      <c r="O558" s="2">
        <v>99880</v>
      </c>
      <c r="P558" s="2">
        <f>IF(O558&lt;&gt;"", O558*20, "")</f>
        <v>1997600</v>
      </c>
      <c r="Q558" s="2">
        <f>IF(F558="Rural",P558*1.1,P558)</f>
        <v>1997600</v>
      </c>
      <c r="R558">
        <v>5</v>
      </c>
    </row>
    <row r="559" spans="1:18" x14ac:dyDescent="0.25">
      <c r="A559" t="s">
        <v>35</v>
      </c>
      <c r="B559">
        <v>60391200</v>
      </c>
      <c r="C559" t="s">
        <v>1995</v>
      </c>
      <c r="D559" t="s">
        <v>14</v>
      </c>
      <c r="E559" t="str">
        <f>UPPER(Padron_Establecimiento[[#This Row],[Sector]])</f>
        <v>ESTATAL</v>
      </c>
      <c r="F559" t="s">
        <v>26</v>
      </c>
      <c r="G559" t="s">
        <v>1996</v>
      </c>
      <c r="H559" t="s">
        <v>1997</v>
      </c>
      <c r="I559">
        <v>11</v>
      </c>
      <c r="J559" t="s">
        <v>1998</v>
      </c>
      <c r="K559" s="1">
        <v>33801</v>
      </c>
      <c r="L559">
        <v>1613</v>
      </c>
      <c r="M559">
        <f>IF(L559&lt;&gt;"", L559, "")</f>
        <v>1613</v>
      </c>
      <c r="N559" s="2">
        <v>32260</v>
      </c>
      <c r="O559" s="2">
        <v>32260</v>
      </c>
      <c r="P559" s="2">
        <f>IF(O559&lt;&gt;"", O559*20, "")</f>
        <v>645200</v>
      </c>
      <c r="Q559" s="2">
        <f>IF(F559="Rural",P559*1.1,P559)</f>
        <v>645200</v>
      </c>
      <c r="R559">
        <v>3</v>
      </c>
    </row>
    <row r="560" spans="1:18" x14ac:dyDescent="0.25">
      <c r="A560" t="s">
        <v>110</v>
      </c>
      <c r="B560">
        <v>20023700</v>
      </c>
      <c r="C560" t="s">
        <v>1999</v>
      </c>
      <c r="D560" t="s">
        <v>14</v>
      </c>
      <c r="E560" t="str">
        <f>UPPER(Padron_Establecimiento[[#This Row],[Sector]])</f>
        <v>ESTATAL</v>
      </c>
      <c r="F560" t="s">
        <v>26</v>
      </c>
      <c r="G560" t="s">
        <v>2000</v>
      </c>
      <c r="H560" t="s">
        <v>2001</v>
      </c>
      <c r="I560">
        <v>11</v>
      </c>
      <c r="J560" t="s">
        <v>2002</v>
      </c>
      <c r="K560" s="1">
        <v>31982</v>
      </c>
      <c r="L560">
        <v>4661</v>
      </c>
      <c r="M560">
        <f>IF(L560&lt;&gt;"", L560, "")</f>
        <v>4661</v>
      </c>
      <c r="N560" s="2">
        <v>93220</v>
      </c>
      <c r="O560" s="2">
        <v>93220</v>
      </c>
      <c r="P560" s="2">
        <f>IF(O560&lt;&gt;"", O560*20, "")</f>
        <v>1864400</v>
      </c>
      <c r="Q560" s="2">
        <f>IF(F560="Rural",P560*1.1,P560)</f>
        <v>1864400</v>
      </c>
      <c r="R560">
        <v>3</v>
      </c>
    </row>
    <row r="561" spans="1:18" x14ac:dyDescent="0.25">
      <c r="A561" t="s">
        <v>130</v>
      </c>
      <c r="B561">
        <v>540193302</v>
      </c>
      <c r="C561" t="s">
        <v>2003</v>
      </c>
      <c r="D561" t="s">
        <v>14</v>
      </c>
      <c r="E561" t="str">
        <f>UPPER(Padron_Establecimiento[[#This Row],[Sector]])</f>
        <v>ESTATAL</v>
      </c>
      <c r="F561" t="s">
        <v>26</v>
      </c>
      <c r="G561" t="s">
        <v>2004</v>
      </c>
      <c r="H561" t="s">
        <v>1803</v>
      </c>
      <c r="I561">
        <v>3754</v>
      </c>
      <c r="J561" t="s">
        <v>2005</v>
      </c>
      <c r="K561" s="1">
        <v>34662</v>
      </c>
      <c r="L561">
        <v>4754</v>
      </c>
      <c r="M561">
        <f>IF(L561&lt;&gt;"", L561, "")</f>
        <v>4754</v>
      </c>
      <c r="N561" s="2">
        <v>95080</v>
      </c>
      <c r="O561" s="2">
        <v>95080</v>
      </c>
      <c r="P561" s="2">
        <f>IF(O561&lt;&gt;"", O561*20, "")</f>
        <v>1901600</v>
      </c>
      <c r="Q561" s="2">
        <f>IF(F561="Rural",P561*1.1,P561)</f>
        <v>1901600</v>
      </c>
      <c r="R561">
        <v>5</v>
      </c>
    </row>
    <row r="562" spans="1:18" x14ac:dyDescent="0.25">
      <c r="A562" t="s">
        <v>19</v>
      </c>
      <c r="B562">
        <v>620079300</v>
      </c>
      <c r="C562" t="s">
        <v>2006</v>
      </c>
      <c r="D562" t="s">
        <v>37</v>
      </c>
      <c r="E562" t="str">
        <f>UPPER(Padron_Establecimiento[[#This Row],[Sector]])</f>
        <v>PRIVADO</v>
      </c>
      <c r="F562" t="s">
        <v>26</v>
      </c>
      <c r="G562" t="s">
        <v>2007</v>
      </c>
      <c r="H562" t="s">
        <v>922</v>
      </c>
      <c r="I562">
        <v>298</v>
      </c>
      <c r="J562" t="s">
        <v>2008</v>
      </c>
      <c r="K562" s="1">
        <v>30141</v>
      </c>
      <c r="L562">
        <v>2448</v>
      </c>
      <c r="M562">
        <f>IF(L562&lt;&gt;"", L562, "")</f>
        <v>2448</v>
      </c>
      <c r="N562" s="2">
        <v>48960</v>
      </c>
      <c r="O562" s="2">
        <v>48960</v>
      </c>
      <c r="P562" s="2">
        <f>IF(O562&lt;&gt;"", O562*20, "")</f>
        <v>979200</v>
      </c>
      <c r="Q562" s="2">
        <f>IF(F562="Rural",P562*1.1,P562)</f>
        <v>979200</v>
      </c>
      <c r="R562">
        <v>10</v>
      </c>
    </row>
    <row r="563" spans="1:18" x14ac:dyDescent="0.25">
      <c r="A563" t="s">
        <v>46</v>
      </c>
      <c r="B563">
        <v>660114800</v>
      </c>
      <c r="C563" t="s">
        <v>2009</v>
      </c>
      <c r="D563" t="s">
        <v>37</v>
      </c>
      <c r="E563" t="str">
        <f>UPPER(Padron_Establecimiento[[#This Row],[Sector]])</f>
        <v>PRIVADO</v>
      </c>
      <c r="F563" t="s">
        <v>26</v>
      </c>
      <c r="G563" t="s">
        <v>2010</v>
      </c>
      <c r="H563" t="s">
        <v>2011</v>
      </c>
      <c r="I563">
        <v>387</v>
      </c>
      <c r="J563" t="s">
        <v>2012</v>
      </c>
      <c r="K563" s="1">
        <v>19139</v>
      </c>
      <c r="L563">
        <v>2200</v>
      </c>
      <c r="M563">
        <f>IF(L563&lt;&gt;"", L563, "")</f>
        <v>2200</v>
      </c>
      <c r="N563" s="2">
        <v>44000</v>
      </c>
      <c r="O563" s="2">
        <v>44000</v>
      </c>
      <c r="P563" s="2">
        <f>IF(O563&lt;&gt;"", O563*20, "")</f>
        <v>880000</v>
      </c>
      <c r="Q563" s="2">
        <f>IF(F563="Rural",P563*1.1,P563)</f>
        <v>880000</v>
      </c>
      <c r="R563">
        <v>8</v>
      </c>
    </row>
    <row r="564" spans="1:18" x14ac:dyDescent="0.25">
      <c r="A564" t="s">
        <v>35</v>
      </c>
      <c r="B564">
        <v>60515500</v>
      </c>
      <c r="C564" t="s">
        <v>2013</v>
      </c>
      <c r="D564" t="s">
        <v>14</v>
      </c>
      <c r="E564" t="str">
        <f>UPPER(Padron_Establecimiento[[#This Row],[Sector]])</f>
        <v>ESTATAL</v>
      </c>
      <c r="F564" t="s">
        <v>26</v>
      </c>
      <c r="G564" t="s">
        <v>2014</v>
      </c>
      <c r="H564" t="s">
        <v>2015</v>
      </c>
      <c r="I564">
        <v>2281</v>
      </c>
      <c r="J564" t="s">
        <v>2016</v>
      </c>
      <c r="K564" s="1">
        <v>26647</v>
      </c>
      <c r="L564">
        <v>2114</v>
      </c>
      <c r="M564">
        <f>IF(L564&lt;&gt;"", L564, "")</f>
        <v>2114</v>
      </c>
      <c r="N564" s="2">
        <v>42280</v>
      </c>
      <c r="O564" s="2">
        <v>42280</v>
      </c>
      <c r="P564" s="2">
        <f>IF(O564&lt;&gt;"", O564*20, "")</f>
        <v>845600</v>
      </c>
      <c r="Q564" s="2">
        <f>IF(F564="Rural",P564*1.1,P564)</f>
        <v>845600</v>
      </c>
      <c r="R564">
        <v>9</v>
      </c>
    </row>
    <row r="565" spans="1:18" x14ac:dyDescent="0.25">
      <c r="A565" t="s">
        <v>50</v>
      </c>
      <c r="B565">
        <v>500067600</v>
      </c>
      <c r="C565" t="s">
        <v>2017</v>
      </c>
      <c r="D565" t="s">
        <v>14</v>
      </c>
      <c r="E565" t="str">
        <f>UPPER(Padron_Establecimiento[[#This Row],[Sector]])</f>
        <v>ESTATAL</v>
      </c>
      <c r="F565" t="s">
        <v>15</v>
      </c>
      <c r="G565" t="s">
        <v>2018</v>
      </c>
      <c r="H565" t="s">
        <v>1649</v>
      </c>
      <c r="I565">
        <v>261</v>
      </c>
      <c r="J565" t="s">
        <v>215</v>
      </c>
      <c r="K565" s="1">
        <v>20940</v>
      </c>
      <c r="L565">
        <v>4658</v>
      </c>
      <c r="M565">
        <f>IF(L565&lt;&gt;"", L565, "")</f>
        <v>4658</v>
      </c>
      <c r="N565" s="2">
        <v>93160</v>
      </c>
      <c r="O565" s="2">
        <v>102476</v>
      </c>
      <c r="P565" s="2">
        <f>IF(O565&lt;&gt;"", O565*20, "")</f>
        <v>2049520</v>
      </c>
      <c r="Q565" s="2">
        <f>IF(F565="Rural",P565*1.1,P565)</f>
        <v>2254472</v>
      </c>
      <c r="R565">
        <v>10</v>
      </c>
    </row>
    <row r="566" spans="1:18" x14ac:dyDescent="0.25">
      <c r="A566" t="s">
        <v>35</v>
      </c>
      <c r="B566">
        <v>60364600</v>
      </c>
      <c r="C566" t="s">
        <v>2019</v>
      </c>
      <c r="D566" t="s">
        <v>37</v>
      </c>
      <c r="E566" t="str">
        <f>UPPER(Padron_Establecimiento[[#This Row],[Sector]])</f>
        <v>PRIVADO</v>
      </c>
      <c r="F566" t="s">
        <v>26</v>
      </c>
      <c r="G566" t="s">
        <v>2020</v>
      </c>
      <c r="H566" t="s">
        <v>1572</v>
      </c>
      <c r="I566">
        <v>11</v>
      </c>
      <c r="J566" t="s">
        <v>2021</v>
      </c>
      <c r="K566" s="1">
        <v>25440</v>
      </c>
      <c r="L566">
        <v>4687</v>
      </c>
      <c r="M566">
        <f>IF(L566&lt;&gt;"", L566, "")</f>
        <v>4687</v>
      </c>
      <c r="N566" s="2">
        <v>93740</v>
      </c>
      <c r="O566" s="2">
        <v>93740</v>
      </c>
      <c r="P566" s="2">
        <f>IF(O566&lt;&gt;"", O566*20, "")</f>
        <v>1874800</v>
      </c>
      <c r="Q566" s="2">
        <f>IF(F566="Rural",P566*1.1,P566)</f>
        <v>1874800</v>
      </c>
      <c r="R566">
        <v>4</v>
      </c>
    </row>
    <row r="567" spans="1:18" x14ac:dyDescent="0.25">
      <c r="A567" t="s">
        <v>180</v>
      </c>
      <c r="B567">
        <v>380074800</v>
      </c>
      <c r="C567" t="s">
        <v>2022</v>
      </c>
      <c r="D567" t="s">
        <v>14</v>
      </c>
      <c r="E567" t="str">
        <f>UPPER(Padron_Establecimiento[[#This Row],[Sector]])</f>
        <v>ESTATAL</v>
      </c>
      <c r="F567" t="s">
        <v>26</v>
      </c>
      <c r="G567" t="s">
        <v>2023</v>
      </c>
      <c r="H567" t="s">
        <v>498</v>
      </c>
      <c r="I567">
        <v>388</v>
      </c>
      <c r="J567" t="s">
        <v>2024</v>
      </c>
      <c r="K567" s="1">
        <v>34163</v>
      </c>
      <c r="L567">
        <v>4963</v>
      </c>
      <c r="M567">
        <f>IF(L567&lt;&gt;"", L567, "")</f>
        <v>4963</v>
      </c>
      <c r="N567" s="2">
        <v>99260</v>
      </c>
      <c r="O567" s="2">
        <v>99260</v>
      </c>
      <c r="P567" s="2">
        <f>IF(O567&lt;&gt;"", O567*20, "")</f>
        <v>1985200</v>
      </c>
      <c r="Q567" s="2">
        <f>IF(F567="Rural",P567*1.1,P567)</f>
        <v>1985200</v>
      </c>
      <c r="R567">
        <v>8</v>
      </c>
    </row>
    <row r="568" spans="1:18" x14ac:dyDescent="0.25">
      <c r="A568" t="s">
        <v>130</v>
      </c>
      <c r="B568">
        <v>540079800</v>
      </c>
      <c r="C568" t="s">
        <v>2025</v>
      </c>
      <c r="D568" t="s">
        <v>14</v>
      </c>
      <c r="E568" t="str">
        <f>UPPER(Padron_Establecimiento[[#This Row],[Sector]])</f>
        <v>ESTATAL</v>
      </c>
      <c r="F568" t="s">
        <v>15</v>
      </c>
      <c r="G568" t="s">
        <v>2026</v>
      </c>
      <c r="H568" t="s">
        <v>358</v>
      </c>
      <c r="I568">
        <v>376</v>
      </c>
      <c r="J568" t="s">
        <v>2027</v>
      </c>
      <c r="K568" s="1">
        <v>28800</v>
      </c>
      <c r="L568">
        <v>4032</v>
      </c>
      <c r="M568">
        <f>IF(L568&lt;&gt;"", L568, "")</f>
        <v>4032</v>
      </c>
      <c r="N568" s="2">
        <v>80640</v>
      </c>
      <c r="O568" s="2">
        <v>88704</v>
      </c>
      <c r="P568" s="2">
        <f>IF(O568&lt;&gt;"", O568*20, "")</f>
        <v>1774080</v>
      </c>
      <c r="Q568" s="2">
        <f>IF(F568="Rural",P568*1.1,P568)</f>
        <v>1951488.0000000002</v>
      </c>
      <c r="R568">
        <v>5</v>
      </c>
    </row>
    <row r="569" spans="1:18" x14ac:dyDescent="0.25">
      <c r="A569" t="s">
        <v>260</v>
      </c>
      <c r="B569">
        <v>460048100</v>
      </c>
      <c r="C569" t="s">
        <v>2028</v>
      </c>
      <c r="D569" t="s">
        <v>14</v>
      </c>
      <c r="E569" t="str">
        <f>UPPER(Padron_Establecimiento[[#This Row],[Sector]])</f>
        <v>ESTATAL</v>
      </c>
      <c r="F569" t="s">
        <v>26</v>
      </c>
      <c r="G569" t="s">
        <v>2029</v>
      </c>
      <c r="H569" t="s">
        <v>631</v>
      </c>
      <c r="J569" t="s">
        <v>18</v>
      </c>
      <c r="K569" s="1">
        <v>32632</v>
      </c>
      <c r="L569">
        <v>2147</v>
      </c>
      <c r="M569">
        <f>IF(L569&lt;&gt;"", L569, "")</f>
        <v>2147</v>
      </c>
      <c r="N569" s="2">
        <v>42940</v>
      </c>
      <c r="O569" s="2">
        <v>42940</v>
      </c>
      <c r="P569" s="2">
        <f>IF(O569&lt;&gt;"", O569*20, "")</f>
        <v>858800</v>
      </c>
      <c r="Q569" s="2">
        <f>IF(F569="Rural",P569*1.1,P569)</f>
        <v>858800</v>
      </c>
      <c r="R569">
        <v>9</v>
      </c>
    </row>
    <row r="570" spans="1:18" x14ac:dyDescent="0.25">
      <c r="A570" t="s">
        <v>35</v>
      </c>
      <c r="B570">
        <v>60481200</v>
      </c>
      <c r="C570" t="s">
        <v>2030</v>
      </c>
      <c r="D570" t="s">
        <v>14</v>
      </c>
      <c r="E570" t="str">
        <f>UPPER(Padron_Establecimiento[[#This Row],[Sector]])</f>
        <v>ESTATAL</v>
      </c>
      <c r="F570" t="s">
        <v>15</v>
      </c>
      <c r="G570" t="s">
        <v>2031</v>
      </c>
      <c r="H570" t="s">
        <v>2032</v>
      </c>
      <c r="I570">
        <v>2929</v>
      </c>
      <c r="J570" t="s">
        <v>2033</v>
      </c>
      <c r="K570" s="1">
        <v>31166</v>
      </c>
      <c r="L570">
        <v>3417</v>
      </c>
      <c r="M570">
        <f>IF(L570&lt;&gt;"", L570, "")</f>
        <v>3417</v>
      </c>
      <c r="N570" s="2">
        <v>68340</v>
      </c>
      <c r="O570" s="2">
        <v>75174</v>
      </c>
      <c r="P570" s="2">
        <f>IF(O570&lt;&gt;"", O570*20, "")</f>
        <v>1503480</v>
      </c>
      <c r="Q570" s="2">
        <f>IF(F570="Rural",P570*1.1,P570)</f>
        <v>1653828.0000000002</v>
      </c>
      <c r="R570">
        <v>7</v>
      </c>
    </row>
    <row r="571" spans="1:18" x14ac:dyDescent="0.25">
      <c r="A571" t="s">
        <v>130</v>
      </c>
      <c r="B571">
        <v>540030900</v>
      </c>
      <c r="C571" t="s">
        <v>2034</v>
      </c>
      <c r="D571" t="s">
        <v>14</v>
      </c>
      <c r="E571" t="str">
        <f>UPPER(Padron_Establecimiento[[#This Row],[Sector]])</f>
        <v>ESTATAL</v>
      </c>
      <c r="F571" t="s">
        <v>26</v>
      </c>
      <c r="G571" t="s">
        <v>2035</v>
      </c>
      <c r="H571" t="s">
        <v>1935</v>
      </c>
      <c r="I571">
        <v>3755</v>
      </c>
      <c r="J571" t="s">
        <v>2036</v>
      </c>
      <c r="K571" s="1">
        <v>26898</v>
      </c>
      <c r="L571">
        <v>4488</v>
      </c>
      <c r="M571">
        <f>IF(L571&lt;&gt;"", L571, "")</f>
        <v>4488</v>
      </c>
      <c r="N571" s="2">
        <v>89760</v>
      </c>
      <c r="O571" s="2">
        <v>89760</v>
      </c>
      <c r="P571" s="2">
        <f>IF(O571&lt;&gt;"", O571*20, "")</f>
        <v>1795200</v>
      </c>
      <c r="Q571" s="2">
        <f>IF(F571="Rural",P571*1.1,P571)</f>
        <v>1795200</v>
      </c>
      <c r="R571">
        <v>6</v>
      </c>
    </row>
    <row r="572" spans="1:18" x14ac:dyDescent="0.25">
      <c r="A572" t="s">
        <v>436</v>
      </c>
      <c r="B572">
        <v>780010600</v>
      </c>
      <c r="C572" t="s">
        <v>2037</v>
      </c>
      <c r="D572" t="s">
        <v>14</v>
      </c>
      <c r="E572" t="str">
        <f>UPPER(Padron_Establecimiento[[#This Row],[Sector]])</f>
        <v>ESTATAL</v>
      </c>
      <c r="F572" t="s">
        <v>26</v>
      </c>
      <c r="G572" t="s">
        <v>2038</v>
      </c>
      <c r="H572" t="s">
        <v>646</v>
      </c>
      <c r="I572">
        <v>2966</v>
      </c>
      <c r="J572" t="s">
        <v>2039</v>
      </c>
      <c r="K572" s="1">
        <v>25657</v>
      </c>
      <c r="L572">
        <v>4928</v>
      </c>
      <c r="M572">
        <f>IF(L572&lt;&gt;"", L572, "")</f>
        <v>4928</v>
      </c>
      <c r="N572" s="2">
        <v>98560</v>
      </c>
      <c r="O572" s="2">
        <v>98560</v>
      </c>
      <c r="P572" s="2">
        <f>IF(O572&lt;&gt;"", O572*20, "")</f>
        <v>1971200</v>
      </c>
      <c r="Q572" s="2">
        <f>IF(F572="Rural",P572*1.1,P572)</f>
        <v>1971200</v>
      </c>
      <c r="R572">
        <v>6</v>
      </c>
    </row>
    <row r="573" spans="1:18" x14ac:dyDescent="0.25">
      <c r="A573" t="s">
        <v>30</v>
      </c>
      <c r="B573">
        <v>900083600</v>
      </c>
      <c r="C573" t="s">
        <v>2040</v>
      </c>
      <c r="D573" t="s">
        <v>14</v>
      </c>
      <c r="E573" t="str">
        <f>UPPER(Padron_Establecimiento[[#This Row],[Sector]])</f>
        <v>ESTATAL</v>
      </c>
      <c r="F573" t="s">
        <v>26</v>
      </c>
      <c r="G573" t="s">
        <v>2041</v>
      </c>
      <c r="H573" t="s">
        <v>572</v>
      </c>
      <c r="J573" t="s">
        <v>2042</v>
      </c>
      <c r="K573" s="1">
        <v>21897</v>
      </c>
      <c r="L573">
        <v>2422</v>
      </c>
      <c r="M573">
        <f>IF(L573&lt;&gt;"", L573, "")</f>
        <v>2422</v>
      </c>
      <c r="N573" s="2">
        <v>48440</v>
      </c>
      <c r="O573" s="2">
        <v>48440</v>
      </c>
      <c r="P573" s="2">
        <f>IF(O573&lt;&gt;"", O573*20, "")</f>
        <v>968800</v>
      </c>
      <c r="Q573" s="2">
        <f>IF(F573="Rural",P573*1.1,P573)</f>
        <v>968800</v>
      </c>
      <c r="R573">
        <v>7</v>
      </c>
    </row>
    <row r="574" spans="1:18" x14ac:dyDescent="0.25">
      <c r="A574" t="s">
        <v>125</v>
      </c>
      <c r="B574">
        <v>140059400</v>
      </c>
      <c r="C574" t="s">
        <v>566</v>
      </c>
      <c r="D574" t="s">
        <v>14</v>
      </c>
      <c r="E574" t="str">
        <f>UPPER(Padron_Establecimiento[[#This Row],[Sector]])</f>
        <v>ESTATAL</v>
      </c>
      <c r="F574" t="s">
        <v>15</v>
      </c>
      <c r="G574" t="s">
        <v>2043</v>
      </c>
      <c r="H574" t="s">
        <v>2044</v>
      </c>
      <c r="I574">
        <v>358</v>
      </c>
      <c r="J574" t="s">
        <v>2045</v>
      </c>
      <c r="K574" s="1">
        <v>25550</v>
      </c>
      <c r="L574">
        <v>4682</v>
      </c>
      <c r="M574">
        <f>IF(L574&lt;&gt;"", L574, "")</f>
        <v>4682</v>
      </c>
      <c r="N574" s="2">
        <v>93640</v>
      </c>
      <c r="O574" s="2">
        <v>103004</v>
      </c>
      <c r="P574" s="2">
        <f>IF(O574&lt;&gt;"", O574*20, "")</f>
        <v>2060080</v>
      </c>
      <c r="Q574" s="2">
        <f>IF(F574="Rural",P574*1.1,P574)</f>
        <v>2266088</v>
      </c>
      <c r="R574">
        <v>4</v>
      </c>
    </row>
    <row r="575" spans="1:18" x14ac:dyDescent="0.25">
      <c r="A575" t="s">
        <v>130</v>
      </c>
      <c r="B575">
        <v>540193800</v>
      </c>
      <c r="C575" t="s">
        <v>2046</v>
      </c>
      <c r="D575" t="s">
        <v>14</v>
      </c>
      <c r="E575" t="str">
        <f>UPPER(Padron_Establecimiento[[#This Row],[Sector]])</f>
        <v>ESTATAL</v>
      </c>
      <c r="F575" t="s">
        <v>26</v>
      </c>
      <c r="G575" t="s">
        <v>2047</v>
      </c>
      <c r="H575" t="s">
        <v>1910</v>
      </c>
      <c r="I575">
        <v>3755</v>
      </c>
      <c r="J575" t="s">
        <v>2048</v>
      </c>
      <c r="K575" s="1">
        <v>23086</v>
      </c>
      <c r="L575">
        <v>2804</v>
      </c>
      <c r="M575">
        <f>IF(L575&lt;&gt;"", L575, "")</f>
        <v>2804</v>
      </c>
      <c r="N575" s="2">
        <v>56080</v>
      </c>
      <c r="O575" s="2">
        <v>56080</v>
      </c>
      <c r="P575" s="2">
        <f>IF(O575&lt;&gt;"", O575*20, "")</f>
        <v>1121600</v>
      </c>
      <c r="Q575" s="2">
        <f>IF(F575="Rural",P575*1.1,P575)</f>
        <v>1121600</v>
      </c>
      <c r="R575">
        <v>5</v>
      </c>
    </row>
    <row r="576" spans="1:18" x14ac:dyDescent="0.25">
      <c r="A576" t="s">
        <v>82</v>
      </c>
      <c r="B576">
        <v>700090400</v>
      </c>
      <c r="C576" t="s">
        <v>2049</v>
      </c>
      <c r="D576" t="s">
        <v>14</v>
      </c>
      <c r="E576" t="str">
        <f>UPPER(Padron_Establecimiento[[#This Row],[Sector]])</f>
        <v>ESTATAL</v>
      </c>
      <c r="F576" t="s">
        <v>26</v>
      </c>
      <c r="G576" t="s">
        <v>2050</v>
      </c>
      <c r="H576" t="s">
        <v>2051</v>
      </c>
      <c r="J576" t="s">
        <v>18</v>
      </c>
      <c r="K576" s="1">
        <v>20729</v>
      </c>
      <c r="L576">
        <v>4908</v>
      </c>
      <c r="M576">
        <f>IF(L576&lt;&gt;"", L576, "")</f>
        <v>4908</v>
      </c>
      <c r="N576" s="2">
        <v>98160</v>
      </c>
      <c r="O576" s="2">
        <v>98160</v>
      </c>
      <c r="P576" s="2">
        <f>IF(O576&lt;&gt;"", O576*20, "")</f>
        <v>1963200</v>
      </c>
      <c r="Q576" s="2">
        <f>IF(F576="Rural",P576*1.1,P576)</f>
        <v>1963200</v>
      </c>
      <c r="R576">
        <v>5</v>
      </c>
    </row>
    <row r="577" spans="1:18" x14ac:dyDescent="0.25">
      <c r="A577" t="s">
        <v>19</v>
      </c>
      <c r="B577">
        <v>620109600</v>
      </c>
      <c r="C577" t="s">
        <v>2052</v>
      </c>
      <c r="D577" t="s">
        <v>14</v>
      </c>
      <c r="E577" t="str">
        <f>UPPER(Padron_Establecimiento[[#This Row],[Sector]])</f>
        <v>ESTATAL</v>
      </c>
      <c r="F577" t="s">
        <v>26</v>
      </c>
      <c r="G577" t="s">
        <v>2053</v>
      </c>
      <c r="H577" t="s">
        <v>2054</v>
      </c>
      <c r="I577">
        <v>299</v>
      </c>
      <c r="J577" t="s">
        <v>2055</v>
      </c>
      <c r="K577" s="1">
        <v>33326</v>
      </c>
      <c r="L577">
        <v>3631</v>
      </c>
      <c r="M577">
        <f>IF(L577&lt;&gt;"", L577, "")</f>
        <v>3631</v>
      </c>
      <c r="N577" s="2">
        <v>72620</v>
      </c>
      <c r="O577" s="2">
        <v>72620</v>
      </c>
      <c r="P577" s="2">
        <f>IF(O577&lt;&gt;"", O577*20, "")</f>
        <v>1452400</v>
      </c>
      <c r="Q577" s="2">
        <f>IF(F577="Rural",P577*1.1,P577)</f>
        <v>1452400</v>
      </c>
      <c r="R577">
        <v>3</v>
      </c>
    </row>
    <row r="578" spans="1:18" x14ac:dyDescent="0.25">
      <c r="A578" t="s">
        <v>73</v>
      </c>
      <c r="B578">
        <v>340012400</v>
      </c>
      <c r="C578" t="s">
        <v>2056</v>
      </c>
      <c r="D578" t="s">
        <v>14</v>
      </c>
      <c r="E578" t="str">
        <f>UPPER(Padron_Establecimiento[[#This Row],[Sector]])</f>
        <v>ESTATAL</v>
      </c>
      <c r="F578" t="s">
        <v>15</v>
      </c>
      <c r="G578" t="s">
        <v>2057</v>
      </c>
      <c r="H578" t="s">
        <v>76</v>
      </c>
      <c r="J578" t="s">
        <v>18</v>
      </c>
      <c r="K578" s="1">
        <v>32259</v>
      </c>
      <c r="L578">
        <v>3971</v>
      </c>
      <c r="M578">
        <f>IF(L578&lt;&gt;"", L578, "")</f>
        <v>3971</v>
      </c>
      <c r="N578" s="2">
        <v>79420</v>
      </c>
      <c r="O578" s="2">
        <v>87362</v>
      </c>
      <c r="P578" s="2">
        <f>IF(O578&lt;&gt;"", O578*20, "")</f>
        <v>1747240</v>
      </c>
      <c r="Q578" s="2">
        <f>IF(F578="Rural",P578*1.1,P578)</f>
        <v>1921964.0000000002</v>
      </c>
      <c r="R578">
        <v>5</v>
      </c>
    </row>
    <row r="579" spans="1:18" x14ac:dyDescent="0.25">
      <c r="A579" t="s">
        <v>50</v>
      </c>
      <c r="B579">
        <v>500056100</v>
      </c>
      <c r="C579" t="s">
        <v>2058</v>
      </c>
      <c r="D579" t="s">
        <v>14</v>
      </c>
      <c r="E579" t="str">
        <f>UPPER(Padron_Establecimiento[[#This Row],[Sector]])</f>
        <v>ESTATAL</v>
      </c>
      <c r="F579" t="s">
        <v>26</v>
      </c>
      <c r="G579" t="s">
        <v>2059</v>
      </c>
      <c r="H579" t="s">
        <v>2060</v>
      </c>
      <c r="I579">
        <v>263</v>
      </c>
      <c r="J579" t="s">
        <v>2061</v>
      </c>
      <c r="K579" s="1">
        <v>21868</v>
      </c>
      <c r="L579">
        <v>2750</v>
      </c>
      <c r="M579">
        <f>IF(L579&lt;&gt;"", L579, "")</f>
        <v>2750</v>
      </c>
      <c r="N579" s="2">
        <v>55000</v>
      </c>
      <c r="O579" s="2">
        <v>55000</v>
      </c>
      <c r="P579" s="2">
        <f>IF(O579&lt;&gt;"", O579*20, "")</f>
        <v>1100000</v>
      </c>
      <c r="Q579" s="2">
        <f>IF(F579="Rural",P579*1.1,P579)</f>
        <v>1100000</v>
      </c>
      <c r="R579">
        <v>7</v>
      </c>
    </row>
    <row r="580" spans="1:18" x14ac:dyDescent="0.25">
      <c r="A580" t="s">
        <v>260</v>
      </c>
      <c r="B580">
        <v>460069815</v>
      </c>
      <c r="C580" t="s">
        <v>2062</v>
      </c>
      <c r="D580" t="s">
        <v>14</v>
      </c>
      <c r="E580" t="str">
        <f>UPPER(Padron_Establecimiento[[#This Row],[Sector]])</f>
        <v>ESTATAL</v>
      </c>
      <c r="F580" t="s">
        <v>26</v>
      </c>
      <c r="G580" t="s">
        <v>2063</v>
      </c>
      <c r="H580" t="s">
        <v>2064</v>
      </c>
      <c r="J580" t="s">
        <v>18</v>
      </c>
      <c r="K580" s="1">
        <v>34001</v>
      </c>
      <c r="L580">
        <v>2837</v>
      </c>
      <c r="M580">
        <f>IF(L580&lt;&gt;"", L580, "")</f>
        <v>2837</v>
      </c>
      <c r="N580" s="2">
        <v>56740</v>
      </c>
      <c r="O580" s="2">
        <v>56740</v>
      </c>
      <c r="P580" s="2">
        <f>IF(O580&lt;&gt;"", O580*20, "")</f>
        <v>1134800</v>
      </c>
      <c r="Q580" s="2">
        <f>IF(F580="Rural",P580*1.1,P580)</f>
        <v>1134800</v>
      </c>
      <c r="R580">
        <v>4</v>
      </c>
    </row>
    <row r="581" spans="1:18" x14ac:dyDescent="0.25">
      <c r="A581" t="s">
        <v>125</v>
      </c>
      <c r="B581">
        <v>140082800</v>
      </c>
      <c r="C581" t="s">
        <v>2065</v>
      </c>
      <c r="D581" t="s">
        <v>14</v>
      </c>
      <c r="E581" t="str">
        <f>UPPER(Padron_Establecimiento[[#This Row],[Sector]])</f>
        <v>ESTATAL</v>
      </c>
      <c r="F581" t="s">
        <v>15</v>
      </c>
      <c r="G581" t="s">
        <v>2066</v>
      </c>
      <c r="H581" t="s">
        <v>2067</v>
      </c>
      <c r="I581">
        <v>3572</v>
      </c>
      <c r="J581" t="s">
        <v>2068</v>
      </c>
      <c r="K581" s="1">
        <v>34229</v>
      </c>
      <c r="L581">
        <v>2572</v>
      </c>
      <c r="M581">
        <f>IF(L581&lt;&gt;"", L581, "")</f>
        <v>2572</v>
      </c>
      <c r="N581" s="2">
        <v>51440</v>
      </c>
      <c r="O581" s="2">
        <v>56584</v>
      </c>
      <c r="P581" s="2">
        <f>IF(O581&lt;&gt;"", O581*20, "")</f>
        <v>1131680</v>
      </c>
      <c r="Q581" s="2">
        <f>IF(F581="Rural",P581*1.1,P581)</f>
        <v>1244848</v>
      </c>
      <c r="R581">
        <v>10</v>
      </c>
    </row>
    <row r="582" spans="1:18" x14ac:dyDescent="0.25">
      <c r="A582" t="s">
        <v>35</v>
      </c>
      <c r="B582">
        <v>60133400</v>
      </c>
      <c r="C582" t="s">
        <v>2069</v>
      </c>
      <c r="D582" t="s">
        <v>14</v>
      </c>
      <c r="E582" t="str">
        <f>UPPER(Padron_Establecimiento[[#This Row],[Sector]])</f>
        <v>ESTATAL</v>
      </c>
      <c r="F582" t="s">
        <v>26</v>
      </c>
      <c r="G582" t="s">
        <v>2070</v>
      </c>
      <c r="H582" t="s">
        <v>2071</v>
      </c>
      <c r="I582">
        <v>3461</v>
      </c>
      <c r="J582" t="s">
        <v>2072</v>
      </c>
      <c r="K582" s="1">
        <v>20188</v>
      </c>
      <c r="L582">
        <v>4620</v>
      </c>
      <c r="M582">
        <f>IF(L582&lt;&gt;"", L582, "")</f>
        <v>4620</v>
      </c>
      <c r="N582" s="2">
        <v>92400</v>
      </c>
      <c r="O582" s="2">
        <v>92400</v>
      </c>
      <c r="P582" s="2">
        <f>IF(O582&lt;&gt;"", O582*20, "")</f>
        <v>1848000</v>
      </c>
      <c r="Q582" s="2">
        <f>IF(F582="Rural",P582*1.1,P582)</f>
        <v>1848000</v>
      </c>
      <c r="R582">
        <v>8</v>
      </c>
    </row>
    <row r="583" spans="1:18" x14ac:dyDescent="0.25">
      <c r="A583" t="s">
        <v>24</v>
      </c>
      <c r="B583">
        <v>820296200</v>
      </c>
      <c r="C583" t="s">
        <v>2073</v>
      </c>
      <c r="D583" t="s">
        <v>14</v>
      </c>
      <c r="E583" t="str">
        <f>UPPER(Padron_Establecimiento[[#This Row],[Sector]])</f>
        <v>ESTATAL</v>
      </c>
      <c r="F583" t="s">
        <v>26</v>
      </c>
      <c r="G583" t="s">
        <v>2074</v>
      </c>
      <c r="H583" t="s">
        <v>1927</v>
      </c>
      <c r="I583">
        <v>3405</v>
      </c>
      <c r="J583" t="s">
        <v>2075</v>
      </c>
      <c r="K583" s="1">
        <v>29503</v>
      </c>
      <c r="L583">
        <v>3045</v>
      </c>
      <c r="M583">
        <f>IF(L583&lt;&gt;"", L583, "")</f>
        <v>3045</v>
      </c>
      <c r="N583" s="2">
        <v>60900</v>
      </c>
      <c r="O583" s="2">
        <v>60900</v>
      </c>
      <c r="P583" s="2">
        <f>IF(O583&lt;&gt;"", O583*20, "")</f>
        <v>1218000</v>
      </c>
      <c r="Q583" s="2">
        <f>IF(F583="Rural",P583*1.1,P583)</f>
        <v>1218000</v>
      </c>
      <c r="R583">
        <v>8</v>
      </c>
    </row>
    <row r="584" spans="1:18" x14ac:dyDescent="0.25">
      <c r="A584" t="s">
        <v>260</v>
      </c>
      <c r="B584">
        <v>460036800</v>
      </c>
      <c r="C584" t="s">
        <v>2076</v>
      </c>
      <c r="D584" t="s">
        <v>14</v>
      </c>
      <c r="E584" t="str">
        <f>UPPER(Padron_Establecimiento[[#This Row],[Sector]])</f>
        <v>ESTATAL</v>
      </c>
      <c r="F584" t="s">
        <v>15</v>
      </c>
      <c r="G584" t="s">
        <v>2077</v>
      </c>
      <c r="H584" t="s">
        <v>1693</v>
      </c>
      <c r="J584" t="s">
        <v>18</v>
      </c>
      <c r="K584" s="1">
        <v>32679</v>
      </c>
      <c r="L584">
        <v>3884</v>
      </c>
      <c r="M584">
        <f>IF(L584&lt;&gt;"", L584, "")</f>
        <v>3884</v>
      </c>
      <c r="N584" s="2">
        <v>77680</v>
      </c>
      <c r="O584" s="2">
        <v>85448</v>
      </c>
      <c r="P584" s="2">
        <f>IF(O584&lt;&gt;"", O584*20, "")</f>
        <v>1708960</v>
      </c>
      <c r="Q584" s="2">
        <f>IF(F584="Rural",P584*1.1,P584)</f>
        <v>1879856.0000000002</v>
      </c>
      <c r="R584">
        <v>10</v>
      </c>
    </row>
    <row r="585" spans="1:18" x14ac:dyDescent="0.25">
      <c r="A585" t="s">
        <v>68</v>
      </c>
      <c r="B585">
        <v>740046100</v>
      </c>
      <c r="C585" t="s">
        <v>2078</v>
      </c>
      <c r="D585" t="s">
        <v>14</v>
      </c>
      <c r="E585" t="str">
        <f>UPPER(Padron_Establecimiento[[#This Row],[Sector]])</f>
        <v>ESTATAL</v>
      </c>
      <c r="F585" t="s">
        <v>26</v>
      </c>
      <c r="G585" t="s">
        <v>2079</v>
      </c>
      <c r="H585" t="s">
        <v>2080</v>
      </c>
      <c r="J585" t="s">
        <v>2081</v>
      </c>
      <c r="K585" s="1">
        <v>24999</v>
      </c>
      <c r="L585">
        <v>4978</v>
      </c>
      <c r="M585">
        <f>IF(L585&lt;&gt;"", L585, "")</f>
        <v>4978</v>
      </c>
      <c r="N585" s="2">
        <v>99560</v>
      </c>
      <c r="O585" s="2">
        <v>99560</v>
      </c>
      <c r="P585" s="2">
        <f>IF(O585&lt;&gt;"", O585*20, "")</f>
        <v>1991200</v>
      </c>
      <c r="Q585" s="2">
        <f>IF(F585="Rural",P585*1.1,P585)</f>
        <v>1991200</v>
      </c>
      <c r="R585">
        <v>6</v>
      </c>
    </row>
    <row r="586" spans="1:18" x14ac:dyDescent="0.25">
      <c r="A586" t="s">
        <v>125</v>
      </c>
      <c r="B586">
        <v>140073100</v>
      </c>
      <c r="C586" t="s">
        <v>2082</v>
      </c>
      <c r="D586" t="s">
        <v>37</v>
      </c>
      <c r="E586" t="str">
        <f>UPPER(Padron_Establecimiento[[#This Row],[Sector]])</f>
        <v>PRIVADO</v>
      </c>
      <c r="F586" t="s">
        <v>26</v>
      </c>
      <c r="G586" t="s">
        <v>2083</v>
      </c>
      <c r="H586" t="s">
        <v>2084</v>
      </c>
      <c r="I586">
        <v>3541</v>
      </c>
      <c r="J586" t="s">
        <v>2085</v>
      </c>
      <c r="K586" s="1">
        <v>24228</v>
      </c>
      <c r="L586">
        <v>3724</v>
      </c>
      <c r="M586">
        <f>IF(L586&lt;&gt;"", L586, "")</f>
        <v>3724</v>
      </c>
      <c r="N586" s="2">
        <v>74480</v>
      </c>
      <c r="O586" s="2">
        <v>74480</v>
      </c>
      <c r="P586" s="2">
        <f>IF(O586&lt;&gt;"", O586*20, "")</f>
        <v>1489600</v>
      </c>
      <c r="Q586" s="2">
        <f>IF(F586="Rural",P586*1.1,P586)</f>
        <v>1489600</v>
      </c>
      <c r="R586">
        <v>6</v>
      </c>
    </row>
    <row r="587" spans="1:18" x14ac:dyDescent="0.25">
      <c r="A587" t="s">
        <v>41</v>
      </c>
      <c r="B587">
        <v>300035900</v>
      </c>
      <c r="C587" t="s">
        <v>2086</v>
      </c>
      <c r="D587" t="s">
        <v>14</v>
      </c>
      <c r="E587" t="str">
        <f>UPPER(Padron_Establecimiento[[#This Row],[Sector]])</f>
        <v>ESTATAL</v>
      </c>
      <c r="F587" t="s">
        <v>15</v>
      </c>
      <c r="G587" t="s">
        <v>2087</v>
      </c>
      <c r="H587" t="s">
        <v>558</v>
      </c>
      <c r="I587">
        <v>0</v>
      </c>
      <c r="J587" t="s">
        <v>215</v>
      </c>
      <c r="K587" s="1">
        <v>31088</v>
      </c>
      <c r="L587">
        <v>4753</v>
      </c>
      <c r="M587">
        <f>IF(L587&lt;&gt;"", L587, "")</f>
        <v>4753</v>
      </c>
      <c r="N587" s="2">
        <v>95060</v>
      </c>
      <c r="O587" s="2">
        <v>104566</v>
      </c>
      <c r="P587" s="2">
        <f>IF(O587&lt;&gt;"", O587*20, "")</f>
        <v>2091320</v>
      </c>
      <c r="Q587" s="2">
        <f>IF(F587="Rural",P587*1.1,P587)</f>
        <v>2300452</v>
      </c>
      <c r="R587">
        <v>4</v>
      </c>
    </row>
    <row r="588" spans="1:18" x14ac:dyDescent="0.25">
      <c r="A588" t="s">
        <v>30</v>
      </c>
      <c r="B588">
        <v>900224300</v>
      </c>
      <c r="C588" t="s">
        <v>2088</v>
      </c>
      <c r="D588" t="s">
        <v>14</v>
      </c>
      <c r="E588" t="str">
        <f>UPPER(Padron_Establecimiento[[#This Row],[Sector]])</f>
        <v>ESTATAL</v>
      </c>
      <c r="F588" t="s">
        <v>26</v>
      </c>
      <c r="G588" t="s">
        <v>2089</v>
      </c>
      <c r="H588" t="s">
        <v>108</v>
      </c>
      <c r="I588">
        <v>0</v>
      </c>
      <c r="J588" t="s">
        <v>215</v>
      </c>
      <c r="K588" s="1">
        <v>19104</v>
      </c>
      <c r="L588">
        <v>4915</v>
      </c>
      <c r="M588">
        <f>IF(L588&lt;&gt;"", L588, "")</f>
        <v>4915</v>
      </c>
      <c r="N588" s="2">
        <v>98300</v>
      </c>
      <c r="O588" s="2">
        <v>98300</v>
      </c>
      <c r="P588" s="2">
        <f>IF(O588&lt;&gt;"", O588*20, "")</f>
        <v>1966000</v>
      </c>
      <c r="Q588" s="2">
        <f>IF(F588="Rural",P588*1.1,P588)</f>
        <v>1966000</v>
      </c>
      <c r="R588">
        <v>6</v>
      </c>
    </row>
    <row r="589" spans="1:18" x14ac:dyDescent="0.25">
      <c r="A589" t="s">
        <v>82</v>
      </c>
      <c r="B589">
        <v>700017200</v>
      </c>
      <c r="C589" t="s">
        <v>2090</v>
      </c>
      <c r="D589" t="s">
        <v>14</v>
      </c>
      <c r="E589" t="str">
        <f>UPPER(Padron_Establecimiento[[#This Row],[Sector]])</f>
        <v>ESTATAL</v>
      </c>
      <c r="F589" t="s">
        <v>26</v>
      </c>
      <c r="G589" t="s">
        <v>2091</v>
      </c>
      <c r="H589" t="s">
        <v>85</v>
      </c>
      <c r="I589">
        <v>264</v>
      </c>
      <c r="J589" t="s">
        <v>2092</v>
      </c>
      <c r="K589" s="1">
        <v>20952</v>
      </c>
      <c r="L589">
        <v>1527</v>
      </c>
      <c r="M589">
        <f>IF(L589&lt;&gt;"", L589, "")</f>
        <v>1527</v>
      </c>
      <c r="N589" s="2">
        <v>30540</v>
      </c>
      <c r="O589" s="2">
        <v>30540</v>
      </c>
      <c r="P589" s="2">
        <f>IF(O589&lt;&gt;"", O589*20, "")</f>
        <v>610800</v>
      </c>
      <c r="Q589" s="2">
        <f>IF(F589="Rural",P589*1.1,P589)</f>
        <v>610800</v>
      </c>
      <c r="R589">
        <v>7</v>
      </c>
    </row>
    <row r="590" spans="1:18" x14ac:dyDescent="0.25">
      <c r="A590" t="s">
        <v>24</v>
      </c>
      <c r="B590">
        <v>820142800</v>
      </c>
      <c r="C590" t="s">
        <v>2093</v>
      </c>
      <c r="D590" t="s">
        <v>14</v>
      </c>
      <c r="E590" t="str">
        <f>UPPER(Padron_Establecimiento[[#This Row],[Sector]])</f>
        <v>ESTATAL</v>
      </c>
      <c r="F590" t="s">
        <v>26</v>
      </c>
      <c r="G590" t="s">
        <v>2094</v>
      </c>
      <c r="H590" t="s">
        <v>2095</v>
      </c>
      <c r="I590">
        <v>341</v>
      </c>
      <c r="J590" t="s">
        <v>2096</v>
      </c>
      <c r="K590" s="1">
        <v>22862</v>
      </c>
      <c r="L590">
        <v>4597</v>
      </c>
      <c r="M590">
        <f>IF(L590&lt;&gt;"", L590, "")</f>
        <v>4597</v>
      </c>
      <c r="N590" s="2">
        <v>91940</v>
      </c>
      <c r="O590" s="2">
        <v>91940</v>
      </c>
      <c r="P590" s="2">
        <f>IF(O590&lt;&gt;"", O590*20, "")</f>
        <v>1838800</v>
      </c>
      <c r="Q590" s="2">
        <f>IF(F590="Rural",P590*1.1,P590)</f>
        <v>1838800</v>
      </c>
      <c r="R590">
        <v>3</v>
      </c>
    </row>
    <row r="591" spans="1:18" x14ac:dyDescent="0.25">
      <c r="A591" t="s">
        <v>35</v>
      </c>
      <c r="B591">
        <v>60535400</v>
      </c>
      <c r="C591" t="s">
        <v>2097</v>
      </c>
      <c r="D591" t="s">
        <v>14</v>
      </c>
      <c r="E591" t="str">
        <f>UPPER(Padron_Establecimiento[[#This Row],[Sector]])</f>
        <v>ESTATAL</v>
      </c>
      <c r="F591" t="s">
        <v>15</v>
      </c>
      <c r="G591" t="s">
        <v>2098</v>
      </c>
      <c r="H591" t="s">
        <v>1610</v>
      </c>
      <c r="I591">
        <v>2324</v>
      </c>
      <c r="J591" t="s">
        <v>2099</v>
      </c>
      <c r="K591" s="1">
        <v>24511</v>
      </c>
      <c r="L591">
        <v>3671</v>
      </c>
      <c r="M591">
        <f>IF(L591&lt;&gt;"", L591, "")</f>
        <v>3671</v>
      </c>
      <c r="N591" s="2">
        <v>73420</v>
      </c>
      <c r="O591" s="2">
        <v>80762</v>
      </c>
      <c r="P591" s="2">
        <f>IF(O591&lt;&gt;"", O591*20, "")</f>
        <v>1615240</v>
      </c>
      <c r="Q591" s="2">
        <f>IF(F591="Rural",P591*1.1,P591)</f>
        <v>1776764.0000000002</v>
      </c>
      <c r="R591">
        <v>8</v>
      </c>
    </row>
    <row r="592" spans="1:18" x14ac:dyDescent="0.25">
      <c r="A592" t="s">
        <v>19</v>
      </c>
      <c r="B592">
        <v>620051700</v>
      </c>
      <c r="C592" t="s">
        <v>2100</v>
      </c>
      <c r="D592" t="s">
        <v>14</v>
      </c>
      <c r="E592" t="str">
        <f>UPPER(Padron_Establecimiento[[#This Row],[Sector]])</f>
        <v>ESTATAL</v>
      </c>
      <c r="F592" t="s">
        <v>15</v>
      </c>
      <c r="G592" t="s">
        <v>2101</v>
      </c>
      <c r="H592" t="s">
        <v>2102</v>
      </c>
      <c r="I592">
        <v>2920</v>
      </c>
      <c r="J592" t="s">
        <v>2103</v>
      </c>
      <c r="K592" s="1">
        <v>23697</v>
      </c>
      <c r="L592">
        <v>4807</v>
      </c>
      <c r="M592">
        <f>IF(L592&lt;&gt;"", L592, "")</f>
        <v>4807</v>
      </c>
      <c r="N592" s="2">
        <v>96140</v>
      </c>
      <c r="O592" s="2">
        <v>105754</v>
      </c>
      <c r="P592" s="2">
        <f>IF(O592&lt;&gt;"", O592*20, "")</f>
        <v>2115080</v>
      </c>
      <c r="Q592" s="2">
        <f>IF(F592="Rural",P592*1.1,P592)</f>
        <v>2326588</v>
      </c>
      <c r="R592">
        <v>5</v>
      </c>
    </row>
    <row r="593" spans="1:18" x14ac:dyDescent="0.25">
      <c r="A593" t="s">
        <v>30</v>
      </c>
      <c r="B593">
        <v>900053300</v>
      </c>
      <c r="C593" t="s">
        <v>2104</v>
      </c>
      <c r="D593" t="s">
        <v>14</v>
      </c>
      <c r="E593" t="str">
        <f>UPPER(Padron_Establecimiento[[#This Row],[Sector]])</f>
        <v>ESTATAL</v>
      </c>
      <c r="F593" t="s">
        <v>26</v>
      </c>
      <c r="G593" t="s">
        <v>2105</v>
      </c>
      <c r="H593" t="s">
        <v>228</v>
      </c>
      <c r="J593" t="s">
        <v>2106</v>
      </c>
      <c r="K593" s="1">
        <v>20221</v>
      </c>
      <c r="L593">
        <v>2827</v>
      </c>
      <c r="M593">
        <f>IF(L593&lt;&gt;"", L593, "")</f>
        <v>2827</v>
      </c>
      <c r="N593" s="2">
        <v>56540</v>
      </c>
      <c r="O593" s="2">
        <v>56540</v>
      </c>
      <c r="P593" s="2">
        <f>IF(O593&lt;&gt;"", O593*20, "")</f>
        <v>1130800</v>
      </c>
      <c r="Q593" s="2">
        <f>IF(F593="Rural",P593*1.1,P593)</f>
        <v>1130800</v>
      </c>
      <c r="R593">
        <v>9</v>
      </c>
    </row>
    <row r="594" spans="1:18" x14ac:dyDescent="0.25">
      <c r="A594" t="s">
        <v>35</v>
      </c>
      <c r="B594">
        <v>60279900</v>
      </c>
      <c r="C594" t="s">
        <v>2107</v>
      </c>
      <c r="D594" t="s">
        <v>14</v>
      </c>
      <c r="E594" t="str">
        <f>UPPER(Padron_Establecimiento[[#This Row],[Sector]])</f>
        <v>ESTATAL</v>
      </c>
      <c r="F594" t="s">
        <v>15</v>
      </c>
      <c r="G594" t="s">
        <v>2108</v>
      </c>
      <c r="H594" t="s">
        <v>2109</v>
      </c>
      <c r="I594">
        <v>2477</v>
      </c>
      <c r="J594" t="s">
        <v>2110</v>
      </c>
      <c r="K594" s="1">
        <v>23564</v>
      </c>
      <c r="L594">
        <v>3035</v>
      </c>
      <c r="M594">
        <f>IF(L594&lt;&gt;"", L594, "")</f>
        <v>3035</v>
      </c>
      <c r="N594" s="2">
        <v>60700</v>
      </c>
      <c r="O594" s="2">
        <v>66770</v>
      </c>
      <c r="P594" s="2">
        <f>IF(O594&lt;&gt;"", O594*20, "")</f>
        <v>1335400</v>
      </c>
      <c r="Q594" s="2">
        <f>IF(F594="Rural",P594*1.1,P594)</f>
        <v>1468940.0000000002</v>
      </c>
      <c r="R594">
        <v>6</v>
      </c>
    </row>
    <row r="595" spans="1:18" x14ac:dyDescent="0.25">
      <c r="A595" t="s">
        <v>35</v>
      </c>
      <c r="B595">
        <v>60046700</v>
      </c>
      <c r="C595" t="s">
        <v>2111</v>
      </c>
      <c r="D595" t="s">
        <v>14</v>
      </c>
      <c r="E595" t="str">
        <f>UPPER(Padron_Establecimiento[[#This Row],[Sector]])</f>
        <v>ESTATAL</v>
      </c>
      <c r="F595" t="s">
        <v>26</v>
      </c>
      <c r="G595" t="s">
        <v>2112</v>
      </c>
      <c r="H595" t="s">
        <v>258</v>
      </c>
      <c r="I595">
        <v>11</v>
      </c>
      <c r="J595" t="s">
        <v>2113</v>
      </c>
      <c r="K595" s="1">
        <v>24615</v>
      </c>
      <c r="L595">
        <v>4805</v>
      </c>
      <c r="M595">
        <f>IF(L595&lt;&gt;"", L595, "")</f>
        <v>4805</v>
      </c>
      <c r="N595" s="2">
        <v>96100</v>
      </c>
      <c r="O595" s="2">
        <v>96100</v>
      </c>
      <c r="P595" s="2">
        <f>IF(O595&lt;&gt;"", O595*20, "")</f>
        <v>1922000</v>
      </c>
      <c r="Q595" s="2">
        <f>IF(F595="Rural",P595*1.1,P595)</f>
        <v>1922000</v>
      </c>
      <c r="R595">
        <v>9</v>
      </c>
    </row>
    <row r="596" spans="1:18" x14ac:dyDescent="0.25">
      <c r="A596" t="s">
        <v>46</v>
      </c>
      <c r="B596">
        <v>660160501</v>
      </c>
      <c r="C596" t="s">
        <v>2114</v>
      </c>
      <c r="D596" t="s">
        <v>14</v>
      </c>
      <c r="E596" t="str">
        <f>UPPER(Padron_Establecimiento[[#This Row],[Sector]])</f>
        <v>ESTATAL</v>
      </c>
      <c r="F596" t="s">
        <v>26</v>
      </c>
      <c r="G596" t="s">
        <v>2115</v>
      </c>
      <c r="H596" t="s">
        <v>897</v>
      </c>
      <c r="I596">
        <v>387</v>
      </c>
      <c r="J596" t="s">
        <v>2116</v>
      </c>
      <c r="K596" s="1">
        <v>27624</v>
      </c>
      <c r="L596">
        <v>2138</v>
      </c>
      <c r="M596">
        <f>IF(L596&lt;&gt;"", L596, "")</f>
        <v>2138</v>
      </c>
      <c r="N596" s="2">
        <v>42760</v>
      </c>
      <c r="O596" s="2">
        <v>42760</v>
      </c>
      <c r="P596" s="2">
        <f>IF(O596&lt;&gt;"", O596*20, "")</f>
        <v>855200</v>
      </c>
      <c r="Q596" s="2">
        <f>IF(F596="Rural",P596*1.1,P596)</f>
        <v>855200</v>
      </c>
      <c r="R596">
        <v>4</v>
      </c>
    </row>
    <row r="597" spans="1:18" x14ac:dyDescent="0.25">
      <c r="A597" t="s">
        <v>180</v>
      </c>
      <c r="B597">
        <v>380047500</v>
      </c>
      <c r="C597" t="s">
        <v>2117</v>
      </c>
      <c r="D597" t="s">
        <v>14</v>
      </c>
      <c r="E597" t="str">
        <f>UPPER(Padron_Establecimiento[[#This Row],[Sector]])</f>
        <v>ESTATAL</v>
      </c>
      <c r="F597" t="s">
        <v>26</v>
      </c>
      <c r="G597" t="s">
        <v>2118</v>
      </c>
      <c r="H597" t="s">
        <v>2119</v>
      </c>
      <c r="I597">
        <v>1</v>
      </c>
      <c r="J597" t="s">
        <v>587</v>
      </c>
      <c r="K597" s="1">
        <v>34433</v>
      </c>
      <c r="L597">
        <v>3640</v>
      </c>
      <c r="M597">
        <f>IF(L597&lt;&gt;"", L597, "")</f>
        <v>3640</v>
      </c>
      <c r="N597" s="2">
        <v>72800</v>
      </c>
      <c r="O597" s="2">
        <v>72800</v>
      </c>
      <c r="P597" s="2">
        <f>IF(O597&lt;&gt;"", O597*20, "")</f>
        <v>1456000</v>
      </c>
      <c r="Q597" s="2">
        <f>IF(F597="Rural",P597*1.1,P597)</f>
        <v>1456000</v>
      </c>
      <c r="R597">
        <v>6</v>
      </c>
    </row>
    <row r="598" spans="1:18" x14ac:dyDescent="0.25">
      <c r="A598" t="s">
        <v>30</v>
      </c>
      <c r="B598">
        <v>900080400</v>
      </c>
      <c r="C598" t="s">
        <v>2120</v>
      </c>
      <c r="D598" t="s">
        <v>14</v>
      </c>
      <c r="E598" t="str">
        <f>UPPER(Padron_Establecimiento[[#This Row],[Sector]])</f>
        <v>ESTATAL</v>
      </c>
      <c r="F598" t="s">
        <v>26</v>
      </c>
      <c r="G598" t="s">
        <v>2121</v>
      </c>
      <c r="H598" t="s">
        <v>1181</v>
      </c>
      <c r="I598">
        <v>381</v>
      </c>
      <c r="J598" t="s">
        <v>2122</v>
      </c>
      <c r="K598" s="1">
        <v>22712</v>
      </c>
      <c r="L598">
        <v>3573</v>
      </c>
      <c r="M598">
        <f>IF(L598&lt;&gt;"", L598, "")</f>
        <v>3573</v>
      </c>
      <c r="N598" s="2">
        <v>71460</v>
      </c>
      <c r="O598" s="2">
        <v>71460</v>
      </c>
      <c r="P598" s="2">
        <f>IF(O598&lt;&gt;"", O598*20, "")</f>
        <v>1429200</v>
      </c>
      <c r="Q598" s="2">
        <f>IF(F598="Rural",P598*1.1,P598)</f>
        <v>1429200</v>
      </c>
      <c r="R598">
        <v>5</v>
      </c>
    </row>
    <row r="599" spans="1:18" x14ac:dyDescent="0.25">
      <c r="A599" t="s">
        <v>110</v>
      </c>
      <c r="B599">
        <v>20070601</v>
      </c>
      <c r="C599" t="s">
        <v>2123</v>
      </c>
      <c r="D599" t="s">
        <v>14</v>
      </c>
      <c r="E599" t="str">
        <f>UPPER(Padron_Establecimiento[[#This Row],[Sector]])</f>
        <v>ESTATAL</v>
      </c>
      <c r="F599" t="s">
        <v>26</v>
      </c>
      <c r="G599" t="s">
        <v>2124</v>
      </c>
      <c r="H599" t="s">
        <v>1279</v>
      </c>
      <c r="I599">
        <v>11</v>
      </c>
      <c r="J599" t="s">
        <v>2125</v>
      </c>
      <c r="K599" s="1">
        <v>18229</v>
      </c>
      <c r="L599">
        <v>2233</v>
      </c>
      <c r="M599">
        <f>IF(L599&lt;&gt;"", L599, "")</f>
        <v>2233</v>
      </c>
      <c r="N599" s="2">
        <v>44660</v>
      </c>
      <c r="O599" s="2">
        <v>44660</v>
      </c>
      <c r="P599" s="2">
        <f>IF(O599&lt;&gt;"", O599*20, "")</f>
        <v>893200</v>
      </c>
      <c r="Q599" s="2">
        <f>IF(F599="Rural",P599*1.1,P599)</f>
        <v>893200</v>
      </c>
      <c r="R599">
        <v>6</v>
      </c>
    </row>
    <row r="600" spans="1:18" x14ac:dyDescent="0.25">
      <c r="A600" t="s">
        <v>41</v>
      </c>
      <c r="B600">
        <v>300015100</v>
      </c>
      <c r="C600" t="s">
        <v>2126</v>
      </c>
      <c r="D600" t="s">
        <v>14</v>
      </c>
      <c r="E600" t="str">
        <f>UPPER(Padron_Establecimiento[[#This Row],[Sector]])</f>
        <v>ESTATAL</v>
      </c>
      <c r="F600" t="s">
        <v>15</v>
      </c>
      <c r="G600" t="s">
        <v>2127</v>
      </c>
      <c r="H600" t="s">
        <v>2128</v>
      </c>
      <c r="J600" t="s">
        <v>18</v>
      </c>
      <c r="K600" s="1">
        <v>32745</v>
      </c>
      <c r="L600">
        <v>4146</v>
      </c>
      <c r="M600">
        <f>IF(L600&lt;&gt;"", L600, "")</f>
        <v>4146</v>
      </c>
      <c r="N600" s="2">
        <v>82920</v>
      </c>
      <c r="O600" s="2">
        <v>91212</v>
      </c>
      <c r="P600" s="2">
        <f>IF(O600&lt;&gt;"", O600*20, "")</f>
        <v>1824240</v>
      </c>
      <c r="Q600" s="2">
        <f>IF(F600="Rural",P600*1.1,P600)</f>
        <v>2006664.0000000002</v>
      </c>
      <c r="R600">
        <v>9</v>
      </c>
    </row>
    <row r="601" spans="1:18" x14ac:dyDescent="0.25">
      <c r="A601" t="s">
        <v>110</v>
      </c>
      <c r="B601">
        <v>20040500</v>
      </c>
      <c r="C601" t="s">
        <v>2129</v>
      </c>
      <c r="D601" t="s">
        <v>14</v>
      </c>
      <c r="E601" t="str">
        <f>UPPER(Padron_Establecimiento[[#This Row],[Sector]])</f>
        <v>ESTATAL</v>
      </c>
      <c r="F601" t="s">
        <v>26</v>
      </c>
      <c r="G601" t="s">
        <v>2130</v>
      </c>
      <c r="H601" t="s">
        <v>2131</v>
      </c>
      <c r="I601">
        <v>11</v>
      </c>
      <c r="J601" t="s">
        <v>2132</v>
      </c>
      <c r="K601" s="1">
        <v>28497</v>
      </c>
      <c r="L601">
        <v>3336</v>
      </c>
      <c r="M601">
        <f>IF(L601&lt;&gt;"", L601, "")</f>
        <v>3336</v>
      </c>
      <c r="N601" s="2">
        <v>66720</v>
      </c>
      <c r="O601" s="2">
        <v>66720</v>
      </c>
      <c r="P601" s="2">
        <f>IF(O601&lt;&gt;"", O601*20, "")</f>
        <v>1334400</v>
      </c>
      <c r="Q601" s="2">
        <f>IF(F601="Rural",P601*1.1,P601)</f>
        <v>1334400</v>
      </c>
      <c r="R601">
        <v>7</v>
      </c>
    </row>
    <row r="602" spans="1:18" x14ac:dyDescent="0.25">
      <c r="A602" t="s">
        <v>12</v>
      </c>
      <c r="B602">
        <v>860027600</v>
      </c>
      <c r="C602" t="s">
        <v>2133</v>
      </c>
      <c r="D602" t="s">
        <v>14</v>
      </c>
      <c r="E602" t="str">
        <f>UPPER(Padron_Establecimiento[[#This Row],[Sector]])</f>
        <v>ESTATAL</v>
      </c>
      <c r="F602" t="s">
        <v>15</v>
      </c>
      <c r="G602" t="s">
        <v>2134</v>
      </c>
      <c r="H602" t="s">
        <v>17</v>
      </c>
      <c r="J602" t="s">
        <v>18</v>
      </c>
      <c r="K602" s="1">
        <v>24074</v>
      </c>
      <c r="L602">
        <v>2795</v>
      </c>
      <c r="M602">
        <f>IF(L602&lt;&gt;"", L602, "")</f>
        <v>2795</v>
      </c>
      <c r="N602" s="2">
        <v>55900</v>
      </c>
      <c r="O602" s="2">
        <v>61490</v>
      </c>
      <c r="P602" s="2">
        <f>IF(O602&lt;&gt;"", O602*20, "")</f>
        <v>1229800</v>
      </c>
      <c r="Q602" s="2">
        <f>IF(F602="Rural",P602*1.1,P602)</f>
        <v>1352780</v>
      </c>
      <c r="R602">
        <v>5</v>
      </c>
    </row>
    <row r="603" spans="1:18" x14ac:dyDescent="0.25">
      <c r="A603" t="s">
        <v>110</v>
      </c>
      <c r="B603">
        <v>20066800</v>
      </c>
      <c r="C603" t="s">
        <v>2135</v>
      </c>
      <c r="D603" t="s">
        <v>37</v>
      </c>
      <c r="E603" t="str">
        <f>UPPER(Padron_Establecimiento[[#This Row],[Sector]])</f>
        <v>PRIVADO</v>
      </c>
      <c r="F603" t="s">
        <v>26</v>
      </c>
      <c r="G603" t="s">
        <v>2136</v>
      </c>
      <c r="H603" t="s">
        <v>1504</v>
      </c>
      <c r="I603">
        <v>11</v>
      </c>
      <c r="J603" t="s">
        <v>2137</v>
      </c>
      <c r="K603" s="1">
        <v>19326</v>
      </c>
      <c r="L603">
        <v>2600</v>
      </c>
      <c r="M603">
        <f>IF(L603&lt;&gt;"", L603, "")</f>
        <v>2600</v>
      </c>
      <c r="N603" s="2">
        <v>52000</v>
      </c>
      <c r="O603" s="2">
        <v>52000</v>
      </c>
      <c r="P603" s="2">
        <f>IF(O603&lt;&gt;"", O603*20, "")</f>
        <v>1040000</v>
      </c>
      <c r="Q603" s="2">
        <f>IF(F603="Rural",P603*1.1,P603)</f>
        <v>1040000</v>
      </c>
      <c r="R603">
        <v>4</v>
      </c>
    </row>
    <row r="604" spans="1:18" x14ac:dyDescent="0.25">
      <c r="A604" t="s">
        <v>12</v>
      </c>
      <c r="B604">
        <v>860119800</v>
      </c>
      <c r="C604" t="s">
        <v>2138</v>
      </c>
      <c r="D604" t="s">
        <v>14</v>
      </c>
      <c r="E604" t="str">
        <f>UPPER(Padron_Establecimiento[[#This Row],[Sector]])</f>
        <v>ESTATAL</v>
      </c>
      <c r="F604" t="s">
        <v>26</v>
      </c>
      <c r="G604" t="s">
        <v>2139</v>
      </c>
      <c r="H604" t="s">
        <v>2140</v>
      </c>
      <c r="J604" t="s">
        <v>2141</v>
      </c>
      <c r="K604" s="1">
        <v>23454</v>
      </c>
      <c r="L604">
        <v>1753</v>
      </c>
      <c r="M604">
        <f>IF(L604&lt;&gt;"", L604, "")</f>
        <v>1753</v>
      </c>
      <c r="N604" s="2">
        <v>35060</v>
      </c>
      <c r="O604" s="2">
        <v>35060</v>
      </c>
      <c r="P604" s="2">
        <f>IF(O604&lt;&gt;"", O604*20, "")</f>
        <v>701200</v>
      </c>
      <c r="Q604" s="2">
        <f>IF(F604="Rural",P604*1.1,P604)</f>
        <v>701200</v>
      </c>
      <c r="R604">
        <v>4</v>
      </c>
    </row>
    <row r="605" spans="1:18" x14ac:dyDescent="0.25">
      <c r="A605" t="s">
        <v>260</v>
      </c>
      <c r="B605">
        <v>460037000</v>
      </c>
      <c r="C605" t="s">
        <v>2142</v>
      </c>
      <c r="D605" t="s">
        <v>14</v>
      </c>
      <c r="E605" t="str">
        <f>UPPER(Padron_Establecimiento[[#This Row],[Sector]])</f>
        <v>ESTATAL</v>
      </c>
      <c r="F605" t="s">
        <v>15</v>
      </c>
      <c r="G605" t="s">
        <v>2143</v>
      </c>
      <c r="H605" t="s">
        <v>2144</v>
      </c>
      <c r="J605" t="s">
        <v>18</v>
      </c>
      <c r="K605" s="1">
        <v>19010</v>
      </c>
      <c r="L605">
        <v>4384</v>
      </c>
      <c r="M605">
        <f>IF(L605&lt;&gt;"", L605, "")</f>
        <v>4384</v>
      </c>
      <c r="N605" s="2">
        <v>87680</v>
      </c>
      <c r="O605" s="2">
        <v>96448</v>
      </c>
      <c r="P605" s="2">
        <f>IF(O605&lt;&gt;"", O605*20, "")</f>
        <v>1928960</v>
      </c>
      <c r="Q605" s="2">
        <f>IF(F605="Rural",P605*1.1,P605)</f>
        <v>2121856</v>
      </c>
      <c r="R605">
        <v>9</v>
      </c>
    </row>
    <row r="606" spans="1:18" x14ac:dyDescent="0.25">
      <c r="A606" t="s">
        <v>24</v>
      </c>
      <c r="B606">
        <v>820303710</v>
      </c>
      <c r="C606" t="s">
        <v>2145</v>
      </c>
      <c r="D606" t="s">
        <v>14</v>
      </c>
      <c r="E606" t="str">
        <f>UPPER(Padron_Establecimiento[[#This Row],[Sector]])</f>
        <v>ESTATAL</v>
      </c>
      <c r="F606" t="s">
        <v>26</v>
      </c>
      <c r="G606" t="s">
        <v>2146</v>
      </c>
      <c r="H606" t="s">
        <v>96</v>
      </c>
      <c r="I606">
        <v>3464</v>
      </c>
      <c r="J606" t="s">
        <v>668</v>
      </c>
      <c r="K606" s="1">
        <v>20918</v>
      </c>
      <c r="L606">
        <v>4334</v>
      </c>
      <c r="M606">
        <f>IF(L606&lt;&gt;"", L606, "")</f>
        <v>4334</v>
      </c>
      <c r="N606" s="2">
        <v>86680</v>
      </c>
      <c r="O606" s="2">
        <v>86680</v>
      </c>
      <c r="P606" s="2">
        <f>IF(O606&lt;&gt;"", O606*20, "")</f>
        <v>1733600</v>
      </c>
      <c r="Q606" s="2">
        <f>IF(F606="Rural",P606*1.1,P606)</f>
        <v>1733600</v>
      </c>
      <c r="R606">
        <v>6</v>
      </c>
    </row>
    <row r="607" spans="1:18" x14ac:dyDescent="0.25">
      <c r="A607" t="s">
        <v>82</v>
      </c>
      <c r="B607">
        <v>700067700</v>
      </c>
      <c r="C607" t="s">
        <v>2147</v>
      </c>
      <c r="D607" t="s">
        <v>14</v>
      </c>
      <c r="E607" t="str">
        <f>UPPER(Padron_Establecimiento[[#This Row],[Sector]])</f>
        <v>ESTATAL</v>
      </c>
      <c r="F607" t="s">
        <v>15</v>
      </c>
      <c r="G607" t="s">
        <v>2148</v>
      </c>
      <c r="H607" t="s">
        <v>2149</v>
      </c>
      <c r="I607">
        <v>264</v>
      </c>
      <c r="J607" t="s">
        <v>2150</v>
      </c>
      <c r="K607" s="1">
        <v>25299</v>
      </c>
      <c r="L607">
        <v>4177</v>
      </c>
      <c r="M607">
        <f>IF(L607&lt;&gt;"", L607, "")</f>
        <v>4177</v>
      </c>
      <c r="N607" s="2">
        <v>83540</v>
      </c>
      <c r="O607" s="2">
        <v>91894</v>
      </c>
      <c r="P607" s="2">
        <f>IF(O607&lt;&gt;"", O607*20, "")</f>
        <v>1837880</v>
      </c>
      <c r="Q607" s="2">
        <f>IF(F607="Rural",P607*1.1,P607)</f>
        <v>2021668.0000000002</v>
      </c>
      <c r="R607">
        <v>4</v>
      </c>
    </row>
    <row r="608" spans="1:18" x14ac:dyDescent="0.25">
      <c r="A608" t="s">
        <v>68</v>
      </c>
      <c r="B608">
        <v>740059600</v>
      </c>
      <c r="C608" t="s">
        <v>2151</v>
      </c>
      <c r="D608" t="s">
        <v>14</v>
      </c>
      <c r="E608" t="str">
        <f>UPPER(Padron_Establecimiento[[#This Row],[Sector]])</f>
        <v>ESTATAL</v>
      </c>
      <c r="F608" t="s">
        <v>15</v>
      </c>
      <c r="G608" t="s">
        <v>2152</v>
      </c>
      <c r="H608" t="s">
        <v>71</v>
      </c>
      <c r="J608" t="s">
        <v>2153</v>
      </c>
      <c r="K608" s="1">
        <v>21080</v>
      </c>
      <c r="L608">
        <v>1612</v>
      </c>
      <c r="M608">
        <f>IF(L608&lt;&gt;"", L608, "")</f>
        <v>1612</v>
      </c>
      <c r="N608" s="2">
        <v>32240</v>
      </c>
      <c r="O608" s="2">
        <v>35464</v>
      </c>
      <c r="P608" s="2">
        <f>IF(O608&lt;&gt;"", O608*20, "")</f>
        <v>709280</v>
      </c>
      <c r="Q608" s="2">
        <f>IF(F608="Rural",P608*1.1,P608)</f>
        <v>780208.00000000012</v>
      </c>
      <c r="R608">
        <v>7</v>
      </c>
    </row>
    <row r="609" spans="1:18" x14ac:dyDescent="0.25">
      <c r="A609" t="s">
        <v>24</v>
      </c>
      <c r="B609">
        <v>820154901</v>
      </c>
      <c r="C609" t="s">
        <v>2154</v>
      </c>
      <c r="D609" t="s">
        <v>14</v>
      </c>
      <c r="E609" t="str">
        <f>UPPER(Padron_Establecimiento[[#This Row],[Sector]])</f>
        <v>ESTATAL</v>
      </c>
      <c r="F609" t="s">
        <v>15</v>
      </c>
      <c r="G609" t="s">
        <v>2155</v>
      </c>
      <c r="H609" t="s">
        <v>2156</v>
      </c>
      <c r="I609">
        <v>3482</v>
      </c>
      <c r="J609" t="s">
        <v>2157</v>
      </c>
      <c r="K609" s="1">
        <v>27671</v>
      </c>
      <c r="L609">
        <v>2816</v>
      </c>
      <c r="M609">
        <f>IF(L609&lt;&gt;"", L609, "")</f>
        <v>2816</v>
      </c>
      <c r="N609" s="2">
        <v>56320</v>
      </c>
      <c r="O609" s="2">
        <v>61952</v>
      </c>
      <c r="P609" s="2">
        <f>IF(O609&lt;&gt;"", O609*20, "")</f>
        <v>1239040</v>
      </c>
      <c r="Q609" s="2">
        <f>IF(F609="Rural",P609*1.1,P609)</f>
        <v>1362944</v>
      </c>
      <c r="R609">
        <v>9</v>
      </c>
    </row>
    <row r="610" spans="1:18" x14ac:dyDescent="0.25">
      <c r="A610" t="s">
        <v>211</v>
      </c>
      <c r="B610">
        <v>180084000</v>
      </c>
      <c r="C610" t="s">
        <v>2158</v>
      </c>
      <c r="D610" t="s">
        <v>14</v>
      </c>
      <c r="E610" t="str">
        <f>UPPER(Padron_Establecimiento[[#This Row],[Sector]])</f>
        <v>ESTATAL</v>
      </c>
      <c r="F610" t="s">
        <v>26</v>
      </c>
      <c r="G610" t="s">
        <v>2159</v>
      </c>
      <c r="H610" t="s">
        <v>2160</v>
      </c>
      <c r="I610">
        <v>0</v>
      </c>
      <c r="J610" t="s">
        <v>215</v>
      </c>
      <c r="K610" s="1">
        <v>25957</v>
      </c>
      <c r="L610">
        <v>4512</v>
      </c>
      <c r="M610">
        <f>IF(L610&lt;&gt;"", L610, "")</f>
        <v>4512</v>
      </c>
      <c r="N610" s="2">
        <v>90240</v>
      </c>
      <c r="O610" s="2">
        <v>90240</v>
      </c>
      <c r="P610" s="2">
        <f>IF(O610&lt;&gt;"", O610*20, "")</f>
        <v>1804800</v>
      </c>
      <c r="Q610" s="2">
        <f>IF(F610="Rural",P610*1.1,P610)</f>
        <v>1804800</v>
      </c>
      <c r="R610">
        <v>9</v>
      </c>
    </row>
    <row r="611" spans="1:18" x14ac:dyDescent="0.25">
      <c r="A611" t="s">
        <v>50</v>
      </c>
      <c r="B611">
        <v>500102200</v>
      </c>
      <c r="C611" t="s">
        <v>2161</v>
      </c>
      <c r="D611" t="s">
        <v>14</v>
      </c>
      <c r="E611" t="str">
        <f>UPPER(Padron_Establecimiento[[#This Row],[Sector]])</f>
        <v>ESTATAL</v>
      </c>
      <c r="F611" t="s">
        <v>15</v>
      </c>
      <c r="G611" t="s">
        <v>2162</v>
      </c>
      <c r="H611" t="s">
        <v>2163</v>
      </c>
      <c r="I611">
        <v>1</v>
      </c>
      <c r="J611" t="s">
        <v>2164</v>
      </c>
      <c r="K611" s="1">
        <v>33816</v>
      </c>
      <c r="L611">
        <v>2698</v>
      </c>
      <c r="M611">
        <f>IF(L611&lt;&gt;"", L611, "")</f>
        <v>2698</v>
      </c>
      <c r="N611" s="2">
        <v>53960</v>
      </c>
      <c r="O611" s="2">
        <v>59356</v>
      </c>
      <c r="P611" s="2">
        <f>IF(O611&lt;&gt;"", O611*20, "")</f>
        <v>1187120</v>
      </c>
      <c r="Q611" s="2">
        <f>IF(F611="Rural",P611*1.1,P611)</f>
        <v>1305832</v>
      </c>
      <c r="R611">
        <v>10</v>
      </c>
    </row>
    <row r="612" spans="1:18" x14ac:dyDescent="0.25">
      <c r="A612" t="s">
        <v>82</v>
      </c>
      <c r="B612">
        <v>700008701</v>
      </c>
      <c r="C612" t="s">
        <v>2165</v>
      </c>
      <c r="D612" t="s">
        <v>14</v>
      </c>
      <c r="E612" t="str">
        <f>UPPER(Padron_Establecimiento[[#This Row],[Sector]])</f>
        <v>ESTATAL</v>
      </c>
      <c r="F612" t="s">
        <v>26</v>
      </c>
      <c r="G612" t="s">
        <v>2166</v>
      </c>
      <c r="H612" t="s">
        <v>2167</v>
      </c>
      <c r="I612">
        <v>264</v>
      </c>
      <c r="J612" t="s">
        <v>2168</v>
      </c>
      <c r="K612" s="1">
        <v>24473</v>
      </c>
      <c r="L612">
        <v>3630</v>
      </c>
      <c r="M612">
        <f>IF(L612&lt;&gt;"", L612, "")</f>
        <v>3630</v>
      </c>
      <c r="N612" s="2">
        <v>72600</v>
      </c>
      <c r="O612" s="2">
        <v>72600</v>
      </c>
      <c r="P612" s="2">
        <f>IF(O612&lt;&gt;"", O612*20, "")</f>
        <v>1452000</v>
      </c>
      <c r="Q612" s="2">
        <f>IF(F612="Rural",P612*1.1,P612)</f>
        <v>1452000</v>
      </c>
      <c r="R612">
        <v>7</v>
      </c>
    </row>
    <row r="613" spans="1:18" x14ac:dyDescent="0.25">
      <c r="A613" t="s">
        <v>328</v>
      </c>
      <c r="B613">
        <v>260031600</v>
      </c>
      <c r="C613" t="s">
        <v>2169</v>
      </c>
      <c r="D613" t="s">
        <v>14</v>
      </c>
      <c r="E613" t="str">
        <f>UPPER(Padron_Establecimiento[[#This Row],[Sector]])</f>
        <v>ESTATAL</v>
      </c>
      <c r="F613" t="s">
        <v>15</v>
      </c>
      <c r="G613" t="s">
        <v>2170</v>
      </c>
      <c r="H613" t="s">
        <v>2171</v>
      </c>
      <c r="I613">
        <v>2945</v>
      </c>
      <c r="J613" t="s">
        <v>2172</v>
      </c>
      <c r="K613" s="1">
        <v>32846</v>
      </c>
      <c r="L613">
        <v>1823</v>
      </c>
      <c r="M613">
        <f>IF(L613&lt;&gt;"", L613, "")</f>
        <v>1823</v>
      </c>
      <c r="N613" s="2">
        <v>36460</v>
      </c>
      <c r="O613" s="2">
        <v>40106</v>
      </c>
      <c r="P613" s="2">
        <f>IF(O613&lt;&gt;"", O613*20, "")</f>
        <v>802120</v>
      </c>
      <c r="Q613" s="2">
        <f>IF(F613="Rural",P613*1.1,P613)</f>
        <v>882332.00000000012</v>
      </c>
      <c r="R613">
        <v>7</v>
      </c>
    </row>
    <row r="614" spans="1:18" x14ac:dyDescent="0.25">
      <c r="A614" t="s">
        <v>68</v>
      </c>
      <c r="B614">
        <v>740010400</v>
      </c>
      <c r="C614" t="s">
        <v>2173</v>
      </c>
      <c r="D614" t="s">
        <v>14</v>
      </c>
      <c r="E614" t="str">
        <f>UPPER(Padron_Establecimiento[[#This Row],[Sector]])</f>
        <v>ESTATAL</v>
      </c>
      <c r="F614" t="s">
        <v>26</v>
      </c>
      <c r="G614" t="s">
        <v>2174</v>
      </c>
      <c r="H614" t="s">
        <v>71</v>
      </c>
      <c r="I614">
        <v>266</v>
      </c>
      <c r="J614" t="s">
        <v>2175</v>
      </c>
      <c r="K614" s="1">
        <v>25471</v>
      </c>
      <c r="L614">
        <v>2580</v>
      </c>
      <c r="M614">
        <f>IF(L614&lt;&gt;"", L614, "")</f>
        <v>2580</v>
      </c>
      <c r="N614" s="2">
        <v>51600</v>
      </c>
      <c r="O614" s="2">
        <v>51600</v>
      </c>
      <c r="P614" s="2">
        <f>IF(O614&lt;&gt;"", O614*20, "")</f>
        <v>1032000</v>
      </c>
      <c r="Q614" s="2">
        <f>IF(F614="Rural",P614*1.1,P614)</f>
        <v>1032000</v>
      </c>
      <c r="R614">
        <v>5</v>
      </c>
    </row>
    <row r="615" spans="1:18" x14ac:dyDescent="0.25">
      <c r="A615" t="s">
        <v>12</v>
      </c>
      <c r="B615">
        <v>860204500</v>
      </c>
      <c r="C615" t="s">
        <v>2176</v>
      </c>
      <c r="D615" t="s">
        <v>14</v>
      </c>
      <c r="E615" t="str">
        <f>UPPER(Padron_Establecimiento[[#This Row],[Sector]])</f>
        <v>ESTATAL</v>
      </c>
      <c r="F615" t="s">
        <v>15</v>
      </c>
      <c r="G615" t="s">
        <v>2177</v>
      </c>
      <c r="H615" t="s">
        <v>17</v>
      </c>
      <c r="J615" t="s">
        <v>18</v>
      </c>
      <c r="K615" s="1">
        <v>32857</v>
      </c>
      <c r="L615">
        <v>2948</v>
      </c>
      <c r="M615">
        <f>IF(L615&lt;&gt;"", L615, "")</f>
        <v>2948</v>
      </c>
      <c r="N615" s="2">
        <v>58960</v>
      </c>
      <c r="O615" s="2">
        <v>64856</v>
      </c>
      <c r="P615" s="2">
        <f>IF(O615&lt;&gt;"", O615*20, "")</f>
        <v>1297120</v>
      </c>
      <c r="Q615" s="2">
        <f>IF(F615="Rural",P615*1.1,P615)</f>
        <v>1426832</v>
      </c>
      <c r="R615">
        <v>10</v>
      </c>
    </row>
    <row r="616" spans="1:18" x14ac:dyDescent="0.25">
      <c r="A616" t="s">
        <v>19</v>
      </c>
      <c r="B616">
        <v>620079800</v>
      </c>
      <c r="C616" t="s">
        <v>2178</v>
      </c>
      <c r="D616" t="s">
        <v>14</v>
      </c>
      <c r="E616" t="str">
        <f>UPPER(Padron_Establecimiento[[#This Row],[Sector]])</f>
        <v>ESTATAL</v>
      </c>
      <c r="F616" t="s">
        <v>26</v>
      </c>
      <c r="G616" t="s">
        <v>2179</v>
      </c>
      <c r="H616" t="s">
        <v>885</v>
      </c>
      <c r="J616" t="s">
        <v>2180</v>
      </c>
      <c r="K616" s="1">
        <v>32525</v>
      </c>
      <c r="L616">
        <v>4556</v>
      </c>
      <c r="M616">
        <f>IF(L616&lt;&gt;"", L616, "")</f>
        <v>4556</v>
      </c>
      <c r="N616" s="2">
        <v>91120</v>
      </c>
      <c r="O616" s="2">
        <v>91120</v>
      </c>
      <c r="P616" s="2">
        <f>IF(O616&lt;&gt;"", O616*20, "")</f>
        <v>1822400</v>
      </c>
      <c r="Q616" s="2">
        <f>IF(F616="Rural",P616*1.1,P616)</f>
        <v>1822400</v>
      </c>
      <c r="R616">
        <v>6</v>
      </c>
    </row>
    <row r="617" spans="1:18" x14ac:dyDescent="0.25">
      <c r="A617" t="s">
        <v>195</v>
      </c>
      <c r="B617">
        <v>420060700</v>
      </c>
      <c r="C617" t="s">
        <v>2181</v>
      </c>
      <c r="D617" t="s">
        <v>14</v>
      </c>
      <c r="E617" t="str">
        <f>UPPER(Padron_Establecimiento[[#This Row],[Sector]])</f>
        <v>ESTATAL</v>
      </c>
      <c r="F617" t="s">
        <v>26</v>
      </c>
      <c r="G617" t="s">
        <v>2182</v>
      </c>
      <c r="H617" t="s">
        <v>1769</v>
      </c>
      <c r="I617">
        <v>2954</v>
      </c>
      <c r="J617" t="s">
        <v>2183</v>
      </c>
      <c r="K617" s="1">
        <v>29008</v>
      </c>
      <c r="L617">
        <v>4428</v>
      </c>
      <c r="M617">
        <f>IF(L617&lt;&gt;"", L617, "")</f>
        <v>4428</v>
      </c>
      <c r="N617" s="2">
        <v>88560</v>
      </c>
      <c r="O617" s="2">
        <v>88560</v>
      </c>
      <c r="P617" s="2">
        <f>IF(O617&lt;&gt;"", O617*20, "")</f>
        <v>1771200</v>
      </c>
      <c r="Q617" s="2">
        <f>IF(F617="Rural",P617*1.1,P617)</f>
        <v>1771200</v>
      </c>
      <c r="R617">
        <v>6</v>
      </c>
    </row>
    <row r="618" spans="1:18" x14ac:dyDescent="0.25">
      <c r="A618" t="s">
        <v>30</v>
      </c>
      <c r="B618">
        <v>900207900</v>
      </c>
      <c r="C618" t="s">
        <v>2184</v>
      </c>
      <c r="D618" t="s">
        <v>14</v>
      </c>
      <c r="E618" t="str">
        <f>UPPER(Padron_Establecimiento[[#This Row],[Sector]])</f>
        <v>ESTATAL</v>
      </c>
      <c r="F618" t="s">
        <v>26</v>
      </c>
      <c r="G618" t="s">
        <v>2185</v>
      </c>
      <c r="H618" t="s">
        <v>228</v>
      </c>
      <c r="I618">
        <v>381</v>
      </c>
      <c r="J618" t="s">
        <v>2186</v>
      </c>
      <c r="K618" s="1">
        <v>29195</v>
      </c>
      <c r="L618">
        <v>4234</v>
      </c>
      <c r="M618">
        <f>IF(L618&lt;&gt;"", L618, "")</f>
        <v>4234</v>
      </c>
      <c r="N618" s="2">
        <v>84680</v>
      </c>
      <c r="O618" s="2">
        <v>84680</v>
      </c>
      <c r="P618" s="2">
        <f>IF(O618&lt;&gt;"", O618*20, "")</f>
        <v>1693600</v>
      </c>
      <c r="Q618" s="2">
        <f>IF(F618="Rural",P618*1.1,P618)</f>
        <v>1693600</v>
      </c>
      <c r="R618">
        <v>8</v>
      </c>
    </row>
    <row r="619" spans="1:18" x14ac:dyDescent="0.25">
      <c r="A619" t="s">
        <v>130</v>
      </c>
      <c r="B619">
        <v>540023300</v>
      </c>
      <c r="C619" t="s">
        <v>2187</v>
      </c>
      <c r="D619" t="s">
        <v>14</v>
      </c>
      <c r="E619" t="str">
        <f>UPPER(Padron_Establecimiento[[#This Row],[Sector]])</f>
        <v>ESTATAL</v>
      </c>
      <c r="F619" t="s">
        <v>26</v>
      </c>
      <c r="G619" t="s">
        <v>2188</v>
      </c>
      <c r="H619" t="s">
        <v>2189</v>
      </c>
      <c r="I619">
        <v>3754</v>
      </c>
      <c r="J619" t="s">
        <v>2190</v>
      </c>
      <c r="K619" s="1">
        <v>23272</v>
      </c>
      <c r="L619">
        <v>4696</v>
      </c>
      <c r="M619">
        <f>IF(L619&lt;&gt;"", L619, "")</f>
        <v>4696</v>
      </c>
      <c r="N619" s="2">
        <v>93920</v>
      </c>
      <c r="O619" s="2">
        <v>93920</v>
      </c>
      <c r="P619" s="2">
        <f>IF(O619&lt;&gt;"", O619*20, "")</f>
        <v>1878400</v>
      </c>
      <c r="Q619" s="2">
        <f>IF(F619="Rural",P619*1.1,P619)</f>
        <v>1878400</v>
      </c>
      <c r="R619">
        <v>7</v>
      </c>
    </row>
    <row r="620" spans="1:18" x14ac:dyDescent="0.25">
      <c r="A620" t="s">
        <v>19</v>
      </c>
      <c r="B620">
        <v>620037300</v>
      </c>
      <c r="C620" t="s">
        <v>2191</v>
      </c>
      <c r="D620" t="s">
        <v>14</v>
      </c>
      <c r="E620" t="str">
        <f>UPPER(Padron_Establecimiento[[#This Row],[Sector]])</f>
        <v>ESTATAL</v>
      </c>
      <c r="F620" t="s">
        <v>26</v>
      </c>
      <c r="G620" t="s">
        <v>2192</v>
      </c>
      <c r="H620" t="s">
        <v>922</v>
      </c>
      <c r="I620">
        <v>298</v>
      </c>
      <c r="J620" t="s">
        <v>2193</v>
      </c>
      <c r="K620" s="1">
        <v>22965</v>
      </c>
      <c r="L620">
        <v>3749</v>
      </c>
      <c r="M620">
        <f>IF(L620&lt;&gt;"", L620, "")</f>
        <v>3749</v>
      </c>
      <c r="N620" s="2">
        <v>74980</v>
      </c>
      <c r="O620" s="2">
        <v>74980</v>
      </c>
      <c r="P620" s="2">
        <f>IF(O620&lt;&gt;"", O620*20, "")</f>
        <v>1499600</v>
      </c>
      <c r="Q620" s="2">
        <f>IF(F620="Rural",P620*1.1,P620)</f>
        <v>1499600</v>
      </c>
      <c r="R620">
        <v>7</v>
      </c>
    </row>
    <row r="621" spans="1:18" x14ac:dyDescent="0.25">
      <c r="A621" t="s">
        <v>30</v>
      </c>
      <c r="B621">
        <v>900098300</v>
      </c>
      <c r="C621" t="s">
        <v>2194</v>
      </c>
      <c r="D621" t="s">
        <v>14</v>
      </c>
      <c r="E621" t="str">
        <f>UPPER(Padron_Establecimiento[[#This Row],[Sector]])</f>
        <v>ESTATAL</v>
      </c>
      <c r="F621" t="s">
        <v>15</v>
      </c>
      <c r="G621" t="s">
        <v>2195</v>
      </c>
      <c r="H621" t="s">
        <v>2196</v>
      </c>
      <c r="I621">
        <v>0</v>
      </c>
      <c r="J621" t="s">
        <v>2197</v>
      </c>
      <c r="K621" s="1">
        <v>20408</v>
      </c>
      <c r="L621">
        <v>4925</v>
      </c>
      <c r="M621">
        <f>IF(L621&lt;&gt;"", L621, "")</f>
        <v>4925</v>
      </c>
      <c r="N621" s="2">
        <v>98500</v>
      </c>
      <c r="O621" s="2">
        <v>108350</v>
      </c>
      <c r="P621" s="2">
        <f>IF(O621&lt;&gt;"", O621*20, "")</f>
        <v>2167000</v>
      </c>
      <c r="Q621" s="2">
        <f>IF(F621="Rural",P621*1.1,P621)</f>
        <v>2383700</v>
      </c>
      <c r="R621">
        <v>9</v>
      </c>
    </row>
    <row r="622" spans="1:18" x14ac:dyDescent="0.25">
      <c r="A622" t="s">
        <v>130</v>
      </c>
      <c r="B622">
        <v>540125400</v>
      </c>
      <c r="C622" t="s">
        <v>2198</v>
      </c>
      <c r="D622" t="s">
        <v>14</v>
      </c>
      <c r="E622" t="str">
        <f>UPPER(Padron_Establecimiento[[#This Row],[Sector]])</f>
        <v>ESTATAL</v>
      </c>
      <c r="F622" t="s">
        <v>26</v>
      </c>
      <c r="G622" t="s">
        <v>2199</v>
      </c>
      <c r="H622" t="s">
        <v>243</v>
      </c>
      <c r="I622">
        <v>3751</v>
      </c>
      <c r="J622" t="s">
        <v>2200</v>
      </c>
      <c r="K622" s="1">
        <v>29529</v>
      </c>
      <c r="L622">
        <v>4316</v>
      </c>
      <c r="M622">
        <f>IF(L622&lt;&gt;"", L622, "")</f>
        <v>4316</v>
      </c>
      <c r="N622" s="2">
        <v>86320</v>
      </c>
      <c r="O622" s="2">
        <v>86320</v>
      </c>
      <c r="P622" s="2">
        <f>IF(O622&lt;&gt;"", O622*20, "")</f>
        <v>1726400</v>
      </c>
      <c r="Q622" s="2">
        <f>IF(F622="Rural",P622*1.1,P622)</f>
        <v>1726400</v>
      </c>
      <c r="R622">
        <v>10</v>
      </c>
    </row>
    <row r="623" spans="1:18" x14ac:dyDescent="0.25">
      <c r="A623" t="s">
        <v>46</v>
      </c>
      <c r="B623">
        <v>660088400</v>
      </c>
      <c r="C623" t="s">
        <v>2201</v>
      </c>
      <c r="D623" t="s">
        <v>14</v>
      </c>
      <c r="E623" t="str">
        <f>UPPER(Padron_Establecimiento[[#This Row],[Sector]])</f>
        <v>ESTATAL</v>
      </c>
      <c r="F623" t="s">
        <v>15</v>
      </c>
      <c r="G623" t="s">
        <v>2202</v>
      </c>
      <c r="H623" t="s">
        <v>2203</v>
      </c>
      <c r="I623">
        <v>3876</v>
      </c>
      <c r="J623" t="s">
        <v>2204</v>
      </c>
      <c r="K623" s="1">
        <v>23330</v>
      </c>
      <c r="L623">
        <v>3483</v>
      </c>
      <c r="M623">
        <f>IF(L623&lt;&gt;"", L623, "")</f>
        <v>3483</v>
      </c>
      <c r="N623" s="2">
        <v>69660</v>
      </c>
      <c r="O623" s="2">
        <v>76626</v>
      </c>
      <c r="P623" s="2">
        <f>IF(O623&lt;&gt;"", O623*20, "")</f>
        <v>1532520</v>
      </c>
      <c r="Q623" s="2">
        <f>IF(F623="Rural",P623*1.1,P623)</f>
        <v>1685772.0000000002</v>
      </c>
      <c r="R623">
        <v>5</v>
      </c>
    </row>
    <row r="624" spans="1:18" x14ac:dyDescent="0.25">
      <c r="A624" t="s">
        <v>24</v>
      </c>
      <c r="B624">
        <v>820298800</v>
      </c>
      <c r="C624" t="s">
        <v>2205</v>
      </c>
      <c r="D624" t="s">
        <v>14</v>
      </c>
      <c r="E624" t="str">
        <f>UPPER(Padron_Establecimiento[[#This Row],[Sector]])</f>
        <v>ESTATAL</v>
      </c>
      <c r="F624" t="s">
        <v>26</v>
      </c>
      <c r="G624" t="s">
        <v>2206</v>
      </c>
      <c r="H624" t="s">
        <v>528</v>
      </c>
      <c r="I624">
        <v>3462</v>
      </c>
      <c r="J624" t="s">
        <v>2207</v>
      </c>
      <c r="K624" s="1">
        <v>20101</v>
      </c>
      <c r="L624">
        <v>4995</v>
      </c>
      <c r="M624">
        <f>IF(L624&lt;&gt;"", L624, "")</f>
        <v>4995</v>
      </c>
      <c r="N624" s="2">
        <v>99900</v>
      </c>
      <c r="O624" s="2">
        <v>99900</v>
      </c>
      <c r="P624" s="2">
        <f>IF(O624&lt;&gt;"", O624*20, "")</f>
        <v>1998000</v>
      </c>
      <c r="Q624" s="2">
        <f>IF(F624="Rural",P624*1.1,P624)</f>
        <v>1998000</v>
      </c>
      <c r="R624">
        <v>5</v>
      </c>
    </row>
    <row r="625" spans="1:18" x14ac:dyDescent="0.25">
      <c r="A625" t="s">
        <v>24</v>
      </c>
      <c r="B625">
        <v>820459900</v>
      </c>
      <c r="C625" t="s">
        <v>2208</v>
      </c>
      <c r="D625" t="s">
        <v>14</v>
      </c>
      <c r="E625" t="str">
        <f>UPPER(Padron_Establecimiento[[#This Row],[Sector]])</f>
        <v>ESTATAL</v>
      </c>
      <c r="F625" t="s">
        <v>26</v>
      </c>
      <c r="G625" t="s">
        <v>2209</v>
      </c>
      <c r="H625" t="s">
        <v>2210</v>
      </c>
      <c r="I625">
        <v>3493</v>
      </c>
      <c r="J625" t="s">
        <v>2211</v>
      </c>
      <c r="K625" s="1">
        <v>28611</v>
      </c>
      <c r="L625">
        <v>4487</v>
      </c>
      <c r="M625">
        <f>IF(L625&lt;&gt;"", L625, "")</f>
        <v>4487</v>
      </c>
      <c r="N625" s="2">
        <v>89740</v>
      </c>
      <c r="O625" s="2">
        <v>89740</v>
      </c>
      <c r="P625" s="2">
        <f>IF(O625&lt;&gt;"", O625*20, "")</f>
        <v>1794800</v>
      </c>
      <c r="Q625" s="2">
        <f>IF(F625="Rural",P625*1.1,P625)</f>
        <v>1794800</v>
      </c>
      <c r="R625">
        <v>8</v>
      </c>
    </row>
    <row r="626" spans="1:18" x14ac:dyDescent="0.25">
      <c r="A626" t="s">
        <v>35</v>
      </c>
      <c r="B626">
        <v>60266600</v>
      </c>
      <c r="C626" t="s">
        <v>2212</v>
      </c>
      <c r="D626" t="s">
        <v>37</v>
      </c>
      <c r="E626" t="str">
        <f>UPPER(Padron_Establecimiento[[#This Row],[Sector]])</f>
        <v>PRIVADO</v>
      </c>
      <c r="F626" t="s">
        <v>26</v>
      </c>
      <c r="G626" t="s">
        <v>2213</v>
      </c>
      <c r="H626" t="s">
        <v>410</v>
      </c>
      <c r="I626">
        <v>11</v>
      </c>
      <c r="J626" t="s">
        <v>2214</v>
      </c>
      <c r="K626" s="1">
        <v>32595</v>
      </c>
      <c r="L626">
        <v>3034</v>
      </c>
      <c r="M626">
        <f>IF(L626&lt;&gt;"", L626, "")</f>
        <v>3034</v>
      </c>
      <c r="N626" s="2">
        <v>60680</v>
      </c>
      <c r="O626" s="2">
        <v>60680</v>
      </c>
      <c r="P626" s="2">
        <f>IF(O626&lt;&gt;"", O626*20, "")</f>
        <v>1213600</v>
      </c>
      <c r="Q626" s="2">
        <f>IF(F626="Rural",P626*1.1,P626)</f>
        <v>1213600</v>
      </c>
      <c r="R626">
        <v>3</v>
      </c>
    </row>
    <row r="627" spans="1:18" x14ac:dyDescent="0.25">
      <c r="A627" t="s">
        <v>35</v>
      </c>
      <c r="B627">
        <v>60520400</v>
      </c>
      <c r="C627" t="s">
        <v>2215</v>
      </c>
      <c r="D627" t="s">
        <v>14</v>
      </c>
      <c r="E627" t="str">
        <f>UPPER(Padron_Establecimiento[[#This Row],[Sector]])</f>
        <v>ESTATAL</v>
      </c>
      <c r="F627" t="s">
        <v>26</v>
      </c>
      <c r="G627" t="s">
        <v>2216</v>
      </c>
      <c r="H627" t="s">
        <v>2217</v>
      </c>
      <c r="I627">
        <v>2320</v>
      </c>
      <c r="J627" t="s">
        <v>2218</v>
      </c>
      <c r="K627" s="1">
        <v>28416</v>
      </c>
      <c r="L627">
        <v>1719</v>
      </c>
      <c r="M627">
        <f>IF(L627&lt;&gt;"", L627, "")</f>
        <v>1719</v>
      </c>
      <c r="N627" s="2">
        <v>34380</v>
      </c>
      <c r="O627" s="2">
        <v>34380</v>
      </c>
      <c r="P627" s="2">
        <f>IF(O627&lt;&gt;"", O627*20, "")</f>
        <v>687600</v>
      </c>
      <c r="Q627" s="2">
        <f>IF(F627="Rural",P627*1.1,P627)</f>
        <v>687600</v>
      </c>
      <c r="R627">
        <v>9</v>
      </c>
    </row>
    <row r="628" spans="1:18" x14ac:dyDescent="0.25">
      <c r="A628" t="s">
        <v>110</v>
      </c>
      <c r="B628">
        <v>20077400</v>
      </c>
      <c r="C628" t="s">
        <v>2219</v>
      </c>
      <c r="D628" t="s">
        <v>14</v>
      </c>
      <c r="E628" t="str">
        <f>UPPER(Padron_Establecimiento[[#This Row],[Sector]])</f>
        <v>ESTATAL</v>
      </c>
      <c r="F628" t="s">
        <v>26</v>
      </c>
      <c r="G628" t="s">
        <v>2220</v>
      </c>
      <c r="H628" t="s">
        <v>2221</v>
      </c>
      <c r="I628">
        <v>11</v>
      </c>
      <c r="J628" t="s">
        <v>2222</v>
      </c>
      <c r="K628" s="1">
        <v>18702</v>
      </c>
      <c r="L628">
        <v>2390</v>
      </c>
      <c r="M628">
        <f>IF(L628&lt;&gt;"", L628, "")</f>
        <v>2390</v>
      </c>
      <c r="N628" s="2">
        <v>47800</v>
      </c>
      <c r="O628" s="2">
        <v>47800</v>
      </c>
      <c r="P628" s="2">
        <f>IF(O628&lt;&gt;"", O628*20, "")</f>
        <v>956000</v>
      </c>
      <c r="Q628" s="2">
        <f>IF(F628="Rural",P628*1.1,P628)</f>
        <v>956000</v>
      </c>
      <c r="R628">
        <v>6</v>
      </c>
    </row>
    <row r="629" spans="1:18" x14ac:dyDescent="0.25">
      <c r="A629" t="s">
        <v>24</v>
      </c>
      <c r="B629">
        <v>820061901</v>
      </c>
      <c r="C629" t="s">
        <v>2223</v>
      </c>
      <c r="D629" t="s">
        <v>37</v>
      </c>
      <c r="E629" t="str">
        <f>UPPER(Padron_Establecimiento[[#This Row],[Sector]])</f>
        <v>PRIVADO</v>
      </c>
      <c r="F629" t="s">
        <v>26</v>
      </c>
      <c r="G629" t="s">
        <v>2224</v>
      </c>
      <c r="H629" t="s">
        <v>123</v>
      </c>
      <c r="I629">
        <v>341</v>
      </c>
      <c r="J629" t="s">
        <v>2225</v>
      </c>
      <c r="K629" s="1">
        <v>32868</v>
      </c>
      <c r="L629">
        <v>4100</v>
      </c>
      <c r="M629">
        <f>IF(L629&lt;&gt;"", L629, "")</f>
        <v>4100</v>
      </c>
      <c r="N629" s="2">
        <v>82000</v>
      </c>
      <c r="O629" s="2">
        <v>82000</v>
      </c>
      <c r="P629" s="2">
        <f>IF(O629&lt;&gt;"", O629*20, "")</f>
        <v>1640000</v>
      </c>
      <c r="Q629" s="2">
        <f>IF(F629="Rural",P629*1.1,P629)</f>
        <v>1640000</v>
      </c>
      <c r="R629">
        <v>6</v>
      </c>
    </row>
    <row r="630" spans="1:18" x14ac:dyDescent="0.25">
      <c r="A630" t="s">
        <v>90</v>
      </c>
      <c r="B630">
        <v>220039000</v>
      </c>
      <c r="C630" t="s">
        <v>2226</v>
      </c>
      <c r="D630" t="s">
        <v>14</v>
      </c>
      <c r="E630" t="str">
        <f>UPPER(Padron_Establecimiento[[#This Row],[Sector]])</f>
        <v>ESTATAL</v>
      </c>
      <c r="F630" t="s">
        <v>26</v>
      </c>
      <c r="G630" t="s">
        <v>2227</v>
      </c>
      <c r="H630" t="s">
        <v>2228</v>
      </c>
      <c r="I630">
        <v>3644</v>
      </c>
      <c r="J630" t="s">
        <v>2229</v>
      </c>
      <c r="K630" s="1">
        <v>18485</v>
      </c>
      <c r="L630">
        <v>4280</v>
      </c>
      <c r="M630">
        <f>IF(L630&lt;&gt;"", L630, "")</f>
        <v>4280</v>
      </c>
      <c r="N630" s="2">
        <v>85600</v>
      </c>
      <c r="O630" s="2">
        <v>85600</v>
      </c>
      <c r="P630" s="2">
        <f>IF(O630&lt;&gt;"", O630*20, "")</f>
        <v>1712000</v>
      </c>
      <c r="Q630" s="2">
        <f>IF(F630="Rural",P630*1.1,P630)</f>
        <v>1712000</v>
      </c>
      <c r="R630">
        <v>8</v>
      </c>
    </row>
    <row r="631" spans="1:18" x14ac:dyDescent="0.25">
      <c r="A631" t="s">
        <v>24</v>
      </c>
      <c r="B631">
        <v>820414300</v>
      </c>
      <c r="C631" t="s">
        <v>2230</v>
      </c>
      <c r="D631" t="s">
        <v>14</v>
      </c>
      <c r="E631" t="str">
        <f>UPPER(Padron_Establecimiento[[#This Row],[Sector]])</f>
        <v>ESTATAL</v>
      </c>
      <c r="F631" t="s">
        <v>26</v>
      </c>
      <c r="G631" t="s">
        <v>2231</v>
      </c>
      <c r="H631" t="s">
        <v>2232</v>
      </c>
      <c r="I631">
        <v>3483</v>
      </c>
      <c r="J631" t="s">
        <v>2233</v>
      </c>
      <c r="K631" s="1">
        <v>20936</v>
      </c>
      <c r="L631">
        <v>3859</v>
      </c>
      <c r="M631">
        <f>IF(L631&lt;&gt;"", L631, "")</f>
        <v>3859</v>
      </c>
      <c r="N631" s="2">
        <v>77180</v>
      </c>
      <c r="O631" s="2">
        <v>77180</v>
      </c>
      <c r="P631" s="2">
        <f>IF(O631&lt;&gt;"", O631*20, "")</f>
        <v>1543600</v>
      </c>
      <c r="Q631" s="2">
        <f>IF(F631="Rural",P631*1.1,P631)</f>
        <v>1543600</v>
      </c>
      <c r="R631">
        <v>8</v>
      </c>
    </row>
    <row r="632" spans="1:18" x14ac:dyDescent="0.25">
      <c r="A632" t="s">
        <v>110</v>
      </c>
      <c r="B632">
        <v>20019000</v>
      </c>
      <c r="C632" t="s">
        <v>2234</v>
      </c>
      <c r="D632" t="s">
        <v>37</v>
      </c>
      <c r="E632" t="str">
        <f>UPPER(Padron_Establecimiento[[#This Row],[Sector]])</f>
        <v>PRIVADO</v>
      </c>
      <c r="F632" t="s">
        <v>26</v>
      </c>
      <c r="G632" t="s">
        <v>2235</v>
      </c>
      <c r="H632" t="s">
        <v>2236</v>
      </c>
      <c r="I632">
        <v>11</v>
      </c>
      <c r="J632" t="s">
        <v>2237</v>
      </c>
      <c r="K632" s="1">
        <v>32771</v>
      </c>
      <c r="L632">
        <v>1736</v>
      </c>
      <c r="M632">
        <f>IF(L632&lt;&gt;"", L632, "")</f>
        <v>1736</v>
      </c>
      <c r="N632" s="2">
        <v>34720</v>
      </c>
      <c r="O632" s="2">
        <v>34720</v>
      </c>
      <c r="P632" s="2">
        <f>IF(O632&lt;&gt;"", O632*20, "")</f>
        <v>694400</v>
      </c>
      <c r="Q632" s="2">
        <f>IF(F632="Rural",P632*1.1,P632)</f>
        <v>694400</v>
      </c>
      <c r="R632">
        <v>5</v>
      </c>
    </row>
    <row r="633" spans="1:18" x14ac:dyDescent="0.25">
      <c r="A633" t="s">
        <v>73</v>
      </c>
      <c r="B633">
        <v>340098204</v>
      </c>
      <c r="C633" t="s">
        <v>2238</v>
      </c>
      <c r="D633" t="s">
        <v>14</v>
      </c>
      <c r="E633" t="str">
        <f>UPPER(Padron_Establecimiento[[#This Row],[Sector]])</f>
        <v>ESTATAL</v>
      </c>
      <c r="F633" t="s">
        <v>15</v>
      </c>
      <c r="G633" t="s">
        <v>2239</v>
      </c>
      <c r="H633" t="s">
        <v>2240</v>
      </c>
      <c r="J633" t="s">
        <v>18</v>
      </c>
      <c r="K633" s="1">
        <v>25278</v>
      </c>
      <c r="L633">
        <v>3162</v>
      </c>
      <c r="M633">
        <f>IF(L633&lt;&gt;"", L633, "")</f>
        <v>3162</v>
      </c>
      <c r="N633" s="2">
        <v>63240</v>
      </c>
      <c r="O633" s="2">
        <v>69564</v>
      </c>
      <c r="P633" s="2">
        <f>IF(O633&lt;&gt;"", O633*20, "")</f>
        <v>1391280</v>
      </c>
      <c r="Q633" s="2">
        <f>IF(F633="Rural",P633*1.1,P633)</f>
        <v>1530408.0000000002</v>
      </c>
      <c r="R633">
        <v>7</v>
      </c>
    </row>
    <row r="634" spans="1:18" x14ac:dyDescent="0.25">
      <c r="A634" t="s">
        <v>130</v>
      </c>
      <c r="B634">
        <v>540174300</v>
      </c>
      <c r="C634" t="s">
        <v>2241</v>
      </c>
      <c r="D634" t="s">
        <v>14</v>
      </c>
      <c r="E634" t="str">
        <f>UPPER(Padron_Establecimiento[[#This Row],[Sector]])</f>
        <v>ESTATAL</v>
      </c>
      <c r="F634" t="s">
        <v>26</v>
      </c>
      <c r="G634" t="s">
        <v>2242</v>
      </c>
      <c r="H634" t="s">
        <v>2243</v>
      </c>
      <c r="I634">
        <v>376</v>
      </c>
      <c r="J634" t="s">
        <v>2244</v>
      </c>
      <c r="K634" s="1">
        <v>21689</v>
      </c>
      <c r="L634">
        <v>2536</v>
      </c>
      <c r="M634">
        <f>IF(L634&lt;&gt;"", L634, "")</f>
        <v>2536</v>
      </c>
      <c r="N634" s="2">
        <v>50720</v>
      </c>
      <c r="O634" s="2">
        <v>50720</v>
      </c>
      <c r="P634" s="2">
        <f>IF(O634&lt;&gt;"", O634*20, "")</f>
        <v>1014400</v>
      </c>
      <c r="Q634" s="2">
        <f>IF(F634="Rural",P634*1.1,P634)</f>
        <v>1014400</v>
      </c>
      <c r="R634">
        <v>4</v>
      </c>
    </row>
    <row r="635" spans="1:18" x14ac:dyDescent="0.25">
      <c r="A635" t="s">
        <v>130</v>
      </c>
      <c r="B635">
        <v>540197907</v>
      </c>
      <c r="C635" t="s">
        <v>2245</v>
      </c>
      <c r="D635" t="s">
        <v>14</v>
      </c>
      <c r="E635" t="str">
        <f>UPPER(Padron_Establecimiento[[#This Row],[Sector]])</f>
        <v>ESTATAL</v>
      </c>
      <c r="F635" t="s">
        <v>15</v>
      </c>
      <c r="G635" t="s">
        <v>2246</v>
      </c>
      <c r="H635" t="s">
        <v>2247</v>
      </c>
      <c r="I635">
        <v>3755</v>
      </c>
      <c r="J635" t="s">
        <v>2248</v>
      </c>
      <c r="K635" s="1">
        <v>29810</v>
      </c>
      <c r="L635">
        <v>4854</v>
      </c>
      <c r="M635">
        <f>IF(L635&lt;&gt;"", L635, "")</f>
        <v>4854</v>
      </c>
      <c r="N635" s="2">
        <v>97080</v>
      </c>
      <c r="O635" s="2">
        <v>106788</v>
      </c>
      <c r="P635" s="2">
        <f>IF(O635&lt;&gt;"", O635*20, "")</f>
        <v>2135760</v>
      </c>
      <c r="Q635" s="2">
        <f>IF(F635="Rural",P635*1.1,P635)</f>
        <v>2349336</v>
      </c>
      <c r="R635">
        <v>3</v>
      </c>
    </row>
    <row r="636" spans="1:18" x14ac:dyDescent="0.25">
      <c r="A636" t="s">
        <v>24</v>
      </c>
      <c r="B636">
        <v>820147400</v>
      </c>
      <c r="C636" t="s">
        <v>2249</v>
      </c>
      <c r="D636" t="s">
        <v>14</v>
      </c>
      <c r="E636" t="str">
        <f>UPPER(Padron_Establecimiento[[#This Row],[Sector]])</f>
        <v>ESTATAL</v>
      </c>
      <c r="F636" t="s">
        <v>15</v>
      </c>
      <c r="G636" t="s">
        <v>2250</v>
      </c>
      <c r="H636" t="s">
        <v>2251</v>
      </c>
      <c r="I636">
        <v>3460</v>
      </c>
      <c r="J636" t="s">
        <v>2252</v>
      </c>
      <c r="K636" s="1">
        <v>20792</v>
      </c>
      <c r="L636">
        <v>1625</v>
      </c>
      <c r="M636">
        <f>IF(L636&lt;&gt;"", L636, "")</f>
        <v>1625</v>
      </c>
      <c r="N636" s="2">
        <v>32500</v>
      </c>
      <c r="O636" s="2">
        <v>35750</v>
      </c>
      <c r="P636" s="2">
        <f>IF(O636&lt;&gt;"", O636*20, "")</f>
        <v>715000</v>
      </c>
      <c r="Q636" s="2">
        <f>IF(F636="Rural",P636*1.1,P636)</f>
        <v>786500.00000000012</v>
      </c>
      <c r="R636">
        <v>8</v>
      </c>
    </row>
    <row r="637" spans="1:18" x14ac:dyDescent="0.25">
      <c r="A637" t="s">
        <v>35</v>
      </c>
      <c r="B637">
        <v>60456900</v>
      </c>
      <c r="C637" t="s">
        <v>1413</v>
      </c>
      <c r="D637" t="s">
        <v>37</v>
      </c>
      <c r="E637" t="str">
        <f>UPPER(Padron_Establecimiento[[#This Row],[Sector]])</f>
        <v>PRIVADO</v>
      </c>
      <c r="F637" t="s">
        <v>26</v>
      </c>
      <c r="G637" t="s">
        <v>2253</v>
      </c>
      <c r="H637" t="s">
        <v>2254</v>
      </c>
      <c r="I637">
        <v>11</v>
      </c>
      <c r="J637" t="s">
        <v>2255</v>
      </c>
      <c r="K637" s="1">
        <v>24686</v>
      </c>
      <c r="L637">
        <v>4479</v>
      </c>
      <c r="M637">
        <f>IF(L637&lt;&gt;"", L637, "")</f>
        <v>4479</v>
      </c>
      <c r="N637" s="2">
        <v>89580</v>
      </c>
      <c r="O637" s="2">
        <v>89580</v>
      </c>
      <c r="P637" s="2">
        <f>IF(O637&lt;&gt;"", O637*20, "")</f>
        <v>1791600</v>
      </c>
      <c r="Q637" s="2">
        <f>IF(F637="Rural",P637*1.1,P637)</f>
        <v>1791600</v>
      </c>
      <c r="R637">
        <v>10</v>
      </c>
    </row>
    <row r="638" spans="1:18" x14ac:dyDescent="0.25">
      <c r="A638" t="s">
        <v>46</v>
      </c>
      <c r="B638">
        <v>660151400</v>
      </c>
      <c r="C638" t="s">
        <v>2256</v>
      </c>
      <c r="D638" t="s">
        <v>14</v>
      </c>
      <c r="E638" t="str">
        <f>UPPER(Padron_Establecimiento[[#This Row],[Sector]])</f>
        <v>ESTATAL</v>
      </c>
      <c r="F638" t="s">
        <v>15</v>
      </c>
      <c r="G638" t="s">
        <v>2257</v>
      </c>
      <c r="H638" t="s">
        <v>366</v>
      </c>
      <c r="J638" t="s">
        <v>18</v>
      </c>
      <c r="K638" s="1">
        <v>31981</v>
      </c>
      <c r="L638">
        <v>2419</v>
      </c>
      <c r="M638">
        <f>IF(L638&lt;&gt;"", L638, "")</f>
        <v>2419</v>
      </c>
      <c r="N638" s="2">
        <v>48380</v>
      </c>
      <c r="O638" s="2">
        <v>53218</v>
      </c>
      <c r="P638" s="2">
        <f>IF(O638&lt;&gt;"", O638*20, "")</f>
        <v>1064360</v>
      </c>
      <c r="Q638" s="2">
        <f>IF(F638="Rural",P638*1.1,P638)</f>
        <v>1170796</v>
      </c>
      <c r="R638">
        <v>10</v>
      </c>
    </row>
    <row r="639" spans="1:18" x14ac:dyDescent="0.25">
      <c r="A639" t="s">
        <v>41</v>
      </c>
      <c r="B639">
        <v>300064400</v>
      </c>
      <c r="C639" t="s">
        <v>2258</v>
      </c>
      <c r="D639" t="s">
        <v>14</v>
      </c>
      <c r="E639" t="str">
        <f>UPPER(Padron_Establecimiento[[#This Row],[Sector]])</f>
        <v>ESTATAL</v>
      </c>
      <c r="F639" t="s">
        <v>15</v>
      </c>
      <c r="G639" t="s">
        <v>2259</v>
      </c>
      <c r="H639" t="s">
        <v>2128</v>
      </c>
      <c r="J639" t="s">
        <v>18</v>
      </c>
      <c r="K639" s="1">
        <v>22499</v>
      </c>
      <c r="L639">
        <v>4673</v>
      </c>
      <c r="M639">
        <f>IF(L639&lt;&gt;"", L639, "")</f>
        <v>4673</v>
      </c>
      <c r="N639" s="2">
        <v>93460</v>
      </c>
      <c r="O639" s="2">
        <v>102806</v>
      </c>
      <c r="P639" s="2">
        <f>IF(O639&lt;&gt;"", O639*20, "")</f>
        <v>2056120</v>
      </c>
      <c r="Q639" s="2">
        <f>IF(F639="Rural",P639*1.1,P639)</f>
        <v>2261732</v>
      </c>
      <c r="R639">
        <v>5</v>
      </c>
    </row>
    <row r="640" spans="1:18" x14ac:dyDescent="0.25">
      <c r="A640" t="s">
        <v>130</v>
      </c>
      <c r="B640">
        <v>540039400</v>
      </c>
      <c r="C640" t="s">
        <v>2260</v>
      </c>
      <c r="D640" t="s">
        <v>14</v>
      </c>
      <c r="E640" t="str">
        <f>UPPER(Padron_Establecimiento[[#This Row],[Sector]])</f>
        <v>ESTATAL</v>
      </c>
      <c r="F640" t="s">
        <v>26</v>
      </c>
      <c r="G640" t="s">
        <v>2261</v>
      </c>
      <c r="H640" t="s">
        <v>2262</v>
      </c>
      <c r="I640">
        <v>3751</v>
      </c>
      <c r="J640" t="s">
        <v>2263</v>
      </c>
      <c r="K640" s="1">
        <v>31218</v>
      </c>
      <c r="L640">
        <v>4575</v>
      </c>
      <c r="M640">
        <f>IF(L640&lt;&gt;"", L640, "")</f>
        <v>4575</v>
      </c>
      <c r="N640" s="2">
        <v>91500</v>
      </c>
      <c r="O640" s="2">
        <v>91500</v>
      </c>
      <c r="P640" s="2">
        <f>IF(O640&lt;&gt;"", O640*20, "")</f>
        <v>1830000</v>
      </c>
      <c r="Q640" s="2">
        <f>IF(F640="Rural",P640*1.1,P640)</f>
        <v>1830000</v>
      </c>
      <c r="R640">
        <v>3</v>
      </c>
    </row>
    <row r="641" spans="1:18" x14ac:dyDescent="0.25">
      <c r="A641" t="s">
        <v>24</v>
      </c>
      <c r="B641">
        <v>820257400</v>
      </c>
      <c r="C641" t="s">
        <v>2264</v>
      </c>
      <c r="D641" t="s">
        <v>14</v>
      </c>
      <c r="E641" t="str">
        <f>UPPER(Padron_Establecimiento[[#This Row],[Sector]])</f>
        <v>ESTATAL</v>
      </c>
      <c r="F641" t="s">
        <v>15</v>
      </c>
      <c r="G641" t="s">
        <v>2265</v>
      </c>
      <c r="H641" t="s">
        <v>273</v>
      </c>
      <c r="I641">
        <v>3491</v>
      </c>
      <c r="J641" t="s">
        <v>2266</v>
      </c>
      <c r="K641" s="1">
        <v>26172</v>
      </c>
      <c r="L641">
        <v>3205</v>
      </c>
      <c r="M641">
        <f>IF(L641&lt;&gt;"", L641, "")</f>
        <v>3205</v>
      </c>
      <c r="N641" s="2">
        <v>64100</v>
      </c>
      <c r="O641" s="2">
        <v>70510</v>
      </c>
      <c r="P641" s="2">
        <f>IF(O641&lt;&gt;"", O641*20, "")</f>
        <v>1410200</v>
      </c>
      <c r="Q641" s="2">
        <f>IF(F641="Rural",P641*1.1,P641)</f>
        <v>1551220.0000000002</v>
      </c>
      <c r="R641">
        <v>9</v>
      </c>
    </row>
    <row r="642" spans="1:18" x14ac:dyDescent="0.25">
      <c r="A642" t="s">
        <v>12</v>
      </c>
      <c r="B642">
        <v>860104100</v>
      </c>
      <c r="C642" t="s">
        <v>2267</v>
      </c>
      <c r="D642" t="s">
        <v>14</v>
      </c>
      <c r="E642" t="str">
        <f>UPPER(Padron_Establecimiento[[#This Row],[Sector]])</f>
        <v>ESTATAL</v>
      </c>
      <c r="F642" t="s">
        <v>15</v>
      </c>
      <c r="G642" t="s">
        <v>2268</v>
      </c>
      <c r="H642" t="s">
        <v>2269</v>
      </c>
      <c r="J642" t="s">
        <v>18</v>
      </c>
      <c r="K642" s="1">
        <v>21653</v>
      </c>
      <c r="L642">
        <v>4814</v>
      </c>
      <c r="M642">
        <f>IF(L642&lt;&gt;"", L642, "")</f>
        <v>4814</v>
      </c>
      <c r="N642" s="2">
        <v>96280</v>
      </c>
      <c r="O642" s="2">
        <v>105908</v>
      </c>
      <c r="P642" s="2">
        <f>IF(O642&lt;&gt;"", O642*20, "")</f>
        <v>2118160</v>
      </c>
      <c r="Q642" s="2">
        <f>IF(F642="Rural",P642*1.1,P642)</f>
        <v>2329976</v>
      </c>
      <c r="R642">
        <v>4</v>
      </c>
    </row>
    <row r="643" spans="1:18" x14ac:dyDescent="0.25">
      <c r="A643" t="s">
        <v>73</v>
      </c>
      <c r="B643">
        <v>340115700</v>
      </c>
      <c r="C643" t="s">
        <v>2270</v>
      </c>
      <c r="D643" t="s">
        <v>37</v>
      </c>
      <c r="E643" t="str">
        <f>UPPER(Padron_Establecimiento[[#This Row],[Sector]])</f>
        <v>PRIVADO</v>
      </c>
      <c r="F643" t="s">
        <v>26</v>
      </c>
      <c r="G643" t="s">
        <v>2271</v>
      </c>
      <c r="H643" t="s">
        <v>2272</v>
      </c>
      <c r="I643">
        <v>370</v>
      </c>
      <c r="J643" t="s">
        <v>2273</v>
      </c>
      <c r="K643" s="1">
        <v>34802</v>
      </c>
      <c r="L643">
        <v>4223</v>
      </c>
      <c r="M643">
        <f>IF(L643&lt;&gt;"", L643, "")</f>
        <v>4223</v>
      </c>
      <c r="N643" s="2">
        <v>84460</v>
      </c>
      <c r="O643" s="2">
        <v>84460</v>
      </c>
      <c r="P643" s="2">
        <f>IF(O643&lt;&gt;"", O643*20, "")</f>
        <v>1689200</v>
      </c>
      <c r="Q643" s="2">
        <f>IF(F643="Rural",P643*1.1,P643)</f>
        <v>1689200</v>
      </c>
      <c r="R643">
        <v>8</v>
      </c>
    </row>
    <row r="644" spans="1:18" x14ac:dyDescent="0.25">
      <c r="A644" t="s">
        <v>130</v>
      </c>
      <c r="B644">
        <v>540036500</v>
      </c>
      <c r="C644" t="s">
        <v>2274</v>
      </c>
      <c r="D644" t="s">
        <v>14</v>
      </c>
      <c r="E644" t="str">
        <f>UPPER(Padron_Establecimiento[[#This Row],[Sector]])</f>
        <v>ESTATAL</v>
      </c>
      <c r="F644" t="s">
        <v>26</v>
      </c>
      <c r="G644" t="s">
        <v>2275</v>
      </c>
      <c r="H644" t="s">
        <v>1466</v>
      </c>
      <c r="I644">
        <v>3755</v>
      </c>
      <c r="J644" t="s">
        <v>2276</v>
      </c>
      <c r="K644" s="1">
        <v>30689</v>
      </c>
      <c r="L644">
        <v>1896</v>
      </c>
      <c r="M644">
        <f>IF(L644&lt;&gt;"", L644, "")</f>
        <v>1896</v>
      </c>
      <c r="N644" s="2">
        <v>37920</v>
      </c>
      <c r="O644" s="2">
        <v>37920</v>
      </c>
      <c r="P644" s="2">
        <f>IF(O644&lt;&gt;"", O644*20, "")</f>
        <v>758400</v>
      </c>
      <c r="Q644" s="2">
        <f>IF(F644="Rural",P644*1.1,P644)</f>
        <v>758400</v>
      </c>
      <c r="R644">
        <v>6</v>
      </c>
    </row>
    <row r="645" spans="1:18" x14ac:dyDescent="0.25">
      <c r="A645" t="s">
        <v>35</v>
      </c>
      <c r="B645">
        <v>60021701</v>
      </c>
      <c r="C645" t="s">
        <v>2277</v>
      </c>
      <c r="D645" t="s">
        <v>14</v>
      </c>
      <c r="E645" t="str">
        <f>UPPER(Padron_Establecimiento[[#This Row],[Sector]])</f>
        <v>ESTATAL</v>
      </c>
      <c r="F645" t="s">
        <v>15</v>
      </c>
      <c r="G645" t="s">
        <v>2278</v>
      </c>
      <c r="H645" t="s">
        <v>2279</v>
      </c>
      <c r="I645">
        <v>2356</v>
      </c>
      <c r="J645" t="s">
        <v>2280</v>
      </c>
      <c r="K645" s="1">
        <v>23322</v>
      </c>
      <c r="L645">
        <v>4562</v>
      </c>
      <c r="M645">
        <f>IF(L645&lt;&gt;"", L645, "")</f>
        <v>4562</v>
      </c>
      <c r="N645" s="2">
        <v>91240</v>
      </c>
      <c r="O645" s="2">
        <v>100364</v>
      </c>
      <c r="P645" s="2">
        <f>IF(O645&lt;&gt;"", O645*20, "")</f>
        <v>2007280</v>
      </c>
      <c r="Q645" s="2">
        <f>IF(F645="Rural",P645*1.1,P645)</f>
        <v>2208008</v>
      </c>
      <c r="R645">
        <v>3</v>
      </c>
    </row>
    <row r="646" spans="1:18" x14ac:dyDescent="0.25">
      <c r="A646" t="s">
        <v>50</v>
      </c>
      <c r="B646">
        <v>500109500</v>
      </c>
      <c r="C646" t="s">
        <v>2281</v>
      </c>
      <c r="D646" t="s">
        <v>14</v>
      </c>
      <c r="E646" t="str">
        <f>UPPER(Padron_Establecimiento[[#This Row],[Sector]])</f>
        <v>ESTATAL</v>
      </c>
      <c r="F646" t="s">
        <v>26</v>
      </c>
      <c r="G646" t="s">
        <v>2282</v>
      </c>
      <c r="H646" t="s">
        <v>1213</v>
      </c>
      <c r="I646">
        <v>260</v>
      </c>
      <c r="J646" t="s">
        <v>2283</v>
      </c>
      <c r="K646" s="1">
        <v>27117</v>
      </c>
      <c r="L646">
        <v>3726</v>
      </c>
      <c r="M646">
        <f>IF(L646&lt;&gt;"", L646, "")</f>
        <v>3726</v>
      </c>
      <c r="N646" s="2">
        <v>74520</v>
      </c>
      <c r="O646" s="2">
        <v>74520</v>
      </c>
      <c r="P646" s="2">
        <f>IF(O646&lt;&gt;"", O646*20, "")</f>
        <v>1490400</v>
      </c>
      <c r="Q646" s="2">
        <f>IF(F646="Rural",P646*1.1,P646)</f>
        <v>1490400</v>
      </c>
      <c r="R646">
        <v>10</v>
      </c>
    </row>
    <row r="647" spans="1:18" x14ac:dyDescent="0.25">
      <c r="A647" t="s">
        <v>125</v>
      </c>
      <c r="B647">
        <v>140035201</v>
      </c>
      <c r="C647" t="s">
        <v>2284</v>
      </c>
      <c r="D647" t="s">
        <v>14</v>
      </c>
      <c r="E647" t="str">
        <f>UPPER(Padron_Establecimiento[[#This Row],[Sector]])</f>
        <v>ESTATAL</v>
      </c>
      <c r="F647" t="s">
        <v>15</v>
      </c>
      <c r="G647" t="s">
        <v>2285</v>
      </c>
      <c r="H647" t="s">
        <v>2286</v>
      </c>
      <c r="I647">
        <v>3549</v>
      </c>
      <c r="J647" t="s">
        <v>2287</v>
      </c>
      <c r="K647" s="1">
        <v>30866</v>
      </c>
      <c r="L647">
        <v>3983</v>
      </c>
      <c r="M647">
        <f>IF(L647&lt;&gt;"", L647, "")</f>
        <v>3983</v>
      </c>
      <c r="N647" s="2">
        <v>79660</v>
      </c>
      <c r="O647" s="2">
        <v>87626</v>
      </c>
      <c r="P647" s="2">
        <f>IF(O647&lt;&gt;"", O647*20, "")</f>
        <v>1752520</v>
      </c>
      <c r="Q647" s="2">
        <f>IF(F647="Rural",P647*1.1,P647)</f>
        <v>1927772.0000000002</v>
      </c>
      <c r="R647">
        <v>10</v>
      </c>
    </row>
    <row r="648" spans="1:18" x14ac:dyDescent="0.25">
      <c r="A648" t="s">
        <v>30</v>
      </c>
      <c r="B648">
        <v>900177504</v>
      </c>
      <c r="C648" t="s">
        <v>2288</v>
      </c>
      <c r="D648" t="s">
        <v>14</v>
      </c>
      <c r="E648" t="str">
        <f>UPPER(Padron_Establecimiento[[#This Row],[Sector]])</f>
        <v>ESTATAL</v>
      </c>
      <c r="F648" t="s">
        <v>15</v>
      </c>
      <c r="G648" t="s">
        <v>2289</v>
      </c>
      <c r="H648" t="s">
        <v>2290</v>
      </c>
      <c r="I648">
        <v>381</v>
      </c>
      <c r="J648" t="s">
        <v>2291</v>
      </c>
      <c r="K648" s="1">
        <v>34482</v>
      </c>
      <c r="L648">
        <v>4954</v>
      </c>
      <c r="M648">
        <f>IF(L648&lt;&gt;"", L648, "")</f>
        <v>4954</v>
      </c>
      <c r="N648" s="2">
        <v>99080</v>
      </c>
      <c r="O648" s="2">
        <v>108988</v>
      </c>
      <c r="P648" s="2">
        <f>IF(O648&lt;&gt;"", O648*20, "")</f>
        <v>2179760</v>
      </c>
      <c r="Q648" s="2">
        <f>IF(F648="Rural",P648*1.1,P648)</f>
        <v>2397736</v>
      </c>
      <c r="R648">
        <v>10</v>
      </c>
    </row>
    <row r="649" spans="1:18" x14ac:dyDescent="0.25">
      <c r="A649" t="s">
        <v>180</v>
      </c>
      <c r="B649">
        <v>380050500</v>
      </c>
      <c r="C649" t="s">
        <v>2292</v>
      </c>
      <c r="D649" t="s">
        <v>14</v>
      </c>
      <c r="E649" t="str">
        <f>UPPER(Padron_Establecimiento[[#This Row],[Sector]])</f>
        <v>ESTATAL</v>
      </c>
      <c r="F649" t="s">
        <v>26</v>
      </c>
      <c r="G649" t="s">
        <v>2293</v>
      </c>
      <c r="H649" t="s">
        <v>2294</v>
      </c>
      <c r="J649" t="s">
        <v>18</v>
      </c>
      <c r="K649" s="1">
        <v>30070</v>
      </c>
      <c r="L649">
        <v>2303</v>
      </c>
      <c r="M649">
        <f>IF(L649&lt;&gt;"", L649, "")</f>
        <v>2303</v>
      </c>
      <c r="N649" s="2">
        <v>46060</v>
      </c>
      <c r="O649" s="2">
        <v>46060</v>
      </c>
      <c r="P649" s="2">
        <f>IF(O649&lt;&gt;"", O649*20, "")</f>
        <v>921200</v>
      </c>
      <c r="Q649" s="2">
        <f>IF(F649="Rural",P649*1.1,P649)</f>
        <v>921200</v>
      </c>
      <c r="R649">
        <v>8</v>
      </c>
    </row>
    <row r="650" spans="1:18" x14ac:dyDescent="0.25">
      <c r="A650" t="s">
        <v>30</v>
      </c>
      <c r="B650">
        <v>900215200</v>
      </c>
      <c r="C650" t="s">
        <v>2295</v>
      </c>
      <c r="D650" t="s">
        <v>14</v>
      </c>
      <c r="E650" t="str">
        <f>UPPER(Padron_Establecimiento[[#This Row],[Sector]])</f>
        <v>ESTATAL</v>
      </c>
      <c r="F650" t="s">
        <v>26</v>
      </c>
      <c r="G650" t="s">
        <v>2296</v>
      </c>
      <c r="H650" t="s">
        <v>1068</v>
      </c>
      <c r="I650">
        <v>381</v>
      </c>
      <c r="J650" t="s">
        <v>215</v>
      </c>
      <c r="K650" s="1">
        <v>27004</v>
      </c>
      <c r="L650">
        <v>2772</v>
      </c>
      <c r="M650">
        <f>IF(L650&lt;&gt;"", L650, "")</f>
        <v>2772</v>
      </c>
      <c r="N650" s="2">
        <v>55440</v>
      </c>
      <c r="O650" s="2">
        <v>55440</v>
      </c>
      <c r="P650" s="2">
        <f>IF(O650&lt;&gt;"", O650*20, "")</f>
        <v>1108800</v>
      </c>
      <c r="Q650" s="2">
        <f>IF(F650="Rural",P650*1.1,P650)</f>
        <v>1108800</v>
      </c>
      <c r="R650">
        <v>10</v>
      </c>
    </row>
    <row r="651" spans="1:18" x14ac:dyDescent="0.25">
      <c r="A651" t="s">
        <v>24</v>
      </c>
      <c r="B651">
        <v>820458901</v>
      </c>
      <c r="C651" t="s">
        <v>2297</v>
      </c>
      <c r="D651" t="s">
        <v>14</v>
      </c>
      <c r="E651" t="str">
        <f>UPPER(Padron_Establecimiento[[#This Row],[Sector]])</f>
        <v>ESTATAL</v>
      </c>
      <c r="F651" t="s">
        <v>26</v>
      </c>
      <c r="G651" t="s">
        <v>2298</v>
      </c>
      <c r="H651" t="s">
        <v>305</v>
      </c>
      <c r="I651">
        <v>3492</v>
      </c>
      <c r="J651" t="s">
        <v>2299</v>
      </c>
      <c r="K651" s="1">
        <v>33697</v>
      </c>
      <c r="L651">
        <v>4845</v>
      </c>
      <c r="M651">
        <f>IF(L651&lt;&gt;"", L651, "")</f>
        <v>4845</v>
      </c>
      <c r="N651" s="2">
        <v>96900</v>
      </c>
      <c r="O651" s="2">
        <v>96900</v>
      </c>
      <c r="P651" s="2">
        <f>IF(O651&lt;&gt;"", O651*20, "")</f>
        <v>1938000</v>
      </c>
      <c r="Q651" s="2">
        <f>IF(F651="Rural",P651*1.1,P651)</f>
        <v>1938000</v>
      </c>
      <c r="R651">
        <v>9</v>
      </c>
    </row>
    <row r="652" spans="1:18" x14ac:dyDescent="0.25">
      <c r="A652" t="s">
        <v>30</v>
      </c>
      <c r="B652">
        <v>900220800</v>
      </c>
      <c r="C652" t="s">
        <v>2300</v>
      </c>
      <c r="D652" t="s">
        <v>14</v>
      </c>
      <c r="E652" t="str">
        <f>UPPER(Padron_Establecimiento[[#This Row],[Sector]])</f>
        <v>ESTATAL</v>
      </c>
      <c r="F652" t="s">
        <v>26</v>
      </c>
      <c r="G652" t="s">
        <v>2301</v>
      </c>
      <c r="H652" t="s">
        <v>1068</v>
      </c>
      <c r="J652" t="s">
        <v>18</v>
      </c>
      <c r="K652" s="1">
        <v>32299</v>
      </c>
      <c r="L652">
        <v>2508</v>
      </c>
      <c r="M652">
        <f>IF(L652&lt;&gt;"", L652, "")</f>
        <v>2508</v>
      </c>
      <c r="N652" s="2">
        <v>50160</v>
      </c>
      <c r="O652" s="2">
        <v>50160</v>
      </c>
      <c r="P652" s="2">
        <f>IF(O652&lt;&gt;"", O652*20, "")</f>
        <v>1003200</v>
      </c>
      <c r="Q652" s="2">
        <f>IF(F652="Rural",P652*1.1,P652)</f>
        <v>1003200</v>
      </c>
      <c r="R652">
        <v>6</v>
      </c>
    </row>
    <row r="653" spans="1:18" x14ac:dyDescent="0.25">
      <c r="A653" t="s">
        <v>211</v>
      </c>
      <c r="B653">
        <v>180041700</v>
      </c>
      <c r="C653" t="s">
        <v>2302</v>
      </c>
      <c r="D653" t="s">
        <v>14</v>
      </c>
      <c r="E653" t="str">
        <f>UPPER(Padron_Establecimiento[[#This Row],[Sector]])</f>
        <v>ESTATAL</v>
      </c>
      <c r="F653" t="s">
        <v>26</v>
      </c>
      <c r="G653" t="s">
        <v>2303</v>
      </c>
      <c r="H653" t="s">
        <v>2304</v>
      </c>
      <c r="I653">
        <v>3794</v>
      </c>
      <c r="J653" t="s">
        <v>2305</v>
      </c>
      <c r="K653" s="1">
        <v>33245</v>
      </c>
      <c r="L653">
        <v>3216</v>
      </c>
      <c r="M653">
        <f>IF(L653&lt;&gt;"", L653, "")</f>
        <v>3216</v>
      </c>
      <c r="N653" s="2">
        <v>64320</v>
      </c>
      <c r="O653" s="2">
        <v>64320</v>
      </c>
      <c r="P653" s="2">
        <f>IF(O653&lt;&gt;"", O653*20, "")</f>
        <v>1286400</v>
      </c>
      <c r="Q653" s="2">
        <f>IF(F653="Rural",P653*1.1,P653)</f>
        <v>1286400</v>
      </c>
      <c r="R653">
        <v>3</v>
      </c>
    </row>
    <row r="654" spans="1:18" x14ac:dyDescent="0.25">
      <c r="A654" t="s">
        <v>135</v>
      </c>
      <c r="B654">
        <v>100010200</v>
      </c>
      <c r="C654" t="s">
        <v>2306</v>
      </c>
      <c r="D654" t="s">
        <v>14</v>
      </c>
      <c r="E654" t="str">
        <f>UPPER(Padron_Establecimiento[[#This Row],[Sector]])</f>
        <v>ESTATAL</v>
      </c>
      <c r="F654" t="s">
        <v>15</v>
      </c>
      <c r="G654" t="s">
        <v>2307</v>
      </c>
      <c r="H654" t="s">
        <v>2308</v>
      </c>
      <c r="J654" t="s">
        <v>18</v>
      </c>
      <c r="K654" s="1">
        <v>33355</v>
      </c>
      <c r="L654">
        <v>4341</v>
      </c>
      <c r="M654">
        <f>IF(L654&lt;&gt;"", L654, "")</f>
        <v>4341</v>
      </c>
      <c r="N654" s="2">
        <v>86820</v>
      </c>
      <c r="O654" s="2">
        <v>95502</v>
      </c>
      <c r="P654" s="2">
        <f>IF(O654&lt;&gt;"", O654*20, "")</f>
        <v>1910040</v>
      </c>
      <c r="Q654" s="2">
        <f>IF(F654="Rural",P654*1.1,P654)</f>
        <v>2101044</v>
      </c>
      <c r="R654">
        <v>3</v>
      </c>
    </row>
    <row r="655" spans="1:18" x14ac:dyDescent="0.25">
      <c r="A655" t="s">
        <v>260</v>
      </c>
      <c r="B655">
        <v>460041301</v>
      </c>
      <c r="C655" t="s">
        <v>2309</v>
      </c>
      <c r="D655" t="s">
        <v>14</v>
      </c>
      <c r="E655" t="str">
        <f>UPPER(Padron_Establecimiento[[#This Row],[Sector]])</f>
        <v>ESTATAL</v>
      </c>
      <c r="F655" t="s">
        <v>15</v>
      </c>
      <c r="G655" t="s">
        <v>2310</v>
      </c>
      <c r="H655" t="s">
        <v>631</v>
      </c>
      <c r="J655" t="s">
        <v>18</v>
      </c>
      <c r="K655" s="1">
        <v>28858</v>
      </c>
      <c r="L655">
        <v>4301</v>
      </c>
      <c r="M655">
        <f>IF(L655&lt;&gt;"", L655, "")</f>
        <v>4301</v>
      </c>
      <c r="N655" s="2">
        <v>86020</v>
      </c>
      <c r="O655" s="2">
        <v>94622</v>
      </c>
      <c r="P655" s="2">
        <f>IF(O655&lt;&gt;"", O655*20, "")</f>
        <v>1892440</v>
      </c>
      <c r="Q655" s="2">
        <f>IF(F655="Rural",P655*1.1,P655)</f>
        <v>2081684.0000000002</v>
      </c>
      <c r="R655">
        <v>3</v>
      </c>
    </row>
    <row r="656" spans="1:18" x14ac:dyDescent="0.25">
      <c r="A656" t="s">
        <v>41</v>
      </c>
      <c r="B656">
        <v>300103400</v>
      </c>
      <c r="C656" t="s">
        <v>2311</v>
      </c>
      <c r="D656" t="s">
        <v>14</v>
      </c>
      <c r="E656" t="str">
        <f>UPPER(Padron_Establecimiento[[#This Row],[Sector]])</f>
        <v>ESTATAL</v>
      </c>
      <c r="F656" t="s">
        <v>15</v>
      </c>
      <c r="G656" t="s">
        <v>2312</v>
      </c>
      <c r="H656" t="s">
        <v>743</v>
      </c>
      <c r="I656">
        <v>0</v>
      </c>
      <c r="J656" t="s">
        <v>215</v>
      </c>
      <c r="K656" s="1">
        <v>19684</v>
      </c>
      <c r="L656">
        <v>4154</v>
      </c>
      <c r="M656">
        <f>IF(L656&lt;&gt;"", L656, "")</f>
        <v>4154</v>
      </c>
      <c r="N656" s="2">
        <v>83080</v>
      </c>
      <c r="O656" s="2">
        <v>91388</v>
      </c>
      <c r="P656" s="2">
        <f>IF(O656&lt;&gt;"", O656*20, "")</f>
        <v>1827760</v>
      </c>
      <c r="Q656" s="2">
        <f>IF(F656="Rural",P656*1.1,P656)</f>
        <v>2010536.0000000002</v>
      </c>
      <c r="R656">
        <v>9</v>
      </c>
    </row>
    <row r="657" spans="1:18" x14ac:dyDescent="0.25">
      <c r="A657" t="s">
        <v>35</v>
      </c>
      <c r="B657">
        <v>60366900</v>
      </c>
      <c r="C657" t="s">
        <v>2313</v>
      </c>
      <c r="D657" t="s">
        <v>14</v>
      </c>
      <c r="E657" t="str">
        <f>UPPER(Padron_Establecimiento[[#This Row],[Sector]])</f>
        <v>ESTATAL</v>
      </c>
      <c r="F657" t="s">
        <v>26</v>
      </c>
      <c r="G657" t="s">
        <v>2314</v>
      </c>
      <c r="H657" t="s">
        <v>843</v>
      </c>
      <c r="I657">
        <v>11</v>
      </c>
      <c r="J657" t="s">
        <v>2315</v>
      </c>
      <c r="K657" s="1">
        <v>29306</v>
      </c>
      <c r="L657">
        <v>4520</v>
      </c>
      <c r="M657">
        <f>IF(L657&lt;&gt;"", L657, "")</f>
        <v>4520</v>
      </c>
      <c r="N657" s="2">
        <v>90400</v>
      </c>
      <c r="O657" s="2">
        <v>90400</v>
      </c>
      <c r="P657" s="2">
        <f>IF(O657&lt;&gt;"", O657*20, "")</f>
        <v>1808000</v>
      </c>
      <c r="Q657" s="2">
        <f>IF(F657="Rural",P657*1.1,P657)</f>
        <v>1808000</v>
      </c>
      <c r="R657">
        <v>3</v>
      </c>
    </row>
    <row r="658" spans="1:18" x14ac:dyDescent="0.25">
      <c r="A658" t="s">
        <v>30</v>
      </c>
      <c r="B658">
        <v>900017000</v>
      </c>
      <c r="C658" t="s">
        <v>2316</v>
      </c>
      <c r="D658" t="s">
        <v>37</v>
      </c>
      <c r="E658" t="str">
        <f>UPPER(Padron_Establecimiento[[#This Row],[Sector]])</f>
        <v>PRIVADO</v>
      </c>
      <c r="F658" t="s">
        <v>26</v>
      </c>
      <c r="G658" t="s">
        <v>2317</v>
      </c>
      <c r="H658" t="s">
        <v>1834</v>
      </c>
      <c r="J658" t="s">
        <v>2318</v>
      </c>
      <c r="K658" s="1">
        <v>20543</v>
      </c>
      <c r="L658">
        <v>3698</v>
      </c>
      <c r="M658">
        <f>IF(L658&lt;&gt;"", L658, "")</f>
        <v>3698</v>
      </c>
      <c r="N658" s="2">
        <v>73960</v>
      </c>
      <c r="O658" s="2">
        <v>73960</v>
      </c>
      <c r="P658" s="2">
        <f>IF(O658&lt;&gt;"", O658*20, "")</f>
        <v>1479200</v>
      </c>
      <c r="Q658" s="2">
        <f>IF(F658="Rural",P658*1.1,P658)</f>
        <v>1479200</v>
      </c>
      <c r="R658">
        <v>9</v>
      </c>
    </row>
    <row r="659" spans="1:18" x14ac:dyDescent="0.25">
      <c r="A659" t="s">
        <v>35</v>
      </c>
      <c r="B659">
        <v>60306100</v>
      </c>
      <c r="C659" t="s">
        <v>2319</v>
      </c>
      <c r="D659" t="s">
        <v>14</v>
      </c>
      <c r="E659" t="str">
        <f>UPPER(Padron_Establecimiento[[#This Row],[Sector]])</f>
        <v>ESTATAL</v>
      </c>
      <c r="F659" t="s">
        <v>26</v>
      </c>
      <c r="G659" t="s">
        <v>2320</v>
      </c>
      <c r="H659" t="s">
        <v>1993</v>
      </c>
      <c r="I659">
        <v>221</v>
      </c>
      <c r="J659" t="s">
        <v>2321</v>
      </c>
      <c r="K659" s="1">
        <v>22349</v>
      </c>
      <c r="L659">
        <v>2851</v>
      </c>
      <c r="M659">
        <f>IF(L659&lt;&gt;"", L659, "")</f>
        <v>2851</v>
      </c>
      <c r="N659" s="2">
        <v>57020</v>
      </c>
      <c r="O659" s="2">
        <v>57020</v>
      </c>
      <c r="P659" s="2">
        <f>IF(O659&lt;&gt;"", O659*20, "")</f>
        <v>1140400</v>
      </c>
      <c r="Q659" s="2">
        <f>IF(F659="Rural",P659*1.1,P659)</f>
        <v>1140400</v>
      </c>
      <c r="R659">
        <v>8</v>
      </c>
    </row>
    <row r="660" spans="1:18" x14ac:dyDescent="0.25">
      <c r="A660" t="s">
        <v>90</v>
      </c>
      <c r="B660">
        <v>220042902</v>
      </c>
      <c r="C660" t="s">
        <v>2322</v>
      </c>
      <c r="D660" t="s">
        <v>14</v>
      </c>
      <c r="E660" t="str">
        <f>UPPER(Padron_Establecimiento[[#This Row],[Sector]])</f>
        <v>ESTATAL</v>
      </c>
      <c r="F660" t="s">
        <v>15</v>
      </c>
      <c r="G660" t="s">
        <v>2323</v>
      </c>
      <c r="H660" t="s">
        <v>2324</v>
      </c>
      <c r="I660">
        <v>373</v>
      </c>
      <c r="J660" t="s">
        <v>2325</v>
      </c>
      <c r="K660" s="1">
        <v>23774</v>
      </c>
      <c r="L660">
        <v>3909</v>
      </c>
      <c r="M660">
        <f>IF(L660&lt;&gt;"", L660, "")</f>
        <v>3909</v>
      </c>
      <c r="N660" s="2">
        <v>78180</v>
      </c>
      <c r="O660" s="2">
        <v>85998</v>
      </c>
      <c r="P660" s="2">
        <f>IF(O660&lt;&gt;"", O660*20, "")</f>
        <v>1719960</v>
      </c>
      <c r="Q660" s="2">
        <f>IF(F660="Rural",P660*1.1,P660)</f>
        <v>1891956.0000000002</v>
      </c>
      <c r="R660">
        <v>8</v>
      </c>
    </row>
    <row r="661" spans="1:18" x14ac:dyDescent="0.25">
      <c r="A661" t="s">
        <v>68</v>
      </c>
      <c r="B661">
        <v>740052100</v>
      </c>
      <c r="C661" t="s">
        <v>2326</v>
      </c>
      <c r="D661" t="s">
        <v>14</v>
      </c>
      <c r="E661" t="str">
        <f>UPPER(Padron_Establecimiento[[#This Row],[Sector]])</f>
        <v>ESTATAL</v>
      </c>
      <c r="F661" t="s">
        <v>26</v>
      </c>
      <c r="G661" t="s">
        <v>2327</v>
      </c>
      <c r="H661" t="s">
        <v>1325</v>
      </c>
      <c r="I661">
        <v>266</v>
      </c>
      <c r="J661" t="s">
        <v>664</v>
      </c>
      <c r="K661" s="1">
        <v>33842</v>
      </c>
      <c r="L661">
        <v>2581</v>
      </c>
      <c r="M661">
        <f>IF(L661&lt;&gt;"", L661, "")</f>
        <v>2581</v>
      </c>
      <c r="N661" s="2">
        <v>51620</v>
      </c>
      <c r="O661" s="2">
        <v>51620</v>
      </c>
      <c r="P661" s="2">
        <f>IF(O661&lt;&gt;"", O661*20, "")</f>
        <v>1032400</v>
      </c>
      <c r="Q661" s="2">
        <f>IF(F661="Rural",P661*1.1,P661)</f>
        <v>1032400</v>
      </c>
      <c r="R661">
        <v>7</v>
      </c>
    </row>
    <row r="662" spans="1:18" x14ac:dyDescent="0.25">
      <c r="A662" t="s">
        <v>68</v>
      </c>
      <c r="B662">
        <v>740059700</v>
      </c>
      <c r="C662" t="s">
        <v>2328</v>
      </c>
      <c r="D662" t="s">
        <v>14</v>
      </c>
      <c r="E662" t="str">
        <f>UPPER(Padron_Establecimiento[[#This Row],[Sector]])</f>
        <v>ESTATAL</v>
      </c>
      <c r="F662" t="s">
        <v>26</v>
      </c>
      <c r="G662" t="s">
        <v>2329</v>
      </c>
      <c r="H662" t="s">
        <v>71</v>
      </c>
      <c r="I662">
        <v>266</v>
      </c>
      <c r="J662" t="s">
        <v>2330</v>
      </c>
      <c r="K662" s="1">
        <v>31234</v>
      </c>
      <c r="L662">
        <v>2617</v>
      </c>
      <c r="M662">
        <f>IF(L662&lt;&gt;"", L662, "")</f>
        <v>2617</v>
      </c>
      <c r="N662" s="2">
        <v>52340</v>
      </c>
      <c r="O662" s="2">
        <v>52340</v>
      </c>
      <c r="P662" s="2">
        <f>IF(O662&lt;&gt;"", O662*20, "")</f>
        <v>1046800</v>
      </c>
      <c r="Q662" s="2">
        <f>IF(F662="Rural",P662*1.1,P662)</f>
        <v>1046800</v>
      </c>
      <c r="R662">
        <v>7</v>
      </c>
    </row>
    <row r="663" spans="1:18" x14ac:dyDescent="0.25">
      <c r="A663" t="s">
        <v>130</v>
      </c>
      <c r="B663">
        <v>540188400</v>
      </c>
      <c r="C663" t="s">
        <v>2331</v>
      </c>
      <c r="D663" t="s">
        <v>14</v>
      </c>
      <c r="E663" t="str">
        <f>UPPER(Padron_Establecimiento[[#This Row],[Sector]])</f>
        <v>ESTATAL</v>
      </c>
      <c r="F663" t="s">
        <v>26</v>
      </c>
      <c r="G663" t="s">
        <v>2332</v>
      </c>
      <c r="H663" t="s">
        <v>1910</v>
      </c>
      <c r="I663">
        <v>3755</v>
      </c>
      <c r="J663" t="s">
        <v>2333</v>
      </c>
      <c r="K663" s="1">
        <v>25416</v>
      </c>
      <c r="L663">
        <v>3522</v>
      </c>
      <c r="M663">
        <f>IF(L663&lt;&gt;"", L663, "")</f>
        <v>3522</v>
      </c>
      <c r="N663" s="2">
        <v>70440</v>
      </c>
      <c r="O663" s="2">
        <v>70440</v>
      </c>
      <c r="P663" s="2">
        <f>IF(O663&lt;&gt;"", O663*20, "")</f>
        <v>1408800</v>
      </c>
      <c r="Q663" s="2">
        <f>IF(F663="Rural",P663*1.1,P663)</f>
        <v>1408800</v>
      </c>
      <c r="R663">
        <v>9</v>
      </c>
    </row>
    <row r="664" spans="1:18" x14ac:dyDescent="0.25">
      <c r="A664" t="s">
        <v>46</v>
      </c>
      <c r="B664">
        <v>660153500</v>
      </c>
      <c r="C664" t="s">
        <v>2334</v>
      </c>
      <c r="D664" t="s">
        <v>14</v>
      </c>
      <c r="E664" t="str">
        <f>UPPER(Padron_Establecimiento[[#This Row],[Sector]])</f>
        <v>ESTATAL</v>
      </c>
      <c r="F664" t="s">
        <v>15</v>
      </c>
      <c r="G664" t="s">
        <v>2335</v>
      </c>
      <c r="H664" t="s">
        <v>1302</v>
      </c>
      <c r="I664">
        <v>3876</v>
      </c>
      <c r="J664" t="s">
        <v>2336</v>
      </c>
      <c r="K664" s="1">
        <v>29227</v>
      </c>
      <c r="L664">
        <v>1928</v>
      </c>
      <c r="M664">
        <f>IF(L664&lt;&gt;"", L664, "")</f>
        <v>1928</v>
      </c>
      <c r="N664" s="2">
        <v>38560</v>
      </c>
      <c r="O664" s="2">
        <v>42416</v>
      </c>
      <c r="P664" s="2">
        <f>IF(O664&lt;&gt;"", O664*20, "")</f>
        <v>848320</v>
      </c>
      <c r="Q664" s="2">
        <f>IF(F664="Rural",P664*1.1,P664)</f>
        <v>933152.00000000012</v>
      </c>
      <c r="R664">
        <v>4</v>
      </c>
    </row>
    <row r="665" spans="1:18" x14ac:dyDescent="0.25">
      <c r="A665" t="s">
        <v>35</v>
      </c>
      <c r="B665">
        <v>60244100</v>
      </c>
      <c r="C665" t="s">
        <v>2337</v>
      </c>
      <c r="D665" t="s">
        <v>37</v>
      </c>
      <c r="E665" t="str">
        <f>UPPER(Padron_Establecimiento[[#This Row],[Sector]])</f>
        <v>PRIVADO</v>
      </c>
      <c r="F665" t="s">
        <v>26</v>
      </c>
      <c r="G665" t="s">
        <v>2338</v>
      </c>
      <c r="H665" t="s">
        <v>990</v>
      </c>
      <c r="I665">
        <v>11</v>
      </c>
      <c r="J665" t="s">
        <v>2339</v>
      </c>
      <c r="K665" s="1">
        <v>22038</v>
      </c>
      <c r="L665">
        <v>4161</v>
      </c>
      <c r="M665">
        <f>IF(L665&lt;&gt;"", L665, "")</f>
        <v>4161</v>
      </c>
      <c r="N665" s="2">
        <v>83220</v>
      </c>
      <c r="O665" s="2">
        <v>83220</v>
      </c>
      <c r="P665" s="2">
        <f>IF(O665&lt;&gt;"", O665*20, "")</f>
        <v>1664400</v>
      </c>
      <c r="Q665" s="2">
        <f>IF(F665="Rural",P665*1.1,P665)</f>
        <v>1664400</v>
      </c>
      <c r="R665">
        <v>4</v>
      </c>
    </row>
    <row r="666" spans="1:18" x14ac:dyDescent="0.25">
      <c r="A666" t="s">
        <v>125</v>
      </c>
      <c r="B666">
        <v>140088801</v>
      </c>
      <c r="C666" t="s">
        <v>2340</v>
      </c>
      <c r="D666" t="s">
        <v>14</v>
      </c>
      <c r="E666" t="str">
        <f>UPPER(Padron_Establecimiento[[#This Row],[Sector]])</f>
        <v>ESTATAL</v>
      </c>
      <c r="F666" t="s">
        <v>15</v>
      </c>
      <c r="G666" t="s">
        <v>2341</v>
      </c>
      <c r="H666" t="s">
        <v>2342</v>
      </c>
      <c r="I666">
        <v>358</v>
      </c>
      <c r="J666" t="s">
        <v>2343</v>
      </c>
      <c r="K666" s="1">
        <v>33365</v>
      </c>
      <c r="L666">
        <v>3951</v>
      </c>
      <c r="M666">
        <f>IF(L666&lt;&gt;"", L666, "")</f>
        <v>3951</v>
      </c>
      <c r="N666" s="2">
        <v>79020</v>
      </c>
      <c r="O666" s="2">
        <v>86922</v>
      </c>
      <c r="P666" s="2">
        <f>IF(O666&lt;&gt;"", O666*20, "")</f>
        <v>1738440</v>
      </c>
      <c r="Q666" s="2">
        <f>IF(F666="Rural",P666*1.1,P666)</f>
        <v>1912284.0000000002</v>
      </c>
      <c r="R666">
        <v>10</v>
      </c>
    </row>
    <row r="667" spans="1:18" x14ac:dyDescent="0.25">
      <c r="A667" t="s">
        <v>12</v>
      </c>
      <c r="B667">
        <v>860052400</v>
      </c>
      <c r="C667" t="s">
        <v>2344</v>
      </c>
      <c r="D667" t="s">
        <v>14</v>
      </c>
      <c r="E667" t="str">
        <f>UPPER(Padron_Establecimiento[[#This Row],[Sector]])</f>
        <v>ESTATAL</v>
      </c>
      <c r="F667" t="s">
        <v>15</v>
      </c>
      <c r="G667" t="s">
        <v>2345</v>
      </c>
      <c r="H667" t="s">
        <v>1713</v>
      </c>
      <c r="J667" t="s">
        <v>18</v>
      </c>
      <c r="K667" s="1">
        <v>20764</v>
      </c>
      <c r="L667">
        <v>4474</v>
      </c>
      <c r="M667">
        <f>IF(L667&lt;&gt;"", L667, "")</f>
        <v>4474</v>
      </c>
      <c r="N667" s="2">
        <v>89480</v>
      </c>
      <c r="O667" s="2">
        <v>98428</v>
      </c>
      <c r="P667" s="2">
        <f>IF(O667&lt;&gt;"", O667*20, "")</f>
        <v>1968560</v>
      </c>
      <c r="Q667" s="2">
        <f>IF(F667="Rural",P667*1.1,P667)</f>
        <v>2165416</v>
      </c>
      <c r="R667">
        <v>4</v>
      </c>
    </row>
    <row r="668" spans="1:18" x14ac:dyDescent="0.25">
      <c r="A668" t="s">
        <v>12</v>
      </c>
      <c r="B668">
        <v>860063400</v>
      </c>
      <c r="C668" t="s">
        <v>2346</v>
      </c>
      <c r="D668" t="s">
        <v>14</v>
      </c>
      <c r="E668" t="str">
        <f>UPPER(Padron_Establecimiento[[#This Row],[Sector]])</f>
        <v>ESTATAL</v>
      </c>
      <c r="F668" t="s">
        <v>15</v>
      </c>
      <c r="G668" t="s">
        <v>2347</v>
      </c>
      <c r="H668" t="s">
        <v>2348</v>
      </c>
      <c r="J668" t="s">
        <v>18</v>
      </c>
      <c r="K668" s="1">
        <v>28086</v>
      </c>
      <c r="L668">
        <v>4643</v>
      </c>
      <c r="M668">
        <f>IF(L668&lt;&gt;"", L668, "")</f>
        <v>4643</v>
      </c>
      <c r="N668" s="2">
        <v>92860</v>
      </c>
      <c r="O668" s="2">
        <v>102146</v>
      </c>
      <c r="P668" s="2">
        <f>IF(O668&lt;&gt;"", O668*20, "")</f>
        <v>2042920</v>
      </c>
      <c r="Q668" s="2">
        <f>IF(F668="Rural",P668*1.1,P668)</f>
        <v>2247212</v>
      </c>
      <c r="R668">
        <v>8</v>
      </c>
    </row>
    <row r="669" spans="1:18" x14ac:dyDescent="0.25">
      <c r="A669" t="s">
        <v>35</v>
      </c>
      <c r="B669">
        <v>60179500</v>
      </c>
      <c r="C669" t="s">
        <v>2349</v>
      </c>
      <c r="D669" t="s">
        <v>14</v>
      </c>
      <c r="E669" t="str">
        <f>UPPER(Padron_Establecimiento[[#This Row],[Sector]])</f>
        <v>ESTATAL</v>
      </c>
      <c r="F669" t="s">
        <v>15</v>
      </c>
      <c r="G669" t="s">
        <v>2350</v>
      </c>
      <c r="H669" t="s">
        <v>2351</v>
      </c>
      <c r="I669">
        <v>2926</v>
      </c>
      <c r="J669" t="s">
        <v>2352</v>
      </c>
      <c r="K669" s="1">
        <v>18329</v>
      </c>
      <c r="L669">
        <v>3344</v>
      </c>
      <c r="M669">
        <f>IF(L669&lt;&gt;"", L669, "")</f>
        <v>3344</v>
      </c>
      <c r="N669" s="2">
        <v>66880</v>
      </c>
      <c r="O669" s="2">
        <v>73568</v>
      </c>
      <c r="P669" s="2">
        <f>IF(O669&lt;&gt;"", O669*20, "")</f>
        <v>1471360</v>
      </c>
      <c r="Q669" s="2">
        <f>IF(F669="Rural",P669*1.1,P669)</f>
        <v>1618496.0000000002</v>
      </c>
      <c r="R669">
        <v>8</v>
      </c>
    </row>
    <row r="670" spans="1:18" x14ac:dyDescent="0.25">
      <c r="A670" t="s">
        <v>135</v>
      </c>
      <c r="B670">
        <v>100072803</v>
      </c>
      <c r="C670" t="s">
        <v>2353</v>
      </c>
      <c r="D670" t="s">
        <v>14</v>
      </c>
      <c r="E670" t="str">
        <f>UPPER(Padron_Establecimiento[[#This Row],[Sector]])</f>
        <v>ESTATAL</v>
      </c>
      <c r="F670" t="s">
        <v>15</v>
      </c>
      <c r="G670" t="s">
        <v>2354</v>
      </c>
      <c r="H670" t="s">
        <v>2355</v>
      </c>
      <c r="I670">
        <v>0</v>
      </c>
      <c r="J670" t="s">
        <v>215</v>
      </c>
      <c r="K670" s="1">
        <v>28706</v>
      </c>
      <c r="L670">
        <v>3035</v>
      </c>
      <c r="M670">
        <f>IF(L670&lt;&gt;"", L670, "")</f>
        <v>3035</v>
      </c>
      <c r="N670" s="2">
        <v>60700</v>
      </c>
      <c r="O670" s="2">
        <v>66770</v>
      </c>
      <c r="P670" s="2">
        <f>IF(O670&lt;&gt;"", O670*20, "")</f>
        <v>1335400</v>
      </c>
      <c r="Q670" s="2">
        <f>IF(F670="Rural",P670*1.1,P670)</f>
        <v>1468940.0000000002</v>
      </c>
      <c r="R670">
        <v>8</v>
      </c>
    </row>
    <row r="671" spans="1:18" x14ac:dyDescent="0.25">
      <c r="A671" t="s">
        <v>24</v>
      </c>
      <c r="B671">
        <v>820392401</v>
      </c>
      <c r="C671" t="s">
        <v>2356</v>
      </c>
      <c r="D671" t="s">
        <v>14</v>
      </c>
      <c r="E671" t="str">
        <f>UPPER(Padron_Establecimiento[[#This Row],[Sector]])</f>
        <v>ESTATAL</v>
      </c>
      <c r="F671" t="s">
        <v>26</v>
      </c>
      <c r="G671" t="s">
        <v>1148</v>
      </c>
      <c r="H671" t="s">
        <v>28</v>
      </c>
      <c r="J671" t="s">
        <v>18</v>
      </c>
      <c r="K671" s="1">
        <v>23999</v>
      </c>
      <c r="L671">
        <v>2185</v>
      </c>
      <c r="M671">
        <f>IF(L671&lt;&gt;"", L671, "")</f>
        <v>2185</v>
      </c>
      <c r="N671" s="2">
        <v>43700</v>
      </c>
      <c r="O671" s="2">
        <v>43700</v>
      </c>
      <c r="P671" s="2">
        <f>IF(O671&lt;&gt;"", O671*20, "")</f>
        <v>874000</v>
      </c>
      <c r="Q671" s="2">
        <f>IF(F671="Rural",P671*1.1,P671)</f>
        <v>874000</v>
      </c>
      <c r="R671">
        <v>5</v>
      </c>
    </row>
    <row r="672" spans="1:18" x14ac:dyDescent="0.25">
      <c r="A672" t="s">
        <v>130</v>
      </c>
      <c r="B672">
        <v>540122700</v>
      </c>
      <c r="C672" t="s">
        <v>2357</v>
      </c>
      <c r="D672" t="s">
        <v>14</v>
      </c>
      <c r="E672" t="str">
        <f>UPPER(Padron_Establecimiento[[#This Row],[Sector]])</f>
        <v>ESTATAL</v>
      </c>
      <c r="F672" t="s">
        <v>26</v>
      </c>
      <c r="G672" t="s">
        <v>2358</v>
      </c>
      <c r="H672" t="s">
        <v>490</v>
      </c>
      <c r="I672">
        <v>3755</v>
      </c>
      <c r="J672" t="s">
        <v>2359</v>
      </c>
      <c r="K672" s="1">
        <v>32774</v>
      </c>
      <c r="L672">
        <v>2775</v>
      </c>
      <c r="M672">
        <f>IF(L672&lt;&gt;"", L672, "")</f>
        <v>2775</v>
      </c>
      <c r="N672" s="2">
        <v>55500</v>
      </c>
      <c r="O672" s="2">
        <v>55500</v>
      </c>
      <c r="P672" s="2">
        <f>IF(O672&lt;&gt;"", O672*20, "")</f>
        <v>1110000</v>
      </c>
      <c r="Q672" s="2">
        <f>IF(F672="Rural",P672*1.1,P672)</f>
        <v>1110000</v>
      </c>
      <c r="R672">
        <v>4</v>
      </c>
    </row>
    <row r="673" spans="1:18" x14ac:dyDescent="0.25">
      <c r="A673" t="s">
        <v>12</v>
      </c>
      <c r="B673">
        <v>860058500</v>
      </c>
      <c r="C673" t="s">
        <v>2360</v>
      </c>
      <c r="D673" t="s">
        <v>14</v>
      </c>
      <c r="E673" t="str">
        <f>UPPER(Padron_Establecimiento[[#This Row],[Sector]])</f>
        <v>ESTATAL</v>
      </c>
      <c r="F673" t="s">
        <v>15</v>
      </c>
      <c r="G673" t="s">
        <v>2361</v>
      </c>
      <c r="H673" t="s">
        <v>614</v>
      </c>
      <c r="J673" t="s">
        <v>18</v>
      </c>
      <c r="K673" s="1">
        <v>23968</v>
      </c>
      <c r="L673">
        <v>4453</v>
      </c>
      <c r="M673">
        <f>IF(L673&lt;&gt;"", L673, "")</f>
        <v>4453</v>
      </c>
      <c r="N673" s="2">
        <v>89060</v>
      </c>
      <c r="O673" s="2">
        <v>97966</v>
      </c>
      <c r="P673" s="2">
        <f>IF(O673&lt;&gt;"", O673*20, "")</f>
        <v>1959320</v>
      </c>
      <c r="Q673" s="2">
        <f>IF(F673="Rural",P673*1.1,P673)</f>
        <v>2155252</v>
      </c>
      <c r="R673">
        <v>5</v>
      </c>
    </row>
    <row r="674" spans="1:18" x14ac:dyDescent="0.25">
      <c r="A674" t="s">
        <v>130</v>
      </c>
      <c r="B674">
        <v>540077802</v>
      </c>
      <c r="C674" t="s">
        <v>2362</v>
      </c>
      <c r="D674" t="s">
        <v>14</v>
      </c>
      <c r="E674" t="str">
        <f>UPPER(Padron_Establecimiento[[#This Row],[Sector]])</f>
        <v>ESTATAL</v>
      </c>
      <c r="F674" t="s">
        <v>26</v>
      </c>
      <c r="G674" t="s">
        <v>2363</v>
      </c>
      <c r="H674" t="s">
        <v>2364</v>
      </c>
      <c r="I674">
        <v>3757</v>
      </c>
      <c r="J674" t="s">
        <v>2365</v>
      </c>
      <c r="K674" s="1">
        <v>32130</v>
      </c>
      <c r="L674">
        <v>2578</v>
      </c>
      <c r="M674">
        <f>IF(L674&lt;&gt;"", L674, "")</f>
        <v>2578</v>
      </c>
      <c r="N674" s="2">
        <v>51560</v>
      </c>
      <c r="O674" s="2">
        <v>51560</v>
      </c>
      <c r="P674" s="2">
        <f>IF(O674&lt;&gt;"", O674*20, "")</f>
        <v>1031200</v>
      </c>
      <c r="Q674" s="2">
        <f>IF(F674="Rural",P674*1.1,P674)</f>
        <v>1031200</v>
      </c>
      <c r="R674">
        <v>6</v>
      </c>
    </row>
    <row r="675" spans="1:18" x14ac:dyDescent="0.25">
      <c r="A675" t="s">
        <v>30</v>
      </c>
      <c r="B675">
        <v>900039300</v>
      </c>
      <c r="C675" t="s">
        <v>2366</v>
      </c>
      <c r="D675" t="s">
        <v>14</v>
      </c>
      <c r="E675" t="str">
        <f>UPPER(Padron_Establecimiento[[#This Row],[Sector]])</f>
        <v>ESTATAL</v>
      </c>
      <c r="F675" t="s">
        <v>26</v>
      </c>
      <c r="G675" t="s">
        <v>2367</v>
      </c>
      <c r="H675" t="s">
        <v>1106</v>
      </c>
      <c r="I675">
        <v>381</v>
      </c>
      <c r="J675" t="s">
        <v>2368</v>
      </c>
      <c r="K675" s="1">
        <v>34815</v>
      </c>
      <c r="L675">
        <v>4659</v>
      </c>
      <c r="M675">
        <f>IF(L675&lt;&gt;"", L675, "")</f>
        <v>4659</v>
      </c>
      <c r="N675" s="2">
        <v>93180</v>
      </c>
      <c r="O675" s="2">
        <v>93180</v>
      </c>
      <c r="P675" s="2">
        <f>IF(O675&lt;&gt;"", O675*20, "")</f>
        <v>1863600</v>
      </c>
      <c r="Q675" s="2">
        <f>IF(F675="Rural",P675*1.1,P675)</f>
        <v>1863600</v>
      </c>
      <c r="R675">
        <v>9</v>
      </c>
    </row>
    <row r="676" spans="1:18" x14ac:dyDescent="0.25">
      <c r="A676" t="s">
        <v>260</v>
      </c>
      <c r="B676">
        <v>460028600</v>
      </c>
      <c r="C676" t="s">
        <v>2369</v>
      </c>
      <c r="D676" t="s">
        <v>14</v>
      </c>
      <c r="E676" t="str">
        <f>UPPER(Padron_Establecimiento[[#This Row],[Sector]])</f>
        <v>ESTATAL</v>
      </c>
      <c r="F676" t="s">
        <v>15</v>
      </c>
      <c r="G676" t="s">
        <v>2370</v>
      </c>
      <c r="H676" t="s">
        <v>1366</v>
      </c>
      <c r="J676" t="s">
        <v>18</v>
      </c>
      <c r="K676" s="1">
        <v>34760</v>
      </c>
      <c r="L676">
        <v>4111</v>
      </c>
      <c r="M676">
        <f>IF(L676&lt;&gt;"", L676, "")</f>
        <v>4111</v>
      </c>
      <c r="N676" s="2">
        <v>82220</v>
      </c>
      <c r="O676" s="2">
        <v>90442</v>
      </c>
      <c r="P676" s="2">
        <f>IF(O676&lt;&gt;"", O676*20, "")</f>
        <v>1808840</v>
      </c>
      <c r="Q676" s="2">
        <f>IF(F676="Rural",P676*1.1,P676)</f>
        <v>1989724.0000000002</v>
      </c>
      <c r="R676">
        <v>3</v>
      </c>
    </row>
    <row r="677" spans="1:18" x14ac:dyDescent="0.25">
      <c r="A677" t="s">
        <v>41</v>
      </c>
      <c r="B677">
        <v>300115400</v>
      </c>
      <c r="C677" t="s">
        <v>2371</v>
      </c>
      <c r="D677" t="s">
        <v>14</v>
      </c>
      <c r="E677" t="str">
        <f>UPPER(Padron_Establecimiento[[#This Row],[Sector]])</f>
        <v>ESTATAL</v>
      </c>
      <c r="F677" t="s">
        <v>26</v>
      </c>
      <c r="G677" t="s">
        <v>2372</v>
      </c>
      <c r="H677" t="s">
        <v>374</v>
      </c>
      <c r="I677">
        <v>3435</v>
      </c>
      <c r="J677" t="s">
        <v>2373</v>
      </c>
      <c r="K677" s="1">
        <v>26966</v>
      </c>
      <c r="L677">
        <v>4670</v>
      </c>
      <c r="M677">
        <f>IF(L677&lt;&gt;"", L677, "")</f>
        <v>4670</v>
      </c>
      <c r="N677" s="2">
        <v>93400</v>
      </c>
      <c r="O677" s="2">
        <v>93400</v>
      </c>
      <c r="P677" s="2">
        <f>IF(O677&lt;&gt;"", O677*20, "")</f>
        <v>1868000</v>
      </c>
      <c r="Q677" s="2">
        <f>IF(F677="Rural",P677*1.1,P677)</f>
        <v>1868000</v>
      </c>
      <c r="R677">
        <v>6</v>
      </c>
    </row>
    <row r="678" spans="1:18" x14ac:dyDescent="0.25">
      <c r="A678" t="s">
        <v>19</v>
      </c>
      <c r="B678">
        <v>620109000</v>
      </c>
      <c r="C678" t="s">
        <v>2374</v>
      </c>
      <c r="D678" t="s">
        <v>14</v>
      </c>
      <c r="E678" t="str">
        <f>UPPER(Padron_Establecimiento[[#This Row],[Sector]])</f>
        <v>ESTATAL</v>
      </c>
      <c r="F678" t="s">
        <v>26</v>
      </c>
      <c r="G678" t="s">
        <v>2375</v>
      </c>
      <c r="H678" t="s">
        <v>2376</v>
      </c>
      <c r="I678">
        <v>299</v>
      </c>
      <c r="J678" t="s">
        <v>2377</v>
      </c>
      <c r="K678" s="1">
        <v>20932</v>
      </c>
      <c r="L678">
        <v>2739</v>
      </c>
      <c r="M678">
        <f>IF(L678&lt;&gt;"", L678, "")</f>
        <v>2739</v>
      </c>
      <c r="N678" s="2">
        <v>54780</v>
      </c>
      <c r="O678" s="2">
        <v>54780</v>
      </c>
      <c r="P678" s="2">
        <f>IF(O678&lt;&gt;"", O678*20, "")</f>
        <v>1095600</v>
      </c>
      <c r="Q678" s="2">
        <f>IF(F678="Rural",P678*1.1,P678)</f>
        <v>1095600</v>
      </c>
      <c r="R678">
        <v>3</v>
      </c>
    </row>
    <row r="679" spans="1:18" x14ac:dyDescent="0.25">
      <c r="A679" t="s">
        <v>73</v>
      </c>
      <c r="B679">
        <v>340034600</v>
      </c>
      <c r="C679" t="s">
        <v>2378</v>
      </c>
      <c r="D679" t="s">
        <v>14</v>
      </c>
      <c r="E679" t="str">
        <f>UPPER(Padron_Establecimiento[[#This Row],[Sector]])</f>
        <v>ESTATAL</v>
      </c>
      <c r="F679" t="s">
        <v>15</v>
      </c>
      <c r="G679" t="s">
        <v>2379</v>
      </c>
      <c r="H679" t="s">
        <v>2380</v>
      </c>
      <c r="I679">
        <v>1</v>
      </c>
      <c r="J679" t="s">
        <v>587</v>
      </c>
      <c r="K679" s="1">
        <v>30037</v>
      </c>
      <c r="L679">
        <v>2981</v>
      </c>
      <c r="M679">
        <f>IF(L679&lt;&gt;"", L679, "")</f>
        <v>2981</v>
      </c>
      <c r="N679" s="2">
        <v>59620</v>
      </c>
      <c r="O679" s="2">
        <v>65582</v>
      </c>
      <c r="P679" s="2">
        <f>IF(O679&lt;&gt;"", O679*20, "")</f>
        <v>1311640</v>
      </c>
      <c r="Q679" s="2">
        <f>IF(F679="Rural",P679*1.1,P679)</f>
        <v>1442804.0000000002</v>
      </c>
      <c r="R679">
        <v>6</v>
      </c>
    </row>
    <row r="680" spans="1:18" x14ac:dyDescent="0.25">
      <c r="A680" t="s">
        <v>73</v>
      </c>
      <c r="B680">
        <v>340050400</v>
      </c>
      <c r="C680" t="s">
        <v>2381</v>
      </c>
      <c r="D680" t="s">
        <v>14</v>
      </c>
      <c r="E680" t="str">
        <f>UPPER(Padron_Establecimiento[[#This Row],[Sector]])</f>
        <v>ESTATAL</v>
      </c>
      <c r="F680" t="s">
        <v>15</v>
      </c>
      <c r="G680" t="s">
        <v>2382</v>
      </c>
      <c r="H680" t="s">
        <v>1001</v>
      </c>
      <c r="I680">
        <v>3718</v>
      </c>
      <c r="J680" t="s">
        <v>2383</v>
      </c>
      <c r="K680" s="1">
        <v>31703</v>
      </c>
      <c r="L680">
        <v>1859</v>
      </c>
      <c r="M680">
        <f>IF(L680&lt;&gt;"", L680, "")</f>
        <v>1859</v>
      </c>
      <c r="N680" s="2">
        <v>37180</v>
      </c>
      <c r="O680" s="2">
        <v>40898</v>
      </c>
      <c r="P680" s="2">
        <f>IF(O680&lt;&gt;"", O680*20, "")</f>
        <v>817960</v>
      </c>
      <c r="Q680" s="2">
        <f>IF(F680="Rural",P680*1.1,P680)</f>
        <v>899756.00000000012</v>
      </c>
      <c r="R680">
        <v>8</v>
      </c>
    </row>
    <row r="681" spans="1:18" x14ac:dyDescent="0.25">
      <c r="A681" t="s">
        <v>130</v>
      </c>
      <c r="B681">
        <v>540008300</v>
      </c>
      <c r="C681" t="s">
        <v>2384</v>
      </c>
      <c r="D681" t="s">
        <v>14</v>
      </c>
      <c r="E681" t="str">
        <f>UPPER(Padron_Establecimiento[[#This Row],[Sector]])</f>
        <v>ESTATAL</v>
      </c>
      <c r="F681" t="s">
        <v>26</v>
      </c>
      <c r="G681" t="s">
        <v>2385</v>
      </c>
      <c r="H681" t="s">
        <v>952</v>
      </c>
      <c r="I681">
        <v>3764</v>
      </c>
      <c r="J681" t="s">
        <v>2386</v>
      </c>
      <c r="K681" s="1">
        <v>30533</v>
      </c>
      <c r="L681">
        <v>2585</v>
      </c>
      <c r="M681">
        <f>IF(L681&lt;&gt;"", L681, "")</f>
        <v>2585</v>
      </c>
      <c r="N681" s="2">
        <v>51700</v>
      </c>
      <c r="O681" s="2">
        <v>51700</v>
      </c>
      <c r="P681" s="2">
        <f>IF(O681&lt;&gt;"", O681*20, "")</f>
        <v>1034000</v>
      </c>
      <c r="Q681" s="2">
        <f>IF(F681="Rural",P681*1.1,P681)</f>
        <v>1034000</v>
      </c>
      <c r="R681">
        <v>4</v>
      </c>
    </row>
    <row r="682" spans="1:18" x14ac:dyDescent="0.25">
      <c r="A682" t="s">
        <v>30</v>
      </c>
      <c r="B682">
        <v>900183800</v>
      </c>
      <c r="C682" t="s">
        <v>2387</v>
      </c>
      <c r="D682" t="s">
        <v>37</v>
      </c>
      <c r="E682" t="str">
        <f>UPPER(Padron_Establecimiento[[#This Row],[Sector]])</f>
        <v>PRIVADO</v>
      </c>
      <c r="F682" t="s">
        <v>26</v>
      </c>
      <c r="G682" t="s">
        <v>2388</v>
      </c>
      <c r="H682" t="s">
        <v>228</v>
      </c>
      <c r="J682" t="s">
        <v>2389</v>
      </c>
      <c r="K682" s="1">
        <v>28769</v>
      </c>
      <c r="L682">
        <v>1847</v>
      </c>
      <c r="M682">
        <f>IF(L682&lt;&gt;"", L682, "")</f>
        <v>1847</v>
      </c>
      <c r="N682" s="2">
        <v>36940</v>
      </c>
      <c r="O682" s="2">
        <v>36940</v>
      </c>
      <c r="P682" s="2">
        <f>IF(O682&lt;&gt;"", O682*20, "")</f>
        <v>738800</v>
      </c>
      <c r="Q682" s="2">
        <f>IF(F682="Rural",P682*1.1,P682)</f>
        <v>738800</v>
      </c>
      <c r="R682">
        <v>3</v>
      </c>
    </row>
    <row r="683" spans="1:18" x14ac:dyDescent="0.25">
      <c r="A683" t="s">
        <v>110</v>
      </c>
      <c r="B683">
        <v>20123100</v>
      </c>
      <c r="C683" t="s">
        <v>2390</v>
      </c>
      <c r="D683" t="s">
        <v>14</v>
      </c>
      <c r="E683" t="str">
        <f>UPPER(Padron_Establecimiento[[#This Row],[Sector]])</f>
        <v>ESTATAL</v>
      </c>
      <c r="F683" t="s">
        <v>26</v>
      </c>
      <c r="G683" t="s">
        <v>2391</v>
      </c>
      <c r="H683" t="s">
        <v>2221</v>
      </c>
      <c r="I683">
        <v>11</v>
      </c>
      <c r="J683" t="s">
        <v>2392</v>
      </c>
      <c r="K683" s="1">
        <v>25358</v>
      </c>
      <c r="L683">
        <v>4260</v>
      </c>
      <c r="M683">
        <f>IF(L683&lt;&gt;"", L683, "")</f>
        <v>4260</v>
      </c>
      <c r="N683" s="2">
        <v>85200</v>
      </c>
      <c r="O683" s="2">
        <v>85200</v>
      </c>
      <c r="P683" s="2">
        <f>IF(O683&lt;&gt;"", O683*20, "")</f>
        <v>1704000</v>
      </c>
      <c r="Q683" s="2">
        <f>IF(F683="Rural",P683*1.1,P683)</f>
        <v>1704000</v>
      </c>
      <c r="R683">
        <v>9</v>
      </c>
    </row>
    <row r="684" spans="1:18" x14ac:dyDescent="0.25">
      <c r="A684" t="s">
        <v>30</v>
      </c>
      <c r="B684">
        <v>900186500</v>
      </c>
      <c r="C684" t="s">
        <v>2393</v>
      </c>
      <c r="D684" t="s">
        <v>37</v>
      </c>
      <c r="E684" t="str">
        <f>UPPER(Padron_Establecimiento[[#This Row],[Sector]])</f>
        <v>PRIVADO</v>
      </c>
      <c r="F684" t="s">
        <v>26</v>
      </c>
      <c r="G684" t="s">
        <v>2394</v>
      </c>
      <c r="H684" t="s">
        <v>228</v>
      </c>
      <c r="J684" t="s">
        <v>2395</v>
      </c>
      <c r="K684" s="1">
        <v>21027</v>
      </c>
      <c r="L684">
        <v>3720</v>
      </c>
      <c r="M684">
        <f>IF(L684&lt;&gt;"", L684, "")</f>
        <v>3720</v>
      </c>
      <c r="N684" s="2">
        <v>74400</v>
      </c>
      <c r="O684" s="2">
        <v>74400</v>
      </c>
      <c r="P684" s="2">
        <f>IF(O684&lt;&gt;"", O684*20, "")</f>
        <v>1488000</v>
      </c>
      <c r="Q684" s="2">
        <f>IF(F684="Rural",P684*1.1,P684)</f>
        <v>1488000</v>
      </c>
      <c r="R684">
        <v>6</v>
      </c>
    </row>
    <row r="685" spans="1:18" x14ac:dyDescent="0.25">
      <c r="A685" t="s">
        <v>35</v>
      </c>
      <c r="B685">
        <v>60200300</v>
      </c>
      <c r="C685" t="s">
        <v>299</v>
      </c>
      <c r="D685" t="s">
        <v>14</v>
      </c>
      <c r="E685" t="str">
        <f>UPPER(Padron_Establecimiento[[#This Row],[Sector]])</f>
        <v>ESTATAL</v>
      </c>
      <c r="F685" t="s">
        <v>26</v>
      </c>
      <c r="G685" t="s">
        <v>2396</v>
      </c>
      <c r="H685" t="s">
        <v>2397</v>
      </c>
      <c r="I685">
        <v>2272</v>
      </c>
      <c r="J685" t="s">
        <v>2398</v>
      </c>
      <c r="K685" s="1">
        <v>25948</v>
      </c>
      <c r="L685">
        <v>1793</v>
      </c>
      <c r="M685">
        <f>IF(L685&lt;&gt;"", L685, "")</f>
        <v>1793</v>
      </c>
      <c r="N685" s="2">
        <v>35860</v>
      </c>
      <c r="O685" s="2">
        <v>35860</v>
      </c>
      <c r="P685" s="2">
        <f>IF(O685&lt;&gt;"", O685*20, "")</f>
        <v>717200</v>
      </c>
      <c r="Q685" s="2">
        <f>IF(F685="Rural",P685*1.1,P685)</f>
        <v>717200</v>
      </c>
      <c r="R685">
        <v>9</v>
      </c>
    </row>
    <row r="686" spans="1:18" x14ac:dyDescent="0.25">
      <c r="A686" t="s">
        <v>260</v>
      </c>
      <c r="B686">
        <v>460037300</v>
      </c>
      <c r="C686" t="s">
        <v>2399</v>
      </c>
      <c r="D686" t="s">
        <v>14</v>
      </c>
      <c r="E686" t="str">
        <f>UPPER(Padron_Establecimiento[[#This Row],[Sector]])</f>
        <v>ESTATAL</v>
      </c>
      <c r="F686" t="s">
        <v>26</v>
      </c>
      <c r="G686" t="s">
        <v>2400</v>
      </c>
      <c r="H686" t="s">
        <v>2401</v>
      </c>
      <c r="J686" t="s">
        <v>2402</v>
      </c>
      <c r="K686" s="1">
        <v>23688</v>
      </c>
      <c r="L686">
        <v>2907</v>
      </c>
      <c r="M686">
        <f>IF(L686&lt;&gt;"", L686, "")</f>
        <v>2907</v>
      </c>
      <c r="N686" s="2">
        <v>58140</v>
      </c>
      <c r="O686" s="2">
        <v>58140</v>
      </c>
      <c r="P686" s="2">
        <f>IF(O686&lt;&gt;"", O686*20, "")</f>
        <v>1162800</v>
      </c>
      <c r="Q686" s="2">
        <f>IF(F686="Rural",P686*1.1,P686)</f>
        <v>1162800</v>
      </c>
      <c r="R686">
        <v>6</v>
      </c>
    </row>
    <row r="687" spans="1:18" x14ac:dyDescent="0.25">
      <c r="A687" t="s">
        <v>24</v>
      </c>
      <c r="B687">
        <v>820176905</v>
      </c>
      <c r="C687" t="s">
        <v>2403</v>
      </c>
      <c r="D687" t="s">
        <v>14</v>
      </c>
      <c r="E687" t="str">
        <f>UPPER(Padron_Establecimiento[[#This Row],[Sector]])</f>
        <v>ESTATAL</v>
      </c>
      <c r="F687" t="s">
        <v>26</v>
      </c>
      <c r="G687" t="s">
        <v>2404</v>
      </c>
      <c r="H687" t="s">
        <v>123</v>
      </c>
      <c r="I687">
        <v>341</v>
      </c>
      <c r="J687" t="s">
        <v>2405</v>
      </c>
      <c r="K687" s="1">
        <v>33971</v>
      </c>
      <c r="L687">
        <v>1776</v>
      </c>
      <c r="M687">
        <f>IF(L687&lt;&gt;"", L687, "")</f>
        <v>1776</v>
      </c>
      <c r="N687" s="2">
        <v>35520</v>
      </c>
      <c r="O687" s="2">
        <v>35520</v>
      </c>
      <c r="P687" s="2">
        <f>IF(O687&lt;&gt;"", O687*20, "")</f>
        <v>710400</v>
      </c>
      <c r="Q687" s="2">
        <f>IF(F687="Rural",P687*1.1,P687)</f>
        <v>710400</v>
      </c>
      <c r="R687">
        <v>8</v>
      </c>
    </row>
    <row r="688" spans="1:18" x14ac:dyDescent="0.25">
      <c r="A688" t="s">
        <v>82</v>
      </c>
      <c r="B688">
        <v>700107600</v>
      </c>
      <c r="C688" t="s">
        <v>2406</v>
      </c>
      <c r="D688" t="s">
        <v>14</v>
      </c>
      <c r="E688" t="str">
        <f>UPPER(Padron_Establecimiento[[#This Row],[Sector]])</f>
        <v>ESTATAL</v>
      </c>
      <c r="F688" t="s">
        <v>15</v>
      </c>
      <c r="G688" t="s">
        <v>2407</v>
      </c>
      <c r="H688" t="s">
        <v>18</v>
      </c>
      <c r="I688">
        <v>264</v>
      </c>
      <c r="J688" t="s">
        <v>2408</v>
      </c>
      <c r="K688" s="1">
        <v>28654</v>
      </c>
      <c r="L688">
        <v>3800</v>
      </c>
      <c r="M688">
        <f>IF(L688&lt;&gt;"", L688, "")</f>
        <v>3800</v>
      </c>
      <c r="N688" s="2">
        <v>76000</v>
      </c>
      <c r="O688" s="2">
        <v>83600</v>
      </c>
      <c r="P688" s="2">
        <f>IF(O688&lt;&gt;"", O688*20, "")</f>
        <v>1672000</v>
      </c>
      <c r="Q688" s="2">
        <f>IF(F688="Rural",P688*1.1,P688)</f>
        <v>1839200.0000000002</v>
      </c>
      <c r="R688">
        <v>5</v>
      </c>
    </row>
    <row r="689" spans="1:18" x14ac:dyDescent="0.25">
      <c r="A689" t="s">
        <v>12</v>
      </c>
      <c r="B689">
        <v>860037400</v>
      </c>
      <c r="C689" t="s">
        <v>2409</v>
      </c>
      <c r="D689" t="s">
        <v>14</v>
      </c>
      <c r="E689" t="str">
        <f>UPPER(Padron_Establecimiento[[#This Row],[Sector]])</f>
        <v>ESTATAL</v>
      </c>
      <c r="F689" t="s">
        <v>26</v>
      </c>
      <c r="G689" t="s">
        <v>2410</v>
      </c>
      <c r="H689" t="s">
        <v>1396</v>
      </c>
      <c r="J689" t="s">
        <v>18</v>
      </c>
      <c r="K689" s="1">
        <v>24505</v>
      </c>
      <c r="L689">
        <v>1765</v>
      </c>
      <c r="M689">
        <f>IF(L689&lt;&gt;"", L689, "")</f>
        <v>1765</v>
      </c>
      <c r="N689" s="2">
        <v>35300</v>
      </c>
      <c r="O689" s="2">
        <v>35300</v>
      </c>
      <c r="P689" s="2">
        <f>IF(O689&lt;&gt;"", O689*20, "")</f>
        <v>706000</v>
      </c>
      <c r="Q689" s="2">
        <f>IF(F689="Rural",P689*1.1,P689)</f>
        <v>706000</v>
      </c>
      <c r="R689">
        <v>7</v>
      </c>
    </row>
    <row r="690" spans="1:18" x14ac:dyDescent="0.25">
      <c r="A690" t="s">
        <v>63</v>
      </c>
      <c r="B690">
        <v>580042800</v>
      </c>
      <c r="C690" t="s">
        <v>2411</v>
      </c>
      <c r="D690" t="s">
        <v>14</v>
      </c>
      <c r="E690" t="str">
        <f>UPPER(Padron_Establecimiento[[#This Row],[Sector]])</f>
        <v>ESTATAL</v>
      </c>
      <c r="F690" t="s">
        <v>26</v>
      </c>
      <c r="G690" t="s">
        <v>2412</v>
      </c>
      <c r="H690" t="s">
        <v>2413</v>
      </c>
      <c r="I690">
        <v>2942</v>
      </c>
      <c r="J690" t="s">
        <v>2414</v>
      </c>
      <c r="K690" s="1">
        <v>23423</v>
      </c>
      <c r="L690">
        <v>2034</v>
      </c>
      <c r="M690">
        <f>IF(L690&lt;&gt;"", L690, "")</f>
        <v>2034</v>
      </c>
      <c r="N690" s="2">
        <v>40680</v>
      </c>
      <c r="O690" s="2">
        <v>40680</v>
      </c>
      <c r="P690" s="2">
        <f>IF(O690&lt;&gt;"", O690*20, "")</f>
        <v>813600</v>
      </c>
      <c r="Q690" s="2">
        <f>IF(F690="Rural",P690*1.1,P690)</f>
        <v>813600</v>
      </c>
      <c r="R690">
        <v>8</v>
      </c>
    </row>
    <row r="691" spans="1:18" x14ac:dyDescent="0.25">
      <c r="A691" t="s">
        <v>24</v>
      </c>
      <c r="B691">
        <v>820010000</v>
      </c>
      <c r="C691" t="s">
        <v>2415</v>
      </c>
      <c r="D691" t="s">
        <v>37</v>
      </c>
      <c r="E691" t="str">
        <f>UPPER(Padron_Establecimiento[[#This Row],[Sector]])</f>
        <v>PRIVADO</v>
      </c>
      <c r="F691" t="s">
        <v>26</v>
      </c>
      <c r="G691" t="s">
        <v>2416</v>
      </c>
      <c r="H691" t="s">
        <v>2417</v>
      </c>
      <c r="I691">
        <v>3467</v>
      </c>
      <c r="J691" t="s">
        <v>2418</v>
      </c>
      <c r="K691" s="1">
        <v>33718</v>
      </c>
      <c r="L691">
        <v>3902</v>
      </c>
      <c r="M691">
        <f>IF(L691&lt;&gt;"", L691, "")</f>
        <v>3902</v>
      </c>
      <c r="N691" s="2">
        <v>78040</v>
      </c>
      <c r="O691" s="2">
        <v>78040</v>
      </c>
      <c r="P691" s="2">
        <f>IF(O691&lt;&gt;"", O691*20, "")</f>
        <v>1560800</v>
      </c>
      <c r="Q691" s="2">
        <f>IF(F691="Rural",P691*1.1,P691)</f>
        <v>1560800</v>
      </c>
      <c r="R691">
        <v>3</v>
      </c>
    </row>
    <row r="692" spans="1:18" x14ac:dyDescent="0.25">
      <c r="A692" t="s">
        <v>211</v>
      </c>
      <c r="B692">
        <v>180041500</v>
      </c>
      <c r="C692" t="s">
        <v>2419</v>
      </c>
      <c r="D692" t="s">
        <v>14</v>
      </c>
      <c r="E692" t="str">
        <f>UPPER(Padron_Establecimiento[[#This Row],[Sector]])</f>
        <v>ESTATAL</v>
      </c>
      <c r="F692" t="s">
        <v>26</v>
      </c>
      <c r="G692" t="s">
        <v>2420</v>
      </c>
      <c r="H692" t="s">
        <v>2304</v>
      </c>
      <c r="I692">
        <v>379</v>
      </c>
      <c r="J692" t="s">
        <v>2421</v>
      </c>
      <c r="K692" s="1">
        <v>24893</v>
      </c>
      <c r="L692">
        <v>2040</v>
      </c>
      <c r="M692">
        <f>IF(L692&lt;&gt;"", L692, "")</f>
        <v>2040</v>
      </c>
      <c r="N692" s="2">
        <v>40800</v>
      </c>
      <c r="O692" s="2">
        <v>40800</v>
      </c>
      <c r="P692" s="2">
        <f>IF(O692&lt;&gt;"", O692*20, "")</f>
        <v>816000</v>
      </c>
      <c r="Q692" s="2">
        <f>IF(F692="Rural",P692*1.1,P692)</f>
        <v>816000</v>
      </c>
      <c r="R692">
        <v>9</v>
      </c>
    </row>
    <row r="693" spans="1:18" x14ac:dyDescent="0.25">
      <c r="A693" t="s">
        <v>41</v>
      </c>
      <c r="B693">
        <v>300110300</v>
      </c>
      <c r="C693" t="s">
        <v>2422</v>
      </c>
      <c r="D693" t="s">
        <v>14</v>
      </c>
      <c r="E693" t="str">
        <f>UPPER(Padron_Establecimiento[[#This Row],[Sector]])</f>
        <v>ESTATAL</v>
      </c>
      <c r="F693" t="s">
        <v>15</v>
      </c>
      <c r="G693" t="s">
        <v>2423</v>
      </c>
      <c r="H693" t="s">
        <v>558</v>
      </c>
      <c r="J693" t="s">
        <v>18</v>
      </c>
      <c r="K693" s="1">
        <v>26511</v>
      </c>
      <c r="L693">
        <v>2298</v>
      </c>
      <c r="M693">
        <f>IF(L693&lt;&gt;"", L693, "")</f>
        <v>2298</v>
      </c>
      <c r="N693" s="2">
        <v>45960</v>
      </c>
      <c r="O693" s="2">
        <v>50556</v>
      </c>
      <c r="P693" s="2">
        <f>IF(O693&lt;&gt;"", O693*20, "")</f>
        <v>1011120</v>
      </c>
      <c r="Q693" s="2">
        <f>IF(F693="Rural",P693*1.1,P693)</f>
        <v>1112232</v>
      </c>
      <c r="R693">
        <v>8</v>
      </c>
    </row>
    <row r="694" spans="1:18" x14ac:dyDescent="0.25">
      <c r="A694" t="s">
        <v>12</v>
      </c>
      <c r="B694">
        <v>860127000</v>
      </c>
      <c r="C694" t="s">
        <v>2424</v>
      </c>
      <c r="D694" t="s">
        <v>14</v>
      </c>
      <c r="E694" t="str">
        <f>UPPER(Padron_Establecimiento[[#This Row],[Sector]])</f>
        <v>ESTATAL</v>
      </c>
      <c r="F694" t="s">
        <v>26</v>
      </c>
      <c r="G694" t="s">
        <v>2425</v>
      </c>
      <c r="H694" t="s">
        <v>17</v>
      </c>
      <c r="J694" t="s">
        <v>18</v>
      </c>
      <c r="K694" s="1">
        <v>27039</v>
      </c>
      <c r="L694">
        <v>4223</v>
      </c>
      <c r="M694">
        <f>IF(L694&lt;&gt;"", L694, "")</f>
        <v>4223</v>
      </c>
      <c r="N694" s="2">
        <v>84460</v>
      </c>
      <c r="O694" s="2">
        <v>84460</v>
      </c>
      <c r="P694" s="2">
        <f>IF(O694&lt;&gt;"", O694*20, "")</f>
        <v>1689200</v>
      </c>
      <c r="Q694" s="2">
        <f>IF(F694="Rural",P694*1.1,P694)</f>
        <v>1689200</v>
      </c>
      <c r="R694">
        <v>5</v>
      </c>
    </row>
    <row r="695" spans="1:18" x14ac:dyDescent="0.25">
      <c r="A695" t="s">
        <v>46</v>
      </c>
      <c r="B695">
        <v>660030900</v>
      </c>
      <c r="C695" t="s">
        <v>2426</v>
      </c>
      <c r="D695" t="s">
        <v>14</v>
      </c>
      <c r="E695" t="str">
        <f>UPPER(Padron_Establecimiento[[#This Row],[Sector]])</f>
        <v>ESTATAL</v>
      </c>
      <c r="F695" t="s">
        <v>26</v>
      </c>
      <c r="G695" t="s">
        <v>2427</v>
      </c>
      <c r="H695" t="s">
        <v>2428</v>
      </c>
      <c r="I695">
        <v>387</v>
      </c>
      <c r="J695" t="s">
        <v>2429</v>
      </c>
      <c r="K695" s="1">
        <v>31706</v>
      </c>
      <c r="L695">
        <v>3924</v>
      </c>
      <c r="M695">
        <f>IF(L695&lt;&gt;"", L695, "")</f>
        <v>3924</v>
      </c>
      <c r="N695" s="2">
        <v>78480</v>
      </c>
      <c r="O695" s="2">
        <v>78480</v>
      </c>
      <c r="P695" s="2">
        <f>IF(O695&lt;&gt;"", O695*20, "")</f>
        <v>1569600</v>
      </c>
      <c r="Q695" s="2">
        <f>IF(F695="Rural",P695*1.1,P695)</f>
        <v>1569600</v>
      </c>
      <c r="R695">
        <v>8</v>
      </c>
    </row>
    <row r="696" spans="1:18" x14ac:dyDescent="0.25">
      <c r="A696" t="s">
        <v>12</v>
      </c>
      <c r="B696">
        <v>860189700</v>
      </c>
      <c r="C696" t="s">
        <v>2430</v>
      </c>
      <c r="D696" t="s">
        <v>37</v>
      </c>
      <c r="E696" t="str">
        <f>UPPER(Padron_Establecimiento[[#This Row],[Sector]])</f>
        <v>PRIVADO</v>
      </c>
      <c r="F696" t="s">
        <v>26</v>
      </c>
      <c r="G696" t="s">
        <v>2431</v>
      </c>
      <c r="H696" t="s">
        <v>17</v>
      </c>
      <c r="I696">
        <v>385</v>
      </c>
      <c r="J696" t="s">
        <v>2432</v>
      </c>
      <c r="K696" s="1">
        <v>29553</v>
      </c>
      <c r="L696">
        <v>4080</v>
      </c>
      <c r="M696">
        <f>IF(L696&lt;&gt;"", L696, "")</f>
        <v>4080</v>
      </c>
      <c r="N696" s="2">
        <v>81600</v>
      </c>
      <c r="O696" s="2">
        <v>81600</v>
      </c>
      <c r="P696" s="2">
        <f>IF(O696&lt;&gt;"", O696*20, "")</f>
        <v>1632000</v>
      </c>
      <c r="Q696" s="2">
        <f>IF(F696="Rural",P696*1.1,P696)</f>
        <v>1632000</v>
      </c>
      <c r="R696">
        <v>4</v>
      </c>
    </row>
    <row r="697" spans="1:18" x14ac:dyDescent="0.25">
      <c r="A697" t="s">
        <v>24</v>
      </c>
      <c r="B697">
        <v>820267600</v>
      </c>
      <c r="C697" t="s">
        <v>2433</v>
      </c>
      <c r="D697" t="s">
        <v>37</v>
      </c>
      <c r="E697" t="str">
        <f>UPPER(Padron_Establecimiento[[#This Row],[Sector]])</f>
        <v>PRIVADO</v>
      </c>
      <c r="F697" t="s">
        <v>26</v>
      </c>
      <c r="G697" t="s">
        <v>2434</v>
      </c>
      <c r="H697" t="s">
        <v>123</v>
      </c>
      <c r="I697">
        <v>341</v>
      </c>
      <c r="J697" t="s">
        <v>2435</v>
      </c>
      <c r="K697" s="1">
        <v>19426</v>
      </c>
      <c r="L697">
        <v>4792</v>
      </c>
      <c r="M697">
        <f>IF(L697&lt;&gt;"", L697, "")</f>
        <v>4792</v>
      </c>
      <c r="N697" s="2">
        <v>95840</v>
      </c>
      <c r="O697" s="2">
        <v>95840</v>
      </c>
      <c r="P697" s="2">
        <f>IF(O697&lt;&gt;"", O697*20, "")</f>
        <v>1916800</v>
      </c>
      <c r="Q697" s="2">
        <f>IF(F697="Rural",P697*1.1,P697)</f>
        <v>1916800</v>
      </c>
      <c r="R697">
        <v>6</v>
      </c>
    </row>
    <row r="698" spans="1:18" x14ac:dyDescent="0.25">
      <c r="A698" t="s">
        <v>35</v>
      </c>
      <c r="B698">
        <v>60144200</v>
      </c>
      <c r="C698" t="s">
        <v>2436</v>
      </c>
      <c r="D698" t="s">
        <v>14</v>
      </c>
      <c r="E698" t="str">
        <f>UPPER(Padron_Establecimiento[[#This Row],[Sector]])</f>
        <v>ESTATAL</v>
      </c>
      <c r="F698" t="s">
        <v>26</v>
      </c>
      <c r="G698" t="s">
        <v>2437</v>
      </c>
      <c r="H698" t="s">
        <v>2438</v>
      </c>
      <c r="I698">
        <v>2474</v>
      </c>
      <c r="J698" t="s">
        <v>2439</v>
      </c>
      <c r="K698" s="1">
        <v>33298</v>
      </c>
      <c r="L698">
        <v>4192</v>
      </c>
      <c r="M698">
        <f>IF(L698&lt;&gt;"", L698, "")</f>
        <v>4192</v>
      </c>
      <c r="N698" s="2">
        <v>83840</v>
      </c>
      <c r="O698" s="2">
        <v>83840</v>
      </c>
      <c r="P698" s="2">
        <f>IF(O698&lt;&gt;"", O698*20, "")</f>
        <v>1676800</v>
      </c>
      <c r="Q698" s="2">
        <f>IF(F698="Rural",P698*1.1,P698)</f>
        <v>1676800</v>
      </c>
      <c r="R698">
        <v>5</v>
      </c>
    </row>
    <row r="699" spans="1:18" x14ac:dyDescent="0.25">
      <c r="A699" t="s">
        <v>110</v>
      </c>
      <c r="B699">
        <v>20111000</v>
      </c>
      <c r="C699" t="s">
        <v>2440</v>
      </c>
      <c r="D699" t="s">
        <v>14</v>
      </c>
      <c r="E699" t="str">
        <f>UPPER(Padron_Establecimiento[[#This Row],[Sector]])</f>
        <v>ESTATAL</v>
      </c>
      <c r="F699" t="s">
        <v>26</v>
      </c>
      <c r="G699" t="s">
        <v>2441</v>
      </c>
      <c r="H699" t="s">
        <v>1754</v>
      </c>
      <c r="I699">
        <v>11</v>
      </c>
      <c r="J699" t="s">
        <v>2442</v>
      </c>
      <c r="K699" s="1">
        <v>25174</v>
      </c>
      <c r="L699">
        <v>2384</v>
      </c>
      <c r="M699">
        <f>IF(L699&lt;&gt;"", L699, "")</f>
        <v>2384</v>
      </c>
      <c r="N699" s="2">
        <v>47680</v>
      </c>
      <c r="O699" s="2">
        <v>47680</v>
      </c>
      <c r="P699" s="2">
        <f>IF(O699&lt;&gt;"", O699*20, "")</f>
        <v>953600</v>
      </c>
      <c r="Q699" s="2">
        <f>IF(F699="Rural",P699*1.1,P699)</f>
        <v>953600</v>
      </c>
      <c r="R699">
        <v>3</v>
      </c>
    </row>
    <row r="700" spans="1:18" x14ac:dyDescent="0.25">
      <c r="A700" t="s">
        <v>41</v>
      </c>
      <c r="B700">
        <v>300052300</v>
      </c>
      <c r="C700" t="s">
        <v>2443</v>
      </c>
      <c r="D700" t="s">
        <v>14</v>
      </c>
      <c r="E700" t="str">
        <f>UPPER(Padron_Establecimiento[[#This Row],[Sector]])</f>
        <v>ESTATAL</v>
      </c>
      <c r="F700" t="s">
        <v>26</v>
      </c>
      <c r="G700" t="s">
        <v>2444</v>
      </c>
      <c r="H700" t="s">
        <v>317</v>
      </c>
      <c r="I700">
        <v>3446</v>
      </c>
      <c r="J700" t="s">
        <v>2445</v>
      </c>
      <c r="K700" s="1">
        <v>20598</v>
      </c>
      <c r="L700">
        <v>4915</v>
      </c>
      <c r="M700">
        <f>IF(L700&lt;&gt;"", L700, "")</f>
        <v>4915</v>
      </c>
      <c r="N700" s="2">
        <v>98300</v>
      </c>
      <c r="O700" s="2">
        <v>98300</v>
      </c>
      <c r="P700" s="2">
        <f>IF(O700&lt;&gt;"", O700*20, "")</f>
        <v>1966000</v>
      </c>
      <c r="Q700" s="2">
        <f>IF(F700="Rural",P700*1.1,P700)</f>
        <v>1966000</v>
      </c>
      <c r="R700">
        <v>9</v>
      </c>
    </row>
    <row r="701" spans="1:18" x14ac:dyDescent="0.25">
      <c r="A701" t="s">
        <v>24</v>
      </c>
      <c r="B701">
        <v>820128600</v>
      </c>
      <c r="C701" t="s">
        <v>2446</v>
      </c>
      <c r="D701" t="s">
        <v>14</v>
      </c>
      <c r="E701" t="str">
        <f>UPPER(Padron_Establecimiento[[#This Row],[Sector]])</f>
        <v>ESTATAL</v>
      </c>
      <c r="F701" t="s">
        <v>15</v>
      </c>
      <c r="G701" t="s">
        <v>2447</v>
      </c>
      <c r="H701" t="s">
        <v>2448</v>
      </c>
      <c r="I701">
        <v>3482</v>
      </c>
      <c r="J701" t="s">
        <v>2449</v>
      </c>
      <c r="K701" s="1">
        <v>24823</v>
      </c>
      <c r="L701">
        <v>4153</v>
      </c>
      <c r="M701">
        <f>IF(L701&lt;&gt;"", L701, "")</f>
        <v>4153</v>
      </c>
      <c r="N701" s="2">
        <v>83060</v>
      </c>
      <c r="O701" s="2">
        <v>91366</v>
      </c>
      <c r="P701" s="2">
        <f>IF(O701&lt;&gt;"", O701*20, "")</f>
        <v>1827320</v>
      </c>
      <c r="Q701" s="2">
        <f>IF(F701="Rural",P701*1.1,P701)</f>
        <v>2010052.0000000002</v>
      </c>
      <c r="R701">
        <v>4</v>
      </c>
    </row>
    <row r="702" spans="1:18" x14ac:dyDescent="0.25">
      <c r="A702" t="s">
        <v>68</v>
      </c>
      <c r="B702">
        <v>740034800</v>
      </c>
      <c r="C702" t="s">
        <v>2450</v>
      </c>
      <c r="D702" t="s">
        <v>37</v>
      </c>
      <c r="E702" t="str">
        <f>UPPER(Padron_Establecimiento[[#This Row],[Sector]])</f>
        <v>PRIVADO</v>
      </c>
      <c r="F702" t="s">
        <v>26</v>
      </c>
      <c r="G702" t="s">
        <v>2451</v>
      </c>
      <c r="H702" t="s">
        <v>1325</v>
      </c>
      <c r="J702" t="s">
        <v>2452</v>
      </c>
      <c r="K702" s="1">
        <v>33565</v>
      </c>
      <c r="L702">
        <v>3095</v>
      </c>
      <c r="M702">
        <f>IF(L702&lt;&gt;"", L702, "")</f>
        <v>3095</v>
      </c>
      <c r="N702" s="2">
        <v>61900</v>
      </c>
      <c r="O702" s="2">
        <v>61900</v>
      </c>
      <c r="P702" s="2">
        <f>IF(O702&lt;&gt;"", O702*20, "")</f>
        <v>1238000</v>
      </c>
      <c r="Q702" s="2">
        <f>IF(F702="Rural",P702*1.1,P702)</f>
        <v>1238000</v>
      </c>
      <c r="R702">
        <v>9</v>
      </c>
    </row>
    <row r="703" spans="1:18" x14ac:dyDescent="0.25">
      <c r="A703" t="s">
        <v>46</v>
      </c>
      <c r="B703">
        <v>660003500</v>
      </c>
      <c r="C703" t="s">
        <v>2453</v>
      </c>
      <c r="D703" t="s">
        <v>37</v>
      </c>
      <c r="E703" t="str">
        <f>UPPER(Padron_Establecimiento[[#This Row],[Sector]])</f>
        <v>PRIVADO</v>
      </c>
      <c r="F703" t="s">
        <v>26</v>
      </c>
      <c r="G703" t="s">
        <v>2454</v>
      </c>
      <c r="H703" t="s">
        <v>897</v>
      </c>
      <c r="I703">
        <v>387</v>
      </c>
      <c r="J703" t="s">
        <v>2455</v>
      </c>
      <c r="K703" s="1">
        <v>31537</v>
      </c>
      <c r="L703">
        <v>1944</v>
      </c>
      <c r="M703">
        <f>IF(L703&lt;&gt;"", L703, "")</f>
        <v>1944</v>
      </c>
      <c r="N703" s="2">
        <v>38880</v>
      </c>
      <c r="O703" s="2">
        <v>38880</v>
      </c>
      <c r="P703" s="2">
        <f>IF(O703&lt;&gt;"", O703*20, "")</f>
        <v>777600</v>
      </c>
      <c r="Q703" s="2">
        <f>IF(F703="Rural",P703*1.1,P703)</f>
        <v>777600</v>
      </c>
      <c r="R703">
        <v>6</v>
      </c>
    </row>
    <row r="704" spans="1:18" x14ac:dyDescent="0.25">
      <c r="A704" t="s">
        <v>130</v>
      </c>
      <c r="B704">
        <v>540180500</v>
      </c>
      <c r="C704" t="s">
        <v>2456</v>
      </c>
      <c r="D704" t="s">
        <v>37</v>
      </c>
      <c r="E704" t="str">
        <f>UPPER(Padron_Establecimiento[[#This Row],[Sector]])</f>
        <v>PRIVADO</v>
      </c>
      <c r="F704" t="s">
        <v>26</v>
      </c>
      <c r="G704" t="s">
        <v>2457</v>
      </c>
      <c r="H704" t="s">
        <v>2458</v>
      </c>
      <c r="I704">
        <v>3757</v>
      </c>
      <c r="J704" t="s">
        <v>2459</v>
      </c>
      <c r="K704" s="1">
        <v>23965</v>
      </c>
      <c r="L704">
        <v>1777</v>
      </c>
      <c r="M704">
        <f>IF(L704&lt;&gt;"", L704, "")</f>
        <v>1777</v>
      </c>
      <c r="N704" s="2">
        <v>35540</v>
      </c>
      <c r="O704" s="2">
        <v>35540</v>
      </c>
      <c r="P704" s="2">
        <f>IF(O704&lt;&gt;"", O704*20, "")</f>
        <v>710800</v>
      </c>
      <c r="Q704" s="2">
        <f>IF(F704="Rural",P704*1.1,P704)</f>
        <v>710800</v>
      </c>
      <c r="R704">
        <v>3</v>
      </c>
    </row>
    <row r="705" spans="1:18" x14ac:dyDescent="0.25">
      <c r="A705" t="s">
        <v>73</v>
      </c>
      <c r="B705">
        <v>340003000</v>
      </c>
      <c r="C705" t="s">
        <v>2460</v>
      </c>
      <c r="D705" t="s">
        <v>14</v>
      </c>
      <c r="E705" t="str">
        <f>UPPER(Padron_Establecimiento[[#This Row],[Sector]])</f>
        <v>ESTATAL</v>
      </c>
      <c r="F705" t="s">
        <v>26</v>
      </c>
      <c r="G705" t="s">
        <v>2461</v>
      </c>
      <c r="H705" t="s">
        <v>2462</v>
      </c>
      <c r="I705">
        <v>370</v>
      </c>
      <c r="J705" t="s">
        <v>2463</v>
      </c>
      <c r="K705" s="1">
        <v>20290</v>
      </c>
      <c r="L705">
        <v>3517</v>
      </c>
      <c r="M705">
        <f>IF(L705&lt;&gt;"", L705, "")</f>
        <v>3517</v>
      </c>
      <c r="N705" s="2">
        <v>70340</v>
      </c>
      <c r="O705" s="2">
        <v>70340</v>
      </c>
      <c r="P705" s="2">
        <f>IF(O705&lt;&gt;"", O705*20, "")</f>
        <v>1406800</v>
      </c>
      <c r="Q705" s="2">
        <f>IF(F705="Rural",P705*1.1,P705)</f>
        <v>1406800</v>
      </c>
      <c r="R705">
        <v>9</v>
      </c>
    </row>
    <row r="706" spans="1:18" x14ac:dyDescent="0.25">
      <c r="A706" t="s">
        <v>180</v>
      </c>
      <c r="B706">
        <v>380085900</v>
      </c>
      <c r="C706" t="s">
        <v>2464</v>
      </c>
      <c r="D706" t="s">
        <v>14</v>
      </c>
      <c r="E706" t="str">
        <f>UPPER(Padron_Establecimiento[[#This Row],[Sector]])</f>
        <v>ESTATAL</v>
      </c>
      <c r="F706" t="s">
        <v>26</v>
      </c>
      <c r="G706" t="s">
        <v>2465</v>
      </c>
      <c r="H706" t="s">
        <v>498</v>
      </c>
      <c r="I706">
        <v>388</v>
      </c>
      <c r="J706" t="s">
        <v>2466</v>
      </c>
      <c r="K706" s="1">
        <v>30221</v>
      </c>
      <c r="L706">
        <v>4218</v>
      </c>
      <c r="M706">
        <f>IF(L706&lt;&gt;"", L706, "")</f>
        <v>4218</v>
      </c>
      <c r="N706" s="2">
        <v>84360</v>
      </c>
      <c r="O706" s="2">
        <v>84360</v>
      </c>
      <c r="P706" s="2">
        <f>IF(O706&lt;&gt;"", O706*20, "")</f>
        <v>1687200</v>
      </c>
      <c r="Q706" s="2">
        <f>IF(F706="Rural",P706*1.1,P706)</f>
        <v>1687200</v>
      </c>
      <c r="R706">
        <v>6</v>
      </c>
    </row>
    <row r="707" spans="1:18" x14ac:dyDescent="0.25">
      <c r="A707" t="s">
        <v>24</v>
      </c>
      <c r="B707">
        <v>820424800</v>
      </c>
      <c r="C707" t="s">
        <v>2467</v>
      </c>
      <c r="D707" t="s">
        <v>14</v>
      </c>
      <c r="E707" t="str">
        <f>UPPER(Padron_Establecimiento[[#This Row],[Sector]])</f>
        <v>ESTATAL</v>
      </c>
      <c r="F707" t="s">
        <v>26</v>
      </c>
      <c r="G707" t="s">
        <v>2468</v>
      </c>
      <c r="H707" t="s">
        <v>193</v>
      </c>
      <c r="I707">
        <v>3496</v>
      </c>
      <c r="J707" t="s">
        <v>2469</v>
      </c>
      <c r="K707" s="1">
        <v>20280</v>
      </c>
      <c r="L707">
        <v>3392</v>
      </c>
      <c r="M707">
        <f>IF(L707&lt;&gt;"", L707, "")</f>
        <v>3392</v>
      </c>
      <c r="N707" s="2">
        <v>67840</v>
      </c>
      <c r="O707" s="2">
        <v>67840</v>
      </c>
      <c r="P707" s="2">
        <f>IF(O707&lt;&gt;"", O707*20, "")</f>
        <v>1356800</v>
      </c>
      <c r="Q707" s="2">
        <f>IF(F707="Rural",P707*1.1,P707)</f>
        <v>1356800</v>
      </c>
      <c r="R707">
        <v>6</v>
      </c>
    </row>
    <row r="708" spans="1:18" x14ac:dyDescent="0.25">
      <c r="A708" t="s">
        <v>35</v>
      </c>
      <c r="B708">
        <v>60301900</v>
      </c>
      <c r="C708" t="s">
        <v>2470</v>
      </c>
      <c r="D708" t="s">
        <v>14</v>
      </c>
      <c r="E708" t="str">
        <f>UPPER(Padron_Establecimiento[[#This Row],[Sector]])</f>
        <v>ESTATAL</v>
      </c>
      <c r="F708" t="s">
        <v>26</v>
      </c>
      <c r="G708" t="s">
        <v>2471</v>
      </c>
      <c r="H708" t="s">
        <v>2472</v>
      </c>
      <c r="I708">
        <v>291</v>
      </c>
      <c r="J708" t="s">
        <v>2473</v>
      </c>
      <c r="K708" s="1">
        <v>21429</v>
      </c>
      <c r="L708">
        <v>3728</v>
      </c>
      <c r="M708">
        <f>IF(L708&lt;&gt;"", L708, "")</f>
        <v>3728</v>
      </c>
      <c r="N708" s="2">
        <v>74560</v>
      </c>
      <c r="O708" s="2">
        <v>74560</v>
      </c>
      <c r="P708" s="2">
        <f>IF(O708&lt;&gt;"", O708*20, "")</f>
        <v>1491200</v>
      </c>
      <c r="Q708" s="2">
        <f>IF(F708="Rural",P708*1.1,P708)</f>
        <v>1491200</v>
      </c>
      <c r="R708">
        <v>4</v>
      </c>
    </row>
    <row r="709" spans="1:18" x14ac:dyDescent="0.25">
      <c r="A709" t="s">
        <v>130</v>
      </c>
      <c r="B709">
        <v>540166100</v>
      </c>
      <c r="C709" t="s">
        <v>2474</v>
      </c>
      <c r="D709" t="s">
        <v>14</v>
      </c>
      <c r="E709" t="str">
        <f>UPPER(Padron_Establecimiento[[#This Row],[Sector]])</f>
        <v>ESTATAL</v>
      </c>
      <c r="F709" t="s">
        <v>26</v>
      </c>
      <c r="G709" t="s">
        <v>2475</v>
      </c>
      <c r="H709" t="s">
        <v>2476</v>
      </c>
      <c r="I709">
        <v>3754</v>
      </c>
      <c r="J709" t="s">
        <v>2477</v>
      </c>
      <c r="K709" s="1">
        <v>32335</v>
      </c>
      <c r="L709">
        <v>4631</v>
      </c>
      <c r="M709">
        <f>IF(L709&lt;&gt;"", L709, "")</f>
        <v>4631</v>
      </c>
      <c r="N709" s="2">
        <v>92620</v>
      </c>
      <c r="O709" s="2">
        <v>92620</v>
      </c>
      <c r="P709" s="2">
        <f>IF(O709&lt;&gt;"", O709*20, "")</f>
        <v>1852400</v>
      </c>
      <c r="Q709" s="2">
        <f>IF(F709="Rural",P709*1.1,P709)</f>
        <v>1852400</v>
      </c>
      <c r="R709">
        <v>5</v>
      </c>
    </row>
    <row r="710" spans="1:18" x14ac:dyDescent="0.25">
      <c r="A710" t="s">
        <v>24</v>
      </c>
      <c r="B710">
        <v>820142500</v>
      </c>
      <c r="C710" t="s">
        <v>2478</v>
      </c>
      <c r="D710" t="s">
        <v>14</v>
      </c>
      <c r="E710" t="str">
        <f>UPPER(Padron_Establecimiento[[#This Row],[Sector]])</f>
        <v>ESTATAL</v>
      </c>
      <c r="F710" t="s">
        <v>26</v>
      </c>
      <c r="G710" t="s">
        <v>2479</v>
      </c>
      <c r="H710" t="s">
        <v>2480</v>
      </c>
      <c r="I710">
        <v>3492</v>
      </c>
      <c r="J710" t="s">
        <v>2481</v>
      </c>
      <c r="K710" s="1">
        <v>25710</v>
      </c>
      <c r="L710">
        <v>4629</v>
      </c>
      <c r="M710">
        <f>IF(L710&lt;&gt;"", L710, "")</f>
        <v>4629</v>
      </c>
      <c r="N710" s="2">
        <v>92580</v>
      </c>
      <c r="O710" s="2">
        <v>92580</v>
      </c>
      <c r="P710" s="2">
        <f>IF(O710&lt;&gt;"", O710*20, "")</f>
        <v>1851600</v>
      </c>
      <c r="Q710" s="2">
        <f>IF(F710="Rural",P710*1.1,P710)</f>
        <v>1851600</v>
      </c>
      <c r="R710">
        <v>7</v>
      </c>
    </row>
    <row r="711" spans="1:18" x14ac:dyDescent="0.25">
      <c r="A711" t="s">
        <v>211</v>
      </c>
      <c r="B711">
        <v>180046700</v>
      </c>
      <c r="C711" t="s">
        <v>2482</v>
      </c>
      <c r="D711" t="s">
        <v>14</v>
      </c>
      <c r="E711" t="str">
        <f>UPPER(Padron_Establecimiento[[#This Row],[Sector]])</f>
        <v>ESTATAL</v>
      </c>
      <c r="F711" t="s">
        <v>15</v>
      </c>
      <c r="G711" t="s">
        <v>2483</v>
      </c>
      <c r="H711" t="s">
        <v>2484</v>
      </c>
      <c r="I711">
        <v>0</v>
      </c>
      <c r="J711" t="s">
        <v>215</v>
      </c>
      <c r="K711" s="1">
        <v>27231</v>
      </c>
      <c r="L711">
        <v>4624</v>
      </c>
      <c r="M711">
        <f>IF(L711&lt;&gt;"", L711, "")</f>
        <v>4624</v>
      </c>
      <c r="N711" s="2">
        <v>92480</v>
      </c>
      <c r="O711" s="2">
        <v>101728</v>
      </c>
      <c r="P711" s="2">
        <f>IF(O711&lt;&gt;"", O711*20, "")</f>
        <v>2034560</v>
      </c>
      <c r="Q711" s="2">
        <f>IF(F711="Rural",P711*1.1,P711)</f>
        <v>2238016</v>
      </c>
      <c r="R711">
        <v>9</v>
      </c>
    </row>
    <row r="712" spans="1:18" x14ac:dyDescent="0.25">
      <c r="A712" t="s">
        <v>24</v>
      </c>
      <c r="B712">
        <v>820303600</v>
      </c>
      <c r="C712" t="s">
        <v>2485</v>
      </c>
      <c r="D712" t="s">
        <v>37</v>
      </c>
      <c r="E712" t="str">
        <f>UPPER(Padron_Establecimiento[[#This Row],[Sector]])</f>
        <v>PRIVADO</v>
      </c>
      <c r="F712" t="s">
        <v>26</v>
      </c>
      <c r="G712" t="s">
        <v>2486</v>
      </c>
      <c r="H712" t="s">
        <v>667</v>
      </c>
      <c r="I712">
        <v>3464</v>
      </c>
      <c r="J712" t="s">
        <v>2487</v>
      </c>
      <c r="K712" s="1">
        <v>18780</v>
      </c>
      <c r="L712">
        <v>4878</v>
      </c>
      <c r="M712">
        <f>IF(L712&lt;&gt;"", L712, "")</f>
        <v>4878</v>
      </c>
      <c r="N712" s="2">
        <v>97560</v>
      </c>
      <c r="O712" s="2">
        <v>97560</v>
      </c>
      <c r="P712" s="2">
        <f>IF(O712&lt;&gt;"", O712*20, "")</f>
        <v>1951200</v>
      </c>
      <c r="Q712" s="2">
        <f>IF(F712="Rural",P712*1.1,P712)</f>
        <v>1951200</v>
      </c>
      <c r="R712">
        <v>3</v>
      </c>
    </row>
    <row r="713" spans="1:18" x14ac:dyDescent="0.25">
      <c r="A713" t="s">
        <v>35</v>
      </c>
      <c r="B713">
        <v>60193700</v>
      </c>
      <c r="C713" t="s">
        <v>2488</v>
      </c>
      <c r="D713" t="s">
        <v>14</v>
      </c>
      <c r="E713" t="str">
        <f>UPPER(Padron_Establecimiento[[#This Row],[Sector]])</f>
        <v>ESTATAL</v>
      </c>
      <c r="F713" t="s">
        <v>26</v>
      </c>
      <c r="G713" t="s">
        <v>2489</v>
      </c>
      <c r="H713" t="s">
        <v>2490</v>
      </c>
      <c r="I713">
        <v>11</v>
      </c>
      <c r="J713" t="s">
        <v>2491</v>
      </c>
      <c r="K713" s="1">
        <v>21190</v>
      </c>
      <c r="L713">
        <v>2147</v>
      </c>
      <c r="M713">
        <f>IF(L713&lt;&gt;"", L713, "")</f>
        <v>2147</v>
      </c>
      <c r="N713" s="2">
        <v>42940</v>
      </c>
      <c r="O713" s="2">
        <v>42940</v>
      </c>
      <c r="P713" s="2">
        <f>IF(O713&lt;&gt;"", O713*20, "")</f>
        <v>858800</v>
      </c>
      <c r="Q713" s="2">
        <f>IF(F713="Rural",P713*1.1,P713)</f>
        <v>858800</v>
      </c>
      <c r="R713">
        <v>10</v>
      </c>
    </row>
    <row r="714" spans="1:18" x14ac:dyDescent="0.25">
      <c r="A714" t="s">
        <v>260</v>
      </c>
      <c r="B714">
        <v>460052801</v>
      </c>
      <c r="C714" t="s">
        <v>2492</v>
      </c>
      <c r="D714" t="s">
        <v>37</v>
      </c>
      <c r="E714" t="str">
        <f>UPPER(Padron_Establecimiento[[#This Row],[Sector]])</f>
        <v>PRIVADO</v>
      </c>
      <c r="F714" t="s">
        <v>15</v>
      </c>
      <c r="G714" t="s">
        <v>2493</v>
      </c>
      <c r="H714" t="s">
        <v>18</v>
      </c>
      <c r="J714" t="s">
        <v>18</v>
      </c>
      <c r="K714" s="1">
        <v>33052</v>
      </c>
      <c r="L714">
        <v>2257</v>
      </c>
      <c r="M714">
        <f>IF(L714&lt;&gt;"", L714, "")</f>
        <v>2257</v>
      </c>
      <c r="N714" s="2">
        <v>45140</v>
      </c>
      <c r="O714" s="2">
        <v>49654</v>
      </c>
      <c r="P714" s="2">
        <f>IF(O714&lt;&gt;"", O714*20, "")</f>
        <v>993080</v>
      </c>
      <c r="Q714" s="2">
        <f>IF(F714="Rural",P714*1.1,P714)</f>
        <v>1092388</v>
      </c>
      <c r="R714">
        <v>6</v>
      </c>
    </row>
    <row r="715" spans="1:18" x14ac:dyDescent="0.25">
      <c r="A715" t="s">
        <v>46</v>
      </c>
      <c r="B715">
        <v>660102300</v>
      </c>
      <c r="C715" t="s">
        <v>2494</v>
      </c>
      <c r="D715" t="s">
        <v>14</v>
      </c>
      <c r="E715" t="str">
        <f>UPPER(Padron_Establecimiento[[#This Row],[Sector]])</f>
        <v>ESTATAL</v>
      </c>
      <c r="F715" t="s">
        <v>15</v>
      </c>
      <c r="G715" t="s">
        <v>2495</v>
      </c>
      <c r="H715" t="s">
        <v>2496</v>
      </c>
      <c r="I715">
        <v>387</v>
      </c>
      <c r="J715" t="s">
        <v>2497</v>
      </c>
      <c r="K715" s="1">
        <v>19937</v>
      </c>
      <c r="L715">
        <v>4975</v>
      </c>
      <c r="M715">
        <f>IF(L715&lt;&gt;"", L715, "")</f>
        <v>4975</v>
      </c>
      <c r="N715" s="2">
        <v>99500</v>
      </c>
      <c r="O715" s="2">
        <v>109450</v>
      </c>
      <c r="P715" s="2">
        <f>IF(O715&lt;&gt;"", O715*20, "")</f>
        <v>2189000</v>
      </c>
      <c r="Q715" s="2">
        <f>IF(F715="Rural",P715*1.1,P715)</f>
        <v>2407900</v>
      </c>
      <c r="R715">
        <v>7</v>
      </c>
    </row>
    <row r="716" spans="1:18" x14ac:dyDescent="0.25">
      <c r="A716" t="s">
        <v>130</v>
      </c>
      <c r="B716">
        <v>540138600</v>
      </c>
      <c r="C716" t="s">
        <v>2498</v>
      </c>
      <c r="D716" t="s">
        <v>14</v>
      </c>
      <c r="E716" t="str">
        <f>UPPER(Padron_Establecimiento[[#This Row],[Sector]])</f>
        <v>ESTATAL</v>
      </c>
      <c r="F716" t="s">
        <v>26</v>
      </c>
      <c r="G716" t="s">
        <v>2499</v>
      </c>
      <c r="H716" t="s">
        <v>1935</v>
      </c>
      <c r="I716">
        <v>3755</v>
      </c>
      <c r="J716" t="s">
        <v>2500</v>
      </c>
      <c r="K716" s="1">
        <v>28150</v>
      </c>
      <c r="L716">
        <v>4859</v>
      </c>
      <c r="M716">
        <f>IF(L716&lt;&gt;"", L716, "")</f>
        <v>4859</v>
      </c>
      <c r="N716" s="2">
        <v>97180</v>
      </c>
      <c r="O716" s="2">
        <v>97180</v>
      </c>
      <c r="P716" s="2">
        <f>IF(O716&lt;&gt;"", O716*20, "")</f>
        <v>1943600</v>
      </c>
      <c r="Q716" s="2">
        <f>IF(F716="Rural",P716*1.1,P716)</f>
        <v>1943600</v>
      </c>
      <c r="R716">
        <v>10</v>
      </c>
    </row>
    <row r="717" spans="1:18" x14ac:dyDescent="0.25">
      <c r="A717" t="s">
        <v>135</v>
      </c>
      <c r="B717">
        <v>100015900</v>
      </c>
      <c r="C717" t="s">
        <v>2501</v>
      </c>
      <c r="D717" t="s">
        <v>14</v>
      </c>
      <c r="E717" t="str">
        <f>UPPER(Padron_Establecimiento[[#This Row],[Sector]])</f>
        <v>ESTATAL</v>
      </c>
      <c r="F717" t="s">
        <v>15</v>
      </c>
      <c r="G717" t="s">
        <v>2502</v>
      </c>
      <c r="H717" t="s">
        <v>2503</v>
      </c>
      <c r="J717" t="s">
        <v>18</v>
      </c>
      <c r="K717" s="1">
        <v>19183</v>
      </c>
      <c r="L717">
        <v>2187</v>
      </c>
      <c r="M717">
        <f>IF(L717&lt;&gt;"", L717, "")</f>
        <v>2187</v>
      </c>
      <c r="N717" s="2">
        <v>43740</v>
      </c>
      <c r="O717" s="2">
        <v>48114</v>
      </c>
      <c r="P717" s="2">
        <f>IF(O717&lt;&gt;"", O717*20, "")</f>
        <v>962280</v>
      </c>
      <c r="Q717" s="2">
        <f>IF(F717="Rural",P717*1.1,P717)</f>
        <v>1058508</v>
      </c>
      <c r="R717">
        <v>8</v>
      </c>
    </row>
    <row r="718" spans="1:18" x14ac:dyDescent="0.25">
      <c r="A718" t="s">
        <v>211</v>
      </c>
      <c r="B718">
        <v>180086800</v>
      </c>
      <c r="C718" t="s">
        <v>2504</v>
      </c>
      <c r="D718" t="s">
        <v>37</v>
      </c>
      <c r="E718" t="str">
        <f>UPPER(Padron_Establecimiento[[#This Row],[Sector]])</f>
        <v>PRIVADO</v>
      </c>
      <c r="F718" t="s">
        <v>26</v>
      </c>
      <c r="G718" t="s">
        <v>2505</v>
      </c>
      <c r="H718" t="s">
        <v>2506</v>
      </c>
      <c r="I718">
        <v>3775</v>
      </c>
      <c r="J718" t="s">
        <v>2507</v>
      </c>
      <c r="K718" s="1">
        <v>20879</v>
      </c>
      <c r="L718">
        <v>2550</v>
      </c>
      <c r="M718">
        <f>IF(L718&lt;&gt;"", L718, "")</f>
        <v>2550</v>
      </c>
      <c r="N718" s="2">
        <v>51000</v>
      </c>
      <c r="O718" s="2">
        <v>51000</v>
      </c>
      <c r="P718" s="2">
        <f>IF(O718&lt;&gt;"", O718*20, "")</f>
        <v>1020000</v>
      </c>
      <c r="Q718" s="2">
        <f>IF(F718="Rural",P718*1.1,P718)</f>
        <v>1020000</v>
      </c>
      <c r="R718">
        <v>3</v>
      </c>
    </row>
    <row r="719" spans="1:18" x14ac:dyDescent="0.25">
      <c r="A719" t="s">
        <v>12</v>
      </c>
      <c r="B719">
        <v>860095000</v>
      </c>
      <c r="C719" t="s">
        <v>2508</v>
      </c>
      <c r="D719" t="s">
        <v>14</v>
      </c>
      <c r="E719" t="str">
        <f>UPPER(Padron_Establecimiento[[#This Row],[Sector]])</f>
        <v>ESTATAL</v>
      </c>
      <c r="F719" t="s">
        <v>15</v>
      </c>
      <c r="G719" t="s">
        <v>2509</v>
      </c>
      <c r="H719" t="s">
        <v>860</v>
      </c>
      <c r="J719" t="s">
        <v>18</v>
      </c>
      <c r="K719" s="1">
        <v>27732</v>
      </c>
      <c r="L719">
        <v>3389</v>
      </c>
      <c r="M719">
        <f>IF(L719&lt;&gt;"", L719, "")</f>
        <v>3389</v>
      </c>
      <c r="N719" s="2">
        <v>67780</v>
      </c>
      <c r="O719" s="2">
        <v>74558</v>
      </c>
      <c r="P719" s="2">
        <f>IF(O719&lt;&gt;"", O719*20, "")</f>
        <v>1491160</v>
      </c>
      <c r="Q719" s="2">
        <f>IF(F719="Rural",P719*1.1,P719)</f>
        <v>1640276.0000000002</v>
      </c>
      <c r="R719">
        <v>3</v>
      </c>
    </row>
    <row r="720" spans="1:18" x14ac:dyDescent="0.25">
      <c r="A720" t="s">
        <v>35</v>
      </c>
      <c r="B720">
        <v>60183800</v>
      </c>
      <c r="C720" t="s">
        <v>2510</v>
      </c>
      <c r="D720" t="s">
        <v>14</v>
      </c>
      <c r="E720" t="str">
        <f>UPPER(Padron_Establecimiento[[#This Row],[Sector]])</f>
        <v>ESTATAL</v>
      </c>
      <c r="F720" t="s">
        <v>26</v>
      </c>
      <c r="G720" t="s">
        <v>2511</v>
      </c>
      <c r="H720" t="s">
        <v>2512</v>
      </c>
      <c r="I720">
        <v>3461</v>
      </c>
      <c r="J720" t="s">
        <v>2513</v>
      </c>
      <c r="K720" s="1">
        <v>27654</v>
      </c>
      <c r="L720">
        <v>2699</v>
      </c>
      <c r="M720">
        <f>IF(L720&lt;&gt;"", L720, "")</f>
        <v>2699</v>
      </c>
      <c r="N720" s="2">
        <v>53980</v>
      </c>
      <c r="O720" s="2">
        <v>53980</v>
      </c>
      <c r="P720" s="2">
        <f>IF(O720&lt;&gt;"", O720*20, "")</f>
        <v>1079600</v>
      </c>
      <c r="Q720" s="2">
        <f>IF(F720="Rural",P720*1.1,P720)</f>
        <v>1079600</v>
      </c>
      <c r="R720">
        <v>3</v>
      </c>
    </row>
    <row r="721" spans="1:18" x14ac:dyDescent="0.25">
      <c r="A721" t="s">
        <v>24</v>
      </c>
      <c r="B721">
        <v>820208604</v>
      </c>
      <c r="C721" t="s">
        <v>2514</v>
      </c>
      <c r="D721" t="s">
        <v>14</v>
      </c>
      <c r="E721" t="str">
        <f>UPPER(Padron_Establecimiento[[#This Row],[Sector]])</f>
        <v>ESTATAL</v>
      </c>
      <c r="F721" t="s">
        <v>26</v>
      </c>
      <c r="G721" t="s">
        <v>2515</v>
      </c>
      <c r="H721" t="s">
        <v>273</v>
      </c>
      <c r="J721" t="s">
        <v>18</v>
      </c>
      <c r="K721" s="1">
        <v>28273</v>
      </c>
      <c r="L721">
        <v>4648</v>
      </c>
      <c r="M721">
        <f>IF(L721&lt;&gt;"", L721, "")</f>
        <v>4648</v>
      </c>
      <c r="N721" s="2">
        <v>92960</v>
      </c>
      <c r="O721" s="2">
        <v>92960</v>
      </c>
      <c r="P721" s="2">
        <f>IF(O721&lt;&gt;"", O721*20, "")</f>
        <v>1859200</v>
      </c>
      <c r="Q721" s="2">
        <f>IF(F721="Rural",P721*1.1,P721)</f>
        <v>1859200</v>
      </c>
      <c r="R721">
        <v>5</v>
      </c>
    </row>
    <row r="722" spans="1:18" x14ac:dyDescent="0.25">
      <c r="A722" t="s">
        <v>328</v>
      </c>
      <c r="B722">
        <v>260061400</v>
      </c>
      <c r="C722" t="s">
        <v>2516</v>
      </c>
      <c r="D722" t="s">
        <v>657</v>
      </c>
      <c r="E722" t="str">
        <f>UPPER(Padron_Establecimiento[[#This Row],[Sector]])</f>
        <v>SOCIAL/COOPERATIVA</v>
      </c>
      <c r="F722" t="s">
        <v>26</v>
      </c>
      <c r="G722" t="s">
        <v>2517</v>
      </c>
      <c r="H722" t="s">
        <v>331</v>
      </c>
      <c r="I722">
        <v>297</v>
      </c>
      <c r="J722" t="s">
        <v>2518</v>
      </c>
      <c r="K722" s="1">
        <v>19462</v>
      </c>
      <c r="L722">
        <v>3083</v>
      </c>
      <c r="M722">
        <f>IF(L722&lt;&gt;"", L722, "")</f>
        <v>3083</v>
      </c>
      <c r="N722" s="2">
        <v>61660</v>
      </c>
      <c r="O722" s="2">
        <v>61660</v>
      </c>
      <c r="P722" s="2">
        <f>IF(O722&lt;&gt;"", O722*20, "")</f>
        <v>1233200</v>
      </c>
      <c r="Q722" s="2">
        <f>IF(F722="Rural",P722*1.1,P722)</f>
        <v>1233200</v>
      </c>
      <c r="R722">
        <v>5</v>
      </c>
    </row>
    <row r="723" spans="1:18" x14ac:dyDescent="0.25">
      <c r="A723" t="s">
        <v>68</v>
      </c>
      <c r="B723">
        <v>740007500</v>
      </c>
      <c r="C723" t="s">
        <v>2519</v>
      </c>
      <c r="D723" t="s">
        <v>14</v>
      </c>
      <c r="E723" t="str">
        <f>UPPER(Padron_Establecimiento[[#This Row],[Sector]])</f>
        <v>ESTATAL</v>
      </c>
      <c r="F723" t="s">
        <v>26</v>
      </c>
      <c r="G723" t="s">
        <v>2520</v>
      </c>
      <c r="H723" t="s">
        <v>2521</v>
      </c>
      <c r="I723">
        <v>266</v>
      </c>
      <c r="J723" t="s">
        <v>1423</v>
      </c>
      <c r="K723" s="1">
        <v>18511</v>
      </c>
      <c r="L723">
        <v>4015</v>
      </c>
      <c r="M723">
        <f>IF(L723&lt;&gt;"", L723, "")</f>
        <v>4015</v>
      </c>
      <c r="N723" s="2">
        <v>80300</v>
      </c>
      <c r="O723" s="2">
        <v>80300</v>
      </c>
      <c r="P723" s="2">
        <f>IF(O723&lt;&gt;"", O723*20, "")</f>
        <v>1606000</v>
      </c>
      <c r="Q723" s="2">
        <f>IF(F723="Rural",P723*1.1,P723)</f>
        <v>1606000</v>
      </c>
      <c r="R723">
        <v>9</v>
      </c>
    </row>
    <row r="724" spans="1:18" x14ac:dyDescent="0.25">
      <c r="A724" t="s">
        <v>12</v>
      </c>
      <c r="B724">
        <v>860039300</v>
      </c>
      <c r="C724" t="s">
        <v>2522</v>
      </c>
      <c r="D724" t="s">
        <v>14</v>
      </c>
      <c r="E724" t="str">
        <f>UPPER(Padron_Establecimiento[[#This Row],[Sector]])</f>
        <v>ESTATAL</v>
      </c>
      <c r="F724" t="s">
        <v>15</v>
      </c>
      <c r="G724" t="s">
        <v>2523</v>
      </c>
      <c r="H724" t="s">
        <v>565</v>
      </c>
      <c r="J724" t="s">
        <v>18</v>
      </c>
      <c r="K724" s="1">
        <v>18690</v>
      </c>
      <c r="L724">
        <v>4771</v>
      </c>
      <c r="M724">
        <f>IF(L724&lt;&gt;"", L724, "")</f>
        <v>4771</v>
      </c>
      <c r="N724" s="2">
        <v>95420</v>
      </c>
      <c r="O724" s="2">
        <v>104962</v>
      </c>
      <c r="P724" s="2">
        <f>IF(O724&lt;&gt;"", O724*20, "")</f>
        <v>2099240</v>
      </c>
      <c r="Q724" s="2">
        <f>IF(F724="Rural",P724*1.1,P724)</f>
        <v>2309164</v>
      </c>
      <c r="R724">
        <v>5</v>
      </c>
    </row>
    <row r="725" spans="1:18" x14ac:dyDescent="0.25">
      <c r="A725" t="s">
        <v>35</v>
      </c>
      <c r="B725">
        <v>60301800</v>
      </c>
      <c r="C725" t="s">
        <v>2524</v>
      </c>
      <c r="D725" t="s">
        <v>14</v>
      </c>
      <c r="E725" t="str">
        <f>UPPER(Padron_Establecimiento[[#This Row],[Sector]])</f>
        <v>ESTATAL</v>
      </c>
      <c r="F725" t="s">
        <v>26</v>
      </c>
      <c r="G725" t="s">
        <v>2525</v>
      </c>
      <c r="H725" t="s">
        <v>1610</v>
      </c>
      <c r="I725">
        <v>2325</v>
      </c>
      <c r="J725" t="s">
        <v>2526</v>
      </c>
      <c r="K725" s="1">
        <v>20924</v>
      </c>
      <c r="L725">
        <v>2032</v>
      </c>
      <c r="M725">
        <f>IF(L725&lt;&gt;"", L725, "")</f>
        <v>2032</v>
      </c>
      <c r="N725" s="2">
        <v>40640</v>
      </c>
      <c r="O725" s="2">
        <v>40640</v>
      </c>
      <c r="P725" s="2">
        <f>IF(O725&lt;&gt;"", O725*20, "")</f>
        <v>812800</v>
      </c>
      <c r="Q725" s="2">
        <f>IF(F725="Rural",P725*1.1,P725)</f>
        <v>812800</v>
      </c>
      <c r="R725">
        <v>9</v>
      </c>
    </row>
    <row r="726" spans="1:18" x14ac:dyDescent="0.25">
      <c r="A726" t="s">
        <v>180</v>
      </c>
      <c r="B726">
        <v>380074900</v>
      </c>
      <c r="C726" t="s">
        <v>2527</v>
      </c>
      <c r="D726" t="s">
        <v>14</v>
      </c>
      <c r="E726" t="str">
        <f>UPPER(Padron_Establecimiento[[#This Row],[Sector]])</f>
        <v>ESTATAL</v>
      </c>
      <c r="F726" t="s">
        <v>15</v>
      </c>
      <c r="G726" t="s">
        <v>2528</v>
      </c>
      <c r="H726" t="s">
        <v>2529</v>
      </c>
      <c r="I726">
        <v>0</v>
      </c>
      <c r="J726" t="s">
        <v>215</v>
      </c>
      <c r="K726" s="1">
        <v>18349</v>
      </c>
      <c r="L726">
        <v>4411</v>
      </c>
      <c r="M726">
        <f>IF(L726&lt;&gt;"", L726, "")</f>
        <v>4411</v>
      </c>
      <c r="N726" s="2">
        <v>88220</v>
      </c>
      <c r="O726" s="2">
        <v>97042</v>
      </c>
      <c r="P726" s="2">
        <f>IF(O726&lt;&gt;"", O726*20, "")</f>
        <v>1940840</v>
      </c>
      <c r="Q726" s="2">
        <f>IF(F726="Rural",P726*1.1,P726)</f>
        <v>2134924</v>
      </c>
      <c r="R726">
        <v>5</v>
      </c>
    </row>
    <row r="727" spans="1:18" x14ac:dyDescent="0.25">
      <c r="A727" t="s">
        <v>328</v>
      </c>
      <c r="B727">
        <v>260070211</v>
      </c>
      <c r="C727" t="s">
        <v>2530</v>
      </c>
      <c r="D727" t="s">
        <v>14</v>
      </c>
      <c r="E727" t="str">
        <f>UPPER(Padron_Establecimiento[[#This Row],[Sector]])</f>
        <v>ESTATAL</v>
      </c>
      <c r="F727" t="s">
        <v>26</v>
      </c>
      <c r="G727" t="s">
        <v>2531</v>
      </c>
      <c r="H727" t="s">
        <v>18</v>
      </c>
      <c r="I727">
        <v>2945</v>
      </c>
      <c r="J727" t="s">
        <v>2532</v>
      </c>
      <c r="K727" s="1">
        <v>29329</v>
      </c>
      <c r="L727">
        <v>2927</v>
      </c>
      <c r="M727">
        <f>IF(L727&lt;&gt;"", L727, "")</f>
        <v>2927</v>
      </c>
      <c r="N727" s="2">
        <v>58540</v>
      </c>
      <c r="O727" s="2">
        <v>58540</v>
      </c>
      <c r="P727" s="2">
        <f>IF(O727&lt;&gt;"", O727*20, "")</f>
        <v>1170800</v>
      </c>
      <c r="Q727" s="2">
        <f>IF(F727="Rural",P727*1.1,P727)</f>
        <v>1170800</v>
      </c>
      <c r="R727">
        <v>10</v>
      </c>
    </row>
    <row r="728" spans="1:18" x14ac:dyDescent="0.25">
      <c r="A728" t="s">
        <v>35</v>
      </c>
      <c r="B728">
        <v>60507300</v>
      </c>
      <c r="C728" t="s">
        <v>2533</v>
      </c>
      <c r="D728" t="s">
        <v>14</v>
      </c>
      <c r="E728" t="str">
        <f>UPPER(Padron_Establecimiento[[#This Row],[Sector]])</f>
        <v>ESTATAL</v>
      </c>
      <c r="F728" t="s">
        <v>26</v>
      </c>
      <c r="G728" t="s">
        <v>2534</v>
      </c>
      <c r="H728" t="s">
        <v>2535</v>
      </c>
      <c r="I728">
        <v>2346</v>
      </c>
      <c r="J728" t="s">
        <v>2536</v>
      </c>
      <c r="K728" s="1">
        <v>24027</v>
      </c>
      <c r="L728">
        <v>3849</v>
      </c>
      <c r="M728">
        <f>IF(L728&lt;&gt;"", L728, "")</f>
        <v>3849</v>
      </c>
      <c r="N728" s="2">
        <v>76980</v>
      </c>
      <c r="O728" s="2">
        <v>76980</v>
      </c>
      <c r="P728" s="2">
        <f>IF(O728&lt;&gt;"", O728*20, "")</f>
        <v>1539600</v>
      </c>
      <c r="Q728" s="2">
        <f>IF(F728="Rural",P728*1.1,P728)</f>
        <v>1539600</v>
      </c>
      <c r="R728">
        <v>5</v>
      </c>
    </row>
    <row r="729" spans="1:18" x14ac:dyDescent="0.25">
      <c r="A729" t="s">
        <v>35</v>
      </c>
      <c r="B729">
        <v>60236300</v>
      </c>
      <c r="C729" t="s">
        <v>2537</v>
      </c>
      <c r="D729" t="s">
        <v>14</v>
      </c>
      <c r="E729" t="str">
        <f>UPPER(Padron_Establecimiento[[#This Row],[Sector]])</f>
        <v>ESTATAL</v>
      </c>
      <c r="F729" t="s">
        <v>15</v>
      </c>
      <c r="G729" t="s">
        <v>2538</v>
      </c>
      <c r="H729" t="s">
        <v>2539</v>
      </c>
      <c r="I729">
        <v>2227</v>
      </c>
      <c r="J729" t="s">
        <v>2540</v>
      </c>
      <c r="K729" s="1">
        <v>27415</v>
      </c>
      <c r="L729">
        <v>2401</v>
      </c>
      <c r="M729">
        <f>IF(L729&lt;&gt;"", L729, "")</f>
        <v>2401</v>
      </c>
      <c r="N729" s="2">
        <v>48020</v>
      </c>
      <c r="O729" s="2">
        <v>52822</v>
      </c>
      <c r="P729" s="2">
        <f>IF(O729&lt;&gt;"", O729*20, "")</f>
        <v>1056440</v>
      </c>
      <c r="Q729" s="2">
        <f>IF(F729="Rural",P729*1.1,P729)</f>
        <v>1162084</v>
      </c>
      <c r="R729">
        <v>8</v>
      </c>
    </row>
    <row r="730" spans="1:18" x14ac:dyDescent="0.25">
      <c r="A730" t="s">
        <v>35</v>
      </c>
      <c r="B730">
        <v>60406800</v>
      </c>
      <c r="C730" t="s">
        <v>2541</v>
      </c>
      <c r="D730" t="s">
        <v>14</v>
      </c>
      <c r="E730" t="str">
        <f>UPPER(Padron_Establecimiento[[#This Row],[Sector]])</f>
        <v>ESTATAL</v>
      </c>
      <c r="F730" t="s">
        <v>26</v>
      </c>
      <c r="G730" t="s">
        <v>2542</v>
      </c>
      <c r="H730" t="s">
        <v>2543</v>
      </c>
      <c r="I730">
        <v>11</v>
      </c>
      <c r="J730" t="s">
        <v>2544</v>
      </c>
      <c r="K730" s="1">
        <v>29575</v>
      </c>
      <c r="L730">
        <v>2827</v>
      </c>
      <c r="M730">
        <f>IF(L730&lt;&gt;"", L730, "")</f>
        <v>2827</v>
      </c>
      <c r="N730" s="2">
        <v>56540</v>
      </c>
      <c r="O730" s="2">
        <v>56540</v>
      </c>
      <c r="P730" s="2">
        <f>IF(O730&lt;&gt;"", O730*20, "")</f>
        <v>1130800</v>
      </c>
      <c r="Q730" s="2">
        <f>IF(F730="Rural",P730*1.1,P730)</f>
        <v>1130800</v>
      </c>
      <c r="R730">
        <v>3</v>
      </c>
    </row>
    <row r="731" spans="1:18" x14ac:dyDescent="0.25">
      <c r="A731" t="s">
        <v>260</v>
      </c>
      <c r="B731">
        <v>460031700</v>
      </c>
      <c r="C731" t="s">
        <v>2545</v>
      </c>
      <c r="D731" t="s">
        <v>14</v>
      </c>
      <c r="E731" t="str">
        <f>UPPER(Padron_Establecimiento[[#This Row],[Sector]])</f>
        <v>ESTATAL</v>
      </c>
      <c r="F731" t="s">
        <v>26</v>
      </c>
      <c r="G731" t="s">
        <v>2546</v>
      </c>
      <c r="H731" t="s">
        <v>2547</v>
      </c>
      <c r="J731" t="s">
        <v>2548</v>
      </c>
      <c r="K731" s="1">
        <v>21389</v>
      </c>
      <c r="L731">
        <v>1517</v>
      </c>
      <c r="M731">
        <f>IF(L731&lt;&gt;"", L731, "")</f>
        <v>1517</v>
      </c>
      <c r="N731" s="2">
        <v>30340</v>
      </c>
      <c r="O731" s="2">
        <v>30340</v>
      </c>
      <c r="P731" s="2">
        <f>IF(O731&lt;&gt;"", O731*20, "")</f>
        <v>606800</v>
      </c>
      <c r="Q731" s="2">
        <f>IF(F731="Rural",P731*1.1,P731)</f>
        <v>606800</v>
      </c>
      <c r="R731">
        <v>10</v>
      </c>
    </row>
    <row r="732" spans="1:18" x14ac:dyDescent="0.25">
      <c r="A732" t="s">
        <v>35</v>
      </c>
      <c r="B732">
        <v>60503800</v>
      </c>
      <c r="C732" t="s">
        <v>2549</v>
      </c>
      <c r="D732" t="s">
        <v>14</v>
      </c>
      <c r="E732" t="str">
        <f>UPPER(Padron_Establecimiento[[#This Row],[Sector]])</f>
        <v>ESTATAL</v>
      </c>
      <c r="F732" t="s">
        <v>15</v>
      </c>
      <c r="G732" t="s">
        <v>2550</v>
      </c>
      <c r="H732" t="s">
        <v>2551</v>
      </c>
      <c r="I732">
        <v>2920</v>
      </c>
      <c r="J732" t="s">
        <v>2552</v>
      </c>
      <c r="K732" s="1">
        <v>27997</v>
      </c>
      <c r="L732">
        <v>2784</v>
      </c>
      <c r="M732">
        <f>IF(L732&lt;&gt;"", L732, "")</f>
        <v>2784</v>
      </c>
      <c r="N732" s="2">
        <v>55680</v>
      </c>
      <c r="O732" s="2">
        <v>61248</v>
      </c>
      <c r="P732" s="2">
        <f>IF(O732&lt;&gt;"", O732*20, "")</f>
        <v>1224960</v>
      </c>
      <c r="Q732" s="2">
        <f>IF(F732="Rural",P732*1.1,P732)</f>
        <v>1347456</v>
      </c>
      <c r="R732">
        <v>8</v>
      </c>
    </row>
    <row r="733" spans="1:18" x14ac:dyDescent="0.25">
      <c r="A733" t="s">
        <v>24</v>
      </c>
      <c r="B733">
        <v>820111100</v>
      </c>
      <c r="C733" t="s">
        <v>2553</v>
      </c>
      <c r="D733" t="s">
        <v>14</v>
      </c>
      <c r="E733" t="str">
        <f>UPPER(Padron_Establecimiento[[#This Row],[Sector]])</f>
        <v>ESTATAL</v>
      </c>
      <c r="F733" t="s">
        <v>15</v>
      </c>
      <c r="G733" t="s">
        <v>2554</v>
      </c>
      <c r="H733" t="s">
        <v>2555</v>
      </c>
      <c r="I733">
        <v>342</v>
      </c>
      <c r="J733" t="s">
        <v>2556</v>
      </c>
      <c r="K733" s="1">
        <v>33596</v>
      </c>
      <c r="L733">
        <v>1740</v>
      </c>
      <c r="M733">
        <f>IF(L733&lt;&gt;"", L733, "")</f>
        <v>1740</v>
      </c>
      <c r="N733" s="2">
        <v>34800</v>
      </c>
      <c r="O733" s="2">
        <v>38280</v>
      </c>
      <c r="P733" s="2">
        <f>IF(O733&lt;&gt;"", O733*20, "")</f>
        <v>765600</v>
      </c>
      <c r="Q733" s="2">
        <f>IF(F733="Rural",P733*1.1,P733)</f>
        <v>842160.00000000012</v>
      </c>
      <c r="R733">
        <v>9</v>
      </c>
    </row>
    <row r="734" spans="1:18" x14ac:dyDescent="0.25">
      <c r="A734" t="s">
        <v>1190</v>
      </c>
      <c r="B734">
        <v>940009801</v>
      </c>
      <c r="C734" t="s">
        <v>2557</v>
      </c>
      <c r="D734" t="s">
        <v>14</v>
      </c>
      <c r="E734" t="str">
        <f>UPPER(Padron_Establecimiento[[#This Row],[Sector]])</f>
        <v>ESTATAL</v>
      </c>
      <c r="F734" t="s">
        <v>26</v>
      </c>
      <c r="G734" t="s">
        <v>2558</v>
      </c>
      <c r="H734" t="s">
        <v>1193</v>
      </c>
      <c r="I734">
        <v>2964</v>
      </c>
      <c r="J734" t="s">
        <v>2559</v>
      </c>
      <c r="K734" s="1">
        <v>23289</v>
      </c>
      <c r="L734">
        <v>2434</v>
      </c>
      <c r="M734">
        <f>IF(L734&lt;&gt;"", L734, "")</f>
        <v>2434</v>
      </c>
      <c r="N734" s="2">
        <v>48680</v>
      </c>
      <c r="O734" s="2">
        <v>48680</v>
      </c>
      <c r="P734" s="2">
        <f>IF(O734&lt;&gt;"", O734*20, "")</f>
        <v>973600</v>
      </c>
      <c r="Q734" s="2">
        <f>IF(F734="Rural",P734*1.1,P734)</f>
        <v>973600</v>
      </c>
      <c r="R734">
        <v>5</v>
      </c>
    </row>
    <row r="735" spans="1:18" x14ac:dyDescent="0.25">
      <c r="A735" t="s">
        <v>35</v>
      </c>
      <c r="B735">
        <v>60217500</v>
      </c>
      <c r="C735" t="s">
        <v>2560</v>
      </c>
      <c r="D735" t="s">
        <v>37</v>
      </c>
      <c r="E735" t="str">
        <f>UPPER(Padron_Establecimiento[[#This Row],[Sector]])</f>
        <v>PRIVADO</v>
      </c>
      <c r="F735" t="s">
        <v>26</v>
      </c>
      <c r="G735" t="s">
        <v>2561</v>
      </c>
      <c r="H735" t="s">
        <v>2562</v>
      </c>
      <c r="I735">
        <v>11</v>
      </c>
      <c r="J735" t="s">
        <v>2563</v>
      </c>
      <c r="K735" s="1">
        <v>31624</v>
      </c>
      <c r="L735">
        <v>3565</v>
      </c>
      <c r="M735">
        <f>IF(L735&lt;&gt;"", L735, "")</f>
        <v>3565</v>
      </c>
      <c r="N735" s="2">
        <v>71300</v>
      </c>
      <c r="O735" s="2">
        <v>71300</v>
      </c>
      <c r="P735" s="2">
        <f>IF(O735&lt;&gt;"", O735*20, "")</f>
        <v>1426000</v>
      </c>
      <c r="Q735" s="2">
        <f>IF(F735="Rural",P735*1.1,P735)</f>
        <v>1426000</v>
      </c>
      <c r="R735">
        <v>4</v>
      </c>
    </row>
    <row r="736" spans="1:18" x14ac:dyDescent="0.25">
      <c r="A736" t="s">
        <v>50</v>
      </c>
      <c r="B736">
        <v>500268908</v>
      </c>
      <c r="C736" t="s">
        <v>2564</v>
      </c>
      <c r="D736" t="s">
        <v>657</v>
      </c>
      <c r="E736" t="str">
        <f>UPPER(Padron_Establecimiento[[#This Row],[Sector]])</f>
        <v>SOCIAL/COOPERATIVA</v>
      </c>
      <c r="F736" t="s">
        <v>26</v>
      </c>
      <c r="G736" t="s">
        <v>2565</v>
      </c>
      <c r="H736" t="s">
        <v>757</v>
      </c>
      <c r="I736">
        <v>2622</v>
      </c>
      <c r="J736" t="s">
        <v>2566</v>
      </c>
      <c r="K736" s="1">
        <v>30370</v>
      </c>
      <c r="L736">
        <v>4589</v>
      </c>
      <c r="M736">
        <f>IF(L736&lt;&gt;"", L736, "")</f>
        <v>4589</v>
      </c>
      <c r="N736" s="2">
        <v>91780</v>
      </c>
      <c r="O736" s="2">
        <v>91780</v>
      </c>
      <c r="P736" s="2">
        <f>IF(O736&lt;&gt;"", O736*20, "")</f>
        <v>1835600</v>
      </c>
      <c r="Q736" s="2">
        <f>IF(F736="Rural",P736*1.1,P736)</f>
        <v>1835600</v>
      </c>
      <c r="R736">
        <v>5</v>
      </c>
    </row>
    <row r="737" spans="1:18" x14ac:dyDescent="0.25">
      <c r="A737" t="s">
        <v>130</v>
      </c>
      <c r="B737">
        <v>540108500</v>
      </c>
      <c r="C737" t="s">
        <v>2567</v>
      </c>
      <c r="D737" t="s">
        <v>14</v>
      </c>
      <c r="E737" t="str">
        <f>UPPER(Padron_Establecimiento[[#This Row],[Sector]])</f>
        <v>ESTATAL</v>
      </c>
      <c r="F737" t="s">
        <v>15</v>
      </c>
      <c r="G737" t="s">
        <v>2568</v>
      </c>
      <c r="H737" t="s">
        <v>2569</v>
      </c>
      <c r="I737">
        <v>3758</v>
      </c>
      <c r="J737" t="s">
        <v>2570</v>
      </c>
      <c r="K737" s="1">
        <v>34067</v>
      </c>
      <c r="L737">
        <v>3191</v>
      </c>
      <c r="M737">
        <f>IF(L737&lt;&gt;"", L737, "")</f>
        <v>3191</v>
      </c>
      <c r="N737" s="2">
        <v>63820</v>
      </c>
      <c r="O737" s="2">
        <v>70202</v>
      </c>
      <c r="P737" s="2">
        <f>IF(O737&lt;&gt;"", O737*20, "")</f>
        <v>1404040</v>
      </c>
      <c r="Q737" s="2">
        <f>IF(F737="Rural",P737*1.1,P737)</f>
        <v>1544444.0000000002</v>
      </c>
      <c r="R737">
        <v>3</v>
      </c>
    </row>
    <row r="738" spans="1:18" x14ac:dyDescent="0.25">
      <c r="A738" t="s">
        <v>73</v>
      </c>
      <c r="B738">
        <v>340044000</v>
      </c>
      <c r="C738" t="s">
        <v>2571</v>
      </c>
      <c r="D738" t="s">
        <v>14</v>
      </c>
      <c r="E738" t="str">
        <f>UPPER(Padron_Establecimiento[[#This Row],[Sector]])</f>
        <v>ESTATAL</v>
      </c>
      <c r="F738" t="s">
        <v>26</v>
      </c>
      <c r="G738" t="s">
        <v>2572</v>
      </c>
      <c r="H738" t="s">
        <v>1614</v>
      </c>
      <c r="J738" t="s">
        <v>2573</v>
      </c>
      <c r="K738" s="1">
        <v>25830</v>
      </c>
      <c r="L738">
        <v>4835</v>
      </c>
      <c r="M738">
        <f>IF(L738&lt;&gt;"", L738, "")</f>
        <v>4835</v>
      </c>
      <c r="N738" s="2">
        <v>96700</v>
      </c>
      <c r="O738" s="2">
        <v>96700</v>
      </c>
      <c r="P738" s="2">
        <f>IF(O738&lt;&gt;"", O738*20, "")</f>
        <v>1934000</v>
      </c>
      <c r="Q738" s="2">
        <f>IF(F738="Rural",P738*1.1,P738)</f>
        <v>1934000</v>
      </c>
      <c r="R738">
        <v>5</v>
      </c>
    </row>
    <row r="739" spans="1:18" x14ac:dyDescent="0.25">
      <c r="A739" t="s">
        <v>24</v>
      </c>
      <c r="B739">
        <v>820107400</v>
      </c>
      <c r="C739" t="s">
        <v>2574</v>
      </c>
      <c r="D739" t="s">
        <v>14</v>
      </c>
      <c r="E739" t="str">
        <f>UPPER(Padron_Establecimiento[[#This Row],[Sector]])</f>
        <v>ESTATAL</v>
      </c>
      <c r="F739" t="s">
        <v>26</v>
      </c>
      <c r="G739" t="s">
        <v>2575</v>
      </c>
      <c r="H739" t="s">
        <v>1263</v>
      </c>
      <c r="I739">
        <v>341</v>
      </c>
      <c r="J739" t="s">
        <v>2576</v>
      </c>
      <c r="K739" s="1">
        <v>34746</v>
      </c>
      <c r="L739">
        <v>2432</v>
      </c>
      <c r="M739">
        <f>IF(L739&lt;&gt;"", L739, "")</f>
        <v>2432</v>
      </c>
      <c r="N739" s="2">
        <v>48640</v>
      </c>
      <c r="O739" s="2">
        <v>48640</v>
      </c>
      <c r="P739" s="2">
        <f>IF(O739&lt;&gt;"", O739*20, "")</f>
        <v>972800</v>
      </c>
      <c r="Q739" s="2">
        <f>IF(F739="Rural",P739*1.1,P739)</f>
        <v>972800</v>
      </c>
      <c r="R739">
        <v>10</v>
      </c>
    </row>
    <row r="740" spans="1:18" x14ac:dyDescent="0.25">
      <c r="A740" t="s">
        <v>24</v>
      </c>
      <c r="B740">
        <v>820294400</v>
      </c>
      <c r="C740" t="s">
        <v>2577</v>
      </c>
      <c r="D740" t="s">
        <v>37</v>
      </c>
      <c r="E740" t="str">
        <f>UPPER(Padron_Establecimiento[[#This Row],[Sector]])</f>
        <v>PRIVADO</v>
      </c>
      <c r="F740" t="s">
        <v>15</v>
      </c>
      <c r="G740" t="s">
        <v>2578</v>
      </c>
      <c r="H740" t="s">
        <v>2579</v>
      </c>
      <c r="I740">
        <v>3404</v>
      </c>
      <c r="J740" t="s">
        <v>2580</v>
      </c>
      <c r="K740" s="1">
        <v>28636</v>
      </c>
      <c r="L740">
        <v>4496</v>
      </c>
      <c r="M740">
        <f>IF(L740&lt;&gt;"", L740, "")</f>
        <v>4496</v>
      </c>
      <c r="N740" s="2">
        <v>89920</v>
      </c>
      <c r="O740" s="2">
        <v>98912</v>
      </c>
      <c r="P740" s="2">
        <f>IF(O740&lt;&gt;"", O740*20, "")</f>
        <v>1978240</v>
      </c>
      <c r="Q740" s="2">
        <f>IF(F740="Rural",P740*1.1,P740)</f>
        <v>2176064</v>
      </c>
      <c r="R740">
        <v>4</v>
      </c>
    </row>
    <row r="741" spans="1:18" x14ac:dyDescent="0.25">
      <c r="A741" t="s">
        <v>63</v>
      </c>
      <c r="B741">
        <v>580123200</v>
      </c>
      <c r="C741" t="s">
        <v>2581</v>
      </c>
      <c r="D741" t="s">
        <v>37</v>
      </c>
      <c r="E741" t="str">
        <f>UPPER(Padron_Establecimiento[[#This Row],[Sector]])</f>
        <v>PRIVADO</v>
      </c>
      <c r="F741" t="s">
        <v>15</v>
      </c>
      <c r="G741" t="s">
        <v>2582</v>
      </c>
      <c r="H741" t="s">
        <v>2583</v>
      </c>
      <c r="I741">
        <v>11</v>
      </c>
      <c r="J741" t="s">
        <v>2584</v>
      </c>
      <c r="K741" s="1">
        <v>20482</v>
      </c>
      <c r="L741">
        <v>2962</v>
      </c>
      <c r="M741">
        <f>IF(L741&lt;&gt;"", L741, "")</f>
        <v>2962</v>
      </c>
      <c r="N741" s="2">
        <v>59240</v>
      </c>
      <c r="O741" s="2">
        <v>65164</v>
      </c>
      <c r="P741" s="2">
        <f>IF(O741&lt;&gt;"", O741*20, "")</f>
        <v>1303280</v>
      </c>
      <c r="Q741" s="2">
        <f>IF(F741="Rural",P741*1.1,P741)</f>
        <v>1433608</v>
      </c>
      <c r="R741">
        <v>3</v>
      </c>
    </row>
    <row r="742" spans="1:18" x14ac:dyDescent="0.25">
      <c r="A742" t="s">
        <v>12</v>
      </c>
      <c r="B742">
        <v>860220600</v>
      </c>
      <c r="C742" t="s">
        <v>2585</v>
      </c>
      <c r="D742" t="s">
        <v>37</v>
      </c>
      <c r="E742" t="str">
        <f>UPPER(Padron_Establecimiento[[#This Row],[Sector]])</f>
        <v>PRIVADO</v>
      </c>
      <c r="F742" t="s">
        <v>26</v>
      </c>
      <c r="G742" t="s">
        <v>2586</v>
      </c>
      <c r="H742" t="s">
        <v>18</v>
      </c>
      <c r="J742" t="s">
        <v>18</v>
      </c>
      <c r="K742" s="1">
        <v>31574</v>
      </c>
      <c r="L742">
        <v>4073</v>
      </c>
      <c r="M742">
        <f>IF(L742&lt;&gt;"", L742, "")</f>
        <v>4073</v>
      </c>
      <c r="N742" s="2">
        <v>81460</v>
      </c>
      <c r="O742" s="2">
        <v>81460</v>
      </c>
      <c r="P742" s="2">
        <f>IF(O742&lt;&gt;"", O742*20, "")</f>
        <v>1629200</v>
      </c>
      <c r="Q742" s="2">
        <f>IF(F742="Rural",P742*1.1,P742)</f>
        <v>1629200</v>
      </c>
      <c r="R742">
        <v>6</v>
      </c>
    </row>
    <row r="743" spans="1:18" x14ac:dyDescent="0.25">
      <c r="A743" t="s">
        <v>19</v>
      </c>
      <c r="B743">
        <v>620018900</v>
      </c>
      <c r="C743" t="s">
        <v>2587</v>
      </c>
      <c r="D743" t="s">
        <v>14</v>
      </c>
      <c r="E743" t="str">
        <f>UPPER(Padron_Establecimiento[[#This Row],[Sector]])</f>
        <v>ESTATAL</v>
      </c>
      <c r="F743" t="s">
        <v>26</v>
      </c>
      <c r="G743" t="s">
        <v>2588</v>
      </c>
      <c r="H743" t="s">
        <v>932</v>
      </c>
      <c r="I743">
        <v>299</v>
      </c>
      <c r="J743" t="s">
        <v>2589</v>
      </c>
      <c r="K743" s="1">
        <v>33352</v>
      </c>
      <c r="L743">
        <v>4801</v>
      </c>
      <c r="M743">
        <f>IF(L743&lt;&gt;"", L743, "")</f>
        <v>4801</v>
      </c>
      <c r="N743" s="2">
        <v>96020</v>
      </c>
      <c r="O743" s="2">
        <v>96020</v>
      </c>
      <c r="P743" s="2">
        <f>IF(O743&lt;&gt;"", O743*20, "")</f>
        <v>1920400</v>
      </c>
      <c r="Q743" s="2">
        <f>IF(F743="Rural",P743*1.1,P743)</f>
        <v>1920400</v>
      </c>
      <c r="R743">
        <v>4</v>
      </c>
    </row>
    <row r="744" spans="1:18" x14ac:dyDescent="0.25">
      <c r="A744" t="s">
        <v>35</v>
      </c>
      <c r="B744">
        <v>60417300</v>
      </c>
      <c r="C744" t="s">
        <v>2590</v>
      </c>
      <c r="D744" t="s">
        <v>14</v>
      </c>
      <c r="E744" t="str">
        <f>UPPER(Padron_Establecimiento[[#This Row],[Sector]])</f>
        <v>ESTATAL</v>
      </c>
      <c r="F744" t="s">
        <v>26</v>
      </c>
      <c r="G744" t="s">
        <v>2591</v>
      </c>
      <c r="H744" t="s">
        <v>2592</v>
      </c>
      <c r="I744">
        <v>2396</v>
      </c>
      <c r="J744" t="s">
        <v>2593</v>
      </c>
      <c r="K744" s="1">
        <v>27424</v>
      </c>
      <c r="L744">
        <v>3835</v>
      </c>
      <c r="M744">
        <f>IF(L744&lt;&gt;"", L744, "")</f>
        <v>3835</v>
      </c>
      <c r="N744" s="2">
        <v>76700</v>
      </c>
      <c r="O744" s="2">
        <v>76700</v>
      </c>
      <c r="P744" s="2">
        <f>IF(O744&lt;&gt;"", O744*20, "")</f>
        <v>1534000</v>
      </c>
      <c r="Q744" s="2">
        <f>IF(F744="Rural",P744*1.1,P744)</f>
        <v>1534000</v>
      </c>
      <c r="R744">
        <v>5</v>
      </c>
    </row>
    <row r="745" spans="1:18" x14ac:dyDescent="0.25">
      <c r="A745" t="s">
        <v>68</v>
      </c>
      <c r="B745">
        <v>740064500</v>
      </c>
      <c r="C745" t="s">
        <v>2594</v>
      </c>
      <c r="D745" t="s">
        <v>37</v>
      </c>
      <c r="E745" t="str">
        <f>UPPER(Padron_Establecimiento[[#This Row],[Sector]])</f>
        <v>PRIVADO</v>
      </c>
      <c r="F745" t="s">
        <v>26</v>
      </c>
      <c r="G745" t="s">
        <v>2595</v>
      </c>
      <c r="H745" t="s">
        <v>71</v>
      </c>
      <c r="J745" t="s">
        <v>2596</v>
      </c>
      <c r="K745" s="1">
        <v>27027</v>
      </c>
      <c r="L745">
        <v>2562</v>
      </c>
      <c r="M745">
        <f>IF(L745&lt;&gt;"", L745, "")</f>
        <v>2562</v>
      </c>
      <c r="N745" s="2">
        <v>51240</v>
      </c>
      <c r="O745" s="2">
        <v>51240</v>
      </c>
      <c r="P745" s="2">
        <f>IF(O745&lt;&gt;"", O745*20, "")</f>
        <v>1024800</v>
      </c>
      <c r="Q745" s="2">
        <f>IF(F745="Rural",P745*1.1,P745)</f>
        <v>1024800</v>
      </c>
      <c r="R745">
        <v>6</v>
      </c>
    </row>
    <row r="746" spans="1:18" x14ac:dyDescent="0.25">
      <c r="A746" t="s">
        <v>73</v>
      </c>
      <c r="B746">
        <v>340106600</v>
      </c>
      <c r="C746" t="s">
        <v>2597</v>
      </c>
      <c r="D746" t="s">
        <v>14</v>
      </c>
      <c r="E746" t="str">
        <f>UPPER(Padron_Establecimiento[[#This Row],[Sector]])</f>
        <v>ESTATAL</v>
      </c>
      <c r="F746" t="s">
        <v>15</v>
      </c>
      <c r="G746" t="s">
        <v>2598</v>
      </c>
      <c r="H746" t="s">
        <v>148</v>
      </c>
      <c r="I746">
        <v>3704</v>
      </c>
      <c r="J746" t="s">
        <v>2599</v>
      </c>
      <c r="K746" s="1">
        <v>33392</v>
      </c>
      <c r="L746">
        <v>3935</v>
      </c>
      <c r="M746">
        <f>IF(L746&lt;&gt;"", L746, "")</f>
        <v>3935</v>
      </c>
      <c r="N746" s="2">
        <v>78700</v>
      </c>
      <c r="O746" s="2">
        <v>86570</v>
      </c>
      <c r="P746" s="2">
        <f>IF(O746&lt;&gt;"", O746*20, "")</f>
        <v>1731400</v>
      </c>
      <c r="Q746" s="2">
        <f>IF(F746="Rural",P746*1.1,P746)</f>
        <v>1904540.0000000002</v>
      </c>
      <c r="R746">
        <v>9</v>
      </c>
    </row>
    <row r="747" spans="1:18" x14ac:dyDescent="0.25">
      <c r="A747" t="s">
        <v>46</v>
      </c>
      <c r="B747">
        <v>660134005</v>
      </c>
      <c r="C747" t="s">
        <v>2600</v>
      </c>
      <c r="D747" t="s">
        <v>14</v>
      </c>
      <c r="E747" t="str">
        <f>UPPER(Padron_Establecimiento[[#This Row],[Sector]])</f>
        <v>ESTATAL</v>
      </c>
      <c r="F747" t="s">
        <v>26</v>
      </c>
      <c r="G747" t="s">
        <v>2601</v>
      </c>
      <c r="H747" t="s">
        <v>2602</v>
      </c>
      <c r="J747" t="s">
        <v>18</v>
      </c>
      <c r="K747" s="1">
        <v>21873</v>
      </c>
      <c r="L747">
        <v>3269</v>
      </c>
      <c r="M747">
        <f>IF(L747&lt;&gt;"", L747, "")</f>
        <v>3269</v>
      </c>
      <c r="N747" s="2">
        <v>65380</v>
      </c>
      <c r="O747" s="2">
        <v>65380</v>
      </c>
      <c r="P747" s="2">
        <f>IF(O747&lt;&gt;"", O747*20, "")</f>
        <v>1307600</v>
      </c>
      <c r="Q747" s="2">
        <f>IF(F747="Rural",P747*1.1,P747)</f>
        <v>1307600</v>
      </c>
      <c r="R747">
        <v>3</v>
      </c>
    </row>
    <row r="748" spans="1:18" x14ac:dyDescent="0.25">
      <c r="A748" t="s">
        <v>68</v>
      </c>
      <c r="B748">
        <v>740065607</v>
      </c>
      <c r="C748" t="s">
        <v>2603</v>
      </c>
      <c r="D748" t="s">
        <v>14</v>
      </c>
      <c r="E748" t="str">
        <f>UPPER(Padron_Establecimiento[[#This Row],[Sector]])</f>
        <v>ESTATAL</v>
      </c>
      <c r="F748" t="s">
        <v>15</v>
      </c>
      <c r="G748" t="s">
        <v>2604</v>
      </c>
      <c r="H748" t="s">
        <v>18</v>
      </c>
      <c r="J748" t="s">
        <v>18</v>
      </c>
      <c r="K748" s="1">
        <v>34156</v>
      </c>
      <c r="L748">
        <v>2715</v>
      </c>
      <c r="M748">
        <f>IF(L748&lt;&gt;"", L748, "")</f>
        <v>2715</v>
      </c>
      <c r="N748" s="2">
        <v>54300</v>
      </c>
      <c r="O748" s="2">
        <v>59730</v>
      </c>
      <c r="P748" s="2">
        <f>IF(O748&lt;&gt;"", O748*20, "")</f>
        <v>1194600</v>
      </c>
      <c r="Q748" s="2">
        <f>IF(F748="Rural",P748*1.1,P748)</f>
        <v>1314060</v>
      </c>
      <c r="R748">
        <v>10</v>
      </c>
    </row>
    <row r="749" spans="1:18" x14ac:dyDescent="0.25">
      <c r="A749" t="s">
        <v>35</v>
      </c>
      <c r="B749">
        <v>60426100</v>
      </c>
      <c r="C749" t="s">
        <v>2605</v>
      </c>
      <c r="D749" t="s">
        <v>14</v>
      </c>
      <c r="E749" t="str">
        <f>UPPER(Padron_Establecimiento[[#This Row],[Sector]])</f>
        <v>ESTATAL</v>
      </c>
      <c r="F749" t="s">
        <v>15</v>
      </c>
      <c r="G749" t="s">
        <v>2606</v>
      </c>
      <c r="H749" t="s">
        <v>2607</v>
      </c>
      <c r="I749">
        <v>2345</v>
      </c>
      <c r="J749" t="s">
        <v>2608</v>
      </c>
      <c r="K749" s="1">
        <v>20129</v>
      </c>
      <c r="L749">
        <v>2922</v>
      </c>
      <c r="M749">
        <f>IF(L749&lt;&gt;"", L749, "")</f>
        <v>2922</v>
      </c>
      <c r="N749" s="2">
        <v>58440</v>
      </c>
      <c r="O749" s="2">
        <v>64284</v>
      </c>
      <c r="P749" s="2">
        <f>IF(O749&lt;&gt;"", O749*20, "")</f>
        <v>1285680</v>
      </c>
      <c r="Q749" s="2">
        <f>IF(F749="Rural",P749*1.1,P749)</f>
        <v>1414248</v>
      </c>
      <c r="R749">
        <v>5</v>
      </c>
    </row>
    <row r="750" spans="1:18" x14ac:dyDescent="0.25">
      <c r="A750" t="s">
        <v>73</v>
      </c>
      <c r="B750">
        <v>340106100</v>
      </c>
      <c r="C750" t="s">
        <v>2609</v>
      </c>
      <c r="D750" t="s">
        <v>37</v>
      </c>
      <c r="E750" t="str">
        <f>UPPER(Padron_Establecimiento[[#This Row],[Sector]])</f>
        <v>PRIVADO</v>
      </c>
      <c r="F750" t="s">
        <v>26</v>
      </c>
      <c r="G750" t="s">
        <v>2610</v>
      </c>
      <c r="H750" t="s">
        <v>2611</v>
      </c>
      <c r="J750" t="s">
        <v>18</v>
      </c>
      <c r="K750" s="1">
        <v>33851</v>
      </c>
      <c r="L750">
        <v>3559</v>
      </c>
      <c r="M750">
        <f>IF(L750&lt;&gt;"", L750, "")</f>
        <v>3559</v>
      </c>
      <c r="N750" s="2">
        <v>71180</v>
      </c>
      <c r="O750" s="2">
        <v>71180</v>
      </c>
      <c r="P750" s="2">
        <f>IF(O750&lt;&gt;"", O750*20, "")</f>
        <v>1423600</v>
      </c>
      <c r="Q750" s="2">
        <f>IF(F750="Rural",P750*1.1,P750)</f>
        <v>1423600</v>
      </c>
      <c r="R750">
        <v>7</v>
      </c>
    </row>
    <row r="751" spans="1:18" x14ac:dyDescent="0.25">
      <c r="A751" t="s">
        <v>41</v>
      </c>
      <c r="B751">
        <v>300095900</v>
      </c>
      <c r="C751" t="s">
        <v>2612</v>
      </c>
      <c r="D751" t="s">
        <v>14</v>
      </c>
      <c r="E751" t="str">
        <f>UPPER(Padron_Establecimiento[[#This Row],[Sector]])</f>
        <v>ESTATAL</v>
      </c>
      <c r="F751" t="s">
        <v>15</v>
      </c>
      <c r="G751" t="s">
        <v>2613</v>
      </c>
      <c r="H751" t="s">
        <v>654</v>
      </c>
      <c r="J751" t="s">
        <v>18</v>
      </c>
      <c r="K751" s="1">
        <v>30786</v>
      </c>
      <c r="L751">
        <v>3285</v>
      </c>
      <c r="M751">
        <f>IF(L751&lt;&gt;"", L751, "")</f>
        <v>3285</v>
      </c>
      <c r="N751" s="2">
        <v>65700</v>
      </c>
      <c r="O751" s="2">
        <v>72270</v>
      </c>
      <c r="P751" s="2">
        <f>IF(O751&lt;&gt;"", O751*20, "")</f>
        <v>1445400</v>
      </c>
      <c r="Q751" s="2">
        <f>IF(F751="Rural",P751*1.1,P751)</f>
        <v>1589940.0000000002</v>
      </c>
      <c r="R751">
        <v>8</v>
      </c>
    </row>
    <row r="752" spans="1:18" x14ac:dyDescent="0.25">
      <c r="A752" t="s">
        <v>73</v>
      </c>
      <c r="B752">
        <v>340117801</v>
      </c>
      <c r="C752" t="s">
        <v>2614</v>
      </c>
      <c r="D752" t="s">
        <v>14</v>
      </c>
      <c r="E752" t="str">
        <f>UPPER(Padron_Establecimiento[[#This Row],[Sector]])</f>
        <v>ESTATAL</v>
      </c>
      <c r="F752" t="s">
        <v>15</v>
      </c>
      <c r="G752" t="s">
        <v>2615</v>
      </c>
      <c r="H752" t="s">
        <v>2380</v>
      </c>
      <c r="J752" t="s">
        <v>18</v>
      </c>
      <c r="K752" s="1">
        <v>24843</v>
      </c>
      <c r="L752">
        <v>4298</v>
      </c>
      <c r="M752">
        <f>IF(L752&lt;&gt;"", L752, "")</f>
        <v>4298</v>
      </c>
      <c r="N752" s="2">
        <v>85960</v>
      </c>
      <c r="O752" s="2">
        <v>94556</v>
      </c>
      <c r="P752" s="2">
        <f>IF(O752&lt;&gt;"", O752*20, "")</f>
        <v>1891120</v>
      </c>
      <c r="Q752" s="2">
        <f>IF(F752="Rural",P752*1.1,P752)</f>
        <v>2080232.0000000002</v>
      </c>
      <c r="R752">
        <v>3</v>
      </c>
    </row>
    <row r="753" spans="1:18" x14ac:dyDescent="0.25">
      <c r="A753" t="s">
        <v>35</v>
      </c>
      <c r="B753">
        <v>60494100</v>
      </c>
      <c r="C753" t="s">
        <v>2616</v>
      </c>
      <c r="D753" t="s">
        <v>14</v>
      </c>
      <c r="E753" t="str">
        <f>UPPER(Padron_Establecimiento[[#This Row],[Sector]])</f>
        <v>ESTATAL</v>
      </c>
      <c r="F753" t="s">
        <v>15</v>
      </c>
      <c r="G753" t="s">
        <v>2617</v>
      </c>
      <c r="H753" t="s">
        <v>2618</v>
      </c>
      <c r="I753">
        <v>221</v>
      </c>
      <c r="J753" t="s">
        <v>2619</v>
      </c>
      <c r="K753" s="1">
        <v>21218</v>
      </c>
      <c r="L753">
        <v>2432</v>
      </c>
      <c r="M753">
        <f>IF(L753&lt;&gt;"", L753, "")</f>
        <v>2432</v>
      </c>
      <c r="N753" s="2">
        <v>48640</v>
      </c>
      <c r="O753" s="2">
        <v>53504</v>
      </c>
      <c r="P753" s="2">
        <f>IF(O753&lt;&gt;"", O753*20, "")</f>
        <v>1070080</v>
      </c>
      <c r="Q753" s="2">
        <f>IF(F753="Rural",P753*1.1,P753)</f>
        <v>1177088</v>
      </c>
      <c r="R753">
        <v>10</v>
      </c>
    </row>
    <row r="754" spans="1:18" x14ac:dyDescent="0.25">
      <c r="A754" t="s">
        <v>50</v>
      </c>
      <c r="B754">
        <v>500174703</v>
      </c>
      <c r="C754" t="s">
        <v>2620</v>
      </c>
      <c r="D754" t="s">
        <v>14</v>
      </c>
      <c r="E754" t="str">
        <f>UPPER(Padron_Establecimiento[[#This Row],[Sector]])</f>
        <v>ESTATAL</v>
      </c>
      <c r="F754" t="s">
        <v>15</v>
      </c>
      <c r="G754" t="s">
        <v>2621</v>
      </c>
      <c r="H754" t="s">
        <v>1635</v>
      </c>
      <c r="I754">
        <v>261</v>
      </c>
      <c r="J754" t="s">
        <v>215</v>
      </c>
      <c r="K754" s="1">
        <v>19348</v>
      </c>
      <c r="L754">
        <v>3895</v>
      </c>
      <c r="M754">
        <f>IF(L754&lt;&gt;"", L754, "")</f>
        <v>3895</v>
      </c>
      <c r="N754" s="2">
        <v>77900</v>
      </c>
      <c r="O754" s="2">
        <v>85690</v>
      </c>
      <c r="P754" s="2">
        <f>IF(O754&lt;&gt;"", O754*20, "")</f>
        <v>1713800</v>
      </c>
      <c r="Q754" s="2">
        <f>IF(F754="Rural",P754*1.1,P754)</f>
        <v>1885180.0000000002</v>
      </c>
      <c r="R754">
        <v>8</v>
      </c>
    </row>
    <row r="755" spans="1:18" x14ac:dyDescent="0.25">
      <c r="A755" t="s">
        <v>50</v>
      </c>
      <c r="B755">
        <v>500228611</v>
      </c>
      <c r="C755" t="s">
        <v>2622</v>
      </c>
      <c r="D755" t="s">
        <v>14</v>
      </c>
      <c r="E755" t="str">
        <f>UPPER(Padron_Establecimiento[[#This Row],[Sector]])</f>
        <v>ESTATAL</v>
      </c>
      <c r="F755" t="s">
        <v>15</v>
      </c>
      <c r="G755" t="s">
        <v>2623</v>
      </c>
      <c r="H755" t="s">
        <v>2624</v>
      </c>
      <c r="I755">
        <v>261</v>
      </c>
      <c r="J755" t="s">
        <v>2625</v>
      </c>
      <c r="K755" s="1">
        <v>21439</v>
      </c>
      <c r="L755">
        <v>4843</v>
      </c>
      <c r="M755">
        <f>IF(L755&lt;&gt;"", L755, "")</f>
        <v>4843</v>
      </c>
      <c r="N755" s="2">
        <v>96860</v>
      </c>
      <c r="O755" s="2">
        <v>106546</v>
      </c>
      <c r="P755" s="2">
        <f>IF(O755&lt;&gt;"", O755*20, "")</f>
        <v>2130920</v>
      </c>
      <c r="Q755" s="2">
        <f>IF(F755="Rural",P755*1.1,P755)</f>
        <v>2344012</v>
      </c>
      <c r="R755">
        <v>10</v>
      </c>
    </row>
    <row r="756" spans="1:18" x14ac:dyDescent="0.25">
      <c r="A756" t="s">
        <v>35</v>
      </c>
      <c r="B756">
        <v>60167000</v>
      </c>
      <c r="C756" t="s">
        <v>2626</v>
      </c>
      <c r="D756" t="s">
        <v>14</v>
      </c>
      <c r="E756" t="str">
        <f>UPPER(Padron_Establecimiento[[#This Row],[Sector]])</f>
        <v>ESTATAL</v>
      </c>
      <c r="F756" t="s">
        <v>26</v>
      </c>
      <c r="G756" t="s">
        <v>2627</v>
      </c>
      <c r="H756" t="s">
        <v>2628</v>
      </c>
      <c r="I756">
        <v>2283</v>
      </c>
      <c r="J756" t="s">
        <v>2629</v>
      </c>
      <c r="K756" s="1">
        <v>28486</v>
      </c>
      <c r="L756">
        <v>4454</v>
      </c>
      <c r="M756">
        <f>IF(L756&lt;&gt;"", L756, "")</f>
        <v>4454</v>
      </c>
      <c r="N756" s="2">
        <v>89080</v>
      </c>
      <c r="O756" s="2">
        <v>89080</v>
      </c>
      <c r="P756" s="2">
        <f>IF(O756&lt;&gt;"", O756*20, "")</f>
        <v>1781600</v>
      </c>
      <c r="Q756" s="2">
        <f>IF(F756="Rural",P756*1.1,P756)</f>
        <v>1781600</v>
      </c>
      <c r="R756">
        <v>4</v>
      </c>
    </row>
    <row r="757" spans="1:18" x14ac:dyDescent="0.25">
      <c r="A757" t="s">
        <v>73</v>
      </c>
      <c r="B757">
        <v>340048800</v>
      </c>
      <c r="C757" t="s">
        <v>2630</v>
      </c>
      <c r="D757" t="s">
        <v>14</v>
      </c>
      <c r="E757" t="str">
        <f>UPPER(Padron_Establecimiento[[#This Row],[Sector]])</f>
        <v>ESTATAL</v>
      </c>
      <c r="F757" t="s">
        <v>15</v>
      </c>
      <c r="G757" t="s">
        <v>2631</v>
      </c>
      <c r="H757" t="s">
        <v>1001</v>
      </c>
      <c r="J757" t="s">
        <v>18</v>
      </c>
      <c r="K757" s="1">
        <v>29276</v>
      </c>
      <c r="L757">
        <v>4346</v>
      </c>
      <c r="M757">
        <f>IF(L757&lt;&gt;"", L757, "")</f>
        <v>4346</v>
      </c>
      <c r="N757" s="2">
        <v>86920</v>
      </c>
      <c r="O757" s="2">
        <v>95612</v>
      </c>
      <c r="P757" s="2">
        <f>IF(O757&lt;&gt;"", O757*20, "")</f>
        <v>1912240</v>
      </c>
      <c r="Q757" s="2">
        <f>IF(F757="Rural",P757*1.1,P757)</f>
        <v>2103464</v>
      </c>
      <c r="R757">
        <v>3</v>
      </c>
    </row>
    <row r="758" spans="1:18" x14ac:dyDescent="0.25">
      <c r="A758" t="s">
        <v>50</v>
      </c>
      <c r="B758">
        <v>500149900</v>
      </c>
      <c r="C758" t="s">
        <v>2632</v>
      </c>
      <c r="D758" t="s">
        <v>14</v>
      </c>
      <c r="E758" t="str">
        <f>UPPER(Padron_Establecimiento[[#This Row],[Sector]])</f>
        <v>ESTATAL</v>
      </c>
      <c r="F758" t="s">
        <v>26</v>
      </c>
      <c r="G758" t="s">
        <v>2633</v>
      </c>
      <c r="H758" t="s">
        <v>717</v>
      </c>
      <c r="I758">
        <v>261</v>
      </c>
      <c r="J758" t="s">
        <v>2634</v>
      </c>
      <c r="K758" s="1">
        <v>29802</v>
      </c>
      <c r="L758">
        <v>3462</v>
      </c>
      <c r="M758">
        <f>IF(L758&lt;&gt;"", L758, "")</f>
        <v>3462</v>
      </c>
      <c r="N758" s="2">
        <v>69240</v>
      </c>
      <c r="O758" s="2">
        <v>69240</v>
      </c>
      <c r="P758" s="2">
        <f>IF(O758&lt;&gt;"", O758*20, "")</f>
        <v>1384800</v>
      </c>
      <c r="Q758" s="2">
        <f>IF(F758="Rural",P758*1.1,P758)</f>
        <v>1384800</v>
      </c>
      <c r="R758">
        <v>9</v>
      </c>
    </row>
    <row r="759" spans="1:18" x14ac:dyDescent="0.25">
      <c r="A759" t="s">
        <v>50</v>
      </c>
      <c r="B759">
        <v>500146700</v>
      </c>
      <c r="C759" t="s">
        <v>2635</v>
      </c>
      <c r="D759" t="s">
        <v>14</v>
      </c>
      <c r="E759" t="str">
        <f>UPPER(Padron_Establecimiento[[#This Row],[Sector]])</f>
        <v>ESTATAL</v>
      </c>
      <c r="F759" t="s">
        <v>26</v>
      </c>
      <c r="G759" t="s">
        <v>2636</v>
      </c>
      <c r="H759" t="s">
        <v>857</v>
      </c>
      <c r="J759" t="s">
        <v>2637</v>
      </c>
      <c r="K759" s="1">
        <v>32425</v>
      </c>
      <c r="L759">
        <v>1920</v>
      </c>
      <c r="M759">
        <f>IF(L759&lt;&gt;"", L759, "")</f>
        <v>1920</v>
      </c>
      <c r="N759" s="2">
        <v>38400</v>
      </c>
      <c r="O759" s="2">
        <v>38400</v>
      </c>
      <c r="P759" s="2">
        <f>IF(O759&lt;&gt;"", O759*20, "")</f>
        <v>768000</v>
      </c>
      <c r="Q759" s="2">
        <f>IF(F759="Rural",P759*1.1,P759)</f>
        <v>768000</v>
      </c>
      <c r="R759">
        <v>3</v>
      </c>
    </row>
    <row r="760" spans="1:18" x14ac:dyDescent="0.25">
      <c r="A760" t="s">
        <v>19</v>
      </c>
      <c r="B760">
        <v>620095900</v>
      </c>
      <c r="C760" t="s">
        <v>2638</v>
      </c>
      <c r="D760" t="s">
        <v>14</v>
      </c>
      <c r="E760" t="str">
        <f>UPPER(Padron_Establecimiento[[#This Row],[Sector]])</f>
        <v>ESTATAL</v>
      </c>
      <c r="F760" t="s">
        <v>26</v>
      </c>
      <c r="G760" t="s">
        <v>2639</v>
      </c>
      <c r="H760" t="s">
        <v>1084</v>
      </c>
      <c r="I760">
        <v>2946</v>
      </c>
      <c r="J760" t="s">
        <v>2640</v>
      </c>
      <c r="K760" s="1">
        <v>18741</v>
      </c>
      <c r="L760">
        <v>3858</v>
      </c>
      <c r="M760">
        <f>IF(L760&lt;&gt;"", L760, "")</f>
        <v>3858</v>
      </c>
      <c r="N760" s="2">
        <v>77160</v>
      </c>
      <c r="O760" s="2">
        <v>77160</v>
      </c>
      <c r="P760" s="2">
        <f>IF(O760&lt;&gt;"", O760*20, "")</f>
        <v>1543200</v>
      </c>
      <c r="Q760" s="2">
        <f>IF(F760="Rural",P760*1.1,P760)</f>
        <v>1543200</v>
      </c>
      <c r="R760">
        <v>10</v>
      </c>
    </row>
    <row r="761" spans="1:18" x14ac:dyDescent="0.25">
      <c r="A761" t="s">
        <v>24</v>
      </c>
      <c r="B761">
        <v>820128000</v>
      </c>
      <c r="C761" t="s">
        <v>2641</v>
      </c>
      <c r="D761" t="s">
        <v>14</v>
      </c>
      <c r="E761" t="str">
        <f>UPPER(Padron_Establecimiento[[#This Row],[Sector]])</f>
        <v>ESTATAL</v>
      </c>
      <c r="F761" t="s">
        <v>15</v>
      </c>
      <c r="G761" t="s">
        <v>2642</v>
      </c>
      <c r="H761" t="s">
        <v>2643</v>
      </c>
      <c r="I761">
        <v>3482</v>
      </c>
      <c r="J761" t="s">
        <v>2644</v>
      </c>
      <c r="K761" s="1">
        <v>30881</v>
      </c>
      <c r="L761">
        <v>3863</v>
      </c>
      <c r="M761">
        <f>IF(L761&lt;&gt;"", L761, "")</f>
        <v>3863</v>
      </c>
      <c r="N761" s="2">
        <v>77260</v>
      </c>
      <c r="O761" s="2">
        <v>84986</v>
      </c>
      <c r="P761" s="2">
        <f>IF(O761&lt;&gt;"", O761*20, "")</f>
        <v>1699720</v>
      </c>
      <c r="Q761" s="2">
        <f>IF(F761="Rural",P761*1.1,P761)</f>
        <v>1869692.0000000002</v>
      </c>
      <c r="R761">
        <v>5</v>
      </c>
    </row>
    <row r="762" spans="1:18" x14ac:dyDescent="0.25">
      <c r="A762" t="s">
        <v>30</v>
      </c>
      <c r="B762">
        <v>900021400</v>
      </c>
      <c r="C762" t="s">
        <v>2645</v>
      </c>
      <c r="D762" t="s">
        <v>14</v>
      </c>
      <c r="E762" t="str">
        <f>UPPER(Padron_Establecimiento[[#This Row],[Sector]])</f>
        <v>ESTATAL</v>
      </c>
      <c r="F762" t="s">
        <v>15</v>
      </c>
      <c r="G762" t="s">
        <v>2646</v>
      </c>
      <c r="H762" t="s">
        <v>2647</v>
      </c>
      <c r="J762" t="s">
        <v>18</v>
      </c>
      <c r="K762" s="1">
        <v>34173</v>
      </c>
      <c r="L762">
        <v>4964</v>
      </c>
      <c r="M762">
        <f>IF(L762&lt;&gt;"", L762, "")</f>
        <v>4964</v>
      </c>
      <c r="N762" s="2">
        <v>99280</v>
      </c>
      <c r="O762" s="2">
        <v>109208</v>
      </c>
      <c r="P762" s="2">
        <f>IF(O762&lt;&gt;"", O762*20, "")</f>
        <v>2184160</v>
      </c>
      <c r="Q762" s="2">
        <f>IF(F762="Rural",P762*1.1,P762)</f>
        <v>2402576</v>
      </c>
      <c r="R762">
        <v>7</v>
      </c>
    </row>
    <row r="763" spans="1:18" x14ac:dyDescent="0.25">
      <c r="A763" t="s">
        <v>82</v>
      </c>
      <c r="B763">
        <v>700084600</v>
      </c>
      <c r="C763" t="s">
        <v>2648</v>
      </c>
      <c r="D763" t="s">
        <v>14</v>
      </c>
      <c r="E763" t="str">
        <f>UPPER(Padron_Establecimiento[[#This Row],[Sector]])</f>
        <v>ESTATAL</v>
      </c>
      <c r="F763" t="s">
        <v>15</v>
      </c>
      <c r="G763" t="s">
        <v>2649</v>
      </c>
      <c r="H763" t="s">
        <v>2650</v>
      </c>
      <c r="I763">
        <v>264</v>
      </c>
      <c r="J763" t="s">
        <v>2651</v>
      </c>
      <c r="K763" s="1">
        <v>27535</v>
      </c>
      <c r="L763">
        <v>3447</v>
      </c>
      <c r="M763">
        <f>IF(L763&lt;&gt;"", L763, "")</f>
        <v>3447</v>
      </c>
      <c r="N763" s="2">
        <v>68940</v>
      </c>
      <c r="O763" s="2">
        <v>75834</v>
      </c>
      <c r="P763" s="2">
        <f>IF(O763&lt;&gt;"", O763*20, "")</f>
        <v>1516680</v>
      </c>
      <c r="Q763" s="2">
        <f>IF(F763="Rural",P763*1.1,P763)</f>
        <v>1668348.0000000002</v>
      </c>
      <c r="R763">
        <v>4</v>
      </c>
    </row>
    <row r="764" spans="1:18" x14ac:dyDescent="0.25">
      <c r="A764" t="s">
        <v>19</v>
      </c>
      <c r="B764">
        <v>620044200</v>
      </c>
      <c r="C764" t="s">
        <v>2652</v>
      </c>
      <c r="D764" t="s">
        <v>14</v>
      </c>
      <c r="E764" t="str">
        <f>UPPER(Padron_Establecimiento[[#This Row],[Sector]])</f>
        <v>ESTATAL</v>
      </c>
      <c r="F764" t="s">
        <v>26</v>
      </c>
      <c r="G764" t="s">
        <v>2653</v>
      </c>
      <c r="H764" t="s">
        <v>2654</v>
      </c>
      <c r="I764">
        <v>299</v>
      </c>
      <c r="J764" t="s">
        <v>2655</v>
      </c>
      <c r="K764" s="1">
        <v>25604</v>
      </c>
      <c r="L764">
        <v>3933</v>
      </c>
      <c r="M764">
        <f>IF(L764&lt;&gt;"", L764, "")</f>
        <v>3933</v>
      </c>
      <c r="N764" s="2">
        <v>78660</v>
      </c>
      <c r="O764" s="2">
        <v>78660</v>
      </c>
      <c r="P764" s="2">
        <f>IF(O764&lt;&gt;"", O764*20, "")</f>
        <v>1573200</v>
      </c>
      <c r="Q764" s="2">
        <f>IF(F764="Rural",P764*1.1,P764)</f>
        <v>1573200</v>
      </c>
      <c r="R764">
        <v>5</v>
      </c>
    </row>
    <row r="765" spans="1:18" x14ac:dyDescent="0.25">
      <c r="A765" t="s">
        <v>19</v>
      </c>
      <c r="B765">
        <v>620031003</v>
      </c>
      <c r="C765" t="s">
        <v>2656</v>
      </c>
      <c r="D765" t="s">
        <v>14</v>
      </c>
      <c r="E765" t="str">
        <f>UPPER(Padron_Establecimiento[[#This Row],[Sector]])</f>
        <v>ESTATAL</v>
      </c>
      <c r="F765" t="s">
        <v>15</v>
      </c>
      <c r="G765" t="s">
        <v>2657</v>
      </c>
      <c r="H765" t="s">
        <v>2658</v>
      </c>
      <c r="I765">
        <v>2946</v>
      </c>
      <c r="J765" t="s">
        <v>2659</v>
      </c>
      <c r="K765" s="1">
        <v>24375</v>
      </c>
      <c r="L765">
        <v>4704</v>
      </c>
      <c r="M765">
        <f>IF(L765&lt;&gt;"", L765, "")</f>
        <v>4704</v>
      </c>
      <c r="N765" s="2">
        <v>94080</v>
      </c>
      <c r="O765" s="2">
        <v>103488</v>
      </c>
      <c r="P765" s="2">
        <f>IF(O765&lt;&gt;"", O765*20, "")</f>
        <v>2069760</v>
      </c>
      <c r="Q765" s="2">
        <f>IF(F765="Rural",P765*1.1,P765)</f>
        <v>2276736</v>
      </c>
      <c r="R765">
        <v>10</v>
      </c>
    </row>
    <row r="766" spans="1:18" x14ac:dyDescent="0.25">
      <c r="A766" t="s">
        <v>24</v>
      </c>
      <c r="B766">
        <v>820467000</v>
      </c>
      <c r="C766" t="s">
        <v>2660</v>
      </c>
      <c r="D766" t="s">
        <v>37</v>
      </c>
      <c r="E766" t="str">
        <f>UPPER(Padron_Establecimiento[[#This Row],[Sector]])</f>
        <v>PRIVADO</v>
      </c>
      <c r="F766" t="s">
        <v>26</v>
      </c>
      <c r="G766" t="s">
        <v>2661</v>
      </c>
      <c r="H766" t="s">
        <v>2662</v>
      </c>
      <c r="I766">
        <v>3408</v>
      </c>
      <c r="J766" t="s">
        <v>2663</v>
      </c>
      <c r="K766" s="1">
        <v>26871</v>
      </c>
      <c r="L766">
        <v>2418</v>
      </c>
      <c r="M766">
        <f>IF(L766&lt;&gt;"", L766, "")</f>
        <v>2418</v>
      </c>
      <c r="N766" s="2">
        <v>48360</v>
      </c>
      <c r="O766" s="2">
        <v>48360</v>
      </c>
      <c r="P766" s="2">
        <f>IF(O766&lt;&gt;"", O766*20, "")</f>
        <v>967200</v>
      </c>
      <c r="Q766" s="2">
        <f>IF(F766="Rural",P766*1.1,P766)</f>
        <v>967200</v>
      </c>
      <c r="R766">
        <v>6</v>
      </c>
    </row>
    <row r="767" spans="1:18" x14ac:dyDescent="0.25">
      <c r="A767" t="s">
        <v>50</v>
      </c>
      <c r="B767">
        <v>500100000</v>
      </c>
      <c r="C767" t="s">
        <v>2664</v>
      </c>
      <c r="D767" t="s">
        <v>14</v>
      </c>
      <c r="E767" t="str">
        <f>UPPER(Padron_Establecimiento[[#This Row],[Sector]])</f>
        <v>ESTATAL</v>
      </c>
      <c r="F767" t="s">
        <v>26</v>
      </c>
      <c r="G767" t="s">
        <v>2665</v>
      </c>
      <c r="H767" t="s">
        <v>857</v>
      </c>
      <c r="J767" t="s">
        <v>2666</v>
      </c>
      <c r="K767" s="1">
        <v>21404</v>
      </c>
      <c r="L767">
        <v>2825</v>
      </c>
      <c r="M767">
        <f>IF(L767&lt;&gt;"", L767, "")</f>
        <v>2825</v>
      </c>
      <c r="N767" s="2">
        <v>56500</v>
      </c>
      <c r="O767" s="2">
        <v>56500</v>
      </c>
      <c r="P767" s="2">
        <f>IF(O767&lt;&gt;"", O767*20, "")</f>
        <v>1130000</v>
      </c>
      <c r="Q767" s="2">
        <f>IF(F767="Rural",P767*1.1,P767)</f>
        <v>1130000</v>
      </c>
      <c r="R767">
        <v>10</v>
      </c>
    </row>
    <row r="768" spans="1:18" x14ac:dyDescent="0.25">
      <c r="A768" t="s">
        <v>211</v>
      </c>
      <c r="B768">
        <v>180080600</v>
      </c>
      <c r="C768" t="s">
        <v>2667</v>
      </c>
      <c r="D768" t="s">
        <v>14</v>
      </c>
      <c r="E768" t="str">
        <f>UPPER(Padron_Establecimiento[[#This Row],[Sector]])</f>
        <v>ESTATAL</v>
      </c>
      <c r="F768" t="s">
        <v>15</v>
      </c>
      <c r="G768" t="s">
        <v>2668</v>
      </c>
      <c r="H768" t="s">
        <v>2484</v>
      </c>
      <c r="I768">
        <v>3782</v>
      </c>
      <c r="J768" t="s">
        <v>2669</v>
      </c>
      <c r="K768" s="1">
        <v>33553</v>
      </c>
      <c r="L768">
        <v>3223</v>
      </c>
      <c r="M768">
        <f>IF(L768&lt;&gt;"", L768, "")</f>
        <v>3223</v>
      </c>
      <c r="N768" s="2">
        <v>64460</v>
      </c>
      <c r="O768" s="2">
        <v>70906</v>
      </c>
      <c r="P768" s="2">
        <f>IF(O768&lt;&gt;"", O768*20, "")</f>
        <v>1418120</v>
      </c>
      <c r="Q768" s="2">
        <f>IF(F768="Rural",P768*1.1,P768)</f>
        <v>1559932.0000000002</v>
      </c>
      <c r="R768">
        <v>8</v>
      </c>
    </row>
    <row r="769" spans="1:18" x14ac:dyDescent="0.25">
      <c r="A769" t="s">
        <v>260</v>
      </c>
      <c r="B769">
        <v>460050800</v>
      </c>
      <c r="C769" t="s">
        <v>2670</v>
      </c>
      <c r="D769" t="s">
        <v>14</v>
      </c>
      <c r="E769" t="str">
        <f>UPPER(Padron_Establecimiento[[#This Row],[Sector]])</f>
        <v>ESTATAL</v>
      </c>
      <c r="F769" t="s">
        <v>15</v>
      </c>
      <c r="G769" t="s">
        <v>2671</v>
      </c>
      <c r="H769" t="s">
        <v>1693</v>
      </c>
      <c r="I769">
        <v>3826</v>
      </c>
      <c r="J769" t="s">
        <v>2672</v>
      </c>
      <c r="K769" s="1">
        <v>28192</v>
      </c>
      <c r="L769">
        <v>4646</v>
      </c>
      <c r="M769">
        <f>IF(L769&lt;&gt;"", L769, "")</f>
        <v>4646</v>
      </c>
      <c r="N769" s="2">
        <v>92920</v>
      </c>
      <c r="O769" s="2">
        <v>102212</v>
      </c>
      <c r="P769" s="2">
        <f>IF(O769&lt;&gt;"", O769*20, "")</f>
        <v>2044240</v>
      </c>
      <c r="Q769" s="2">
        <f>IF(F769="Rural",P769*1.1,P769)</f>
        <v>2248664</v>
      </c>
      <c r="R769">
        <v>5</v>
      </c>
    </row>
    <row r="770" spans="1:18" x14ac:dyDescent="0.25">
      <c r="A770" t="s">
        <v>82</v>
      </c>
      <c r="B770">
        <v>700068500</v>
      </c>
      <c r="C770" t="s">
        <v>2673</v>
      </c>
      <c r="D770" t="s">
        <v>14</v>
      </c>
      <c r="E770" t="str">
        <f>UPPER(Padron_Establecimiento[[#This Row],[Sector]])</f>
        <v>ESTATAL</v>
      </c>
      <c r="F770" t="s">
        <v>26</v>
      </c>
      <c r="G770" t="s">
        <v>2674</v>
      </c>
      <c r="H770" t="s">
        <v>1869</v>
      </c>
      <c r="I770">
        <v>264</v>
      </c>
      <c r="J770" t="s">
        <v>2675</v>
      </c>
      <c r="K770" s="1">
        <v>27860</v>
      </c>
      <c r="L770">
        <v>4470</v>
      </c>
      <c r="M770">
        <f>IF(L770&lt;&gt;"", L770, "")</f>
        <v>4470</v>
      </c>
      <c r="N770" s="2">
        <v>89400</v>
      </c>
      <c r="O770" s="2">
        <v>89400</v>
      </c>
      <c r="P770" s="2">
        <f>IF(O770&lt;&gt;"", O770*20, "")</f>
        <v>1788000</v>
      </c>
      <c r="Q770" s="2">
        <f>IF(F770="Rural",P770*1.1,P770)</f>
        <v>1788000</v>
      </c>
      <c r="R770">
        <v>5</v>
      </c>
    </row>
    <row r="771" spans="1:18" x14ac:dyDescent="0.25">
      <c r="A771" t="s">
        <v>35</v>
      </c>
      <c r="B771">
        <v>60448500</v>
      </c>
      <c r="C771" t="s">
        <v>2676</v>
      </c>
      <c r="D771" t="s">
        <v>14</v>
      </c>
      <c r="E771" t="str">
        <f>UPPER(Padron_Establecimiento[[#This Row],[Sector]])</f>
        <v>ESTATAL</v>
      </c>
      <c r="F771" t="s">
        <v>26</v>
      </c>
      <c r="G771" t="s">
        <v>2677</v>
      </c>
      <c r="H771" t="s">
        <v>2678</v>
      </c>
      <c r="I771">
        <v>2227</v>
      </c>
      <c r="J771" t="s">
        <v>2679</v>
      </c>
      <c r="K771" s="1">
        <v>31906</v>
      </c>
      <c r="L771">
        <v>1581</v>
      </c>
      <c r="M771">
        <f>IF(L771&lt;&gt;"", L771, "")</f>
        <v>1581</v>
      </c>
      <c r="N771" s="2">
        <v>31620</v>
      </c>
      <c r="O771" s="2">
        <v>31620</v>
      </c>
      <c r="P771" s="2">
        <f>IF(O771&lt;&gt;"", O771*20, "")</f>
        <v>632400</v>
      </c>
      <c r="Q771" s="2">
        <f>IF(F771="Rural",P771*1.1,P771)</f>
        <v>632400</v>
      </c>
      <c r="R771">
        <v>6</v>
      </c>
    </row>
    <row r="772" spans="1:18" x14ac:dyDescent="0.25">
      <c r="A772" t="s">
        <v>135</v>
      </c>
      <c r="B772">
        <v>100037900</v>
      </c>
      <c r="C772" t="s">
        <v>2680</v>
      </c>
      <c r="D772" t="s">
        <v>14</v>
      </c>
      <c r="E772" t="str">
        <f>UPPER(Padron_Establecimiento[[#This Row],[Sector]])</f>
        <v>ESTATAL</v>
      </c>
      <c r="F772" t="s">
        <v>15</v>
      </c>
      <c r="G772" t="s">
        <v>2681</v>
      </c>
      <c r="H772" t="s">
        <v>2682</v>
      </c>
      <c r="J772" t="s">
        <v>18</v>
      </c>
      <c r="K772" s="1">
        <v>34856</v>
      </c>
      <c r="L772">
        <v>1600</v>
      </c>
      <c r="M772">
        <f>IF(L772&lt;&gt;"", L772, "")</f>
        <v>1600</v>
      </c>
      <c r="N772" s="2">
        <v>32000</v>
      </c>
      <c r="O772" s="2">
        <v>35200</v>
      </c>
      <c r="P772" s="2">
        <f>IF(O772&lt;&gt;"", O772*20, "")</f>
        <v>704000</v>
      </c>
      <c r="Q772" s="2">
        <f>IF(F772="Rural",P772*1.1,P772)</f>
        <v>774400.00000000012</v>
      </c>
      <c r="R772">
        <v>10</v>
      </c>
    </row>
    <row r="773" spans="1:18" x14ac:dyDescent="0.25">
      <c r="A773" t="s">
        <v>50</v>
      </c>
      <c r="B773">
        <v>500037100</v>
      </c>
      <c r="C773" t="s">
        <v>2683</v>
      </c>
      <c r="D773" t="s">
        <v>14</v>
      </c>
      <c r="E773" t="str">
        <f>UPPER(Padron_Establecimiento[[#This Row],[Sector]])</f>
        <v>ESTATAL</v>
      </c>
      <c r="F773" t="s">
        <v>26</v>
      </c>
      <c r="G773" t="s">
        <v>2684</v>
      </c>
      <c r="H773" t="s">
        <v>2685</v>
      </c>
      <c r="I773">
        <v>2622</v>
      </c>
      <c r="J773" t="s">
        <v>2686</v>
      </c>
      <c r="K773" s="1">
        <v>31725</v>
      </c>
      <c r="L773">
        <v>4585</v>
      </c>
      <c r="M773">
        <f>IF(L773&lt;&gt;"", L773, "")</f>
        <v>4585</v>
      </c>
      <c r="N773" s="2">
        <v>91700</v>
      </c>
      <c r="O773" s="2">
        <v>91700</v>
      </c>
      <c r="P773" s="2">
        <f>IF(O773&lt;&gt;"", O773*20, "")</f>
        <v>1834000</v>
      </c>
      <c r="Q773" s="2">
        <f>IF(F773="Rural",P773*1.1,P773)</f>
        <v>1834000</v>
      </c>
      <c r="R773">
        <v>10</v>
      </c>
    </row>
    <row r="774" spans="1:18" x14ac:dyDescent="0.25">
      <c r="A774" t="s">
        <v>130</v>
      </c>
      <c r="B774">
        <v>540143105</v>
      </c>
      <c r="C774" t="s">
        <v>2687</v>
      </c>
      <c r="D774" t="s">
        <v>14</v>
      </c>
      <c r="E774" t="str">
        <f>UPPER(Padron_Establecimiento[[#This Row],[Sector]])</f>
        <v>ESTATAL</v>
      </c>
      <c r="F774" t="s">
        <v>26</v>
      </c>
      <c r="G774" t="s">
        <v>2688</v>
      </c>
      <c r="H774" t="s">
        <v>2689</v>
      </c>
      <c r="I774">
        <v>3751</v>
      </c>
      <c r="J774" t="s">
        <v>2690</v>
      </c>
      <c r="K774" s="1">
        <v>20966</v>
      </c>
      <c r="L774">
        <v>4972</v>
      </c>
      <c r="M774">
        <f>IF(L774&lt;&gt;"", L774, "")</f>
        <v>4972</v>
      </c>
      <c r="N774" s="2">
        <v>99440</v>
      </c>
      <c r="O774" s="2">
        <v>99440</v>
      </c>
      <c r="P774" s="2">
        <f>IF(O774&lt;&gt;"", O774*20, "")</f>
        <v>1988800</v>
      </c>
      <c r="Q774" s="2">
        <f>IF(F774="Rural",P774*1.1,P774)</f>
        <v>1988800</v>
      </c>
      <c r="R774">
        <v>10</v>
      </c>
    </row>
    <row r="775" spans="1:18" x14ac:dyDescent="0.25">
      <c r="A775" t="s">
        <v>125</v>
      </c>
      <c r="B775">
        <v>140096600</v>
      </c>
      <c r="C775" t="s">
        <v>2691</v>
      </c>
      <c r="D775" t="s">
        <v>37</v>
      </c>
      <c r="E775" t="str">
        <f>UPPER(Padron_Establecimiento[[#This Row],[Sector]])</f>
        <v>PRIVADO</v>
      </c>
      <c r="F775" t="s">
        <v>26</v>
      </c>
      <c r="G775" t="s">
        <v>2692</v>
      </c>
      <c r="H775" t="s">
        <v>2693</v>
      </c>
      <c r="I775">
        <v>358</v>
      </c>
      <c r="J775" t="s">
        <v>2694</v>
      </c>
      <c r="K775" s="1">
        <v>33308</v>
      </c>
      <c r="L775">
        <v>4702</v>
      </c>
      <c r="M775">
        <f>IF(L775&lt;&gt;"", L775, "")</f>
        <v>4702</v>
      </c>
      <c r="N775" s="2">
        <v>94040</v>
      </c>
      <c r="O775" s="2">
        <v>94040</v>
      </c>
      <c r="P775" s="2">
        <f>IF(O775&lt;&gt;"", O775*20, "")</f>
        <v>1880800</v>
      </c>
      <c r="Q775" s="2">
        <f>IF(F775="Rural",P775*1.1,P775)</f>
        <v>1880800</v>
      </c>
      <c r="R775">
        <v>6</v>
      </c>
    </row>
    <row r="776" spans="1:18" x14ac:dyDescent="0.25">
      <c r="A776" t="s">
        <v>180</v>
      </c>
      <c r="B776">
        <v>380070600</v>
      </c>
      <c r="C776" t="s">
        <v>2695</v>
      </c>
      <c r="D776" t="s">
        <v>14</v>
      </c>
      <c r="E776" t="str">
        <f>UPPER(Padron_Establecimiento[[#This Row],[Sector]])</f>
        <v>ESTATAL</v>
      </c>
      <c r="F776" t="s">
        <v>26</v>
      </c>
      <c r="G776" t="s">
        <v>2696</v>
      </c>
      <c r="H776" t="s">
        <v>498</v>
      </c>
      <c r="I776">
        <v>388</v>
      </c>
      <c r="J776" t="s">
        <v>2697</v>
      </c>
      <c r="K776" s="1">
        <v>18349</v>
      </c>
      <c r="L776">
        <v>4562</v>
      </c>
      <c r="M776">
        <f>IF(L776&lt;&gt;"", L776, "")</f>
        <v>4562</v>
      </c>
      <c r="N776" s="2">
        <v>91240</v>
      </c>
      <c r="O776" s="2">
        <v>91240</v>
      </c>
      <c r="P776" s="2">
        <f>IF(O776&lt;&gt;"", O776*20, "")</f>
        <v>1824800</v>
      </c>
      <c r="Q776" s="2">
        <f>IF(F776="Rural",P776*1.1,P776)</f>
        <v>1824800</v>
      </c>
      <c r="R776">
        <v>5</v>
      </c>
    </row>
    <row r="777" spans="1:18" x14ac:dyDescent="0.25">
      <c r="A777" t="s">
        <v>24</v>
      </c>
      <c r="B777">
        <v>820134300</v>
      </c>
      <c r="C777" t="s">
        <v>2698</v>
      </c>
      <c r="D777" t="s">
        <v>14</v>
      </c>
      <c r="E777" t="str">
        <f>UPPER(Padron_Establecimiento[[#This Row],[Sector]])</f>
        <v>ESTATAL</v>
      </c>
      <c r="F777" t="s">
        <v>15</v>
      </c>
      <c r="G777" t="s">
        <v>2699</v>
      </c>
      <c r="H777" t="s">
        <v>835</v>
      </c>
      <c r="I777">
        <v>3466</v>
      </c>
      <c r="J777" t="s">
        <v>2700</v>
      </c>
      <c r="K777" s="1">
        <v>30373</v>
      </c>
      <c r="L777">
        <v>3946</v>
      </c>
      <c r="M777">
        <f>IF(L777&lt;&gt;"", L777, "")</f>
        <v>3946</v>
      </c>
      <c r="N777" s="2">
        <v>78920</v>
      </c>
      <c r="O777" s="2">
        <v>86812</v>
      </c>
      <c r="P777" s="2">
        <f>IF(O777&lt;&gt;"", O777*20, "")</f>
        <v>1736240</v>
      </c>
      <c r="Q777" s="2">
        <f>IF(F777="Rural",P777*1.1,P777)</f>
        <v>1909864.0000000002</v>
      </c>
      <c r="R777">
        <v>4</v>
      </c>
    </row>
    <row r="778" spans="1:18" x14ac:dyDescent="0.25">
      <c r="A778" t="s">
        <v>30</v>
      </c>
      <c r="B778">
        <v>900191900</v>
      </c>
      <c r="C778" t="s">
        <v>2701</v>
      </c>
      <c r="D778" t="s">
        <v>14</v>
      </c>
      <c r="E778" t="str">
        <f>UPPER(Padron_Establecimiento[[#This Row],[Sector]])</f>
        <v>ESTATAL</v>
      </c>
      <c r="F778" t="s">
        <v>15</v>
      </c>
      <c r="G778" t="s">
        <v>517</v>
      </c>
      <c r="H778" t="s">
        <v>464</v>
      </c>
      <c r="I778">
        <v>381</v>
      </c>
      <c r="J778" t="s">
        <v>2702</v>
      </c>
      <c r="K778" s="1">
        <v>34221</v>
      </c>
      <c r="L778">
        <v>2912</v>
      </c>
      <c r="M778">
        <f>IF(L778&lt;&gt;"", L778, "")</f>
        <v>2912</v>
      </c>
      <c r="N778" s="2">
        <v>58240</v>
      </c>
      <c r="O778" s="2">
        <v>64064</v>
      </c>
      <c r="P778" s="2">
        <f>IF(O778&lt;&gt;"", O778*20, "")</f>
        <v>1281280</v>
      </c>
      <c r="Q778" s="2">
        <f>IF(F778="Rural",P778*1.1,P778)</f>
        <v>1409408</v>
      </c>
      <c r="R778">
        <v>5</v>
      </c>
    </row>
    <row r="779" spans="1:18" x14ac:dyDescent="0.25">
      <c r="A779" t="s">
        <v>19</v>
      </c>
      <c r="B779">
        <v>620090500</v>
      </c>
      <c r="C779" t="s">
        <v>2703</v>
      </c>
      <c r="D779" t="s">
        <v>14</v>
      </c>
      <c r="E779" t="str">
        <f>UPPER(Padron_Establecimiento[[#This Row],[Sector]])</f>
        <v>ESTATAL</v>
      </c>
      <c r="F779" t="s">
        <v>26</v>
      </c>
      <c r="G779" t="s">
        <v>2704</v>
      </c>
      <c r="H779" t="s">
        <v>2705</v>
      </c>
      <c r="I779">
        <v>2940</v>
      </c>
      <c r="J779" t="s">
        <v>2706</v>
      </c>
      <c r="K779" s="1">
        <v>19363</v>
      </c>
      <c r="L779">
        <v>4809</v>
      </c>
      <c r="M779">
        <f>IF(L779&lt;&gt;"", L779, "")</f>
        <v>4809</v>
      </c>
      <c r="N779" s="2">
        <v>96180</v>
      </c>
      <c r="O779" s="2">
        <v>96180</v>
      </c>
      <c r="P779" s="2">
        <f>IF(O779&lt;&gt;"", O779*20, "")</f>
        <v>1923600</v>
      </c>
      <c r="Q779" s="2">
        <f>IF(F779="Rural",P779*1.1,P779)</f>
        <v>1923600</v>
      </c>
      <c r="R779">
        <v>5</v>
      </c>
    </row>
    <row r="780" spans="1:18" x14ac:dyDescent="0.25">
      <c r="A780" t="s">
        <v>46</v>
      </c>
      <c r="B780">
        <v>660030100</v>
      </c>
      <c r="C780" t="s">
        <v>2707</v>
      </c>
      <c r="D780" t="s">
        <v>14</v>
      </c>
      <c r="E780" t="str">
        <f>UPPER(Padron_Establecimiento[[#This Row],[Sector]])</f>
        <v>ESTATAL</v>
      </c>
      <c r="F780" t="s">
        <v>26</v>
      </c>
      <c r="G780" t="s">
        <v>2708</v>
      </c>
      <c r="H780" t="s">
        <v>294</v>
      </c>
      <c r="I780">
        <v>3873</v>
      </c>
      <c r="J780" t="s">
        <v>2709</v>
      </c>
      <c r="K780" s="1">
        <v>21129</v>
      </c>
      <c r="L780">
        <v>2615</v>
      </c>
      <c r="M780">
        <f>IF(L780&lt;&gt;"", L780, "")</f>
        <v>2615</v>
      </c>
      <c r="N780" s="2">
        <v>52300</v>
      </c>
      <c r="O780" s="2">
        <v>52300</v>
      </c>
      <c r="P780" s="2">
        <f>IF(O780&lt;&gt;"", O780*20, "")</f>
        <v>1046000</v>
      </c>
      <c r="Q780" s="2">
        <f>IF(F780="Rural",P780*1.1,P780)</f>
        <v>1046000</v>
      </c>
      <c r="R780">
        <v>5</v>
      </c>
    </row>
    <row r="781" spans="1:18" x14ac:dyDescent="0.25">
      <c r="A781" t="s">
        <v>35</v>
      </c>
      <c r="B781">
        <v>60285700</v>
      </c>
      <c r="C781" t="s">
        <v>2710</v>
      </c>
      <c r="D781" t="s">
        <v>14</v>
      </c>
      <c r="E781" t="str">
        <f>UPPER(Padron_Establecimiento[[#This Row],[Sector]])</f>
        <v>ESTATAL</v>
      </c>
      <c r="F781" t="s">
        <v>26</v>
      </c>
      <c r="G781" t="s">
        <v>2711</v>
      </c>
      <c r="H781" t="s">
        <v>2712</v>
      </c>
      <c r="I781">
        <v>221</v>
      </c>
      <c r="J781" t="s">
        <v>2713</v>
      </c>
      <c r="K781" s="1">
        <v>33786</v>
      </c>
      <c r="L781">
        <v>4578</v>
      </c>
      <c r="M781">
        <f>IF(L781&lt;&gt;"", L781, "")</f>
        <v>4578</v>
      </c>
      <c r="N781" s="2">
        <v>91560</v>
      </c>
      <c r="O781" s="2">
        <v>91560</v>
      </c>
      <c r="P781" s="2">
        <f>IF(O781&lt;&gt;"", O781*20, "")</f>
        <v>1831200</v>
      </c>
      <c r="Q781" s="2">
        <f>IF(F781="Rural",P781*1.1,P781)</f>
        <v>1831200</v>
      </c>
      <c r="R781">
        <v>7</v>
      </c>
    </row>
    <row r="782" spans="1:18" x14ac:dyDescent="0.25">
      <c r="A782" t="s">
        <v>35</v>
      </c>
      <c r="B782">
        <v>60393200</v>
      </c>
      <c r="C782" t="s">
        <v>2714</v>
      </c>
      <c r="D782" t="s">
        <v>14</v>
      </c>
      <c r="E782" t="str">
        <f>UPPER(Padron_Establecimiento[[#This Row],[Sector]])</f>
        <v>ESTATAL</v>
      </c>
      <c r="F782" t="s">
        <v>26</v>
      </c>
      <c r="G782" t="s">
        <v>2715</v>
      </c>
      <c r="H782" t="s">
        <v>2716</v>
      </c>
      <c r="I782">
        <v>221</v>
      </c>
      <c r="J782" t="s">
        <v>2717</v>
      </c>
      <c r="K782" s="1">
        <v>23200</v>
      </c>
      <c r="L782">
        <v>3594</v>
      </c>
      <c r="M782">
        <f>IF(L782&lt;&gt;"", L782, "")</f>
        <v>3594</v>
      </c>
      <c r="N782" s="2">
        <v>71880</v>
      </c>
      <c r="O782" s="2">
        <v>71880</v>
      </c>
      <c r="P782" s="2">
        <f>IF(O782&lt;&gt;"", O782*20, "")</f>
        <v>1437600</v>
      </c>
      <c r="Q782" s="2">
        <f>IF(F782="Rural",P782*1.1,P782)</f>
        <v>1437600</v>
      </c>
      <c r="R782">
        <v>7</v>
      </c>
    </row>
    <row r="783" spans="1:18" x14ac:dyDescent="0.25">
      <c r="A783" t="s">
        <v>12</v>
      </c>
      <c r="B783">
        <v>860003701</v>
      </c>
      <c r="C783" t="s">
        <v>2718</v>
      </c>
      <c r="D783" t="s">
        <v>14</v>
      </c>
      <c r="E783" t="str">
        <f>UPPER(Padron_Establecimiento[[#This Row],[Sector]])</f>
        <v>ESTATAL</v>
      </c>
      <c r="F783" t="s">
        <v>15</v>
      </c>
      <c r="G783" t="s">
        <v>2719</v>
      </c>
      <c r="H783" t="s">
        <v>418</v>
      </c>
      <c r="J783" t="s">
        <v>18</v>
      </c>
      <c r="K783" s="1">
        <v>34129</v>
      </c>
      <c r="L783">
        <v>2323</v>
      </c>
      <c r="M783">
        <f>IF(L783&lt;&gt;"", L783, "")</f>
        <v>2323</v>
      </c>
      <c r="N783" s="2">
        <v>46460</v>
      </c>
      <c r="O783" s="2">
        <v>51106</v>
      </c>
      <c r="P783" s="2">
        <f>IF(O783&lt;&gt;"", O783*20, "")</f>
        <v>1022120</v>
      </c>
      <c r="Q783" s="2">
        <f>IF(F783="Rural",P783*1.1,P783)</f>
        <v>1124332</v>
      </c>
      <c r="R783">
        <v>6</v>
      </c>
    </row>
    <row r="784" spans="1:18" x14ac:dyDescent="0.25">
      <c r="A784" t="s">
        <v>24</v>
      </c>
      <c r="B784">
        <v>820179000</v>
      </c>
      <c r="C784" t="s">
        <v>2720</v>
      </c>
      <c r="D784" t="s">
        <v>14</v>
      </c>
      <c r="E784" t="str">
        <f>UPPER(Padron_Establecimiento[[#This Row],[Sector]])</f>
        <v>ESTATAL</v>
      </c>
      <c r="F784" t="s">
        <v>26</v>
      </c>
      <c r="G784" t="s">
        <v>2721</v>
      </c>
      <c r="H784" t="s">
        <v>667</v>
      </c>
      <c r="I784">
        <v>3464</v>
      </c>
      <c r="J784" t="s">
        <v>2722</v>
      </c>
      <c r="K784" s="1">
        <v>32069</v>
      </c>
      <c r="L784">
        <v>3353</v>
      </c>
      <c r="M784">
        <f>IF(L784&lt;&gt;"", L784, "")</f>
        <v>3353</v>
      </c>
      <c r="N784" s="2">
        <v>67060</v>
      </c>
      <c r="O784" s="2">
        <v>67060</v>
      </c>
      <c r="P784" s="2">
        <f>IF(O784&lt;&gt;"", O784*20, "")</f>
        <v>1341200</v>
      </c>
      <c r="Q784" s="2">
        <f>IF(F784="Rural",P784*1.1,P784)</f>
        <v>1341200</v>
      </c>
      <c r="R784">
        <v>7</v>
      </c>
    </row>
    <row r="785" spans="1:18" x14ac:dyDescent="0.25">
      <c r="A785" t="s">
        <v>35</v>
      </c>
      <c r="B785">
        <v>60362700</v>
      </c>
      <c r="C785" t="s">
        <v>2723</v>
      </c>
      <c r="D785" t="s">
        <v>14</v>
      </c>
      <c r="E785" t="str">
        <f>UPPER(Padron_Establecimiento[[#This Row],[Sector]])</f>
        <v>ESTATAL</v>
      </c>
      <c r="F785" t="s">
        <v>15</v>
      </c>
      <c r="G785" t="s">
        <v>2724</v>
      </c>
      <c r="H785" t="s">
        <v>2725</v>
      </c>
      <c r="I785">
        <v>2632</v>
      </c>
      <c r="J785" t="s">
        <v>2726</v>
      </c>
      <c r="K785" s="1">
        <v>34566</v>
      </c>
      <c r="L785">
        <v>3207</v>
      </c>
      <c r="M785">
        <f>IF(L785&lt;&gt;"", L785, "")</f>
        <v>3207</v>
      </c>
      <c r="N785" s="2">
        <v>64140</v>
      </c>
      <c r="O785" s="2">
        <v>70554</v>
      </c>
      <c r="P785" s="2">
        <f>IF(O785&lt;&gt;"", O785*20, "")</f>
        <v>1411080</v>
      </c>
      <c r="Q785" s="2">
        <f>IF(F785="Rural",P785*1.1,P785)</f>
        <v>1552188.0000000002</v>
      </c>
      <c r="R785">
        <v>9</v>
      </c>
    </row>
    <row r="786" spans="1:18" x14ac:dyDescent="0.25">
      <c r="A786" t="s">
        <v>50</v>
      </c>
      <c r="B786">
        <v>500013000</v>
      </c>
      <c r="C786" t="s">
        <v>2727</v>
      </c>
      <c r="D786" t="s">
        <v>14</v>
      </c>
      <c r="E786" t="str">
        <f>UPPER(Padron_Establecimiento[[#This Row],[Sector]])</f>
        <v>ESTATAL</v>
      </c>
      <c r="F786" t="s">
        <v>15</v>
      </c>
      <c r="G786" t="s">
        <v>2728</v>
      </c>
      <c r="H786" t="s">
        <v>1649</v>
      </c>
      <c r="J786" t="s">
        <v>2729</v>
      </c>
      <c r="K786" s="1">
        <v>30307</v>
      </c>
      <c r="L786">
        <v>2923</v>
      </c>
      <c r="M786">
        <f>IF(L786&lt;&gt;"", L786, "")</f>
        <v>2923</v>
      </c>
      <c r="N786" s="2">
        <v>58460</v>
      </c>
      <c r="O786" s="2">
        <v>64306</v>
      </c>
      <c r="P786" s="2">
        <f>IF(O786&lt;&gt;"", O786*20, "")</f>
        <v>1286120</v>
      </c>
      <c r="Q786" s="2">
        <f>IF(F786="Rural",P786*1.1,P786)</f>
        <v>1414732</v>
      </c>
      <c r="R786">
        <v>6</v>
      </c>
    </row>
    <row r="787" spans="1:18" x14ac:dyDescent="0.25">
      <c r="A787" t="s">
        <v>46</v>
      </c>
      <c r="B787">
        <v>660118900</v>
      </c>
      <c r="C787" t="s">
        <v>2730</v>
      </c>
      <c r="D787" t="s">
        <v>14</v>
      </c>
      <c r="E787" t="str">
        <f>UPPER(Padron_Establecimiento[[#This Row],[Sector]])</f>
        <v>ESTATAL</v>
      </c>
      <c r="F787" t="s">
        <v>26</v>
      </c>
      <c r="G787" t="s">
        <v>2731</v>
      </c>
      <c r="H787" t="s">
        <v>2428</v>
      </c>
      <c r="I787">
        <v>387</v>
      </c>
      <c r="J787" t="s">
        <v>2732</v>
      </c>
      <c r="K787" s="1">
        <v>28677</v>
      </c>
      <c r="L787">
        <v>3075</v>
      </c>
      <c r="M787">
        <f>IF(L787&lt;&gt;"", L787, "")</f>
        <v>3075</v>
      </c>
      <c r="N787" s="2">
        <v>61500</v>
      </c>
      <c r="O787" s="2">
        <v>61500</v>
      </c>
      <c r="P787" s="2">
        <f>IF(O787&lt;&gt;"", O787*20, "")</f>
        <v>1230000</v>
      </c>
      <c r="Q787" s="2">
        <f>IF(F787="Rural",P787*1.1,P787)</f>
        <v>1230000</v>
      </c>
      <c r="R787">
        <v>7</v>
      </c>
    </row>
    <row r="788" spans="1:18" x14ac:dyDescent="0.25">
      <c r="A788" t="s">
        <v>82</v>
      </c>
      <c r="B788">
        <v>700041500</v>
      </c>
      <c r="C788" t="s">
        <v>2733</v>
      </c>
      <c r="D788" t="s">
        <v>14</v>
      </c>
      <c r="E788" t="str">
        <f>UPPER(Padron_Establecimiento[[#This Row],[Sector]])</f>
        <v>ESTATAL</v>
      </c>
      <c r="F788" t="s">
        <v>26</v>
      </c>
      <c r="G788" t="s">
        <v>2734</v>
      </c>
      <c r="H788" t="s">
        <v>2735</v>
      </c>
      <c r="I788">
        <v>264</v>
      </c>
      <c r="J788" t="s">
        <v>2736</v>
      </c>
      <c r="K788" s="1">
        <v>21410</v>
      </c>
      <c r="L788">
        <v>2857</v>
      </c>
      <c r="M788">
        <f>IF(L788&lt;&gt;"", L788, "")</f>
        <v>2857</v>
      </c>
      <c r="N788" s="2">
        <v>57140</v>
      </c>
      <c r="O788" s="2">
        <v>57140</v>
      </c>
      <c r="P788" s="2">
        <f>IF(O788&lt;&gt;"", O788*20, "")</f>
        <v>1142800</v>
      </c>
      <c r="Q788" s="2">
        <f>IF(F788="Rural",P788*1.1,P788)</f>
        <v>1142800</v>
      </c>
      <c r="R788">
        <v>10</v>
      </c>
    </row>
    <row r="789" spans="1:18" x14ac:dyDescent="0.25">
      <c r="A789" t="s">
        <v>110</v>
      </c>
      <c r="B789">
        <v>20068500</v>
      </c>
      <c r="C789" t="s">
        <v>2737</v>
      </c>
      <c r="D789" t="s">
        <v>37</v>
      </c>
      <c r="E789" t="str">
        <f>UPPER(Padron_Establecimiento[[#This Row],[Sector]])</f>
        <v>PRIVADO</v>
      </c>
      <c r="F789" t="s">
        <v>26</v>
      </c>
      <c r="G789" t="s">
        <v>2738</v>
      </c>
      <c r="H789" t="s">
        <v>2739</v>
      </c>
      <c r="I789">
        <v>11</v>
      </c>
      <c r="J789" t="s">
        <v>2740</v>
      </c>
      <c r="K789" s="1">
        <v>23053</v>
      </c>
      <c r="L789">
        <v>2623</v>
      </c>
      <c r="M789">
        <f>IF(L789&lt;&gt;"", L789, "")</f>
        <v>2623</v>
      </c>
      <c r="N789" s="2">
        <v>52460</v>
      </c>
      <c r="O789" s="2">
        <v>52460</v>
      </c>
      <c r="P789" s="2">
        <f>IF(O789&lt;&gt;"", O789*20, "")</f>
        <v>1049200</v>
      </c>
      <c r="Q789" s="2">
        <f>IF(F789="Rural",P789*1.1,P789)</f>
        <v>1049200</v>
      </c>
      <c r="R789">
        <v>7</v>
      </c>
    </row>
    <row r="790" spans="1:18" x14ac:dyDescent="0.25">
      <c r="A790" t="s">
        <v>130</v>
      </c>
      <c r="B790">
        <v>540063401</v>
      </c>
      <c r="C790" t="s">
        <v>2741</v>
      </c>
      <c r="D790" t="s">
        <v>14</v>
      </c>
      <c r="E790" t="str">
        <f>UPPER(Padron_Establecimiento[[#This Row],[Sector]])</f>
        <v>ESTATAL</v>
      </c>
      <c r="F790" t="s">
        <v>26</v>
      </c>
      <c r="G790" t="s">
        <v>2742</v>
      </c>
      <c r="H790" t="s">
        <v>2743</v>
      </c>
      <c r="I790">
        <v>376</v>
      </c>
      <c r="J790" t="s">
        <v>2744</v>
      </c>
      <c r="K790" s="1">
        <v>34254</v>
      </c>
      <c r="L790">
        <v>4847</v>
      </c>
      <c r="M790">
        <f>IF(L790&lt;&gt;"", L790, "")</f>
        <v>4847</v>
      </c>
      <c r="N790" s="2">
        <v>96940</v>
      </c>
      <c r="O790" s="2">
        <v>96940</v>
      </c>
      <c r="P790" s="2">
        <f>IF(O790&lt;&gt;"", O790*20, "")</f>
        <v>1938800</v>
      </c>
      <c r="Q790" s="2">
        <f>IF(F790="Rural",P790*1.1,P790)</f>
        <v>1938800</v>
      </c>
      <c r="R790">
        <v>7</v>
      </c>
    </row>
    <row r="791" spans="1:18" x14ac:dyDescent="0.25">
      <c r="A791" t="s">
        <v>73</v>
      </c>
      <c r="B791">
        <v>340069500</v>
      </c>
      <c r="C791" t="s">
        <v>2745</v>
      </c>
      <c r="D791" t="s">
        <v>14</v>
      </c>
      <c r="E791" t="str">
        <f>UPPER(Padron_Establecimiento[[#This Row],[Sector]])</f>
        <v>ESTATAL</v>
      </c>
      <c r="F791" t="s">
        <v>26</v>
      </c>
      <c r="G791" t="s">
        <v>2746</v>
      </c>
      <c r="H791" t="s">
        <v>424</v>
      </c>
      <c r="I791">
        <v>3718</v>
      </c>
      <c r="J791" t="s">
        <v>425</v>
      </c>
      <c r="K791" s="1">
        <v>31259</v>
      </c>
      <c r="L791">
        <v>4395</v>
      </c>
      <c r="M791">
        <f>IF(L791&lt;&gt;"", L791, "")</f>
        <v>4395</v>
      </c>
      <c r="N791" s="2">
        <v>87900</v>
      </c>
      <c r="O791" s="2">
        <v>87900</v>
      </c>
      <c r="P791" s="2">
        <f>IF(O791&lt;&gt;"", O791*20, "")</f>
        <v>1758000</v>
      </c>
      <c r="Q791" s="2">
        <f>IF(F791="Rural",P791*1.1,P791)</f>
        <v>1758000</v>
      </c>
      <c r="R791">
        <v>10</v>
      </c>
    </row>
    <row r="792" spans="1:18" x14ac:dyDescent="0.25">
      <c r="A792" t="s">
        <v>24</v>
      </c>
      <c r="B792">
        <v>820346613</v>
      </c>
      <c r="C792" t="s">
        <v>2747</v>
      </c>
      <c r="D792" t="s">
        <v>14</v>
      </c>
      <c r="E792" t="str">
        <f>UPPER(Padron_Establecimiento[[#This Row],[Sector]])</f>
        <v>ESTATAL</v>
      </c>
      <c r="F792" t="s">
        <v>26</v>
      </c>
      <c r="G792" t="s">
        <v>2748</v>
      </c>
      <c r="H792" t="s">
        <v>305</v>
      </c>
      <c r="J792" t="s">
        <v>18</v>
      </c>
      <c r="K792" s="1">
        <v>23046</v>
      </c>
      <c r="L792">
        <v>4992</v>
      </c>
      <c r="M792">
        <f>IF(L792&lt;&gt;"", L792, "")</f>
        <v>4992</v>
      </c>
      <c r="N792" s="2">
        <v>99840</v>
      </c>
      <c r="O792" s="2">
        <v>99840</v>
      </c>
      <c r="P792" s="2">
        <f>IF(O792&lt;&gt;"", O792*20, "")</f>
        <v>1996800</v>
      </c>
      <c r="Q792" s="2">
        <f>IF(F792="Rural",P792*1.1,P792)</f>
        <v>1996800</v>
      </c>
      <c r="R792">
        <v>5</v>
      </c>
    </row>
    <row r="793" spans="1:18" x14ac:dyDescent="0.25">
      <c r="A793" t="s">
        <v>12</v>
      </c>
      <c r="B793">
        <v>860162000</v>
      </c>
      <c r="C793" t="s">
        <v>2749</v>
      </c>
      <c r="D793" t="s">
        <v>14</v>
      </c>
      <c r="E793" t="str">
        <f>UPPER(Padron_Establecimiento[[#This Row],[Sector]])</f>
        <v>ESTATAL</v>
      </c>
      <c r="F793" t="s">
        <v>26</v>
      </c>
      <c r="G793" t="s">
        <v>2750</v>
      </c>
      <c r="H793" t="s">
        <v>17</v>
      </c>
      <c r="I793">
        <v>385</v>
      </c>
      <c r="J793" t="s">
        <v>2751</v>
      </c>
      <c r="K793" s="1">
        <v>22067</v>
      </c>
      <c r="L793">
        <v>4919</v>
      </c>
      <c r="M793">
        <f>IF(L793&lt;&gt;"", L793, "")</f>
        <v>4919</v>
      </c>
      <c r="N793" s="2">
        <v>98380</v>
      </c>
      <c r="O793" s="2">
        <v>98380</v>
      </c>
      <c r="P793" s="2">
        <f>IF(O793&lt;&gt;"", O793*20, "")</f>
        <v>1967600</v>
      </c>
      <c r="Q793" s="2">
        <f>IF(F793="Rural",P793*1.1,P793)</f>
        <v>1967600</v>
      </c>
      <c r="R793">
        <v>9</v>
      </c>
    </row>
    <row r="794" spans="1:18" x14ac:dyDescent="0.25">
      <c r="A794" t="s">
        <v>68</v>
      </c>
      <c r="B794">
        <v>740058300</v>
      </c>
      <c r="C794" t="s">
        <v>2752</v>
      </c>
      <c r="D794" t="s">
        <v>14</v>
      </c>
      <c r="E794" t="str">
        <f>UPPER(Padron_Establecimiento[[#This Row],[Sector]])</f>
        <v>ESTATAL</v>
      </c>
      <c r="F794" t="s">
        <v>15</v>
      </c>
      <c r="G794" t="s">
        <v>2753</v>
      </c>
      <c r="H794" t="s">
        <v>2754</v>
      </c>
      <c r="I794">
        <v>2656</v>
      </c>
      <c r="J794" t="s">
        <v>2755</v>
      </c>
      <c r="K794" s="1">
        <v>18697</v>
      </c>
      <c r="L794">
        <v>4715</v>
      </c>
      <c r="M794">
        <f>IF(L794&lt;&gt;"", L794, "")</f>
        <v>4715</v>
      </c>
      <c r="N794" s="2">
        <v>94300</v>
      </c>
      <c r="O794" s="2">
        <v>103730</v>
      </c>
      <c r="P794" s="2">
        <f>IF(O794&lt;&gt;"", O794*20, "")</f>
        <v>2074600</v>
      </c>
      <c r="Q794" s="2">
        <f>IF(F794="Rural",P794*1.1,P794)</f>
        <v>2282060</v>
      </c>
      <c r="R794">
        <v>10</v>
      </c>
    </row>
    <row r="795" spans="1:18" x14ac:dyDescent="0.25">
      <c r="A795" t="s">
        <v>12</v>
      </c>
      <c r="B795">
        <v>860120500</v>
      </c>
      <c r="C795" t="s">
        <v>2756</v>
      </c>
      <c r="D795" t="s">
        <v>14</v>
      </c>
      <c r="E795" t="str">
        <f>UPPER(Padron_Establecimiento[[#This Row],[Sector]])</f>
        <v>ESTATAL</v>
      </c>
      <c r="F795" t="s">
        <v>15</v>
      </c>
      <c r="G795" t="s">
        <v>2757</v>
      </c>
      <c r="H795" t="s">
        <v>2758</v>
      </c>
      <c r="J795" t="s">
        <v>18</v>
      </c>
      <c r="K795" s="1">
        <v>34153</v>
      </c>
      <c r="L795">
        <v>4146</v>
      </c>
      <c r="M795">
        <f>IF(L795&lt;&gt;"", L795, "")</f>
        <v>4146</v>
      </c>
      <c r="N795" s="2">
        <v>82920</v>
      </c>
      <c r="O795" s="2">
        <v>91212</v>
      </c>
      <c r="P795" s="2">
        <f>IF(O795&lt;&gt;"", O795*20, "")</f>
        <v>1824240</v>
      </c>
      <c r="Q795" s="2">
        <f>IF(F795="Rural",P795*1.1,P795)</f>
        <v>2006664.0000000002</v>
      </c>
      <c r="R795">
        <v>6</v>
      </c>
    </row>
    <row r="796" spans="1:18" x14ac:dyDescent="0.25">
      <c r="A796" t="s">
        <v>30</v>
      </c>
      <c r="B796">
        <v>900043600</v>
      </c>
      <c r="C796" t="s">
        <v>2759</v>
      </c>
      <c r="D796" t="s">
        <v>14</v>
      </c>
      <c r="E796" t="str">
        <f>UPPER(Padron_Establecimiento[[#This Row],[Sector]])</f>
        <v>ESTATAL</v>
      </c>
      <c r="F796" t="s">
        <v>15</v>
      </c>
      <c r="G796" t="s">
        <v>2760</v>
      </c>
      <c r="H796" t="s">
        <v>2761</v>
      </c>
      <c r="I796">
        <v>0</v>
      </c>
      <c r="J796" t="s">
        <v>2762</v>
      </c>
      <c r="K796" s="1">
        <v>32191</v>
      </c>
      <c r="L796">
        <v>2742</v>
      </c>
      <c r="M796">
        <f>IF(L796&lt;&gt;"", L796, "")</f>
        <v>2742</v>
      </c>
      <c r="N796" s="2">
        <v>54840</v>
      </c>
      <c r="O796" s="2">
        <v>60324</v>
      </c>
      <c r="P796" s="2">
        <f>IF(O796&lt;&gt;"", O796*20, "")</f>
        <v>1206480</v>
      </c>
      <c r="Q796" s="2">
        <f>IF(F796="Rural",P796*1.1,P796)</f>
        <v>1327128</v>
      </c>
      <c r="R796">
        <v>8</v>
      </c>
    </row>
    <row r="797" spans="1:18" x14ac:dyDescent="0.25">
      <c r="A797" t="s">
        <v>35</v>
      </c>
      <c r="B797">
        <v>60307300</v>
      </c>
      <c r="C797" t="s">
        <v>2763</v>
      </c>
      <c r="D797" t="s">
        <v>37</v>
      </c>
      <c r="E797" t="str">
        <f>UPPER(Padron_Establecimiento[[#This Row],[Sector]])</f>
        <v>PRIVADO</v>
      </c>
      <c r="F797" t="s">
        <v>26</v>
      </c>
      <c r="G797" t="s">
        <v>2764</v>
      </c>
      <c r="H797" t="s">
        <v>1993</v>
      </c>
      <c r="I797">
        <v>221</v>
      </c>
      <c r="J797" t="s">
        <v>2765</v>
      </c>
      <c r="K797" s="1">
        <v>26688</v>
      </c>
      <c r="L797">
        <v>4970</v>
      </c>
      <c r="M797">
        <f>IF(L797&lt;&gt;"", L797, "")</f>
        <v>4970</v>
      </c>
      <c r="N797" s="2">
        <v>99400</v>
      </c>
      <c r="O797" s="2">
        <v>99400</v>
      </c>
      <c r="P797" s="2">
        <f>IF(O797&lt;&gt;"", O797*20, "")</f>
        <v>1988000</v>
      </c>
      <c r="Q797" s="2">
        <f>IF(F797="Rural",P797*1.1,P797)</f>
        <v>1988000</v>
      </c>
      <c r="R797">
        <v>6</v>
      </c>
    </row>
    <row r="798" spans="1:18" x14ac:dyDescent="0.25">
      <c r="A798" t="s">
        <v>35</v>
      </c>
      <c r="B798">
        <v>60451800</v>
      </c>
      <c r="C798" t="s">
        <v>2766</v>
      </c>
      <c r="D798" t="s">
        <v>14</v>
      </c>
      <c r="E798" t="str">
        <f>UPPER(Padron_Establecimiento[[#This Row],[Sector]])</f>
        <v>ESTATAL</v>
      </c>
      <c r="F798" t="s">
        <v>15</v>
      </c>
      <c r="G798" t="s">
        <v>2767</v>
      </c>
      <c r="H798" t="s">
        <v>2768</v>
      </c>
      <c r="I798">
        <v>2241</v>
      </c>
      <c r="J798" t="s">
        <v>2769</v>
      </c>
      <c r="K798" s="1">
        <v>28316</v>
      </c>
      <c r="L798">
        <v>2652</v>
      </c>
      <c r="M798">
        <f>IF(L798&lt;&gt;"", L798, "")</f>
        <v>2652</v>
      </c>
      <c r="N798" s="2">
        <v>53040</v>
      </c>
      <c r="O798" s="2">
        <v>58344</v>
      </c>
      <c r="P798" s="2">
        <f>IF(O798&lt;&gt;"", O798*20, "")</f>
        <v>1166880</v>
      </c>
      <c r="Q798" s="2">
        <f>IF(F798="Rural",P798*1.1,P798)</f>
        <v>1283568</v>
      </c>
      <c r="R798">
        <v>4</v>
      </c>
    </row>
    <row r="799" spans="1:18" x14ac:dyDescent="0.25">
      <c r="A799" t="s">
        <v>12</v>
      </c>
      <c r="B799">
        <v>860121800</v>
      </c>
      <c r="C799" t="s">
        <v>2770</v>
      </c>
      <c r="D799" t="s">
        <v>14</v>
      </c>
      <c r="E799" t="str">
        <f>UPPER(Padron_Establecimiento[[#This Row],[Sector]])</f>
        <v>ESTATAL</v>
      </c>
      <c r="F799" t="s">
        <v>26</v>
      </c>
      <c r="G799" t="s">
        <v>2771</v>
      </c>
      <c r="H799" t="s">
        <v>2772</v>
      </c>
      <c r="J799" t="s">
        <v>18</v>
      </c>
      <c r="K799" s="1">
        <v>32505</v>
      </c>
      <c r="L799">
        <v>3704</v>
      </c>
      <c r="M799">
        <f>IF(L799&lt;&gt;"", L799, "")</f>
        <v>3704</v>
      </c>
      <c r="N799" s="2">
        <v>74080</v>
      </c>
      <c r="O799" s="2">
        <v>74080</v>
      </c>
      <c r="P799" s="2">
        <f>IF(O799&lt;&gt;"", O799*20, "")</f>
        <v>1481600</v>
      </c>
      <c r="Q799" s="2">
        <f>IF(F799="Rural",P799*1.1,P799)</f>
        <v>1481600</v>
      </c>
      <c r="R799">
        <v>6</v>
      </c>
    </row>
    <row r="800" spans="1:18" x14ac:dyDescent="0.25">
      <c r="A800" t="s">
        <v>12</v>
      </c>
      <c r="B800">
        <v>860080100</v>
      </c>
      <c r="C800" t="s">
        <v>2773</v>
      </c>
      <c r="D800" t="s">
        <v>14</v>
      </c>
      <c r="E800" t="str">
        <f>UPPER(Padron_Establecimiento[[#This Row],[Sector]])</f>
        <v>ESTATAL</v>
      </c>
      <c r="F800" t="s">
        <v>15</v>
      </c>
      <c r="G800" t="s">
        <v>2774</v>
      </c>
      <c r="H800" t="s">
        <v>362</v>
      </c>
      <c r="J800" t="s">
        <v>18</v>
      </c>
      <c r="K800" s="1">
        <v>26574</v>
      </c>
      <c r="L800">
        <v>3919</v>
      </c>
      <c r="M800">
        <f>IF(L800&lt;&gt;"", L800, "")</f>
        <v>3919</v>
      </c>
      <c r="N800" s="2">
        <v>78380</v>
      </c>
      <c r="O800" s="2">
        <v>86218</v>
      </c>
      <c r="P800" s="2">
        <f>IF(O800&lt;&gt;"", O800*20, "")</f>
        <v>1724360</v>
      </c>
      <c r="Q800" s="2">
        <f>IF(F800="Rural",P800*1.1,P800)</f>
        <v>1896796.0000000002</v>
      </c>
      <c r="R800">
        <v>3</v>
      </c>
    </row>
    <row r="801" spans="1:18" x14ac:dyDescent="0.25">
      <c r="A801" t="s">
        <v>12</v>
      </c>
      <c r="B801">
        <v>860177600</v>
      </c>
      <c r="C801" t="s">
        <v>2775</v>
      </c>
      <c r="D801" t="s">
        <v>14</v>
      </c>
      <c r="E801" t="str">
        <f>UPPER(Padron_Establecimiento[[#This Row],[Sector]])</f>
        <v>ESTATAL</v>
      </c>
      <c r="F801" t="s">
        <v>26</v>
      </c>
      <c r="G801" t="s">
        <v>2776</v>
      </c>
      <c r="H801" t="s">
        <v>240</v>
      </c>
      <c r="J801" t="s">
        <v>18</v>
      </c>
      <c r="K801" s="1">
        <v>32451</v>
      </c>
      <c r="L801">
        <v>2445</v>
      </c>
      <c r="M801">
        <f>IF(L801&lt;&gt;"", L801, "")</f>
        <v>2445</v>
      </c>
      <c r="N801" s="2">
        <v>48900</v>
      </c>
      <c r="O801" s="2">
        <v>48900</v>
      </c>
      <c r="P801" s="2">
        <f>IF(O801&lt;&gt;"", O801*20, "")</f>
        <v>978000</v>
      </c>
      <c r="Q801" s="2">
        <f>IF(F801="Rural",P801*1.1,P801)</f>
        <v>978000</v>
      </c>
      <c r="R801">
        <v>4</v>
      </c>
    </row>
    <row r="802" spans="1:18" x14ac:dyDescent="0.25">
      <c r="A802" t="s">
        <v>110</v>
      </c>
      <c r="B802">
        <v>20099900</v>
      </c>
      <c r="C802" t="s">
        <v>2777</v>
      </c>
      <c r="D802" t="s">
        <v>37</v>
      </c>
      <c r="E802" t="str">
        <f>UPPER(Padron_Establecimiento[[#This Row],[Sector]])</f>
        <v>PRIVADO</v>
      </c>
      <c r="F802" t="s">
        <v>26</v>
      </c>
      <c r="G802" t="s">
        <v>2778</v>
      </c>
      <c r="H802" t="s">
        <v>1917</v>
      </c>
      <c r="I802">
        <v>11</v>
      </c>
      <c r="J802" t="s">
        <v>2779</v>
      </c>
      <c r="K802" s="1">
        <v>26632</v>
      </c>
      <c r="L802">
        <v>3871</v>
      </c>
      <c r="M802">
        <f>IF(L802&lt;&gt;"", L802, "")</f>
        <v>3871</v>
      </c>
      <c r="N802" s="2">
        <v>77420</v>
      </c>
      <c r="O802" s="2">
        <v>77420</v>
      </c>
      <c r="P802" s="2">
        <f>IF(O802&lt;&gt;"", O802*20, "")</f>
        <v>1548400</v>
      </c>
      <c r="Q802" s="2">
        <f>IF(F802="Rural",P802*1.1,P802)</f>
        <v>1548400</v>
      </c>
      <c r="R802">
        <v>7</v>
      </c>
    </row>
    <row r="803" spans="1:18" x14ac:dyDescent="0.25">
      <c r="A803" t="s">
        <v>24</v>
      </c>
      <c r="B803">
        <v>820432100</v>
      </c>
      <c r="C803" t="s">
        <v>2780</v>
      </c>
      <c r="D803" t="s">
        <v>14</v>
      </c>
      <c r="E803" t="str">
        <f>UPPER(Padron_Establecimiento[[#This Row],[Sector]])</f>
        <v>ESTATAL</v>
      </c>
      <c r="F803" t="s">
        <v>15</v>
      </c>
      <c r="G803" t="s">
        <v>2781</v>
      </c>
      <c r="H803" t="s">
        <v>2782</v>
      </c>
      <c r="I803">
        <v>3564</v>
      </c>
      <c r="J803" t="s">
        <v>2783</v>
      </c>
      <c r="K803" s="1">
        <v>27340</v>
      </c>
      <c r="L803">
        <v>3125</v>
      </c>
      <c r="M803">
        <f>IF(L803&lt;&gt;"", L803, "")</f>
        <v>3125</v>
      </c>
      <c r="N803" s="2">
        <v>62500</v>
      </c>
      <c r="O803" s="2">
        <v>68750</v>
      </c>
      <c r="P803" s="2">
        <f>IF(O803&lt;&gt;"", O803*20, "")</f>
        <v>1375000</v>
      </c>
      <c r="Q803" s="2">
        <f>IF(F803="Rural",P803*1.1,P803)</f>
        <v>1512500.0000000002</v>
      </c>
      <c r="R803">
        <v>4</v>
      </c>
    </row>
    <row r="804" spans="1:18" x14ac:dyDescent="0.25">
      <c r="A804" t="s">
        <v>30</v>
      </c>
      <c r="B804">
        <v>900227300</v>
      </c>
      <c r="C804" t="s">
        <v>2784</v>
      </c>
      <c r="D804" t="s">
        <v>37</v>
      </c>
      <c r="E804" t="str">
        <f>UPPER(Padron_Establecimiento[[#This Row],[Sector]])</f>
        <v>PRIVADO</v>
      </c>
      <c r="F804" t="s">
        <v>26</v>
      </c>
      <c r="G804" t="s">
        <v>2785</v>
      </c>
      <c r="H804" t="s">
        <v>1068</v>
      </c>
      <c r="I804">
        <v>381</v>
      </c>
      <c r="J804" t="s">
        <v>2786</v>
      </c>
      <c r="K804" s="1">
        <v>23745</v>
      </c>
      <c r="L804">
        <v>2989</v>
      </c>
      <c r="M804">
        <f>IF(L804&lt;&gt;"", L804, "")</f>
        <v>2989</v>
      </c>
      <c r="N804" s="2">
        <v>59780</v>
      </c>
      <c r="O804" s="2">
        <v>59780</v>
      </c>
      <c r="P804" s="2">
        <f>IF(O804&lt;&gt;"", O804*20, "")</f>
        <v>1195600</v>
      </c>
      <c r="Q804" s="2">
        <f>IF(F804="Rural",P804*1.1,P804)</f>
        <v>1195600</v>
      </c>
      <c r="R804">
        <v>8</v>
      </c>
    </row>
    <row r="805" spans="1:18" x14ac:dyDescent="0.25">
      <c r="A805" t="s">
        <v>35</v>
      </c>
      <c r="B805">
        <v>60570900</v>
      </c>
      <c r="C805" t="s">
        <v>2787</v>
      </c>
      <c r="D805" t="s">
        <v>14</v>
      </c>
      <c r="E805" t="str">
        <f>UPPER(Padron_Establecimiento[[#This Row],[Sector]])</f>
        <v>ESTATAL</v>
      </c>
      <c r="F805" t="s">
        <v>26</v>
      </c>
      <c r="G805" t="s">
        <v>2788</v>
      </c>
      <c r="H805" t="s">
        <v>2789</v>
      </c>
      <c r="I805">
        <v>2241</v>
      </c>
      <c r="J805" t="s">
        <v>2790</v>
      </c>
      <c r="K805" s="1">
        <v>33518</v>
      </c>
      <c r="L805">
        <v>3250</v>
      </c>
      <c r="M805">
        <f>IF(L805&lt;&gt;"", L805, "")</f>
        <v>3250</v>
      </c>
      <c r="N805" s="2">
        <v>65000</v>
      </c>
      <c r="O805" s="2">
        <v>65000</v>
      </c>
      <c r="P805" s="2">
        <f>IF(O805&lt;&gt;"", O805*20, "")</f>
        <v>1300000</v>
      </c>
      <c r="Q805" s="2">
        <f>IF(F805="Rural",P805*1.1,P805)</f>
        <v>1300000</v>
      </c>
      <c r="R805">
        <v>3</v>
      </c>
    </row>
    <row r="806" spans="1:18" x14ac:dyDescent="0.25">
      <c r="A806" t="s">
        <v>50</v>
      </c>
      <c r="B806">
        <v>500067900</v>
      </c>
      <c r="C806" t="s">
        <v>2791</v>
      </c>
      <c r="D806" t="s">
        <v>14</v>
      </c>
      <c r="E806" t="str">
        <f>UPPER(Padron_Establecimiento[[#This Row],[Sector]])</f>
        <v>ESTATAL</v>
      </c>
      <c r="F806" t="s">
        <v>15</v>
      </c>
      <c r="G806" t="s">
        <v>2792</v>
      </c>
      <c r="H806" t="s">
        <v>2793</v>
      </c>
      <c r="I806">
        <v>260</v>
      </c>
      <c r="J806" t="s">
        <v>2794</v>
      </c>
      <c r="K806" s="1">
        <v>26317</v>
      </c>
      <c r="L806">
        <v>3523</v>
      </c>
      <c r="M806">
        <f>IF(L806&lt;&gt;"", L806, "")</f>
        <v>3523</v>
      </c>
      <c r="N806" s="2">
        <v>70460</v>
      </c>
      <c r="O806" s="2">
        <v>77506</v>
      </c>
      <c r="P806" s="2">
        <f>IF(O806&lt;&gt;"", O806*20, "")</f>
        <v>1550120</v>
      </c>
      <c r="Q806" s="2">
        <f>IF(F806="Rural",P806*1.1,P806)</f>
        <v>1705132.0000000002</v>
      </c>
      <c r="R806">
        <v>4</v>
      </c>
    </row>
    <row r="807" spans="1:18" x14ac:dyDescent="0.25">
      <c r="A807" t="s">
        <v>12</v>
      </c>
      <c r="B807">
        <v>860214704</v>
      </c>
      <c r="C807" t="s">
        <v>2795</v>
      </c>
      <c r="D807" t="s">
        <v>14</v>
      </c>
      <c r="E807" t="str">
        <f>UPPER(Padron_Establecimiento[[#This Row],[Sector]])</f>
        <v>ESTATAL</v>
      </c>
      <c r="F807" t="s">
        <v>15</v>
      </c>
      <c r="G807" t="s">
        <v>2796</v>
      </c>
      <c r="H807" t="s">
        <v>17</v>
      </c>
      <c r="J807" t="s">
        <v>18</v>
      </c>
      <c r="K807" s="1">
        <v>27503</v>
      </c>
      <c r="L807">
        <v>1590</v>
      </c>
      <c r="M807">
        <f>IF(L807&lt;&gt;"", L807, "")</f>
        <v>1590</v>
      </c>
      <c r="N807" s="2">
        <v>31800</v>
      </c>
      <c r="O807" s="2">
        <v>34980</v>
      </c>
      <c r="P807" s="2">
        <f>IF(O807&lt;&gt;"", O807*20, "")</f>
        <v>699600</v>
      </c>
      <c r="Q807" s="2">
        <f>IF(F807="Rural",P807*1.1,P807)</f>
        <v>769560.00000000012</v>
      </c>
      <c r="R807">
        <v>10</v>
      </c>
    </row>
    <row r="808" spans="1:18" x14ac:dyDescent="0.25">
      <c r="A808" t="s">
        <v>73</v>
      </c>
      <c r="B808">
        <v>340011300</v>
      </c>
      <c r="C808" t="s">
        <v>2797</v>
      </c>
      <c r="D808" t="s">
        <v>37</v>
      </c>
      <c r="E808" t="str">
        <f>UPPER(Padron_Establecimiento[[#This Row],[Sector]])</f>
        <v>PRIVADO</v>
      </c>
      <c r="F808" t="s">
        <v>26</v>
      </c>
      <c r="G808" t="s">
        <v>2798</v>
      </c>
      <c r="H808" t="s">
        <v>2462</v>
      </c>
      <c r="I808">
        <v>370</v>
      </c>
      <c r="J808" t="s">
        <v>2799</v>
      </c>
      <c r="K808" s="1">
        <v>22536</v>
      </c>
      <c r="L808">
        <v>2008</v>
      </c>
      <c r="M808">
        <f>IF(L808&lt;&gt;"", L808, "")</f>
        <v>2008</v>
      </c>
      <c r="N808" s="2">
        <v>40160</v>
      </c>
      <c r="O808" s="2">
        <v>40160</v>
      </c>
      <c r="P808" s="2">
        <f>IF(O808&lt;&gt;"", O808*20, "")</f>
        <v>803200</v>
      </c>
      <c r="Q808" s="2">
        <f>IF(F808="Rural",P808*1.1,P808)</f>
        <v>803200</v>
      </c>
      <c r="R808">
        <v>9</v>
      </c>
    </row>
    <row r="809" spans="1:18" x14ac:dyDescent="0.25">
      <c r="A809" t="s">
        <v>211</v>
      </c>
      <c r="B809">
        <v>180058500</v>
      </c>
      <c r="C809" t="s">
        <v>2800</v>
      </c>
      <c r="D809" t="s">
        <v>14</v>
      </c>
      <c r="E809" t="str">
        <f>UPPER(Padron_Establecimiento[[#This Row],[Sector]])</f>
        <v>ESTATAL</v>
      </c>
      <c r="F809" t="s">
        <v>15</v>
      </c>
      <c r="G809" t="s">
        <v>2801</v>
      </c>
      <c r="H809" t="s">
        <v>214</v>
      </c>
      <c r="I809">
        <v>0</v>
      </c>
      <c r="J809" t="s">
        <v>215</v>
      </c>
      <c r="K809" s="1">
        <v>31380</v>
      </c>
      <c r="L809">
        <v>1778</v>
      </c>
      <c r="M809">
        <f>IF(L809&lt;&gt;"", L809, "")</f>
        <v>1778</v>
      </c>
      <c r="N809" s="2">
        <v>35560</v>
      </c>
      <c r="O809" s="2">
        <v>39116</v>
      </c>
      <c r="P809" s="2">
        <f>IF(O809&lt;&gt;"", O809*20, "")</f>
        <v>782320</v>
      </c>
      <c r="Q809" s="2">
        <f>IF(F809="Rural",P809*1.1,P809)</f>
        <v>860552.00000000012</v>
      </c>
      <c r="R809">
        <v>9</v>
      </c>
    </row>
    <row r="810" spans="1:18" x14ac:dyDescent="0.25">
      <c r="A810" t="s">
        <v>130</v>
      </c>
      <c r="B810">
        <v>540130000</v>
      </c>
      <c r="C810" t="s">
        <v>2802</v>
      </c>
      <c r="D810" t="s">
        <v>14</v>
      </c>
      <c r="E810" t="str">
        <f>UPPER(Padron_Establecimiento[[#This Row],[Sector]])</f>
        <v>ESTATAL</v>
      </c>
      <c r="F810" t="s">
        <v>15</v>
      </c>
      <c r="G810" t="s">
        <v>2803</v>
      </c>
      <c r="H810" t="s">
        <v>511</v>
      </c>
      <c r="I810">
        <v>3755</v>
      </c>
      <c r="J810" t="s">
        <v>2804</v>
      </c>
      <c r="K810" s="1">
        <v>28751</v>
      </c>
      <c r="L810">
        <v>2326</v>
      </c>
      <c r="M810">
        <f>IF(L810&lt;&gt;"", L810, "")</f>
        <v>2326</v>
      </c>
      <c r="N810" s="2">
        <v>46520</v>
      </c>
      <c r="O810" s="2">
        <v>51172</v>
      </c>
      <c r="P810" s="2">
        <f>IF(O810&lt;&gt;"", O810*20, "")</f>
        <v>1023440</v>
      </c>
      <c r="Q810" s="2">
        <f>IF(F810="Rural",P810*1.1,P810)</f>
        <v>1125784</v>
      </c>
      <c r="R810">
        <v>7</v>
      </c>
    </row>
    <row r="811" spans="1:18" x14ac:dyDescent="0.25">
      <c r="A811" t="s">
        <v>130</v>
      </c>
      <c r="B811">
        <v>540132200</v>
      </c>
      <c r="C811" t="s">
        <v>2805</v>
      </c>
      <c r="D811" t="s">
        <v>14</v>
      </c>
      <c r="E811" t="str">
        <f>UPPER(Padron_Establecimiento[[#This Row],[Sector]])</f>
        <v>ESTATAL</v>
      </c>
      <c r="F811" t="s">
        <v>26</v>
      </c>
      <c r="G811" t="s">
        <v>2806</v>
      </c>
      <c r="H811" t="s">
        <v>2364</v>
      </c>
      <c r="I811">
        <v>376</v>
      </c>
      <c r="J811" t="s">
        <v>2807</v>
      </c>
      <c r="K811" s="1">
        <v>34226</v>
      </c>
      <c r="L811">
        <v>2094</v>
      </c>
      <c r="M811">
        <f>IF(L811&lt;&gt;"", L811, "")</f>
        <v>2094</v>
      </c>
      <c r="N811" s="2">
        <v>41880</v>
      </c>
      <c r="O811" s="2">
        <v>41880</v>
      </c>
      <c r="P811" s="2">
        <f>IF(O811&lt;&gt;"", O811*20, "")</f>
        <v>837600</v>
      </c>
      <c r="Q811" s="2">
        <f>IF(F811="Rural",P811*1.1,P811)</f>
        <v>837600</v>
      </c>
      <c r="R811">
        <v>6</v>
      </c>
    </row>
    <row r="812" spans="1:18" x14ac:dyDescent="0.25">
      <c r="A812" t="s">
        <v>24</v>
      </c>
      <c r="B812">
        <v>820114501</v>
      </c>
      <c r="C812" t="s">
        <v>2808</v>
      </c>
      <c r="D812" t="s">
        <v>37</v>
      </c>
      <c r="E812" t="str">
        <f>UPPER(Padron_Establecimiento[[#This Row],[Sector]])</f>
        <v>PRIVADO</v>
      </c>
      <c r="F812" t="s">
        <v>26</v>
      </c>
      <c r="G812" t="s">
        <v>2809</v>
      </c>
      <c r="H812" t="s">
        <v>28</v>
      </c>
      <c r="I812">
        <v>342</v>
      </c>
      <c r="J812" t="s">
        <v>2810</v>
      </c>
      <c r="K812" s="1">
        <v>29553</v>
      </c>
      <c r="L812">
        <v>2890</v>
      </c>
      <c r="M812">
        <f>IF(L812&lt;&gt;"", L812, "")</f>
        <v>2890</v>
      </c>
      <c r="N812" s="2">
        <v>57800</v>
      </c>
      <c r="O812" s="2">
        <v>57800</v>
      </c>
      <c r="P812" s="2">
        <f>IF(O812&lt;&gt;"", O812*20, "")</f>
        <v>1156000</v>
      </c>
      <c r="Q812" s="2">
        <f>IF(F812="Rural",P812*1.1,P812)</f>
        <v>1156000</v>
      </c>
      <c r="R812">
        <v>8</v>
      </c>
    </row>
    <row r="813" spans="1:18" x14ac:dyDescent="0.25">
      <c r="A813" t="s">
        <v>35</v>
      </c>
      <c r="B813">
        <v>60571400</v>
      </c>
      <c r="C813" t="s">
        <v>2811</v>
      </c>
      <c r="D813" t="s">
        <v>14</v>
      </c>
      <c r="E813" t="str">
        <f>UPPER(Padron_Establecimiento[[#This Row],[Sector]])</f>
        <v>ESTATAL</v>
      </c>
      <c r="F813" t="s">
        <v>26</v>
      </c>
      <c r="G813" t="s">
        <v>2812</v>
      </c>
      <c r="H813" t="s">
        <v>2813</v>
      </c>
      <c r="I813">
        <v>11</v>
      </c>
      <c r="J813" t="s">
        <v>2814</v>
      </c>
      <c r="K813" s="1">
        <v>31485</v>
      </c>
      <c r="L813">
        <v>2037</v>
      </c>
      <c r="M813">
        <f>IF(L813&lt;&gt;"", L813, "")</f>
        <v>2037</v>
      </c>
      <c r="N813" s="2">
        <v>40740</v>
      </c>
      <c r="O813" s="2">
        <v>40740</v>
      </c>
      <c r="P813" s="2">
        <f>IF(O813&lt;&gt;"", O813*20, "")</f>
        <v>814800</v>
      </c>
      <c r="Q813" s="2">
        <f>IF(F813="Rural",P813*1.1,P813)</f>
        <v>814800</v>
      </c>
      <c r="R813">
        <v>5</v>
      </c>
    </row>
    <row r="814" spans="1:18" x14ac:dyDescent="0.25">
      <c r="A814" t="s">
        <v>46</v>
      </c>
      <c r="B814">
        <v>660116900</v>
      </c>
      <c r="C814" t="s">
        <v>2815</v>
      </c>
      <c r="D814" t="s">
        <v>14</v>
      </c>
      <c r="E814" t="str">
        <f>UPPER(Padron_Establecimiento[[#This Row],[Sector]])</f>
        <v>ESTATAL</v>
      </c>
      <c r="F814" t="s">
        <v>26</v>
      </c>
      <c r="G814" t="s">
        <v>2816</v>
      </c>
      <c r="H814" t="s">
        <v>57</v>
      </c>
      <c r="J814" t="s">
        <v>18</v>
      </c>
      <c r="K814" s="1">
        <v>27486</v>
      </c>
      <c r="L814">
        <v>2160</v>
      </c>
      <c r="M814">
        <f>IF(L814&lt;&gt;"", L814, "")</f>
        <v>2160</v>
      </c>
      <c r="N814" s="2">
        <v>43200</v>
      </c>
      <c r="O814" s="2">
        <v>43200</v>
      </c>
      <c r="P814" s="2">
        <f>IF(O814&lt;&gt;"", O814*20, "")</f>
        <v>864000</v>
      </c>
      <c r="Q814" s="2">
        <f>IF(F814="Rural",P814*1.1,P814)</f>
        <v>864000</v>
      </c>
      <c r="R814">
        <v>4</v>
      </c>
    </row>
    <row r="815" spans="1:18" x14ac:dyDescent="0.25">
      <c r="A815" t="s">
        <v>195</v>
      </c>
      <c r="B815">
        <v>420077300</v>
      </c>
      <c r="C815" t="s">
        <v>2817</v>
      </c>
      <c r="D815" t="s">
        <v>14</v>
      </c>
      <c r="E815" t="str">
        <f>UPPER(Padron_Establecimiento[[#This Row],[Sector]])</f>
        <v>ESTATAL</v>
      </c>
      <c r="F815" t="s">
        <v>26</v>
      </c>
      <c r="G815" t="s">
        <v>2818</v>
      </c>
      <c r="H815" t="s">
        <v>269</v>
      </c>
      <c r="I815">
        <v>2302</v>
      </c>
      <c r="J815" t="s">
        <v>2819</v>
      </c>
      <c r="K815" s="1">
        <v>20403</v>
      </c>
      <c r="L815">
        <v>3037</v>
      </c>
      <c r="M815">
        <f>IF(L815&lt;&gt;"", L815, "")</f>
        <v>3037</v>
      </c>
      <c r="N815" s="2">
        <v>60740</v>
      </c>
      <c r="O815" s="2">
        <v>60740</v>
      </c>
      <c r="P815" s="2">
        <f>IF(O815&lt;&gt;"", O815*20, "")</f>
        <v>1214800</v>
      </c>
      <c r="Q815" s="2">
        <f>IF(F815="Rural",P815*1.1,P815)</f>
        <v>1214800</v>
      </c>
      <c r="R815">
        <v>4</v>
      </c>
    </row>
    <row r="816" spans="1:18" x14ac:dyDescent="0.25">
      <c r="A816" t="s">
        <v>50</v>
      </c>
      <c r="B816">
        <v>500099100</v>
      </c>
      <c r="C816" t="s">
        <v>2820</v>
      </c>
      <c r="D816" t="s">
        <v>37</v>
      </c>
      <c r="E816" t="str">
        <f>UPPER(Padron_Establecimiento[[#This Row],[Sector]])</f>
        <v>PRIVADO</v>
      </c>
      <c r="F816" t="s">
        <v>26</v>
      </c>
      <c r="G816" t="s">
        <v>2821</v>
      </c>
      <c r="H816" t="s">
        <v>2685</v>
      </c>
      <c r="I816">
        <v>2622</v>
      </c>
      <c r="J816" t="s">
        <v>2822</v>
      </c>
      <c r="K816" s="1">
        <v>23090</v>
      </c>
      <c r="L816">
        <v>3662</v>
      </c>
      <c r="M816">
        <f>IF(L816&lt;&gt;"", L816, "")</f>
        <v>3662</v>
      </c>
      <c r="N816" s="2">
        <v>73240</v>
      </c>
      <c r="O816" s="2">
        <v>73240</v>
      </c>
      <c r="P816" s="2">
        <f>IF(O816&lt;&gt;"", O816*20, "")</f>
        <v>1464800</v>
      </c>
      <c r="Q816" s="2">
        <f>IF(F816="Rural",P816*1.1,P816)</f>
        <v>1464800</v>
      </c>
      <c r="R816">
        <v>3</v>
      </c>
    </row>
    <row r="817" spans="1:18" x14ac:dyDescent="0.25">
      <c r="A817" t="s">
        <v>35</v>
      </c>
      <c r="B817">
        <v>60294000</v>
      </c>
      <c r="C817" t="s">
        <v>2823</v>
      </c>
      <c r="D817" t="s">
        <v>37</v>
      </c>
      <c r="E817" t="str">
        <f>UPPER(Padron_Establecimiento[[#This Row],[Sector]])</f>
        <v>PRIVADO</v>
      </c>
      <c r="F817" t="s">
        <v>26</v>
      </c>
      <c r="G817" t="s">
        <v>2824</v>
      </c>
      <c r="H817" t="s">
        <v>171</v>
      </c>
      <c r="I817">
        <v>223</v>
      </c>
      <c r="J817" t="s">
        <v>2825</v>
      </c>
      <c r="K817" s="1">
        <v>27054</v>
      </c>
      <c r="L817">
        <v>3565</v>
      </c>
      <c r="M817">
        <f>IF(L817&lt;&gt;"", L817, "")</f>
        <v>3565</v>
      </c>
      <c r="N817" s="2">
        <v>71300</v>
      </c>
      <c r="O817" s="2">
        <v>71300</v>
      </c>
      <c r="P817" s="2">
        <f>IF(O817&lt;&gt;"", O817*20, "")</f>
        <v>1426000</v>
      </c>
      <c r="Q817" s="2">
        <f>IF(F817="Rural",P817*1.1,P817)</f>
        <v>1426000</v>
      </c>
      <c r="R817">
        <v>6</v>
      </c>
    </row>
    <row r="818" spans="1:18" x14ac:dyDescent="0.25">
      <c r="A818" t="s">
        <v>110</v>
      </c>
      <c r="B818">
        <v>20073703</v>
      </c>
      <c r="C818" t="s">
        <v>2826</v>
      </c>
      <c r="D818" t="s">
        <v>14</v>
      </c>
      <c r="E818" t="str">
        <f>UPPER(Padron_Establecimiento[[#This Row],[Sector]])</f>
        <v>ESTATAL</v>
      </c>
      <c r="F818" t="s">
        <v>26</v>
      </c>
      <c r="G818" t="s">
        <v>2827</v>
      </c>
      <c r="H818" t="s">
        <v>1504</v>
      </c>
      <c r="I818">
        <v>11</v>
      </c>
      <c r="J818" t="s">
        <v>2828</v>
      </c>
      <c r="K818" s="1">
        <v>28331</v>
      </c>
      <c r="L818">
        <v>1580</v>
      </c>
      <c r="M818">
        <f>IF(L818&lt;&gt;"", L818, "")</f>
        <v>1580</v>
      </c>
      <c r="N818" s="2">
        <v>31600</v>
      </c>
      <c r="O818" s="2">
        <v>31600</v>
      </c>
      <c r="P818" s="2">
        <f>IF(O818&lt;&gt;"", O818*20, "")</f>
        <v>632000</v>
      </c>
      <c r="Q818" s="2">
        <f>IF(F818="Rural",P818*1.1,P818)</f>
        <v>632000</v>
      </c>
      <c r="R818">
        <v>4</v>
      </c>
    </row>
    <row r="819" spans="1:18" x14ac:dyDescent="0.25">
      <c r="A819" t="s">
        <v>82</v>
      </c>
      <c r="B819">
        <v>700045000</v>
      </c>
      <c r="C819" t="s">
        <v>2829</v>
      </c>
      <c r="D819" t="s">
        <v>14</v>
      </c>
      <c r="E819" t="str">
        <f>UPPER(Padron_Establecimiento[[#This Row],[Sector]])</f>
        <v>ESTATAL</v>
      </c>
      <c r="F819" t="s">
        <v>15</v>
      </c>
      <c r="G819" t="s">
        <v>2830</v>
      </c>
      <c r="H819" t="s">
        <v>2831</v>
      </c>
      <c r="I819">
        <v>264</v>
      </c>
      <c r="J819" t="s">
        <v>2832</v>
      </c>
      <c r="K819" s="1">
        <v>21899</v>
      </c>
      <c r="L819">
        <v>3895</v>
      </c>
      <c r="M819">
        <f>IF(L819&lt;&gt;"", L819, "")</f>
        <v>3895</v>
      </c>
      <c r="N819" s="2">
        <v>77900</v>
      </c>
      <c r="O819" s="2">
        <v>85690</v>
      </c>
      <c r="P819" s="2">
        <f>IF(O819&lt;&gt;"", O819*20, "")</f>
        <v>1713800</v>
      </c>
      <c r="Q819" s="2">
        <f>IF(F819="Rural",P819*1.1,P819)</f>
        <v>1885180.0000000002</v>
      </c>
      <c r="R819">
        <v>7</v>
      </c>
    </row>
    <row r="820" spans="1:18" x14ac:dyDescent="0.25">
      <c r="A820" t="s">
        <v>110</v>
      </c>
      <c r="B820">
        <v>20076300</v>
      </c>
      <c r="C820" t="s">
        <v>2833</v>
      </c>
      <c r="D820" t="s">
        <v>14</v>
      </c>
      <c r="E820" t="str">
        <f>UPPER(Padron_Establecimiento[[#This Row],[Sector]])</f>
        <v>ESTATAL</v>
      </c>
      <c r="F820" t="s">
        <v>26</v>
      </c>
      <c r="G820" t="s">
        <v>2834</v>
      </c>
      <c r="H820" t="s">
        <v>2835</v>
      </c>
      <c r="I820">
        <v>11</v>
      </c>
      <c r="J820" t="s">
        <v>2836</v>
      </c>
      <c r="K820" s="1">
        <v>28171</v>
      </c>
      <c r="L820">
        <v>2571</v>
      </c>
      <c r="M820">
        <f>IF(L820&lt;&gt;"", L820, "")</f>
        <v>2571</v>
      </c>
      <c r="N820" s="2">
        <v>51420</v>
      </c>
      <c r="O820" s="2">
        <v>51420</v>
      </c>
      <c r="P820" s="2">
        <f>IF(O820&lt;&gt;"", O820*20, "")</f>
        <v>1028400</v>
      </c>
      <c r="Q820" s="2">
        <f>IF(F820="Rural",P820*1.1,P820)</f>
        <v>1028400</v>
      </c>
      <c r="R820">
        <v>4</v>
      </c>
    </row>
    <row r="821" spans="1:18" x14ac:dyDescent="0.25">
      <c r="A821" t="s">
        <v>24</v>
      </c>
      <c r="B821">
        <v>820067600</v>
      </c>
      <c r="C821" t="s">
        <v>2837</v>
      </c>
      <c r="D821" t="s">
        <v>14</v>
      </c>
      <c r="E821" t="str">
        <f>UPPER(Padron_Establecimiento[[#This Row],[Sector]])</f>
        <v>ESTATAL</v>
      </c>
      <c r="F821" t="s">
        <v>15</v>
      </c>
      <c r="G821" t="s">
        <v>2838</v>
      </c>
      <c r="H821" t="s">
        <v>1229</v>
      </c>
      <c r="I821">
        <v>3408</v>
      </c>
      <c r="J821" t="s">
        <v>2839</v>
      </c>
      <c r="K821" s="1">
        <v>18059</v>
      </c>
      <c r="L821">
        <v>2681</v>
      </c>
      <c r="M821">
        <f>IF(L821&lt;&gt;"", L821, "")</f>
        <v>2681</v>
      </c>
      <c r="N821" s="2">
        <v>53620</v>
      </c>
      <c r="O821" s="2">
        <v>58982</v>
      </c>
      <c r="P821" s="2">
        <f>IF(O821&lt;&gt;"", O821*20, "")</f>
        <v>1179640</v>
      </c>
      <c r="Q821" s="2">
        <f>IF(F821="Rural",P821*1.1,P821)</f>
        <v>1297604</v>
      </c>
      <c r="R821">
        <v>8</v>
      </c>
    </row>
    <row r="822" spans="1:18" x14ac:dyDescent="0.25">
      <c r="A822" t="s">
        <v>35</v>
      </c>
      <c r="B822">
        <v>60046100</v>
      </c>
      <c r="C822" t="s">
        <v>2840</v>
      </c>
      <c r="D822" t="s">
        <v>37</v>
      </c>
      <c r="E822" t="str">
        <f>UPPER(Padron_Establecimiento[[#This Row],[Sector]])</f>
        <v>PRIVADO</v>
      </c>
      <c r="F822" t="s">
        <v>26</v>
      </c>
      <c r="G822" t="s">
        <v>2841</v>
      </c>
      <c r="H822" t="s">
        <v>258</v>
      </c>
      <c r="I822">
        <v>11</v>
      </c>
      <c r="J822" t="s">
        <v>2842</v>
      </c>
      <c r="K822" s="1">
        <v>20455</v>
      </c>
      <c r="L822">
        <v>4452</v>
      </c>
      <c r="M822">
        <f>IF(L822&lt;&gt;"", L822, "")</f>
        <v>4452</v>
      </c>
      <c r="N822" s="2">
        <v>89040</v>
      </c>
      <c r="O822" s="2">
        <v>89040</v>
      </c>
      <c r="P822" s="2">
        <f>IF(O822&lt;&gt;"", O822*20, "")</f>
        <v>1780800</v>
      </c>
      <c r="Q822" s="2">
        <f>IF(F822="Rural",P822*1.1,P822)</f>
        <v>1780800</v>
      </c>
      <c r="R822">
        <v>7</v>
      </c>
    </row>
    <row r="823" spans="1:18" x14ac:dyDescent="0.25">
      <c r="A823" t="s">
        <v>328</v>
      </c>
      <c r="B823">
        <v>260053303</v>
      </c>
      <c r="C823" t="s">
        <v>2843</v>
      </c>
      <c r="D823" t="s">
        <v>14</v>
      </c>
      <c r="E823" t="str">
        <f>UPPER(Padron_Establecimiento[[#This Row],[Sector]])</f>
        <v>ESTATAL</v>
      </c>
      <c r="F823" t="s">
        <v>26</v>
      </c>
      <c r="G823" t="s">
        <v>2844</v>
      </c>
      <c r="H823" t="s">
        <v>331</v>
      </c>
      <c r="I823">
        <v>297</v>
      </c>
      <c r="J823" t="s">
        <v>2845</v>
      </c>
      <c r="K823" s="1">
        <v>32444</v>
      </c>
      <c r="L823">
        <v>2564</v>
      </c>
      <c r="M823">
        <f>IF(L823&lt;&gt;"", L823, "")</f>
        <v>2564</v>
      </c>
      <c r="N823" s="2">
        <v>51280</v>
      </c>
      <c r="O823" s="2">
        <v>51280</v>
      </c>
      <c r="P823" s="2">
        <f>IF(O823&lt;&gt;"", O823*20, "")</f>
        <v>1025600</v>
      </c>
      <c r="Q823" s="2">
        <f>IF(F823="Rural",P823*1.1,P823)</f>
        <v>1025600</v>
      </c>
      <c r="R823">
        <v>9</v>
      </c>
    </row>
    <row r="824" spans="1:18" x14ac:dyDescent="0.25">
      <c r="A824" t="s">
        <v>19</v>
      </c>
      <c r="B824">
        <v>620045400</v>
      </c>
      <c r="C824" t="s">
        <v>2846</v>
      </c>
      <c r="D824" t="s">
        <v>14</v>
      </c>
      <c r="E824" t="str">
        <f>UPPER(Padron_Establecimiento[[#This Row],[Sector]])</f>
        <v>ESTATAL</v>
      </c>
      <c r="F824" t="s">
        <v>26</v>
      </c>
      <c r="G824" t="s">
        <v>2847</v>
      </c>
      <c r="H824" t="s">
        <v>22</v>
      </c>
      <c r="I824">
        <v>2931</v>
      </c>
      <c r="J824" t="s">
        <v>2848</v>
      </c>
      <c r="K824" s="1">
        <v>24065</v>
      </c>
      <c r="L824">
        <v>4632</v>
      </c>
      <c r="M824">
        <f>IF(L824&lt;&gt;"", L824, "")</f>
        <v>4632</v>
      </c>
      <c r="N824" s="2">
        <v>92640</v>
      </c>
      <c r="O824" s="2">
        <v>92640</v>
      </c>
      <c r="P824" s="2">
        <f>IF(O824&lt;&gt;"", O824*20, "")</f>
        <v>1852800</v>
      </c>
      <c r="Q824" s="2">
        <f>IF(F824="Rural",P824*1.1,P824)</f>
        <v>1852800</v>
      </c>
      <c r="R824">
        <v>8</v>
      </c>
    </row>
    <row r="825" spans="1:18" x14ac:dyDescent="0.25">
      <c r="A825" t="s">
        <v>30</v>
      </c>
      <c r="B825">
        <v>900051300</v>
      </c>
      <c r="C825" t="s">
        <v>2849</v>
      </c>
      <c r="D825" t="s">
        <v>14</v>
      </c>
      <c r="E825" t="str">
        <f>UPPER(Padron_Establecimiento[[#This Row],[Sector]])</f>
        <v>ESTATAL</v>
      </c>
      <c r="F825" t="s">
        <v>15</v>
      </c>
      <c r="G825" t="s">
        <v>2850</v>
      </c>
      <c r="H825" t="s">
        <v>2851</v>
      </c>
      <c r="I825">
        <v>0</v>
      </c>
      <c r="J825" t="s">
        <v>2852</v>
      </c>
      <c r="K825" s="1">
        <v>33412</v>
      </c>
      <c r="L825">
        <v>2231</v>
      </c>
      <c r="M825">
        <f>IF(L825&lt;&gt;"", L825, "")</f>
        <v>2231</v>
      </c>
      <c r="N825" s="2">
        <v>44620</v>
      </c>
      <c r="O825" s="2">
        <v>49082</v>
      </c>
      <c r="P825" s="2">
        <f>IF(O825&lt;&gt;"", O825*20, "")</f>
        <v>981640</v>
      </c>
      <c r="Q825" s="2">
        <f>IF(F825="Rural",P825*1.1,P825)</f>
        <v>1079804</v>
      </c>
      <c r="R825">
        <v>9</v>
      </c>
    </row>
    <row r="826" spans="1:18" x14ac:dyDescent="0.25">
      <c r="A826" t="s">
        <v>24</v>
      </c>
      <c r="B826">
        <v>820096400</v>
      </c>
      <c r="C826" t="s">
        <v>2853</v>
      </c>
      <c r="D826" t="s">
        <v>14</v>
      </c>
      <c r="E826" t="str">
        <f>UPPER(Padron_Establecimiento[[#This Row],[Sector]])</f>
        <v>ESTATAL</v>
      </c>
      <c r="F826" t="s">
        <v>15</v>
      </c>
      <c r="G826" t="s">
        <v>2854</v>
      </c>
      <c r="H826" t="s">
        <v>2855</v>
      </c>
      <c r="I826">
        <v>3491</v>
      </c>
      <c r="J826" t="s">
        <v>2856</v>
      </c>
      <c r="K826" s="1">
        <v>30354</v>
      </c>
      <c r="L826">
        <v>1751</v>
      </c>
      <c r="M826">
        <f>IF(L826&lt;&gt;"", L826, "")</f>
        <v>1751</v>
      </c>
      <c r="N826" s="2">
        <v>35020</v>
      </c>
      <c r="O826" s="2">
        <v>38522</v>
      </c>
      <c r="P826" s="2">
        <f>IF(O826&lt;&gt;"", O826*20, "")</f>
        <v>770440</v>
      </c>
      <c r="Q826" s="2">
        <f>IF(F826="Rural",P826*1.1,P826)</f>
        <v>847484.00000000012</v>
      </c>
      <c r="R826">
        <v>8</v>
      </c>
    </row>
    <row r="827" spans="1:18" x14ac:dyDescent="0.25">
      <c r="A827" t="s">
        <v>90</v>
      </c>
      <c r="B827">
        <v>220018700</v>
      </c>
      <c r="C827" t="s">
        <v>2857</v>
      </c>
      <c r="D827" t="s">
        <v>14</v>
      </c>
      <c r="E827" t="str">
        <f>UPPER(Padron_Establecimiento[[#This Row],[Sector]])</f>
        <v>ESTATAL</v>
      </c>
      <c r="F827" t="s">
        <v>15</v>
      </c>
      <c r="G827" t="s">
        <v>2858</v>
      </c>
      <c r="H827" t="s">
        <v>2859</v>
      </c>
      <c r="J827" t="s">
        <v>18</v>
      </c>
      <c r="K827" s="1">
        <v>22166</v>
      </c>
      <c r="L827">
        <v>3497</v>
      </c>
      <c r="M827">
        <f>IF(L827&lt;&gt;"", L827, "")</f>
        <v>3497</v>
      </c>
      <c r="N827" s="2">
        <v>69940</v>
      </c>
      <c r="O827" s="2">
        <v>76934</v>
      </c>
      <c r="P827" s="2">
        <f>IF(O827&lt;&gt;"", O827*20, "")</f>
        <v>1538680</v>
      </c>
      <c r="Q827" s="2">
        <f>IF(F827="Rural",P827*1.1,P827)</f>
        <v>1692548.0000000002</v>
      </c>
      <c r="R827">
        <v>10</v>
      </c>
    </row>
    <row r="828" spans="1:18" x14ac:dyDescent="0.25">
      <c r="A828" t="s">
        <v>35</v>
      </c>
      <c r="B828">
        <v>60459600</v>
      </c>
      <c r="C828" t="s">
        <v>2860</v>
      </c>
      <c r="D828" t="s">
        <v>14</v>
      </c>
      <c r="E828" t="str">
        <f>UPPER(Padron_Establecimiento[[#This Row],[Sector]])</f>
        <v>ESTATAL</v>
      </c>
      <c r="F828" t="s">
        <v>15</v>
      </c>
      <c r="G828" t="s">
        <v>2861</v>
      </c>
      <c r="H828" t="s">
        <v>2862</v>
      </c>
      <c r="I828">
        <v>2355</v>
      </c>
      <c r="J828" t="s">
        <v>2863</v>
      </c>
      <c r="K828" s="1">
        <v>20281</v>
      </c>
      <c r="L828">
        <v>3798</v>
      </c>
      <c r="M828">
        <f>IF(L828&lt;&gt;"", L828, "")</f>
        <v>3798</v>
      </c>
      <c r="N828" s="2">
        <v>75960</v>
      </c>
      <c r="O828" s="2">
        <v>83556</v>
      </c>
      <c r="P828" s="2">
        <f>IF(O828&lt;&gt;"", O828*20, "")</f>
        <v>1671120</v>
      </c>
      <c r="Q828" s="2">
        <f>IF(F828="Rural",P828*1.1,P828)</f>
        <v>1838232.0000000002</v>
      </c>
      <c r="R828">
        <v>7</v>
      </c>
    </row>
    <row r="829" spans="1:18" x14ac:dyDescent="0.25">
      <c r="A829" t="s">
        <v>35</v>
      </c>
      <c r="B829">
        <v>60476600</v>
      </c>
      <c r="C829" t="s">
        <v>2864</v>
      </c>
      <c r="D829" t="s">
        <v>14</v>
      </c>
      <c r="E829" t="str">
        <f>UPPER(Padron_Establecimiento[[#This Row],[Sector]])</f>
        <v>ESTATAL</v>
      </c>
      <c r="F829" t="s">
        <v>15</v>
      </c>
      <c r="G829" t="s">
        <v>2865</v>
      </c>
      <c r="H829" t="s">
        <v>2866</v>
      </c>
      <c r="I829">
        <v>2926</v>
      </c>
      <c r="J829" t="s">
        <v>2867</v>
      </c>
      <c r="K829" s="1">
        <v>31797</v>
      </c>
      <c r="L829">
        <v>1574</v>
      </c>
      <c r="M829">
        <f>IF(L829&lt;&gt;"", L829, "")</f>
        <v>1574</v>
      </c>
      <c r="N829" s="2">
        <v>31480</v>
      </c>
      <c r="O829" s="2">
        <v>34628</v>
      </c>
      <c r="P829" s="2">
        <f>IF(O829&lt;&gt;"", O829*20, "")</f>
        <v>692560</v>
      </c>
      <c r="Q829" s="2">
        <f>IF(F829="Rural",P829*1.1,P829)</f>
        <v>761816.00000000012</v>
      </c>
      <c r="R829">
        <v>4</v>
      </c>
    </row>
    <row r="830" spans="1:18" x14ac:dyDescent="0.25">
      <c r="A830" t="s">
        <v>50</v>
      </c>
      <c r="B830">
        <v>500126000</v>
      </c>
      <c r="C830" t="s">
        <v>2868</v>
      </c>
      <c r="D830" t="s">
        <v>14</v>
      </c>
      <c r="E830" t="str">
        <f>UPPER(Padron_Establecimiento[[#This Row],[Sector]])</f>
        <v>ESTATAL</v>
      </c>
      <c r="F830" t="s">
        <v>26</v>
      </c>
      <c r="G830" t="s">
        <v>2869</v>
      </c>
      <c r="H830" t="s">
        <v>2870</v>
      </c>
      <c r="I830">
        <v>0</v>
      </c>
      <c r="J830" t="s">
        <v>215</v>
      </c>
      <c r="K830" s="1">
        <v>30789</v>
      </c>
      <c r="L830">
        <v>2162</v>
      </c>
      <c r="M830">
        <f>IF(L830&lt;&gt;"", L830, "")</f>
        <v>2162</v>
      </c>
      <c r="N830" s="2">
        <v>43240</v>
      </c>
      <c r="O830" s="2">
        <v>43240</v>
      </c>
      <c r="P830" s="2">
        <f>IF(O830&lt;&gt;"", O830*20, "")</f>
        <v>864800</v>
      </c>
      <c r="Q830" s="2">
        <f>IF(F830="Rural",P830*1.1,P830)</f>
        <v>864800</v>
      </c>
      <c r="R830">
        <v>4</v>
      </c>
    </row>
    <row r="831" spans="1:18" x14ac:dyDescent="0.25">
      <c r="A831" t="s">
        <v>125</v>
      </c>
      <c r="B831">
        <v>140108000</v>
      </c>
      <c r="C831" t="s">
        <v>2871</v>
      </c>
      <c r="D831" t="s">
        <v>14</v>
      </c>
      <c r="E831" t="str">
        <f>UPPER(Padron_Establecimiento[[#This Row],[Sector]])</f>
        <v>ESTATAL</v>
      </c>
      <c r="F831" t="s">
        <v>15</v>
      </c>
      <c r="G831" t="s">
        <v>2872</v>
      </c>
      <c r="H831" t="s">
        <v>2873</v>
      </c>
      <c r="I831">
        <v>3547</v>
      </c>
      <c r="J831" t="s">
        <v>2874</v>
      </c>
      <c r="K831" s="1">
        <v>24217</v>
      </c>
      <c r="L831">
        <v>4035</v>
      </c>
      <c r="M831">
        <f>IF(L831&lt;&gt;"", L831, "")</f>
        <v>4035</v>
      </c>
      <c r="N831" s="2">
        <v>80700</v>
      </c>
      <c r="O831" s="2">
        <v>88770</v>
      </c>
      <c r="P831" s="2">
        <f>IF(O831&lt;&gt;"", O831*20, "")</f>
        <v>1775400</v>
      </c>
      <c r="Q831" s="2">
        <f>IF(F831="Rural",P831*1.1,P831)</f>
        <v>1952940.0000000002</v>
      </c>
      <c r="R831">
        <v>7</v>
      </c>
    </row>
    <row r="832" spans="1:18" x14ac:dyDescent="0.25">
      <c r="A832" t="s">
        <v>180</v>
      </c>
      <c r="B832">
        <v>380033800</v>
      </c>
      <c r="C832" t="s">
        <v>2875</v>
      </c>
      <c r="D832" t="s">
        <v>14</v>
      </c>
      <c r="E832" t="str">
        <f>UPPER(Padron_Establecimiento[[#This Row],[Sector]])</f>
        <v>ESTATAL</v>
      </c>
      <c r="F832" t="s">
        <v>15</v>
      </c>
      <c r="G832" t="s">
        <v>2876</v>
      </c>
      <c r="H832" t="s">
        <v>2877</v>
      </c>
      <c r="J832" t="s">
        <v>18</v>
      </c>
      <c r="K832" s="1">
        <v>25055</v>
      </c>
      <c r="L832">
        <v>4611</v>
      </c>
      <c r="M832">
        <f>IF(L832&lt;&gt;"", L832, "")</f>
        <v>4611</v>
      </c>
      <c r="N832" s="2">
        <v>92220</v>
      </c>
      <c r="O832" s="2">
        <v>101442</v>
      </c>
      <c r="P832" s="2">
        <f>IF(O832&lt;&gt;"", O832*20, "")</f>
        <v>2028840</v>
      </c>
      <c r="Q832" s="2">
        <f>IF(F832="Rural",P832*1.1,P832)</f>
        <v>2231724</v>
      </c>
      <c r="R832">
        <v>8</v>
      </c>
    </row>
    <row r="833" spans="1:18" x14ac:dyDescent="0.25">
      <c r="A833" t="s">
        <v>35</v>
      </c>
      <c r="B833">
        <v>60012100</v>
      </c>
      <c r="C833" t="s">
        <v>2878</v>
      </c>
      <c r="D833" t="s">
        <v>37</v>
      </c>
      <c r="E833" t="str">
        <f>UPPER(Padron_Establecimiento[[#This Row],[Sector]])</f>
        <v>PRIVADO</v>
      </c>
      <c r="F833" t="s">
        <v>26</v>
      </c>
      <c r="G833" t="s">
        <v>2879</v>
      </c>
      <c r="H833" t="s">
        <v>2880</v>
      </c>
      <c r="I833">
        <v>11</v>
      </c>
      <c r="J833" t="s">
        <v>2881</v>
      </c>
      <c r="K833" s="1">
        <v>21768</v>
      </c>
      <c r="L833">
        <v>2473</v>
      </c>
      <c r="M833">
        <f>IF(L833&lt;&gt;"", L833, "")</f>
        <v>2473</v>
      </c>
      <c r="N833" s="2">
        <v>49460</v>
      </c>
      <c r="O833" s="2">
        <v>49460</v>
      </c>
      <c r="P833" s="2">
        <f>IF(O833&lt;&gt;"", O833*20, "")</f>
        <v>989200</v>
      </c>
      <c r="Q833" s="2">
        <f>IF(F833="Rural",P833*1.1,P833)</f>
        <v>989200</v>
      </c>
      <c r="R833">
        <v>10</v>
      </c>
    </row>
    <row r="834" spans="1:18" x14ac:dyDescent="0.25">
      <c r="A834" t="s">
        <v>24</v>
      </c>
      <c r="B834">
        <v>820020106</v>
      </c>
      <c r="C834" t="s">
        <v>2882</v>
      </c>
      <c r="D834" t="s">
        <v>14</v>
      </c>
      <c r="E834" t="str">
        <f>UPPER(Padron_Establecimiento[[#This Row],[Sector]])</f>
        <v>ESTATAL</v>
      </c>
      <c r="F834" t="s">
        <v>26</v>
      </c>
      <c r="G834" t="s">
        <v>2883</v>
      </c>
      <c r="H834" t="s">
        <v>123</v>
      </c>
      <c r="I834">
        <v>341</v>
      </c>
      <c r="J834" t="s">
        <v>2884</v>
      </c>
      <c r="K834" s="1">
        <v>33577</v>
      </c>
      <c r="L834">
        <v>2708</v>
      </c>
      <c r="M834">
        <f>IF(L834&lt;&gt;"", L834, "")</f>
        <v>2708</v>
      </c>
      <c r="N834" s="2">
        <v>54160</v>
      </c>
      <c r="O834" s="2">
        <v>54160</v>
      </c>
      <c r="P834" s="2">
        <f>IF(O834&lt;&gt;"", O834*20, "")</f>
        <v>1083200</v>
      </c>
      <c r="Q834" s="2">
        <f>IF(F834="Rural",P834*1.1,P834)</f>
        <v>1083200</v>
      </c>
      <c r="R834">
        <v>8</v>
      </c>
    </row>
    <row r="835" spans="1:18" x14ac:dyDescent="0.25">
      <c r="A835" t="s">
        <v>12</v>
      </c>
      <c r="B835">
        <v>860206503</v>
      </c>
      <c r="C835" t="s">
        <v>2885</v>
      </c>
      <c r="D835" t="s">
        <v>14</v>
      </c>
      <c r="E835" t="str">
        <f>UPPER(Padron_Establecimiento[[#This Row],[Sector]])</f>
        <v>ESTATAL</v>
      </c>
      <c r="F835" t="s">
        <v>15</v>
      </c>
      <c r="G835" t="s">
        <v>2886</v>
      </c>
      <c r="H835" t="s">
        <v>17</v>
      </c>
      <c r="J835" t="s">
        <v>18</v>
      </c>
      <c r="K835" s="1">
        <v>29516</v>
      </c>
      <c r="L835">
        <v>2186</v>
      </c>
      <c r="M835">
        <f>IF(L835&lt;&gt;"", L835, "")</f>
        <v>2186</v>
      </c>
      <c r="N835" s="2">
        <v>43720</v>
      </c>
      <c r="O835" s="2">
        <v>48092</v>
      </c>
      <c r="P835" s="2">
        <f>IF(O835&lt;&gt;"", O835*20, "")</f>
        <v>961840</v>
      </c>
      <c r="Q835" s="2">
        <f>IF(F835="Rural",P835*1.1,P835)</f>
        <v>1058024</v>
      </c>
      <c r="R835">
        <v>10</v>
      </c>
    </row>
    <row r="836" spans="1:18" x14ac:dyDescent="0.25">
      <c r="A836" t="s">
        <v>35</v>
      </c>
      <c r="B836">
        <v>60054000</v>
      </c>
      <c r="C836" t="s">
        <v>2887</v>
      </c>
      <c r="D836" t="s">
        <v>14</v>
      </c>
      <c r="E836" t="str">
        <f>UPPER(Padron_Establecimiento[[#This Row],[Sector]])</f>
        <v>ESTATAL</v>
      </c>
      <c r="F836" t="s">
        <v>26</v>
      </c>
      <c r="G836" t="s">
        <v>2888</v>
      </c>
      <c r="H836" t="s">
        <v>410</v>
      </c>
      <c r="I836">
        <v>11</v>
      </c>
      <c r="J836" t="s">
        <v>2889</v>
      </c>
      <c r="K836" s="1">
        <v>24912</v>
      </c>
      <c r="L836">
        <v>4198</v>
      </c>
      <c r="M836">
        <f>IF(L836&lt;&gt;"", L836, "")</f>
        <v>4198</v>
      </c>
      <c r="N836" s="2">
        <v>83960</v>
      </c>
      <c r="O836" s="2">
        <v>83960</v>
      </c>
      <c r="P836" s="2">
        <f>IF(O836&lt;&gt;"", O836*20, "")</f>
        <v>1679200</v>
      </c>
      <c r="Q836" s="2">
        <f>IF(F836="Rural",P836*1.1,P836)</f>
        <v>1679200</v>
      </c>
      <c r="R836">
        <v>10</v>
      </c>
    </row>
    <row r="837" spans="1:18" x14ac:dyDescent="0.25">
      <c r="A837" t="s">
        <v>41</v>
      </c>
      <c r="B837">
        <v>300012200</v>
      </c>
      <c r="C837" t="s">
        <v>2890</v>
      </c>
      <c r="D837" t="s">
        <v>14</v>
      </c>
      <c r="E837" t="str">
        <f>UPPER(Padron_Establecimiento[[#This Row],[Sector]])</f>
        <v>ESTATAL</v>
      </c>
      <c r="F837" t="s">
        <v>15</v>
      </c>
      <c r="G837" t="s">
        <v>2891</v>
      </c>
      <c r="H837" t="s">
        <v>475</v>
      </c>
      <c r="I837">
        <v>0</v>
      </c>
      <c r="J837" t="s">
        <v>215</v>
      </c>
      <c r="K837" s="1">
        <v>31508</v>
      </c>
      <c r="L837">
        <v>2616</v>
      </c>
      <c r="M837">
        <f>IF(L837&lt;&gt;"", L837, "")</f>
        <v>2616</v>
      </c>
      <c r="N837" s="2">
        <v>52320</v>
      </c>
      <c r="O837" s="2">
        <v>57552</v>
      </c>
      <c r="P837" s="2">
        <f>IF(O837&lt;&gt;"", O837*20, "")</f>
        <v>1151040</v>
      </c>
      <c r="Q837" s="2">
        <f>IF(F837="Rural",P837*1.1,P837)</f>
        <v>1266144</v>
      </c>
      <c r="R837">
        <v>5</v>
      </c>
    </row>
    <row r="838" spans="1:18" x14ac:dyDescent="0.25">
      <c r="A838" t="s">
        <v>24</v>
      </c>
      <c r="B838">
        <v>820388000</v>
      </c>
      <c r="C838" t="s">
        <v>2892</v>
      </c>
      <c r="D838" t="s">
        <v>14</v>
      </c>
      <c r="E838" t="str">
        <f>UPPER(Padron_Establecimiento[[#This Row],[Sector]])</f>
        <v>ESTATAL</v>
      </c>
      <c r="F838" t="s">
        <v>26</v>
      </c>
      <c r="G838" t="s">
        <v>2893</v>
      </c>
      <c r="H838" t="s">
        <v>2894</v>
      </c>
      <c r="I838">
        <v>3476</v>
      </c>
      <c r="J838" t="s">
        <v>2895</v>
      </c>
      <c r="K838" s="1">
        <v>29914</v>
      </c>
      <c r="L838">
        <v>3469</v>
      </c>
      <c r="M838">
        <f>IF(L838&lt;&gt;"", L838, "")</f>
        <v>3469</v>
      </c>
      <c r="N838" s="2">
        <v>69380</v>
      </c>
      <c r="O838" s="2">
        <v>69380</v>
      </c>
      <c r="P838" s="2">
        <f>IF(O838&lt;&gt;"", O838*20, "")</f>
        <v>1387600</v>
      </c>
      <c r="Q838" s="2">
        <f>IF(F838="Rural",P838*1.1,P838)</f>
        <v>1387600</v>
      </c>
      <c r="R838">
        <v>6</v>
      </c>
    </row>
    <row r="839" spans="1:18" x14ac:dyDescent="0.25">
      <c r="A839" t="s">
        <v>125</v>
      </c>
      <c r="B839">
        <v>140079201</v>
      </c>
      <c r="C839" t="s">
        <v>2896</v>
      </c>
      <c r="D839" t="s">
        <v>14</v>
      </c>
      <c r="E839" t="str">
        <f>UPPER(Padron_Establecimiento[[#This Row],[Sector]])</f>
        <v>ESTATAL</v>
      </c>
      <c r="F839" t="s">
        <v>26</v>
      </c>
      <c r="G839" t="s">
        <v>2897</v>
      </c>
      <c r="H839" t="s">
        <v>2898</v>
      </c>
      <c r="I839">
        <v>3548</v>
      </c>
      <c r="J839" t="s">
        <v>2899</v>
      </c>
      <c r="K839" s="1">
        <v>28904</v>
      </c>
      <c r="L839">
        <v>2018</v>
      </c>
      <c r="M839">
        <f>IF(L839&lt;&gt;"", L839, "")</f>
        <v>2018</v>
      </c>
      <c r="N839" s="2">
        <v>40360</v>
      </c>
      <c r="O839" s="2">
        <v>40360</v>
      </c>
      <c r="P839" s="2">
        <f>IF(O839&lt;&gt;"", O839*20, "")</f>
        <v>807200</v>
      </c>
      <c r="Q839" s="2">
        <f>IF(F839="Rural",P839*1.1,P839)</f>
        <v>807200</v>
      </c>
      <c r="R839">
        <v>5</v>
      </c>
    </row>
    <row r="840" spans="1:18" x14ac:dyDescent="0.25">
      <c r="A840" t="s">
        <v>73</v>
      </c>
      <c r="B840">
        <v>340085504</v>
      </c>
      <c r="C840" t="s">
        <v>2900</v>
      </c>
      <c r="D840" t="s">
        <v>14</v>
      </c>
      <c r="E840" t="str">
        <f>UPPER(Padron_Establecimiento[[#This Row],[Sector]])</f>
        <v>ESTATAL</v>
      </c>
      <c r="F840" t="s">
        <v>26</v>
      </c>
      <c r="G840" t="s">
        <v>2901</v>
      </c>
      <c r="H840" t="s">
        <v>2462</v>
      </c>
      <c r="I840">
        <v>3704</v>
      </c>
      <c r="J840" t="s">
        <v>2902</v>
      </c>
      <c r="K840" s="1">
        <v>32337</v>
      </c>
      <c r="L840">
        <v>2482</v>
      </c>
      <c r="M840">
        <f>IF(L840&lt;&gt;"", L840, "")</f>
        <v>2482</v>
      </c>
      <c r="N840" s="2">
        <v>49640</v>
      </c>
      <c r="O840" s="2">
        <v>49640</v>
      </c>
      <c r="P840" s="2">
        <f>IF(O840&lt;&gt;"", O840*20, "")</f>
        <v>992800</v>
      </c>
      <c r="Q840" s="2">
        <f>IF(F840="Rural",P840*1.1,P840)</f>
        <v>992800</v>
      </c>
      <c r="R840">
        <v>7</v>
      </c>
    </row>
    <row r="841" spans="1:18" x14ac:dyDescent="0.25">
      <c r="A841" t="s">
        <v>30</v>
      </c>
      <c r="B841">
        <v>900076600</v>
      </c>
      <c r="C841" t="s">
        <v>2903</v>
      </c>
      <c r="D841" t="s">
        <v>37</v>
      </c>
      <c r="E841" t="str">
        <f>UPPER(Padron_Establecimiento[[#This Row],[Sector]])</f>
        <v>PRIVADO</v>
      </c>
      <c r="F841" t="s">
        <v>26</v>
      </c>
      <c r="G841" t="s">
        <v>2904</v>
      </c>
      <c r="H841" t="s">
        <v>2851</v>
      </c>
      <c r="I841">
        <v>0</v>
      </c>
      <c r="J841" t="s">
        <v>2905</v>
      </c>
      <c r="K841" s="1">
        <v>18887</v>
      </c>
      <c r="L841">
        <v>3449</v>
      </c>
      <c r="M841">
        <f>IF(L841&lt;&gt;"", L841, "")</f>
        <v>3449</v>
      </c>
      <c r="N841" s="2">
        <v>68980</v>
      </c>
      <c r="O841" s="2">
        <v>68980</v>
      </c>
      <c r="P841" s="2">
        <f>IF(O841&lt;&gt;"", O841*20, "")</f>
        <v>1379600</v>
      </c>
      <c r="Q841" s="2">
        <f>IF(F841="Rural",P841*1.1,P841)</f>
        <v>1379600</v>
      </c>
      <c r="R841">
        <v>3</v>
      </c>
    </row>
    <row r="842" spans="1:18" x14ac:dyDescent="0.25">
      <c r="A842" t="s">
        <v>50</v>
      </c>
      <c r="B842">
        <v>500245800</v>
      </c>
      <c r="C842" t="s">
        <v>2906</v>
      </c>
      <c r="D842" t="s">
        <v>14</v>
      </c>
      <c r="E842" t="str">
        <f>UPPER(Padron_Establecimiento[[#This Row],[Sector]])</f>
        <v>ESTATAL</v>
      </c>
      <c r="F842" t="s">
        <v>15</v>
      </c>
      <c r="G842" t="s">
        <v>2907</v>
      </c>
      <c r="H842" t="s">
        <v>1635</v>
      </c>
      <c r="I842">
        <v>261</v>
      </c>
      <c r="J842" t="s">
        <v>2908</v>
      </c>
      <c r="K842" s="1">
        <v>31636</v>
      </c>
      <c r="L842">
        <v>2007</v>
      </c>
      <c r="M842">
        <f>IF(L842&lt;&gt;"", L842, "")</f>
        <v>2007</v>
      </c>
      <c r="N842" s="2">
        <v>40140</v>
      </c>
      <c r="O842" s="2">
        <v>44154</v>
      </c>
      <c r="P842" s="2">
        <f>IF(O842&lt;&gt;"", O842*20, "")</f>
        <v>883080</v>
      </c>
      <c r="Q842" s="2">
        <f>IF(F842="Rural",P842*1.1,P842)</f>
        <v>971388.00000000012</v>
      </c>
      <c r="R842">
        <v>4</v>
      </c>
    </row>
    <row r="843" spans="1:18" x14ac:dyDescent="0.25">
      <c r="A843" t="s">
        <v>436</v>
      </c>
      <c r="B843">
        <v>780031900</v>
      </c>
      <c r="C843" t="s">
        <v>2909</v>
      </c>
      <c r="D843" t="s">
        <v>14</v>
      </c>
      <c r="E843" t="str">
        <f>UPPER(Padron_Establecimiento[[#This Row],[Sector]])</f>
        <v>ESTATAL</v>
      </c>
      <c r="F843" t="s">
        <v>15</v>
      </c>
      <c r="G843" t="s">
        <v>201</v>
      </c>
      <c r="H843" t="s">
        <v>2910</v>
      </c>
      <c r="I843">
        <v>297</v>
      </c>
      <c r="J843" t="s">
        <v>2911</v>
      </c>
      <c r="K843" s="1">
        <v>29978</v>
      </c>
      <c r="L843">
        <v>3300</v>
      </c>
      <c r="M843">
        <f>IF(L843&lt;&gt;"", L843, "")</f>
        <v>3300</v>
      </c>
      <c r="N843" s="2">
        <v>66000</v>
      </c>
      <c r="O843" s="2">
        <v>72600</v>
      </c>
      <c r="P843" s="2">
        <f>IF(O843&lt;&gt;"", O843*20, "")</f>
        <v>1452000</v>
      </c>
      <c r="Q843" s="2">
        <f>IF(F843="Rural",P843*1.1,P843)</f>
        <v>1597200.0000000002</v>
      </c>
      <c r="R843">
        <v>3</v>
      </c>
    </row>
    <row r="844" spans="1:18" x14ac:dyDescent="0.25">
      <c r="A844" t="s">
        <v>24</v>
      </c>
      <c r="B844">
        <v>820406901</v>
      </c>
      <c r="C844" t="s">
        <v>2912</v>
      </c>
      <c r="D844" t="s">
        <v>14</v>
      </c>
      <c r="E844" t="str">
        <f>UPPER(Padron_Establecimiento[[#This Row],[Sector]])</f>
        <v>ESTATAL</v>
      </c>
      <c r="F844" t="s">
        <v>26</v>
      </c>
      <c r="G844" t="s">
        <v>2913</v>
      </c>
      <c r="H844" t="s">
        <v>2914</v>
      </c>
      <c r="I844">
        <v>3401</v>
      </c>
      <c r="J844" t="s">
        <v>2915</v>
      </c>
      <c r="K844" s="1">
        <v>19157</v>
      </c>
      <c r="L844">
        <v>1813</v>
      </c>
      <c r="M844">
        <f>IF(L844&lt;&gt;"", L844, "")</f>
        <v>1813</v>
      </c>
      <c r="N844" s="2">
        <v>36260</v>
      </c>
      <c r="O844" s="2">
        <v>36260</v>
      </c>
      <c r="P844" s="2">
        <f>IF(O844&lt;&gt;"", O844*20, "")</f>
        <v>725200</v>
      </c>
      <c r="Q844" s="2">
        <f>IF(F844="Rural",P844*1.1,P844)</f>
        <v>725200</v>
      </c>
      <c r="R844">
        <v>10</v>
      </c>
    </row>
    <row r="845" spans="1:18" x14ac:dyDescent="0.25">
      <c r="A845" t="s">
        <v>35</v>
      </c>
      <c r="B845">
        <v>60124100</v>
      </c>
      <c r="C845" t="s">
        <v>2916</v>
      </c>
      <c r="D845" t="s">
        <v>14</v>
      </c>
      <c r="E845" t="str">
        <f>UPPER(Padron_Establecimiento[[#This Row],[Sector]])</f>
        <v>ESTATAL</v>
      </c>
      <c r="F845" t="s">
        <v>15</v>
      </c>
      <c r="G845" t="s">
        <v>2917</v>
      </c>
      <c r="H845" t="s">
        <v>2918</v>
      </c>
      <c r="I845">
        <v>2345</v>
      </c>
      <c r="J845" t="s">
        <v>2919</v>
      </c>
      <c r="K845" s="1">
        <v>29706</v>
      </c>
      <c r="L845">
        <v>4083</v>
      </c>
      <c r="M845">
        <f>IF(L845&lt;&gt;"", L845, "")</f>
        <v>4083</v>
      </c>
      <c r="N845" s="2">
        <v>81660</v>
      </c>
      <c r="O845" s="2">
        <v>89826</v>
      </c>
      <c r="P845" s="2">
        <f>IF(O845&lt;&gt;"", O845*20, "")</f>
        <v>1796520</v>
      </c>
      <c r="Q845" s="2">
        <f>IF(F845="Rural",P845*1.1,P845)</f>
        <v>1976172.0000000002</v>
      </c>
      <c r="R845">
        <v>3</v>
      </c>
    </row>
    <row r="846" spans="1:18" x14ac:dyDescent="0.25">
      <c r="A846" t="s">
        <v>12</v>
      </c>
      <c r="B846">
        <v>860009000</v>
      </c>
      <c r="C846" t="s">
        <v>2920</v>
      </c>
      <c r="D846" t="s">
        <v>14</v>
      </c>
      <c r="E846" t="str">
        <f>UPPER(Padron_Establecimiento[[#This Row],[Sector]])</f>
        <v>ESTATAL</v>
      </c>
      <c r="F846" t="s">
        <v>15</v>
      </c>
      <c r="G846" t="s">
        <v>2921</v>
      </c>
      <c r="H846" t="s">
        <v>418</v>
      </c>
      <c r="J846" t="s">
        <v>18</v>
      </c>
      <c r="K846" s="1">
        <v>33410</v>
      </c>
      <c r="L846">
        <v>4433</v>
      </c>
      <c r="M846">
        <f>IF(L846&lt;&gt;"", L846, "")</f>
        <v>4433</v>
      </c>
      <c r="N846" s="2">
        <v>88660</v>
      </c>
      <c r="O846" s="2">
        <v>97526</v>
      </c>
      <c r="P846" s="2">
        <f>IF(O846&lt;&gt;"", O846*20, "")</f>
        <v>1950520</v>
      </c>
      <c r="Q846" s="2">
        <f>IF(F846="Rural",P846*1.1,P846)</f>
        <v>2145572</v>
      </c>
      <c r="R846">
        <v>7</v>
      </c>
    </row>
    <row r="847" spans="1:18" x14ac:dyDescent="0.25">
      <c r="A847" t="s">
        <v>180</v>
      </c>
      <c r="B847">
        <v>380010400</v>
      </c>
      <c r="C847" t="s">
        <v>2922</v>
      </c>
      <c r="D847" t="s">
        <v>14</v>
      </c>
      <c r="E847" t="str">
        <f>UPPER(Padron_Establecimiento[[#This Row],[Sector]])</f>
        <v>ESTATAL</v>
      </c>
      <c r="F847" t="s">
        <v>15</v>
      </c>
      <c r="G847" t="s">
        <v>2923</v>
      </c>
      <c r="H847" t="s">
        <v>2924</v>
      </c>
      <c r="I847">
        <v>1</v>
      </c>
      <c r="J847" t="s">
        <v>587</v>
      </c>
      <c r="K847" s="1">
        <v>30821</v>
      </c>
      <c r="L847">
        <v>2025</v>
      </c>
      <c r="M847">
        <f>IF(L847&lt;&gt;"", L847, "")</f>
        <v>2025</v>
      </c>
      <c r="N847" s="2">
        <v>40500</v>
      </c>
      <c r="O847" s="2">
        <v>44550</v>
      </c>
      <c r="P847" s="2">
        <f>IF(O847&lt;&gt;"", O847*20, "")</f>
        <v>891000</v>
      </c>
      <c r="Q847" s="2">
        <f>IF(F847="Rural",P847*1.1,P847)</f>
        <v>980100.00000000012</v>
      </c>
      <c r="R847">
        <v>9</v>
      </c>
    </row>
    <row r="848" spans="1:18" x14ac:dyDescent="0.25">
      <c r="A848" t="s">
        <v>50</v>
      </c>
      <c r="B848">
        <v>500038800</v>
      </c>
      <c r="C848" t="s">
        <v>2925</v>
      </c>
      <c r="D848" t="s">
        <v>14</v>
      </c>
      <c r="E848" t="str">
        <f>UPPER(Padron_Establecimiento[[#This Row],[Sector]])</f>
        <v>ESTATAL</v>
      </c>
      <c r="F848" t="s">
        <v>15</v>
      </c>
      <c r="G848" t="s">
        <v>1718</v>
      </c>
      <c r="H848" t="s">
        <v>907</v>
      </c>
      <c r="I848">
        <v>263</v>
      </c>
      <c r="J848" t="s">
        <v>2926</v>
      </c>
      <c r="K848" s="1">
        <v>32076</v>
      </c>
      <c r="L848">
        <v>4845</v>
      </c>
      <c r="M848">
        <f>IF(L848&lt;&gt;"", L848, "")</f>
        <v>4845</v>
      </c>
      <c r="N848" s="2">
        <v>96900</v>
      </c>
      <c r="O848" s="2">
        <v>106590</v>
      </c>
      <c r="P848" s="2">
        <f>IF(O848&lt;&gt;"", O848*20, "")</f>
        <v>2131800</v>
      </c>
      <c r="Q848" s="2">
        <f>IF(F848="Rural",P848*1.1,P848)</f>
        <v>2344980</v>
      </c>
      <c r="R848">
        <v>10</v>
      </c>
    </row>
    <row r="849" spans="1:18" x14ac:dyDescent="0.25">
      <c r="A849" t="s">
        <v>82</v>
      </c>
      <c r="B849">
        <v>700056800</v>
      </c>
      <c r="C849" t="s">
        <v>2927</v>
      </c>
      <c r="D849" t="s">
        <v>14</v>
      </c>
      <c r="E849" t="str">
        <f>UPPER(Padron_Establecimiento[[#This Row],[Sector]])</f>
        <v>ESTATAL</v>
      </c>
      <c r="F849" t="s">
        <v>15</v>
      </c>
      <c r="G849" t="s">
        <v>2928</v>
      </c>
      <c r="H849" t="s">
        <v>1600</v>
      </c>
      <c r="I849">
        <v>264</v>
      </c>
      <c r="J849" t="s">
        <v>2929</v>
      </c>
      <c r="K849" s="1">
        <v>19246</v>
      </c>
      <c r="L849">
        <v>1611</v>
      </c>
      <c r="M849">
        <f>IF(L849&lt;&gt;"", L849, "")</f>
        <v>1611</v>
      </c>
      <c r="N849" s="2">
        <v>32220</v>
      </c>
      <c r="O849" s="2">
        <v>35442</v>
      </c>
      <c r="P849" s="2">
        <f>IF(O849&lt;&gt;"", O849*20, "")</f>
        <v>708840</v>
      </c>
      <c r="Q849" s="2">
        <f>IF(F849="Rural",P849*1.1,P849)</f>
        <v>779724.00000000012</v>
      </c>
      <c r="R849">
        <v>5</v>
      </c>
    </row>
    <row r="850" spans="1:18" x14ac:dyDescent="0.25">
      <c r="A850" t="s">
        <v>82</v>
      </c>
      <c r="B850">
        <v>700066217</v>
      </c>
      <c r="C850" t="s">
        <v>2930</v>
      </c>
      <c r="D850" t="s">
        <v>14</v>
      </c>
      <c r="E850" t="str">
        <f>UPPER(Padron_Establecimiento[[#This Row],[Sector]])</f>
        <v>ESTATAL</v>
      </c>
      <c r="F850" t="s">
        <v>26</v>
      </c>
      <c r="G850" t="s">
        <v>2931</v>
      </c>
      <c r="H850" t="s">
        <v>2932</v>
      </c>
      <c r="J850" t="s">
        <v>18</v>
      </c>
      <c r="K850" s="1">
        <v>21970</v>
      </c>
      <c r="L850">
        <v>2224</v>
      </c>
      <c r="M850">
        <f>IF(L850&lt;&gt;"", L850, "")</f>
        <v>2224</v>
      </c>
      <c r="N850" s="2">
        <v>44480</v>
      </c>
      <c r="O850" s="2">
        <v>44480</v>
      </c>
      <c r="P850" s="2">
        <f>IF(O850&lt;&gt;"", O850*20, "")</f>
        <v>889600</v>
      </c>
      <c r="Q850" s="2">
        <f>IF(F850="Rural",P850*1.1,P850)</f>
        <v>889600</v>
      </c>
      <c r="R850">
        <v>3</v>
      </c>
    </row>
    <row r="851" spans="1:18" x14ac:dyDescent="0.25">
      <c r="A851" t="s">
        <v>35</v>
      </c>
      <c r="B851">
        <v>60231400</v>
      </c>
      <c r="C851" t="s">
        <v>2933</v>
      </c>
      <c r="D851" t="s">
        <v>14</v>
      </c>
      <c r="E851" t="str">
        <f>UPPER(Padron_Establecimiento[[#This Row],[Sector]])</f>
        <v>ESTATAL</v>
      </c>
      <c r="F851" t="s">
        <v>26</v>
      </c>
      <c r="G851" t="s">
        <v>2934</v>
      </c>
      <c r="H851" t="s">
        <v>2935</v>
      </c>
      <c r="I851">
        <v>11</v>
      </c>
      <c r="J851" t="s">
        <v>2936</v>
      </c>
      <c r="K851" s="1">
        <v>30060</v>
      </c>
      <c r="L851">
        <v>3792</v>
      </c>
      <c r="M851">
        <f>IF(L851&lt;&gt;"", L851, "")</f>
        <v>3792</v>
      </c>
      <c r="N851" s="2">
        <v>75840</v>
      </c>
      <c r="O851" s="2">
        <v>75840</v>
      </c>
      <c r="P851" s="2">
        <f>IF(O851&lt;&gt;"", O851*20, "")</f>
        <v>1516800</v>
      </c>
      <c r="Q851" s="2">
        <f>IF(F851="Rural",P851*1.1,P851)</f>
        <v>1516800</v>
      </c>
      <c r="R851">
        <v>4</v>
      </c>
    </row>
    <row r="852" spans="1:18" x14ac:dyDescent="0.25">
      <c r="A852" t="s">
        <v>73</v>
      </c>
      <c r="B852">
        <v>340013800</v>
      </c>
      <c r="C852" t="s">
        <v>2937</v>
      </c>
      <c r="D852" t="s">
        <v>14</v>
      </c>
      <c r="E852" t="str">
        <f>UPPER(Padron_Establecimiento[[#This Row],[Sector]])</f>
        <v>ESTATAL</v>
      </c>
      <c r="F852" t="s">
        <v>15</v>
      </c>
      <c r="G852" t="s">
        <v>2938</v>
      </c>
      <c r="H852" t="s">
        <v>1986</v>
      </c>
      <c r="I852">
        <v>3716618623</v>
      </c>
      <c r="J852" t="s">
        <v>18</v>
      </c>
      <c r="K852" s="1">
        <v>31984</v>
      </c>
      <c r="L852">
        <v>2715</v>
      </c>
      <c r="M852">
        <f>IF(L852&lt;&gt;"", L852, "")</f>
        <v>2715</v>
      </c>
      <c r="N852" s="2">
        <v>54300</v>
      </c>
      <c r="O852" s="2">
        <v>59730</v>
      </c>
      <c r="P852" s="2">
        <f>IF(O852&lt;&gt;"", O852*20, "")</f>
        <v>1194600</v>
      </c>
      <c r="Q852" s="2">
        <f>IF(F852="Rural",P852*1.1,P852)</f>
        <v>1314060</v>
      </c>
      <c r="R852">
        <v>3</v>
      </c>
    </row>
    <row r="853" spans="1:18" x14ac:dyDescent="0.25">
      <c r="A853" t="s">
        <v>24</v>
      </c>
      <c r="B853">
        <v>820221300</v>
      </c>
      <c r="C853" t="s">
        <v>2939</v>
      </c>
      <c r="D853" t="s">
        <v>37</v>
      </c>
      <c r="E853" t="str">
        <f>UPPER(Padron_Establecimiento[[#This Row],[Sector]])</f>
        <v>PRIVADO</v>
      </c>
      <c r="F853" t="s">
        <v>26</v>
      </c>
      <c r="G853" t="s">
        <v>2940</v>
      </c>
      <c r="H853" t="s">
        <v>2941</v>
      </c>
      <c r="I853">
        <v>3562</v>
      </c>
      <c r="J853" t="s">
        <v>2942</v>
      </c>
      <c r="K853" s="1">
        <v>18032</v>
      </c>
      <c r="L853">
        <v>4485</v>
      </c>
      <c r="M853">
        <f>IF(L853&lt;&gt;"", L853, "")</f>
        <v>4485</v>
      </c>
      <c r="N853" s="2">
        <v>89700</v>
      </c>
      <c r="O853" s="2">
        <v>89700</v>
      </c>
      <c r="P853" s="2">
        <f>IF(O853&lt;&gt;"", O853*20, "")</f>
        <v>1794000</v>
      </c>
      <c r="Q853" s="2">
        <f>IF(F853="Rural",P853*1.1,P853)</f>
        <v>1794000</v>
      </c>
      <c r="R853">
        <v>9</v>
      </c>
    </row>
    <row r="854" spans="1:18" x14ac:dyDescent="0.25">
      <c r="A854" t="s">
        <v>90</v>
      </c>
      <c r="B854">
        <v>220037800</v>
      </c>
      <c r="C854" t="s">
        <v>2943</v>
      </c>
      <c r="D854" t="s">
        <v>14</v>
      </c>
      <c r="E854" t="str">
        <f>UPPER(Padron_Establecimiento[[#This Row],[Sector]])</f>
        <v>ESTATAL</v>
      </c>
      <c r="F854" t="s">
        <v>15</v>
      </c>
      <c r="G854" t="s">
        <v>2944</v>
      </c>
      <c r="H854" t="s">
        <v>2228</v>
      </c>
      <c r="I854">
        <v>0</v>
      </c>
      <c r="J854" t="s">
        <v>215</v>
      </c>
      <c r="K854" s="1">
        <v>21438</v>
      </c>
      <c r="L854">
        <v>1558</v>
      </c>
      <c r="M854">
        <f>IF(L854&lt;&gt;"", L854, "")</f>
        <v>1558</v>
      </c>
      <c r="N854" s="2">
        <v>31160</v>
      </c>
      <c r="O854" s="2">
        <v>34276</v>
      </c>
      <c r="P854" s="2">
        <f>IF(O854&lt;&gt;"", O854*20, "")</f>
        <v>685520</v>
      </c>
      <c r="Q854" s="2">
        <f>IF(F854="Rural",P854*1.1,P854)</f>
        <v>754072.00000000012</v>
      </c>
      <c r="R854">
        <v>3</v>
      </c>
    </row>
    <row r="855" spans="1:18" x14ac:dyDescent="0.25">
      <c r="A855" t="s">
        <v>50</v>
      </c>
      <c r="B855">
        <v>500207902</v>
      </c>
      <c r="C855" t="s">
        <v>2945</v>
      </c>
      <c r="D855" t="s">
        <v>14</v>
      </c>
      <c r="E855" t="str">
        <f>UPPER(Padron_Establecimiento[[#This Row],[Sector]])</f>
        <v>ESTATAL</v>
      </c>
      <c r="F855" t="s">
        <v>26</v>
      </c>
      <c r="G855" t="s">
        <v>2946</v>
      </c>
      <c r="H855" t="s">
        <v>804</v>
      </c>
      <c r="I855">
        <v>260</v>
      </c>
      <c r="J855" t="s">
        <v>2947</v>
      </c>
      <c r="K855" s="1">
        <v>22708</v>
      </c>
      <c r="L855">
        <v>4833</v>
      </c>
      <c r="M855">
        <f>IF(L855&lt;&gt;"", L855, "")</f>
        <v>4833</v>
      </c>
      <c r="N855" s="2">
        <v>96660</v>
      </c>
      <c r="O855" s="2">
        <v>96660</v>
      </c>
      <c r="P855" s="2">
        <f>IF(O855&lt;&gt;"", O855*20, "")</f>
        <v>1933200</v>
      </c>
      <c r="Q855" s="2">
        <f>IF(F855="Rural",P855*1.1,P855)</f>
        <v>1933200</v>
      </c>
      <c r="R855">
        <v>8</v>
      </c>
    </row>
    <row r="856" spans="1:18" x14ac:dyDescent="0.25">
      <c r="A856" t="s">
        <v>68</v>
      </c>
      <c r="B856">
        <v>740065700</v>
      </c>
      <c r="C856" t="s">
        <v>2948</v>
      </c>
      <c r="D856" t="s">
        <v>14</v>
      </c>
      <c r="E856" t="str">
        <f>UPPER(Padron_Establecimiento[[#This Row],[Sector]])</f>
        <v>ESTATAL</v>
      </c>
      <c r="F856" t="s">
        <v>26</v>
      </c>
      <c r="G856" t="s">
        <v>2949</v>
      </c>
      <c r="H856" t="s">
        <v>2950</v>
      </c>
      <c r="J856" t="s">
        <v>18</v>
      </c>
      <c r="K856" s="1">
        <v>34776</v>
      </c>
      <c r="L856">
        <v>1630</v>
      </c>
      <c r="M856">
        <f>IF(L856&lt;&gt;"", L856, "")</f>
        <v>1630</v>
      </c>
      <c r="N856" s="2">
        <v>32600</v>
      </c>
      <c r="O856" s="2">
        <v>32600</v>
      </c>
      <c r="P856" s="2">
        <f>IF(O856&lt;&gt;"", O856*20, "")</f>
        <v>652000</v>
      </c>
      <c r="Q856" s="2">
        <f>IF(F856="Rural",P856*1.1,P856)</f>
        <v>652000</v>
      </c>
      <c r="R856">
        <v>6</v>
      </c>
    </row>
    <row r="857" spans="1:18" x14ac:dyDescent="0.25">
      <c r="A857" t="s">
        <v>30</v>
      </c>
      <c r="B857">
        <v>900218000</v>
      </c>
      <c r="C857" t="s">
        <v>2951</v>
      </c>
      <c r="D857" t="s">
        <v>14</v>
      </c>
      <c r="E857" t="str">
        <f>UPPER(Padron_Establecimiento[[#This Row],[Sector]])</f>
        <v>ESTATAL</v>
      </c>
      <c r="F857" t="s">
        <v>15</v>
      </c>
      <c r="G857" t="s">
        <v>2952</v>
      </c>
      <c r="H857" t="s">
        <v>2647</v>
      </c>
      <c r="I857">
        <v>0</v>
      </c>
      <c r="J857" t="s">
        <v>2953</v>
      </c>
      <c r="K857" s="1">
        <v>28127</v>
      </c>
      <c r="L857">
        <v>1708</v>
      </c>
      <c r="M857">
        <f>IF(L857&lt;&gt;"", L857, "")</f>
        <v>1708</v>
      </c>
      <c r="N857" s="2">
        <v>34160</v>
      </c>
      <c r="O857" s="2">
        <v>37576</v>
      </c>
      <c r="P857" s="2">
        <f>IF(O857&lt;&gt;"", O857*20, "")</f>
        <v>751520</v>
      </c>
      <c r="Q857" s="2">
        <f>IF(F857="Rural",P857*1.1,P857)</f>
        <v>826672.00000000012</v>
      </c>
      <c r="R857">
        <v>5</v>
      </c>
    </row>
    <row r="858" spans="1:18" x14ac:dyDescent="0.25">
      <c r="A858" t="s">
        <v>50</v>
      </c>
      <c r="B858">
        <v>500059700</v>
      </c>
      <c r="C858" t="s">
        <v>2954</v>
      </c>
      <c r="D858" t="s">
        <v>14</v>
      </c>
      <c r="E858" t="str">
        <f>UPPER(Padron_Establecimiento[[#This Row],[Sector]])</f>
        <v>ESTATAL</v>
      </c>
      <c r="F858" t="s">
        <v>26</v>
      </c>
      <c r="G858" t="s">
        <v>2955</v>
      </c>
      <c r="H858" t="s">
        <v>717</v>
      </c>
      <c r="I858">
        <v>261</v>
      </c>
      <c r="J858" t="s">
        <v>2956</v>
      </c>
      <c r="K858" s="1">
        <v>28919</v>
      </c>
      <c r="L858">
        <v>3638</v>
      </c>
      <c r="M858">
        <f>IF(L858&lt;&gt;"", L858, "")</f>
        <v>3638</v>
      </c>
      <c r="N858" s="2">
        <v>72760</v>
      </c>
      <c r="O858" s="2">
        <v>72760</v>
      </c>
      <c r="P858" s="2">
        <f>IF(O858&lt;&gt;"", O858*20, "")</f>
        <v>1455200</v>
      </c>
      <c r="Q858" s="2">
        <f>IF(F858="Rural",P858*1.1,P858)</f>
        <v>1455200</v>
      </c>
      <c r="R858">
        <v>7</v>
      </c>
    </row>
    <row r="859" spans="1:18" x14ac:dyDescent="0.25">
      <c r="A859" t="s">
        <v>24</v>
      </c>
      <c r="B859">
        <v>820283100</v>
      </c>
      <c r="C859" t="s">
        <v>2957</v>
      </c>
      <c r="D859" t="s">
        <v>14</v>
      </c>
      <c r="E859" t="str">
        <f>UPPER(Padron_Establecimiento[[#This Row],[Sector]])</f>
        <v>ESTATAL</v>
      </c>
      <c r="F859" t="s">
        <v>15</v>
      </c>
      <c r="G859" t="s">
        <v>2958</v>
      </c>
      <c r="H859" t="s">
        <v>2855</v>
      </c>
      <c r="I859">
        <v>3491</v>
      </c>
      <c r="J859" t="s">
        <v>2959</v>
      </c>
      <c r="K859" s="1">
        <v>28197</v>
      </c>
      <c r="L859">
        <v>4238</v>
      </c>
      <c r="M859">
        <f>IF(L859&lt;&gt;"", L859, "")</f>
        <v>4238</v>
      </c>
      <c r="N859" s="2">
        <v>84760</v>
      </c>
      <c r="O859" s="2">
        <v>93236</v>
      </c>
      <c r="P859" s="2">
        <f>IF(O859&lt;&gt;"", O859*20, "")</f>
        <v>1864720</v>
      </c>
      <c r="Q859" s="2">
        <f>IF(F859="Rural",P859*1.1,P859)</f>
        <v>2051192.0000000002</v>
      </c>
      <c r="R859">
        <v>8</v>
      </c>
    </row>
    <row r="860" spans="1:18" x14ac:dyDescent="0.25">
      <c r="A860" t="s">
        <v>30</v>
      </c>
      <c r="B860">
        <v>900042100</v>
      </c>
      <c r="C860" t="s">
        <v>2960</v>
      </c>
      <c r="D860" t="s">
        <v>37</v>
      </c>
      <c r="E860" t="str">
        <f>UPPER(Padron_Establecimiento[[#This Row],[Sector]])</f>
        <v>PRIVADO</v>
      </c>
      <c r="F860" t="s">
        <v>26</v>
      </c>
      <c r="G860" t="s">
        <v>2961</v>
      </c>
      <c r="H860" t="s">
        <v>228</v>
      </c>
      <c r="I860">
        <v>0</v>
      </c>
      <c r="J860" t="s">
        <v>2962</v>
      </c>
      <c r="K860" s="1">
        <v>29873</v>
      </c>
      <c r="L860">
        <v>2719</v>
      </c>
      <c r="M860">
        <f>IF(L860&lt;&gt;"", L860, "")</f>
        <v>2719</v>
      </c>
      <c r="N860" s="2">
        <v>54380</v>
      </c>
      <c r="O860" s="2">
        <v>54380</v>
      </c>
      <c r="P860" s="2">
        <f>IF(O860&lt;&gt;"", O860*20, "")</f>
        <v>1087600</v>
      </c>
      <c r="Q860" s="2">
        <f>IF(F860="Rural",P860*1.1,P860)</f>
        <v>1087600</v>
      </c>
      <c r="R860">
        <v>3</v>
      </c>
    </row>
    <row r="861" spans="1:18" x14ac:dyDescent="0.25">
      <c r="A861" t="s">
        <v>130</v>
      </c>
      <c r="B861">
        <v>540151000</v>
      </c>
      <c r="C861" t="s">
        <v>2963</v>
      </c>
      <c r="D861" t="s">
        <v>14</v>
      </c>
      <c r="E861" t="str">
        <f>UPPER(Padron_Establecimiento[[#This Row],[Sector]])</f>
        <v>ESTATAL</v>
      </c>
      <c r="F861" t="s">
        <v>15</v>
      </c>
      <c r="G861" t="s">
        <v>2964</v>
      </c>
      <c r="H861" t="s">
        <v>2965</v>
      </c>
      <c r="I861">
        <v>3754</v>
      </c>
      <c r="J861" t="s">
        <v>2966</v>
      </c>
      <c r="K861" s="1">
        <v>18542</v>
      </c>
      <c r="L861">
        <v>1643</v>
      </c>
      <c r="M861">
        <f>IF(L861&lt;&gt;"", L861, "")</f>
        <v>1643</v>
      </c>
      <c r="N861" s="2">
        <v>32860</v>
      </c>
      <c r="O861" s="2">
        <v>36146</v>
      </c>
      <c r="P861" s="2">
        <f>IF(O861&lt;&gt;"", O861*20, "")</f>
        <v>722920</v>
      </c>
      <c r="Q861" s="2">
        <f>IF(F861="Rural",P861*1.1,P861)</f>
        <v>795212.00000000012</v>
      </c>
      <c r="R861">
        <v>8</v>
      </c>
    </row>
    <row r="862" spans="1:18" x14ac:dyDescent="0.25">
      <c r="A862" t="s">
        <v>135</v>
      </c>
      <c r="B862">
        <v>100023500</v>
      </c>
      <c r="C862" t="s">
        <v>2967</v>
      </c>
      <c r="D862" t="s">
        <v>14</v>
      </c>
      <c r="E862" t="str">
        <f>UPPER(Padron_Establecimiento[[#This Row],[Sector]])</f>
        <v>ESTATAL</v>
      </c>
      <c r="F862" t="s">
        <v>15</v>
      </c>
      <c r="G862" t="s">
        <v>2968</v>
      </c>
      <c r="H862" t="s">
        <v>2969</v>
      </c>
      <c r="J862" t="s">
        <v>18</v>
      </c>
      <c r="K862" s="1">
        <v>20479</v>
      </c>
      <c r="L862">
        <v>5000</v>
      </c>
      <c r="M862">
        <f>IF(L862&lt;&gt;"", L862, "")</f>
        <v>5000</v>
      </c>
      <c r="N862" s="2">
        <v>100000</v>
      </c>
      <c r="O862" s="2">
        <v>110000</v>
      </c>
      <c r="P862" s="2">
        <f>IF(O862&lt;&gt;"", O862*20, "")</f>
        <v>2200000</v>
      </c>
      <c r="Q862" s="2">
        <f>IF(F862="Rural",P862*1.1,P862)</f>
        <v>2420000</v>
      </c>
      <c r="R862">
        <v>9</v>
      </c>
    </row>
    <row r="863" spans="1:18" x14ac:dyDescent="0.25">
      <c r="A863" t="s">
        <v>12</v>
      </c>
      <c r="B863">
        <v>860088800</v>
      </c>
      <c r="C863" t="s">
        <v>2970</v>
      </c>
      <c r="D863" t="s">
        <v>14</v>
      </c>
      <c r="E863" t="str">
        <f>UPPER(Padron_Establecimiento[[#This Row],[Sector]])</f>
        <v>ESTATAL</v>
      </c>
      <c r="F863" t="s">
        <v>15</v>
      </c>
      <c r="G863" t="s">
        <v>2971</v>
      </c>
      <c r="H863" t="s">
        <v>2972</v>
      </c>
      <c r="J863" t="s">
        <v>18</v>
      </c>
      <c r="K863" s="1">
        <v>23323</v>
      </c>
      <c r="L863">
        <v>2687</v>
      </c>
      <c r="M863">
        <f>IF(L863&lt;&gt;"", L863, "")</f>
        <v>2687</v>
      </c>
      <c r="N863" s="2">
        <v>53740</v>
      </c>
      <c r="O863" s="2">
        <v>59114</v>
      </c>
      <c r="P863" s="2">
        <f>IF(O863&lt;&gt;"", O863*20, "")</f>
        <v>1182280</v>
      </c>
      <c r="Q863" s="2">
        <f>IF(F863="Rural",P863*1.1,P863)</f>
        <v>1300508</v>
      </c>
      <c r="R863">
        <v>4</v>
      </c>
    </row>
    <row r="864" spans="1:18" x14ac:dyDescent="0.25">
      <c r="A864" t="s">
        <v>35</v>
      </c>
      <c r="B864">
        <v>60385800</v>
      </c>
      <c r="C864" t="s">
        <v>2973</v>
      </c>
      <c r="D864" t="s">
        <v>37</v>
      </c>
      <c r="E864" t="str">
        <f>UPPER(Padron_Establecimiento[[#This Row],[Sector]])</f>
        <v>PRIVADO</v>
      </c>
      <c r="F864" t="s">
        <v>26</v>
      </c>
      <c r="G864" t="s">
        <v>2974</v>
      </c>
      <c r="H864" t="s">
        <v>2975</v>
      </c>
      <c r="I864">
        <v>237</v>
      </c>
      <c r="J864" t="s">
        <v>2976</v>
      </c>
      <c r="K864" s="1">
        <v>34038</v>
      </c>
      <c r="L864">
        <v>1945</v>
      </c>
      <c r="M864">
        <f>IF(L864&lt;&gt;"", L864, "")</f>
        <v>1945</v>
      </c>
      <c r="N864" s="2">
        <v>38900</v>
      </c>
      <c r="O864" s="2">
        <v>38900</v>
      </c>
      <c r="P864" s="2">
        <f>IF(O864&lt;&gt;"", O864*20, "")</f>
        <v>778000</v>
      </c>
      <c r="Q864" s="2">
        <f>IF(F864="Rural",P864*1.1,P864)</f>
        <v>778000</v>
      </c>
      <c r="R864">
        <v>8</v>
      </c>
    </row>
    <row r="865" spans="1:18" x14ac:dyDescent="0.25">
      <c r="A865" t="s">
        <v>24</v>
      </c>
      <c r="B865">
        <v>820020600</v>
      </c>
      <c r="C865" t="s">
        <v>2977</v>
      </c>
      <c r="D865" t="s">
        <v>14</v>
      </c>
      <c r="E865" t="str">
        <f>UPPER(Padron_Establecimiento[[#This Row],[Sector]])</f>
        <v>ESTATAL</v>
      </c>
      <c r="F865" t="s">
        <v>26</v>
      </c>
      <c r="G865" t="s">
        <v>2978</v>
      </c>
      <c r="H865" t="s">
        <v>28</v>
      </c>
      <c r="I865">
        <v>342</v>
      </c>
      <c r="J865" t="s">
        <v>2979</v>
      </c>
      <c r="K865" s="1">
        <v>27241</v>
      </c>
      <c r="L865">
        <v>3844</v>
      </c>
      <c r="M865">
        <f>IF(L865&lt;&gt;"", L865, "")</f>
        <v>3844</v>
      </c>
      <c r="N865" s="2">
        <v>76880</v>
      </c>
      <c r="O865" s="2">
        <v>76880</v>
      </c>
      <c r="P865" s="2">
        <f>IF(O865&lt;&gt;"", O865*20, "")</f>
        <v>1537600</v>
      </c>
      <c r="Q865" s="2">
        <f>IF(F865="Rural",P865*1.1,P865)</f>
        <v>1537600</v>
      </c>
      <c r="R865">
        <v>5</v>
      </c>
    </row>
    <row r="866" spans="1:18" x14ac:dyDescent="0.25">
      <c r="A866" t="s">
        <v>24</v>
      </c>
      <c r="B866">
        <v>820063800</v>
      </c>
      <c r="C866" t="s">
        <v>2980</v>
      </c>
      <c r="D866" t="s">
        <v>14</v>
      </c>
      <c r="E866" t="str">
        <f>UPPER(Padron_Establecimiento[[#This Row],[Sector]])</f>
        <v>ESTATAL</v>
      </c>
      <c r="F866" t="s">
        <v>26</v>
      </c>
      <c r="G866" t="s">
        <v>2981</v>
      </c>
      <c r="H866" t="s">
        <v>1586</v>
      </c>
      <c r="I866">
        <v>342</v>
      </c>
      <c r="J866" t="s">
        <v>2982</v>
      </c>
      <c r="K866" s="1">
        <v>24286</v>
      </c>
      <c r="L866">
        <v>2199</v>
      </c>
      <c r="M866">
        <f>IF(L866&lt;&gt;"", L866, "")</f>
        <v>2199</v>
      </c>
      <c r="N866" s="2">
        <v>43980</v>
      </c>
      <c r="O866" s="2">
        <v>43980</v>
      </c>
      <c r="P866" s="2">
        <f>IF(O866&lt;&gt;"", O866*20, "")</f>
        <v>879600</v>
      </c>
      <c r="Q866" s="2">
        <f>IF(F866="Rural",P866*1.1,P866)</f>
        <v>879600</v>
      </c>
      <c r="R866">
        <v>3</v>
      </c>
    </row>
    <row r="867" spans="1:18" x14ac:dyDescent="0.25">
      <c r="A867" t="s">
        <v>211</v>
      </c>
      <c r="B867">
        <v>180044200</v>
      </c>
      <c r="C867" t="s">
        <v>2983</v>
      </c>
      <c r="D867" t="s">
        <v>14</v>
      </c>
      <c r="E867" t="str">
        <f>UPPER(Padron_Establecimiento[[#This Row],[Sector]])</f>
        <v>ESTATAL</v>
      </c>
      <c r="F867" t="s">
        <v>26</v>
      </c>
      <c r="G867" t="s">
        <v>2984</v>
      </c>
      <c r="H867" t="s">
        <v>2304</v>
      </c>
      <c r="I867">
        <v>379</v>
      </c>
      <c r="J867" t="s">
        <v>2985</v>
      </c>
      <c r="K867" s="1">
        <v>25353</v>
      </c>
      <c r="L867">
        <v>4169</v>
      </c>
      <c r="M867">
        <f>IF(L867&lt;&gt;"", L867, "")</f>
        <v>4169</v>
      </c>
      <c r="N867" s="2">
        <v>83380</v>
      </c>
      <c r="O867" s="2">
        <v>83380</v>
      </c>
      <c r="P867" s="2">
        <f>IF(O867&lt;&gt;"", O867*20, "")</f>
        <v>1667600</v>
      </c>
      <c r="Q867" s="2">
        <f>IF(F867="Rural",P867*1.1,P867)</f>
        <v>1667600</v>
      </c>
      <c r="R867">
        <v>6</v>
      </c>
    </row>
    <row r="868" spans="1:18" x14ac:dyDescent="0.25">
      <c r="A868" t="s">
        <v>130</v>
      </c>
      <c r="B868">
        <v>540067900</v>
      </c>
      <c r="C868" t="s">
        <v>2986</v>
      </c>
      <c r="D868" t="s">
        <v>14</v>
      </c>
      <c r="E868" t="str">
        <f>UPPER(Padron_Establecimiento[[#This Row],[Sector]])</f>
        <v>ESTATAL</v>
      </c>
      <c r="F868" t="s">
        <v>26</v>
      </c>
      <c r="G868" t="s">
        <v>2987</v>
      </c>
      <c r="H868" t="s">
        <v>251</v>
      </c>
      <c r="I868">
        <v>3755</v>
      </c>
      <c r="J868" t="s">
        <v>2988</v>
      </c>
      <c r="K868" s="1">
        <v>34800</v>
      </c>
      <c r="L868">
        <v>2795</v>
      </c>
      <c r="M868">
        <f>IF(L868&lt;&gt;"", L868, "")</f>
        <v>2795</v>
      </c>
      <c r="N868" s="2">
        <v>55900</v>
      </c>
      <c r="O868" s="2">
        <v>55900</v>
      </c>
      <c r="P868" s="2">
        <f>IF(O868&lt;&gt;"", O868*20, "")</f>
        <v>1118000</v>
      </c>
      <c r="Q868" s="2">
        <f>IF(F868="Rural",P868*1.1,P868)</f>
        <v>1118000</v>
      </c>
      <c r="R868">
        <v>3</v>
      </c>
    </row>
    <row r="869" spans="1:18" x14ac:dyDescent="0.25">
      <c r="A869" t="s">
        <v>24</v>
      </c>
      <c r="B869">
        <v>820040600</v>
      </c>
      <c r="C869" t="s">
        <v>2989</v>
      </c>
      <c r="D869" t="s">
        <v>14</v>
      </c>
      <c r="E869" t="str">
        <f>UPPER(Padron_Establecimiento[[#This Row],[Sector]])</f>
        <v>ESTATAL</v>
      </c>
      <c r="F869" t="s">
        <v>15</v>
      </c>
      <c r="G869" t="s">
        <v>2990</v>
      </c>
      <c r="H869" t="s">
        <v>2991</v>
      </c>
      <c r="I869">
        <v>3482</v>
      </c>
      <c r="J869" t="s">
        <v>2992</v>
      </c>
      <c r="K869" s="1">
        <v>20337</v>
      </c>
      <c r="L869">
        <v>2971</v>
      </c>
      <c r="M869">
        <f>IF(L869&lt;&gt;"", L869, "")</f>
        <v>2971</v>
      </c>
      <c r="N869" s="2">
        <v>59420</v>
      </c>
      <c r="O869" s="2">
        <v>65362</v>
      </c>
      <c r="P869" s="2">
        <f>IF(O869&lt;&gt;"", O869*20, "")</f>
        <v>1307240</v>
      </c>
      <c r="Q869" s="2">
        <f>IF(F869="Rural",P869*1.1,P869)</f>
        <v>1437964</v>
      </c>
      <c r="R869">
        <v>9</v>
      </c>
    </row>
    <row r="870" spans="1:18" x14ac:dyDescent="0.25">
      <c r="A870" t="s">
        <v>125</v>
      </c>
      <c r="B870">
        <v>140051802</v>
      </c>
      <c r="C870" t="s">
        <v>2993</v>
      </c>
      <c r="D870" t="s">
        <v>14</v>
      </c>
      <c r="E870" t="str">
        <f>UPPER(Padron_Establecimiento[[#This Row],[Sector]])</f>
        <v>ESTATAL</v>
      </c>
      <c r="F870" t="s">
        <v>15</v>
      </c>
      <c r="G870" t="s">
        <v>2994</v>
      </c>
      <c r="H870" t="s">
        <v>2995</v>
      </c>
      <c r="I870">
        <v>3468</v>
      </c>
      <c r="J870" t="s">
        <v>2996</v>
      </c>
      <c r="K870" s="1">
        <v>33359</v>
      </c>
      <c r="L870">
        <v>4456</v>
      </c>
      <c r="M870">
        <f>IF(L870&lt;&gt;"", L870, "")</f>
        <v>4456</v>
      </c>
      <c r="N870" s="2">
        <v>89120</v>
      </c>
      <c r="O870" s="2">
        <v>98032</v>
      </c>
      <c r="P870" s="2">
        <f>IF(O870&lt;&gt;"", O870*20, "")</f>
        <v>1960640</v>
      </c>
      <c r="Q870" s="2">
        <f>IF(F870="Rural",P870*1.1,P870)</f>
        <v>2156704</v>
      </c>
      <c r="R870">
        <v>10</v>
      </c>
    </row>
    <row r="871" spans="1:18" x14ac:dyDescent="0.25">
      <c r="A871" t="s">
        <v>82</v>
      </c>
      <c r="B871">
        <v>700070600</v>
      </c>
      <c r="C871" t="s">
        <v>2997</v>
      </c>
      <c r="D871" t="s">
        <v>37</v>
      </c>
      <c r="E871" t="str">
        <f>UPPER(Padron_Establecimiento[[#This Row],[Sector]])</f>
        <v>PRIVADO</v>
      </c>
      <c r="F871" t="s">
        <v>15</v>
      </c>
      <c r="G871" t="s">
        <v>2998</v>
      </c>
      <c r="H871" t="s">
        <v>1750</v>
      </c>
      <c r="I871">
        <v>264</v>
      </c>
      <c r="J871" t="s">
        <v>2999</v>
      </c>
      <c r="K871" s="1">
        <v>26189</v>
      </c>
      <c r="L871">
        <v>3568</v>
      </c>
      <c r="M871">
        <f>IF(L871&lt;&gt;"", L871, "")</f>
        <v>3568</v>
      </c>
      <c r="N871" s="2">
        <v>71360</v>
      </c>
      <c r="O871" s="2">
        <v>78496</v>
      </c>
      <c r="P871" s="2">
        <f>IF(O871&lt;&gt;"", O871*20, "")</f>
        <v>1569920</v>
      </c>
      <c r="Q871" s="2">
        <f>IF(F871="Rural",P871*1.1,P871)</f>
        <v>1726912.0000000002</v>
      </c>
      <c r="R871">
        <v>9</v>
      </c>
    </row>
    <row r="872" spans="1:18" x14ac:dyDescent="0.25">
      <c r="A872" t="s">
        <v>12</v>
      </c>
      <c r="B872">
        <v>860174100</v>
      </c>
      <c r="C872" t="s">
        <v>3000</v>
      </c>
      <c r="D872" t="s">
        <v>14</v>
      </c>
      <c r="E872" t="str">
        <f>UPPER(Padron_Establecimiento[[#This Row],[Sector]])</f>
        <v>ESTATAL</v>
      </c>
      <c r="F872" t="s">
        <v>26</v>
      </c>
      <c r="G872" t="s">
        <v>3001</v>
      </c>
      <c r="H872" t="s">
        <v>3002</v>
      </c>
      <c r="J872" t="s">
        <v>18</v>
      </c>
      <c r="K872" s="1">
        <v>32460</v>
      </c>
      <c r="L872">
        <v>1738</v>
      </c>
      <c r="M872">
        <f>IF(L872&lt;&gt;"", L872, "")</f>
        <v>1738</v>
      </c>
      <c r="N872" s="2">
        <v>34760</v>
      </c>
      <c r="O872" s="2">
        <v>34760</v>
      </c>
      <c r="P872" s="2">
        <f>IF(O872&lt;&gt;"", O872*20, "")</f>
        <v>695200</v>
      </c>
      <c r="Q872" s="2">
        <f>IF(F872="Rural",P872*1.1,P872)</f>
        <v>695200</v>
      </c>
      <c r="R872">
        <v>5</v>
      </c>
    </row>
    <row r="873" spans="1:18" x14ac:dyDescent="0.25">
      <c r="A873" t="s">
        <v>180</v>
      </c>
      <c r="B873">
        <v>380073300</v>
      </c>
      <c r="C873" t="s">
        <v>3003</v>
      </c>
      <c r="D873" t="s">
        <v>14</v>
      </c>
      <c r="E873" t="str">
        <f>UPPER(Padron_Establecimiento[[#This Row],[Sector]])</f>
        <v>ESTATAL</v>
      </c>
      <c r="F873" t="s">
        <v>26</v>
      </c>
      <c r="G873" t="s">
        <v>3004</v>
      </c>
      <c r="H873" t="s">
        <v>627</v>
      </c>
      <c r="I873">
        <v>388</v>
      </c>
      <c r="J873" t="s">
        <v>3005</v>
      </c>
      <c r="K873" s="1">
        <v>30570</v>
      </c>
      <c r="L873">
        <v>4005</v>
      </c>
      <c r="M873">
        <f>IF(L873&lt;&gt;"", L873, "")</f>
        <v>4005</v>
      </c>
      <c r="N873" s="2">
        <v>80100</v>
      </c>
      <c r="O873" s="2">
        <v>80100</v>
      </c>
      <c r="P873" s="2">
        <f>IF(O873&lt;&gt;"", O873*20, "")</f>
        <v>1602000</v>
      </c>
      <c r="Q873" s="2">
        <f>IF(F873="Rural",P873*1.1,P873)</f>
        <v>1602000</v>
      </c>
      <c r="R873">
        <v>10</v>
      </c>
    </row>
    <row r="874" spans="1:18" x14ac:dyDescent="0.25">
      <c r="A874" t="s">
        <v>24</v>
      </c>
      <c r="B874">
        <v>820017304</v>
      </c>
      <c r="C874" t="s">
        <v>3006</v>
      </c>
      <c r="D874" t="s">
        <v>14</v>
      </c>
      <c r="E874" t="str">
        <f>UPPER(Padron_Establecimiento[[#This Row],[Sector]])</f>
        <v>ESTATAL</v>
      </c>
      <c r="F874" t="s">
        <v>26</v>
      </c>
      <c r="G874" t="s">
        <v>3007</v>
      </c>
      <c r="H874" t="s">
        <v>123</v>
      </c>
      <c r="I874">
        <v>341</v>
      </c>
      <c r="J874" t="s">
        <v>3008</v>
      </c>
      <c r="K874" s="1">
        <v>23737</v>
      </c>
      <c r="L874">
        <v>3592</v>
      </c>
      <c r="M874">
        <f>IF(L874&lt;&gt;"", L874, "")</f>
        <v>3592</v>
      </c>
      <c r="N874" s="2">
        <v>71840</v>
      </c>
      <c r="O874" s="2">
        <v>71840</v>
      </c>
      <c r="P874" s="2">
        <f>IF(O874&lt;&gt;"", O874*20, "")</f>
        <v>1436800</v>
      </c>
      <c r="Q874" s="2">
        <f>IF(F874="Rural",P874*1.1,P874)</f>
        <v>1436800</v>
      </c>
      <c r="R874">
        <v>3</v>
      </c>
    </row>
    <row r="875" spans="1:18" x14ac:dyDescent="0.25">
      <c r="A875" t="s">
        <v>211</v>
      </c>
      <c r="B875">
        <v>180071500</v>
      </c>
      <c r="C875" t="s">
        <v>3009</v>
      </c>
      <c r="D875" t="s">
        <v>14</v>
      </c>
      <c r="E875" t="str">
        <f>UPPER(Padron_Establecimiento[[#This Row],[Sector]])</f>
        <v>ESTATAL</v>
      </c>
      <c r="F875" t="s">
        <v>26</v>
      </c>
      <c r="G875" t="s">
        <v>3010</v>
      </c>
      <c r="H875" t="s">
        <v>724</v>
      </c>
      <c r="J875" t="s">
        <v>18</v>
      </c>
      <c r="K875" s="1">
        <v>27269</v>
      </c>
      <c r="L875">
        <v>3350</v>
      </c>
      <c r="M875">
        <f>IF(L875&lt;&gt;"", L875, "")</f>
        <v>3350</v>
      </c>
      <c r="N875" s="2">
        <v>67000</v>
      </c>
      <c r="O875" s="2">
        <v>67000</v>
      </c>
      <c r="P875" s="2">
        <f>IF(O875&lt;&gt;"", O875*20, "")</f>
        <v>1340000</v>
      </c>
      <c r="Q875" s="2">
        <f>IF(F875="Rural",P875*1.1,P875)</f>
        <v>1340000</v>
      </c>
      <c r="R875">
        <v>8</v>
      </c>
    </row>
    <row r="876" spans="1:18" x14ac:dyDescent="0.25">
      <c r="A876" t="s">
        <v>130</v>
      </c>
      <c r="B876">
        <v>540134300</v>
      </c>
      <c r="C876" t="s">
        <v>3011</v>
      </c>
      <c r="D876" t="s">
        <v>14</v>
      </c>
      <c r="E876" t="str">
        <f>UPPER(Padron_Establecimiento[[#This Row],[Sector]])</f>
        <v>ESTATAL</v>
      </c>
      <c r="F876" t="s">
        <v>26</v>
      </c>
      <c r="G876" t="s">
        <v>3012</v>
      </c>
      <c r="H876" t="s">
        <v>358</v>
      </c>
      <c r="I876">
        <v>376</v>
      </c>
      <c r="J876" t="s">
        <v>3013</v>
      </c>
      <c r="K876" s="1">
        <v>24299</v>
      </c>
      <c r="L876">
        <v>2162</v>
      </c>
      <c r="M876">
        <f>IF(L876&lt;&gt;"", L876, "")</f>
        <v>2162</v>
      </c>
      <c r="N876" s="2">
        <v>43240</v>
      </c>
      <c r="O876" s="2">
        <v>43240</v>
      </c>
      <c r="P876" s="2">
        <f>IF(O876&lt;&gt;"", O876*20, "")</f>
        <v>864800</v>
      </c>
      <c r="Q876" s="2">
        <f>IF(F876="Rural",P876*1.1,P876)</f>
        <v>864800</v>
      </c>
      <c r="R876">
        <v>3</v>
      </c>
    </row>
    <row r="877" spans="1:18" x14ac:dyDescent="0.25">
      <c r="A877" t="s">
        <v>24</v>
      </c>
      <c r="B877">
        <v>820196900</v>
      </c>
      <c r="C877" t="s">
        <v>3014</v>
      </c>
      <c r="D877" t="s">
        <v>14</v>
      </c>
      <c r="E877" t="str">
        <f>UPPER(Padron_Establecimiento[[#This Row],[Sector]])</f>
        <v>ESTATAL</v>
      </c>
      <c r="F877" t="s">
        <v>26</v>
      </c>
      <c r="G877" t="s">
        <v>3015</v>
      </c>
      <c r="H877" t="s">
        <v>3016</v>
      </c>
      <c r="I877">
        <v>3462</v>
      </c>
      <c r="J877" t="s">
        <v>3017</v>
      </c>
      <c r="K877" s="1">
        <v>29054</v>
      </c>
      <c r="L877">
        <v>4913</v>
      </c>
      <c r="M877">
        <f>IF(L877&lt;&gt;"", L877, "")</f>
        <v>4913</v>
      </c>
      <c r="N877" s="2">
        <v>98260</v>
      </c>
      <c r="O877" s="2">
        <v>98260</v>
      </c>
      <c r="P877" s="2">
        <f>IF(O877&lt;&gt;"", O877*20, "")</f>
        <v>1965200</v>
      </c>
      <c r="Q877" s="2">
        <f>IF(F877="Rural",P877*1.1,P877)</f>
        <v>1965200</v>
      </c>
      <c r="R877">
        <v>10</v>
      </c>
    </row>
    <row r="878" spans="1:18" x14ac:dyDescent="0.25">
      <c r="A878" t="s">
        <v>24</v>
      </c>
      <c r="B878">
        <v>820103700</v>
      </c>
      <c r="C878" t="s">
        <v>3018</v>
      </c>
      <c r="D878" t="s">
        <v>14</v>
      </c>
      <c r="E878" t="str">
        <f>UPPER(Padron_Establecimiento[[#This Row],[Sector]])</f>
        <v>ESTATAL</v>
      </c>
      <c r="F878" t="s">
        <v>26</v>
      </c>
      <c r="G878" t="s">
        <v>3019</v>
      </c>
      <c r="H878" t="s">
        <v>3020</v>
      </c>
      <c r="I878">
        <v>3471</v>
      </c>
      <c r="J878" t="s">
        <v>3021</v>
      </c>
      <c r="K878" s="1">
        <v>22148</v>
      </c>
      <c r="L878">
        <v>4986</v>
      </c>
      <c r="M878">
        <f>IF(L878&lt;&gt;"", L878, "")</f>
        <v>4986</v>
      </c>
      <c r="N878" s="2">
        <v>99720</v>
      </c>
      <c r="O878" s="2">
        <v>99720</v>
      </c>
      <c r="P878" s="2">
        <f>IF(O878&lt;&gt;"", O878*20, "")</f>
        <v>1994400</v>
      </c>
      <c r="Q878" s="2">
        <f>IF(F878="Rural",P878*1.1,P878)</f>
        <v>1994400</v>
      </c>
      <c r="R878">
        <v>3</v>
      </c>
    </row>
    <row r="879" spans="1:18" x14ac:dyDescent="0.25">
      <c r="A879" t="s">
        <v>24</v>
      </c>
      <c r="B879">
        <v>820237300</v>
      </c>
      <c r="C879" t="s">
        <v>3022</v>
      </c>
      <c r="D879" t="s">
        <v>14</v>
      </c>
      <c r="E879" t="str">
        <f>UPPER(Padron_Establecimiento[[#This Row],[Sector]])</f>
        <v>ESTATAL</v>
      </c>
      <c r="F879" t="s">
        <v>26</v>
      </c>
      <c r="G879" t="s">
        <v>27</v>
      </c>
      <c r="H879" t="s">
        <v>28</v>
      </c>
      <c r="I879">
        <v>342</v>
      </c>
      <c r="J879" t="s">
        <v>3023</v>
      </c>
      <c r="K879" s="1">
        <v>22934</v>
      </c>
      <c r="L879">
        <v>2398</v>
      </c>
      <c r="M879">
        <f>IF(L879&lt;&gt;"", L879, "")</f>
        <v>2398</v>
      </c>
      <c r="N879" s="2">
        <v>47960</v>
      </c>
      <c r="O879" s="2">
        <v>47960</v>
      </c>
      <c r="P879" s="2">
        <f>IF(O879&lt;&gt;"", O879*20, "")</f>
        <v>959200</v>
      </c>
      <c r="Q879" s="2">
        <f>IF(F879="Rural",P879*1.1,P879)</f>
        <v>959200</v>
      </c>
      <c r="R879">
        <v>6</v>
      </c>
    </row>
    <row r="880" spans="1:18" x14ac:dyDescent="0.25">
      <c r="A880" t="s">
        <v>125</v>
      </c>
      <c r="B880">
        <v>140062000</v>
      </c>
      <c r="C880" t="s">
        <v>3024</v>
      </c>
      <c r="D880" t="s">
        <v>14</v>
      </c>
      <c r="E880" t="str">
        <f>UPPER(Padron_Establecimiento[[#This Row],[Sector]])</f>
        <v>ESTATAL</v>
      </c>
      <c r="F880" t="s">
        <v>26</v>
      </c>
      <c r="G880" t="s">
        <v>3025</v>
      </c>
      <c r="H880" t="s">
        <v>3026</v>
      </c>
      <c r="I880">
        <v>353</v>
      </c>
      <c r="J880" t="s">
        <v>3027</v>
      </c>
      <c r="K880" s="1">
        <v>31071</v>
      </c>
      <c r="L880">
        <v>3639</v>
      </c>
      <c r="M880">
        <f>IF(L880&lt;&gt;"", L880, "")</f>
        <v>3639</v>
      </c>
      <c r="N880" s="2">
        <v>72780</v>
      </c>
      <c r="O880" s="2">
        <v>72780</v>
      </c>
      <c r="P880" s="2">
        <f>IF(O880&lt;&gt;"", O880*20, "")</f>
        <v>1455600</v>
      </c>
      <c r="Q880" s="2">
        <f>IF(F880="Rural",P880*1.1,P880)</f>
        <v>1455600</v>
      </c>
      <c r="R880">
        <v>6</v>
      </c>
    </row>
    <row r="881" spans="1:18" x14ac:dyDescent="0.25">
      <c r="A881" t="s">
        <v>50</v>
      </c>
      <c r="B881">
        <v>500179102</v>
      </c>
      <c r="C881" t="s">
        <v>3028</v>
      </c>
      <c r="D881" t="s">
        <v>14</v>
      </c>
      <c r="E881" t="str">
        <f>UPPER(Padron_Establecimiento[[#This Row],[Sector]])</f>
        <v>ESTATAL</v>
      </c>
      <c r="F881" t="s">
        <v>26</v>
      </c>
      <c r="G881" t="s">
        <v>3029</v>
      </c>
      <c r="H881" t="s">
        <v>53</v>
      </c>
      <c r="I881">
        <v>261</v>
      </c>
      <c r="J881" t="s">
        <v>3030</v>
      </c>
      <c r="K881" s="1">
        <v>33053</v>
      </c>
      <c r="L881">
        <v>4878</v>
      </c>
      <c r="M881">
        <f>IF(L881&lt;&gt;"", L881, "")</f>
        <v>4878</v>
      </c>
      <c r="N881" s="2">
        <v>97560</v>
      </c>
      <c r="O881" s="2">
        <v>97560</v>
      </c>
      <c r="P881" s="2">
        <f>IF(O881&lt;&gt;"", O881*20, "")</f>
        <v>1951200</v>
      </c>
      <c r="Q881" s="2">
        <f>IF(F881="Rural",P881*1.1,P881)</f>
        <v>1951200</v>
      </c>
      <c r="R881">
        <v>4</v>
      </c>
    </row>
    <row r="882" spans="1:18" x14ac:dyDescent="0.25">
      <c r="A882" t="s">
        <v>46</v>
      </c>
      <c r="B882">
        <v>660057600</v>
      </c>
      <c r="C882" t="s">
        <v>3031</v>
      </c>
      <c r="D882" t="s">
        <v>14</v>
      </c>
      <c r="E882" t="str">
        <f>UPPER(Padron_Establecimiento[[#This Row],[Sector]])</f>
        <v>ESTATAL</v>
      </c>
      <c r="F882" t="s">
        <v>26</v>
      </c>
      <c r="G882" t="s">
        <v>1627</v>
      </c>
      <c r="H882" t="s">
        <v>1628</v>
      </c>
      <c r="I882">
        <v>3878</v>
      </c>
      <c r="J882" t="s">
        <v>3032</v>
      </c>
      <c r="K882" s="1">
        <v>22589</v>
      </c>
      <c r="L882">
        <v>4655</v>
      </c>
      <c r="M882">
        <f>IF(L882&lt;&gt;"", L882, "")</f>
        <v>4655</v>
      </c>
      <c r="N882" s="2">
        <v>93100</v>
      </c>
      <c r="O882" s="2">
        <v>93100</v>
      </c>
      <c r="P882" s="2">
        <f>IF(O882&lt;&gt;"", O882*20, "")</f>
        <v>1862000</v>
      </c>
      <c r="Q882" s="2">
        <f>IF(F882="Rural",P882*1.1,P882)</f>
        <v>1862000</v>
      </c>
      <c r="R882">
        <v>9</v>
      </c>
    </row>
    <row r="883" spans="1:18" x14ac:dyDescent="0.25">
      <c r="A883" t="s">
        <v>12</v>
      </c>
      <c r="B883">
        <v>860115200</v>
      </c>
      <c r="C883" t="s">
        <v>3033</v>
      </c>
      <c r="D883" t="s">
        <v>14</v>
      </c>
      <c r="E883" t="str">
        <f>UPPER(Padron_Establecimiento[[#This Row],[Sector]])</f>
        <v>ESTATAL</v>
      </c>
      <c r="F883" t="s">
        <v>26</v>
      </c>
      <c r="G883" t="s">
        <v>3034</v>
      </c>
      <c r="H883" t="s">
        <v>240</v>
      </c>
      <c r="J883" t="s">
        <v>18</v>
      </c>
      <c r="K883" s="1">
        <v>32048</v>
      </c>
      <c r="L883">
        <v>2197</v>
      </c>
      <c r="M883">
        <f>IF(L883&lt;&gt;"", L883, "")</f>
        <v>2197</v>
      </c>
      <c r="N883" s="2">
        <v>43940</v>
      </c>
      <c r="O883" s="2">
        <v>43940</v>
      </c>
      <c r="P883" s="2">
        <f>IF(O883&lt;&gt;"", O883*20, "")</f>
        <v>878800</v>
      </c>
      <c r="Q883" s="2">
        <f>IF(F883="Rural",P883*1.1,P883)</f>
        <v>878800</v>
      </c>
      <c r="R883">
        <v>6</v>
      </c>
    </row>
    <row r="884" spans="1:18" x14ac:dyDescent="0.25">
      <c r="A884" t="s">
        <v>35</v>
      </c>
      <c r="B884">
        <v>60267000</v>
      </c>
      <c r="C884" t="s">
        <v>3035</v>
      </c>
      <c r="D884" t="s">
        <v>37</v>
      </c>
      <c r="E884" t="str">
        <f>UPPER(Padron_Establecimiento[[#This Row],[Sector]])</f>
        <v>PRIVADO</v>
      </c>
      <c r="F884" t="s">
        <v>26</v>
      </c>
      <c r="G884" t="s">
        <v>3036</v>
      </c>
      <c r="H884" t="s">
        <v>2975</v>
      </c>
      <c r="I884">
        <v>237</v>
      </c>
      <c r="J884" t="s">
        <v>3037</v>
      </c>
      <c r="K884" s="1">
        <v>28521</v>
      </c>
      <c r="L884">
        <v>4393</v>
      </c>
      <c r="M884">
        <f>IF(L884&lt;&gt;"", L884, "")</f>
        <v>4393</v>
      </c>
      <c r="N884" s="2">
        <v>87860</v>
      </c>
      <c r="O884" s="2">
        <v>87860</v>
      </c>
      <c r="P884" s="2">
        <f>IF(O884&lt;&gt;"", O884*20, "")</f>
        <v>1757200</v>
      </c>
      <c r="Q884" s="2">
        <f>IF(F884="Rural",P884*1.1,P884)</f>
        <v>1757200</v>
      </c>
      <c r="R884">
        <v>6</v>
      </c>
    </row>
    <row r="885" spans="1:18" x14ac:dyDescent="0.25">
      <c r="A885" t="s">
        <v>35</v>
      </c>
      <c r="B885">
        <v>60533700</v>
      </c>
      <c r="C885" t="s">
        <v>3038</v>
      </c>
      <c r="D885" t="s">
        <v>37</v>
      </c>
      <c r="E885" t="str">
        <f>UPPER(Padron_Establecimiento[[#This Row],[Sector]])</f>
        <v>PRIVADO</v>
      </c>
      <c r="F885" t="s">
        <v>26</v>
      </c>
      <c r="G885" t="s">
        <v>3039</v>
      </c>
      <c r="H885" t="s">
        <v>461</v>
      </c>
      <c r="I885">
        <v>3487</v>
      </c>
      <c r="J885" t="s">
        <v>3040</v>
      </c>
      <c r="K885" s="1">
        <v>19385</v>
      </c>
      <c r="L885">
        <v>4597</v>
      </c>
      <c r="M885">
        <f>IF(L885&lt;&gt;"", L885, "")</f>
        <v>4597</v>
      </c>
      <c r="N885" s="2">
        <v>91940</v>
      </c>
      <c r="O885" s="2">
        <v>91940</v>
      </c>
      <c r="P885" s="2">
        <f>IF(O885&lt;&gt;"", O885*20, "")</f>
        <v>1838800</v>
      </c>
      <c r="Q885" s="2">
        <f>IF(F885="Rural",P885*1.1,P885)</f>
        <v>1838800</v>
      </c>
      <c r="R885">
        <v>10</v>
      </c>
    </row>
    <row r="886" spans="1:18" x14ac:dyDescent="0.25">
      <c r="A886" t="s">
        <v>90</v>
      </c>
      <c r="B886">
        <v>220021501</v>
      </c>
      <c r="C886" t="s">
        <v>3041</v>
      </c>
      <c r="D886" t="s">
        <v>14</v>
      </c>
      <c r="E886" t="str">
        <f>UPPER(Padron_Establecimiento[[#This Row],[Sector]])</f>
        <v>ESTATAL</v>
      </c>
      <c r="F886" t="s">
        <v>15</v>
      </c>
      <c r="G886" t="s">
        <v>3042</v>
      </c>
      <c r="H886" t="s">
        <v>93</v>
      </c>
      <c r="J886" t="s">
        <v>18</v>
      </c>
      <c r="K886" s="1">
        <v>30764</v>
      </c>
      <c r="L886">
        <v>2527</v>
      </c>
      <c r="M886">
        <f>IF(L886&lt;&gt;"", L886, "")</f>
        <v>2527</v>
      </c>
      <c r="N886" s="2">
        <v>50540</v>
      </c>
      <c r="O886" s="2">
        <v>55594</v>
      </c>
      <c r="P886" s="2">
        <f>IF(O886&lt;&gt;"", O886*20, "")</f>
        <v>1111880</v>
      </c>
      <c r="Q886" s="2">
        <f>IF(F886="Rural",P886*1.1,P886)</f>
        <v>1223068</v>
      </c>
      <c r="R886">
        <v>8</v>
      </c>
    </row>
    <row r="887" spans="1:18" x14ac:dyDescent="0.25">
      <c r="A887" t="s">
        <v>328</v>
      </c>
      <c r="B887">
        <v>260026100</v>
      </c>
      <c r="C887" t="s">
        <v>3043</v>
      </c>
      <c r="D887" t="s">
        <v>14</v>
      </c>
      <c r="E887" t="str">
        <f>UPPER(Padron_Establecimiento[[#This Row],[Sector]])</f>
        <v>ESTATAL</v>
      </c>
      <c r="F887" t="s">
        <v>26</v>
      </c>
      <c r="G887" t="s">
        <v>3044</v>
      </c>
      <c r="H887" t="s">
        <v>3045</v>
      </c>
      <c r="I887">
        <v>280</v>
      </c>
      <c r="J887" t="s">
        <v>3046</v>
      </c>
      <c r="K887" s="1">
        <v>30210</v>
      </c>
      <c r="L887">
        <v>3851</v>
      </c>
      <c r="M887">
        <f>IF(L887&lt;&gt;"", L887, "")</f>
        <v>3851</v>
      </c>
      <c r="N887" s="2">
        <v>77020</v>
      </c>
      <c r="O887" s="2">
        <v>77020</v>
      </c>
      <c r="P887" s="2">
        <f>IF(O887&lt;&gt;"", O887*20, "")</f>
        <v>1540400</v>
      </c>
      <c r="Q887" s="2">
        <f>IF(F887="Rural",P887*1.1,P887)</f>
        <v>1540400</v>
      </c>
      <c r="R887">
        <v>10</v>
      </c>
    </row>
    <row r="888" spans="1:18" x14ac:dyDescent="0.25">
      <c r="A888" t="s">
        <v>211</v>
      </c>
      <c r="B888">
        <v>180052400</v>
      </c>
      <c r="C888" t="s">
        <v>3047</v>
      </c>
      <c r="D888" t="s">
        <v>14</v>
      </c>
      <c r="E888" t="str">
        <f>UPPER(Padron_Establecimiento[[#This Row],[Sector]])</f>
        <v>ESTATAL</v>
      </c>
      <c r="F888" t="s">
        <v>26</v>
      </c>
      <c r="G888" t="s">
        <v>3048</v>
      </c>
      <c r="H888" t="s">
        <v>3049</v>
      </c>
      <c r="I888">
        <v>3772</v>
      </c>
      <c r="J888" t="s">
        <v>3050</v>
      </c>
      <c r="K888" s="1">
        <v>22993</v>
      </c>
      <c r="L888">
        <v>2579</v>
      </c>
      <c r="M888">
        <f>IF(L888&lt;&gt;"", L888, "")</f>
        <v>2579</v>
      </c>
      <c r="N888" s="2">
        <v>51580</v>
      </c>
      <c r="O888" s="2">
        <v>51580</v>
      </c>
      <c r="P888" s="2">
        <f>IF(O888&lt;&gt;"", O888*20, "")</f>
        <v>1031600</v>
      </c>
      <c r="Q888" s="2">
        <f>IF(F888="Rural",P888*1.1,P888)</f>
        <v>1031600</v>
      </c>
      <c r="R888">
        <v>10</v>
      </c>
    </row>
    <row r="889" spans="1:18" x14ac:dyDescent="0.25">
      <c r="A889" t="s">
        <v>12</v>
      </c>
      <c r="B889">
        <v>860198004</v>
      </c>
      <c r="C889" t="s">
        <v>3051</v>
      </c>
      <c r="D889" t="s">
        <v>14</v>
      </c>
      <c r="E889" t="str">
        <f>UPPER(Padron_Establecimiento[[#This Row],[Sector]])</f>
        <v>ESTATAL</v>
      </c>
      <c r="F889" t="s">
        <v>15</v>
      </c>
      <c r="G889" t="s">
        <v>3052</v>
      </c>
      <c r="H889" t="s">
        <v>18</v>
      </c>
      <c r="J889" t="s">
        <v>18</v>
      </c>
      <c r="K889" s="1">
        <v>34102</v>
      </c>
      <c r="L889">
        <v>3845</v>
      </c>
      <c r="M889">
        <f>IF(L889&lt;&gt;"", L889, "")</f>
        <v>3845</v>
      </c>
      <c r="N889" s="2">
        <v>76900</v>
      </c>
      <c r="O889" s="2">
        <v>84590</v>
      </c>
      <c r="P889" s="2">
        <f>IF(O889&lt;&gt;"", O889*20, "")</f>
        <v>1691800</v>
      </c>
      <c r="Q889" s="2">
        <f>IF(F889="Rural",P889*1.1,P889)</f>
        <v>1860980.0000000002</v>
      </c>
      <c r="R889">
        <v>7</v>
      </c>
    </row>
    <row r="890" spans="1:18" x14ac:dyDescent="0.25">
      <c r="A890" t="s">
        <v>35</v>
      </c>
      <c r="B890">
        <v>60147400</v>
      </c>
      <c r="C890" t="s">
        <v>3053</v>
      </c>
      <c r="D890" t="s">
        <v>14</v>
      </c>
      <c r="E890" t="str">
        <f>UPPER(Padron_Establecimiento[[#This Row],[Sector]])</f>
        <v>ESTATAL</v>
      </c>
      <c r="F890" t="s">
        <v>26</v>
      </c>
      <c r="G890" t="s">
        <v>3054</v>
      </c>
      <c r="H890" t="s">
        <v>3055</v>
      </c>
      <c r="I890">
        <v>2477</v>
      </c>
      <c r="J890" t="s">
        <v>3056</v>
      </c>
      <c r="K890" s="1">
        <v>28761</v>
      </c>
      <c r="L890">
        <v>4405</v>
      </c>
      <c r="M890">
        <f>IF(L890&lt;&gt;"", L890, "")</f>
        <v>4405</v>
      </c>
      <c r="N890" s="2">
        <v>88100</v>
      </c>
      <c r="O890" s="2">
        <v>88100</v>
      </c>
      <c r="P890" s="2">
        <f>IF(O890&lt;&gt;"", O890*20, "")</f>
        <v>1762000</v>
      </c>
      <c r="Q890" s="2">
        <f>IF(F890="Rural",P890*1.1,P890)</f>
        <v>1762000</v>
      </c>
      <c r="R890">
        <v>9</v>
      </c>
    </row>
    <row r="891" spans="1:18" x14ac:dyDescent="0.25">
      <c r="A891" t="s">
        <v>125</v>
      </c>
      <c r="B891">
        <v>140058500</v>
      </c>
      <c r="C891" t="s">
        <v>3057</v>
      </c>
      <c r="D891" t="s">
        <v>14</v>
      </c>
      <c r="E891" t="str">
        <f>UPPER(Padron_Establecimiento[[#This Row],[Sector]])</f>
        <v>ESTATAL</v>
      </c>
      <c r="F891" t="s">
        <v>26</v>
      </c>
      <c r="G891" t="s">
        <v>3058</v>
      </c>
      <c r="H891" t="s">
        <v>3059</v>
      </c>
      <c r="I891">
        <v>353</v>
      </c>
      <c r="J891" t="s">
        <v>3060</v>
      </c>
      <c r="K891" s="1">
        <v>20393</v>
      </c>
      <c r="L891">
        <v>1956</v>
      </c>
      <c r="M891">
        <f>IF(L891&lt;&gt;"", L891, "")</f>
        <v>1956</v>
      </c>
      <c r="N891" s="2">
        <v>39120</v>
      </c>
      <c r="O891" s="2">
        <v>39120</v>
      </c>
      <c r="P891" s="2">
        <f>IF(O891&lt;&gt;"", O891*20, "")</f>
        <v>782400</v>
      </c>
      <c r="Q891" s="2">
        <f>IF(F891="Rural",P891*1.1,P891)</f>
        <v>782400</v>
      </c>
      <c r="R891">
        <v>7</v>
      </c>
    </row>
    <row r="892" spans="1:18" x14ac:dyDescent="0.25">
      <c r="A892" t="s">
        <v>35</v>
      </c>
      <c r="B892">
        <v>60131600</v>
      </c>
      <c r="C892" t="s">
        <v>3061</v>
      </c>
      <c r="D892" t="s">
        <v>14</v>
      </c>
      <c r="E892" t="str">
        <f>UPPER(Padron_Establecimiento[[#This Row],[Sector]])</f>
        <v>ESTATAL</v>
      </c>
      <c r="F892" t="s">
        <v>15</v>
      </c>
      <c r="G892" t="s">
        <v>3062</v>
      </c>
      <c r="H892" t="s">
        <v>3063</v>
      </c>
      <c r="I892">
        <v>2293</v>
      </c>
      <c r="J892" t="s">
        <v>3064</v>
      </c>
      <c r="K892" s="1">
        <v>25499</v>
      </c>
      <c r="L892">
        <v>2780</v>
      </c>
      <c r="M892">
        <f>IF(L892&lt;&gt;"", L892, "")</f>
        <v>2780</v>
      </c>
      <c r="N892" s="2">
        <v>55600</v>
      </c>
      <c r="O892" s="2">
        <v>61160</v>
      </c>
      <c r="P892" s="2">
        <f>IF(O892&lt;&gt;"", O892*20, "")</f>
        <v>1223200</v>
      </c>
      <c r="Q892" s="2">
        <f>IF(F892="Rural",P892*1.1,P892)</f>
        <v>1345520</v>
      </c>
      <c r="R892">
        <v>4</v>
      </c>
    </row>
    <row r="893" spans="1:18" x14ac:dyDescent="0.25">
      <c r="A893" t="s">
        <v>35</v>
      </c>
      <c r="B893">
        <v>60561900</v>
      </c>
      <c r="C893" t="s">
        <v>3065</v>
      </c>
      <c r="D893" t="s">
        <v>14</v>
      </c>
      <c r="E893" t="str">
        <f>UPPER(Padron_Establecimiento[[#This Row],[Sector]])</f>
        <v>ESTATAL</v>
      </c>
      <c r="F893" t="s">
        <v>26</v>
      </c>
      <c r="G893" t="s">
        <v>3066</v>
      </c>
      <c r="H893" t="s">
        <v>309</v>
      </c>
      <c r="I893">
        <v>11</v>
      </c>
      <c r="J893" t="s">
        <v>3067</v>
      </c>
      <c r="K893" s="1">
        <v>19914</v>
      </c>
      <c r="L893">
        <v>3027</v>
      </c>
      <c r="M893">
        <f>IF(L893&lt;&gt;"", L893, "")</f>
        <v>3027</v>
      </c>
      <c r="N893" s="2">
        <v>60540</v>
      </c>
      <c r="O893" s="2">
        <v>60540</v>
      </c>
      <c r="P893" s="2">
        <f>IF(O893&lt;&gt;"", O893*20, "")</f>
        <v>1210800</v>
      </c>
      <c r="Q893" s="2">
        <f>IF(F893="Rural",P893*1.1,P893)</f>
        <v>1210800</v>
      </c>
      <c r="R893">
        <v>9</v>
      </c>
    </row>
    <row r="894" spans="1:18" x14ac:dyDescent="0.25">
      <c r="A894" t="s">
        <v>73</v>
      </c>
      <c r="B894">
        <v>340089300</v>
      </c>
      <c r="C894" t="s">
        <v>3068</v>
      </c>
      <c r="D894" t="s">
        <v>14</v>
      </c>
      <c r="E894" t="str">
        <f>UPPER(Padron_Establecimiento[[#This Row],[Sector]])</f>
        <v>ESTATAL</v>
      </c>
      <c r="F894" t="s">
        <v>26</v>
      </c>
      <c r="G894" t="s">
        <v>3069</v>
      </c>
      <c r="H894" t="s">
        <v>424</v>
      </c>
      <c r="I894">
        <v>3718</v>
      </c>
      <c r="J894" t="s">
        <v>3070</v>
      </c>
      <c r="K894" s="1">
        <v>25050</v>
      </c>
      <c r="L894">
        <v>3296</v>
      </c>
      <c r="M894">
        <f>IF(L894&lt;&gt;"", L894, "")</f>
        <v>3296</v>
      </c>
      <c r="N894" s="2">
        <v>65920</v>
      </c>
      <c r="O894" s="2">
        <v>65920</v>
      </c>
      <c r="P894" s="2">
        <f>IF(O894&lt;&gt;"", O894*20, "")</f>
        <v>1318400</v>
      </c>
      <c r="Q894" s="2">
        <f>IF(F894="Rural",P894*1.1,P894)</f>
        <v>1318400</v>
      </c>
      <c r="R894">
        <v>7</v>
      </c>
    </row>
    <row r="895" spans="1:18" x14ac:dyDescent="0.25">
      <c r="A895" t="s">
        <v>30</v>
      </c>
      <c r="B895">
        <v>900214602</v>
      </c>
      <c r="C895" t="s">
        <v>3071</v>
      </c>
      <c r="D895" t="s">
        <v>14</v>
      </c>
      <c r="E895" t="str">
        <f>UPPER(Padron_Establecimiento[[#This Row],[Sector]])</f>
        <v>ESTATAL</v>
      </c>
      <c r="F895" t="s">
        <v>26</v>
      </c>
      <c r="G895" t="s">
        <v>3072</v>
      </c>
      <c r="H895" t="s">
        <v>18</v>
      </c>
      <c r="J895" t="s">
        <v>18</v>
      </c>
      <c r="K895" s="1">
        <v>29613</v>
      </c>
      <c r="L895">
        <v>2000</v>
      </c>
      <c r="M895">
        <f>IF(L895&lt;&gt;"", L895, "")</f>
        <v>2000</v>
      </c>
      <c r="N895" s="2">
        <v>40000</v>
      </c>
      <c r="O895" s="2">
        <v>40000</v>
      </c>
      <c r="P895" s="2">
        <f>IF(O895&lt;&gt;"", O895*20, "")</f>
        <v>800000</v>
      </c>
      <c r="Q895" s="2">
        <f>IF(F895="Rural",P895*1.1,P895)</f>
        <v>800000</v>
      </c>
      <c r="R895">
        <v>9</v>
      </c>
    </row>
    <row r="896" spans="1:18" x14ac:dyDescent="0.25">
      <c r="A896" t="s">
        <v>125</v>
      </c>
      <c r="B896">
        <v>140020903</v>
      </c>
      <c r="C896" t="s">
        <v>3073</v>
      </c>
      <c r="D896" t="s">
        <v>14</v>
      </c>
      <c r="E896" t="str">
        <f>UPPER(Padron_Establecimiento[[#This Row],[Sector]])</f>
        <v>ESTATAL</v>
      </c>
      <c r="F896" t="s">
        <v>15</v>
      </c>
      <c r="G896" t="s">
        <v>3074</v>
      </c>
      <c r="H896" t="s">
        <v>3075</v>
      </c>
      <c r="I896">
        <v>3546</v>
      </c>
      <c r="J896" t="s">
        <v>3076</v>
      </c>
      <c r="K896" s="1">
        <v>33977</v>
      </c>
      <c r="L896">
        <v>1941</v>
      </c>
      <c r="M896">
        <f>IF(L896&lt;&gt;"", L896, "")</f>
        <v>1941</v>
      </c>
      <c r="N896" s="2">
        <v>38820</v>
      </c>
      <c r="O896" s="2">
        <v>42702</v>
      </c>
      <c r="P896" s="2">
        <f>IF(O896&lt;&gt;"", O896*20, "")</f>
        <v>854040</v>
      </c>
      <c r="Q896" s="2">
        <f>IF(F896="Rural",P896*1.1,P896)</f>
        <v>939444.00000000012</v>
      </c>
      <c r="R896">
        <v>4</v>
      </c>
    </row>
    <row r="897" spans="1:18" x14ac:dyDescent="0.25">
      <c r="A897" t="s">
        <v>82</v>
      </c>
      <c r="B897">
        <v>700014000</v>
      </c>
      <c r="C897" t="s">
        <v>3077</v>
      </c>
      <c r="D897" t="s">
        <v>14</v>
      </c>
      <c r="E897" t="str">
        <f>UPPER(Padron_Establecimiento[[#This Row],[Sector]])</f>
        <v>ESTATAL</v>
      </c>
      <c r="F897" t="s">
        <v>15</v>
      </c>
      <c r="G897" t="s">
        <v>3078</v>
      </c>
      <c r="H897" t="s">
        <v>283</v>
      </c>
      <c r="I897">
        <v>264</v>
      </c>
      <c r="J897" t="s">
        <v>3079</v>
      </c>
      <c r="K897" s="1">
        <v>27852</v>
      </c>
      <c r="L897">
        <v>1649</v>
      </c>
      <c r="M897">
        <f>IF(L897&lt;&gt;"", L897, "")</f>
        <v>1649</v>
      </c>
      <c r="N897" s="2">
        <v>32980</v>
      </c>
      <c r="O897" s="2">
        <v>36278</v>
      </c>
      <c r="P897" s="2">
        <f>IF(O897&lt;&gt;"", O897*20, "")</f>
        <v>725560</v>
      </c>
      <c r="Q897" s="2">
        <f>IF(F897="Rural",P897*1.1,P897)</f>
        <v>798116.00000000012</v>
      </c>
      <c r="R897">
        <v>4</v>
      </c>
    </row>
    <row r="898" spans="1:18" x14ac:dyDescent="0.25">
      <c r="A898" t="s">
        <v>135</v>
      </c>
      <c r="B898">
        <v>100008200</v>
      </c>
      <c r="C898" t="s">
        <v>3080</v>
      </c>
      <c r="D898" t="s">
        <v>14</v>
      </c>
      <c r="E898" t="str">
        <f>UPPER(Padron_Establecimiento[[#This Row],[Sector]])</f>
        <v>ESTATAL</v>
      </c>
      <c r="F898" t="s">
        <v>26</v>
      </c>
      <c r="G898" t="s">
        <v>3081</v>
      </c>
      <c r="H898" t="s">
        <v>421</v>
      </c>
      <c r="J898" t="s">
        <v>18</v>
      </c>
      <c r="K898" s="1">
        <v>26939</v>
      </c>
      <c r="L898">
        <v>3934</v>
      </c>
      <c r="M898">
        <f>IF(L898&lt;&gt;"", L898, "")</f>
        <v>3934</v>
      </c>
      <c r="N898" s="2">
        <v>78680</v>
      </c>
      <c r="O898" s="2">
        <v>78680</v>
      </c>
      <c r="P898" s="2">
        <f>IF(O898&lt;&gt;"", O898*20, "")</f>
        <v>1573600</v>
      </c>
      <c r="Q898" s="2">
        <f>IF(F898="Rural",P898*1.1,P898)</f>
        <v>1573600</v>
      </c>
      <c r="R898">
        <v>8</v>
      </c>
    </row>
    <row r="899" spans="1:18" x14ac:dyDescent="0.25">
      <c r="A899" t="s">
        <v>24</v>
      </c>
      <c r="B899">
        <v>820072306</v>
      </c>
      <c r="C899" t="s">
        <v>3082</v>
      </c>
      <c r="D899" t="s">
        <v>14</v>
      </c>
      <c r="E899" t="str">
        <f>UPPER(Padron_Establecimiento[[#This Row],[Sector]])</f>
        <v>ESTATAL</v>
      </c>
      <c r="F899" t="s">
        <v>26</v>
      </c>
      <c r="G899" t="s">
        <v>3083</v>
      </c>
      <c r="H899" t="s">
        <v>3084</v>
      </c>
      <c r="J899" t="s">
        <v>18</v>
      </c>
      <c r="K899" s="1">
        <v>34938</v>
      </c>
      <c r="L899">
        <v>4093</v>
      </c>
      <c r="M899">
        <f>IF(L899&lt;&gt;"", L899, "")</f>
        <v>4093</v>
      </c>
      <c r="N899" s="2">
        <v>81860</v>
      </c>
      <c r="O899" s="2">
        <v>81860</v>
      </c>
      <c r="P899" s="2">
        <f>IF(O899&lt;&gt;"", O899*20, "")</f>
        <v>1637200</v>
      </c>
      <c r="Q899" s="2">
        <f>IF(F899="Rural",P899*1.1,P899)</f>
        <v>1637200</v>
      </c>
      <c r="R899">
        <v>3</v>
      </c>
    </row>
    <row r="900" spans="1:18" x14ac:dyDescent="0.25">
      <c r="A900" t="s">
        <v>130</v>
      </c>
      <c r="B900">
        <v>540040701</v>
      </c>
      <c r="C900" t="s">
        <v>3085</v>
      </c>
      <c r="D900" t="s">
        <v>14</v>
      </c>
      <c r="E900" t="str">
        <f>UPPER(Padron_Establecimiento[[#This Row],[Sector]])</f>
        <v>ESTATAL</v>
      </c>
      <c r="F900" t="s">
        <v>26</v>
      </c>
      <c r="G900" t="s">
        <v>3086</v>
      </c>
      <c r="H900" t="s">
        <v>3087</v>
      </c>
      <c r="I900">
        <v>3755</v>
      </c>
      <c r="J900" t="s">
        <v>3088</v>
      </c>
      <c r="K900" s="1">
        <v>32263</v>
      </c>
      <c r="L900">
        <v>4937</v>
      </c>
      <c r="M900">
        <f>IF(L900&lt;&gt;"", L900, "")</f>
        <v>4937</v>
      </c>
      <c r="N900" s="2">
        <v>98740</v>
      </c>
      <c r="O900" s="2">
        <v>98740</v>
      </c>
      <c r="P900" s="2">
        <f>IF(O900&lt;&gt;"", O900*20, "")</f>
        <v>1974800</v>
      </c>
      <c r="Q900" s="2">
        <f>IF(F900="Rural",P900*1.1,P900)</f>
        <v>1974800</v>
      </c>
      <c r="R900">
        <v>5</v>
      </c>
    </row>
    <row r="901" spans="1:18" x14ac:dyDescent="0.25">
      <c r="A901" t="s">
        <v>35</v>
      </c>
      <c r="B901">
        <v>60540200</v>
      </c>
      <c r="C901" t="s">
        <v>3089</v>
      </c>
      <c r="D901" t="s">
        <v>14</v>
      </c>
      <c r="E901" t="str">
        <f>UPPER(Padron_Establecimiento[[#This Row],[Sector]])</f>
        <v>ESTATAL</v>
      </c>
      <c r="F901" t="s">
        <v>26</v>
      </c>
      <c r="G901" t="s">
        <v>3090</v>
      </c>
      <c r="H901" t="s">
        <v>3091</v>
      </c>
      <c r="I901">
        <v>3329</v>
      </c>
      <c r="J901" t="s">
        <v>3092</v>
      </c>
      <c r="K901" s="1">
        <v>25301</v>
      </c>
      <c r="L901">
        <v>4318</v>
      </c>
      <c r="M901">
        <f>IF(L901&lt;&gt;"", L901, "")</f>
        <v>4318</v>
      </c>
      <c r="N901" s="2">
        <v>86360</v>
      </c>
      <c r="O901" s="2">
        <v>86360</v>
      </c>
      <c r="P901" s="2">
        <f>IF(O901&lt;&gt;"", O901*20, "")</f>
        <v>1727200</v>
      </c>
      <c r="Q901" s="2">
        <f>IF(F901="Rural",P901*1.1,P901)</f>
        <v>1727200</v>
      </c>
      <c r="R901">
        <v>4</v>
      </c>
    </row>
    <row r="902" spans="1:18" x14ac:dyDescent="0.25">
      <c r="A902" t="s">
        <v>30</v>
      </c>
      <c r="B902">
        <v>900055200</v>
      </c>
      <c r="C902" t="s">
        <v>3093</v>
      </c>
      <c r="D902" t="s">
        <v>14</v>
      </c>
      <c r="E902" t="str">
        <f>UPPER(Padron_Establecimiento[[#This Row],[Sector]])</f>
        <v>ESTATAL</v>
      </c>
      <c r="F902" t="s">
        <v>26</v>
      </c>
      <c r="G902" t="s">
        <v>3094</v>
      </c>
      <c r="H902" t="s">
        <v>228</v>
      </c>
      <c r="I902">
        <v>381</v>
      </c>
      <c r="J902" t="s">
        <v>3095</v>
      </c>
      <c r="K902" s="1">
        <v>18916</v>
      </c>
      <c r="L902">
        <v>3689</v>
      </c>
      <c r="M902">
        <f>IF(L902&lt;&gt;"", L902, "")</f>
        <v>3689</v>
      </c>
      <c r="N902" s="2">
        <v>73780</v>
      </c>
      <c r="O902" s="2">
        <v>73780</v>
      </c>
      <c r="P902" s="2">
        <f>IF(O902&lt;&gt;"", O902*20, "")</f>
        <v>1475600</v>
      </c>
      <c r="Q902" s="2">
        <f>IF(F902="Rural",P902*1.1,P902)</f>
        <v>1475600</v>
      </c>
      <c r="R902">
        <v>6</v>
      </c>
    </row>
    <row r="903" spans="1:18" x14ac:dyDescent="0.25">
      <c r="A903" t="s">
        <v>24</v>
      </c>
      <c r="B903">
        <v>820310400</v>
      </c>
      <c r="C903" t="s">
        <v>3096</v>
      </c>
      <c r="D903" t="s">
        <v>37</v>
      </c>
      <c r="E903" t="str">
        <f>UPPER(Padron_Establecimiento[[#This Row],[Sector]])</f>
        <v>PRIVADO</v>
      </c>
      <c r="F903" t="s">
        <v>26</v>
      </c>
      <c r="G903" t="s">
        <v>3097</v>
      </c>
      <c r="H903" t="s">
        <v>3098</v>
      </c>
      <c r="I903">
        <v>3482</v>
      </c>
      <c r="J903" t="s">
        <v>3099</v>
      </c>
      <c r="K903" s="1">
        <v>33179</v>
      </c>
      <c r="L903">
        <v>4004</v>
      </c>
      <c r="M903">
        <f>IF(L903&lt;&gt;"", L903, "")</f>
        <v>4004</v>
      </c>
      <c r="N903" s="2">
        <v>80080</v>
      </c>
      <c r="O903" s="2">
        <v>80080</v>
      </c>
      <c r="P903" s="2">
        <f>IF(O903&lt;&gt;"", O903*20, "")</f>
        <v>1601600</v>
      </c>
      <c r="Q903" s="2">
        <f>IF(F903="Rural",P903*1.1,P903)</f>
        <v>1601600</v>
      </c>
      <c r="R903">
        <v>5</v>
      </c>
    </row>
    <row r="904" spans="1:18" x14ac:dyDescent="0.25">
      <c r="A904" t="s">
        <v>24</v>
      </c>
      <c r="B904">
        <v>820173700</v>
      </c>
      <c r="C904" t="s">
        <v>3100</v>
      </c>
      <c r="D904" t="s">
        <v>14</v>
      </c>
      <c r="E904" t="str">
        <f>UPPER(Padron_Establecimiento[[#This Row],[Sector]])</f>
        <v>ESTATAL</v>
      </c>
      <c r="F904" t="s">
        <v>26</v>
      </c>
      <c r="G904" t="s">
        <v>670</v>
      </c>
      <c r="H904" t="s">
        <v>671</v>
      </c>
      <c r="I904">
        <v>341</v>
      </c>
      <c r="J904" t="s">
        <v>672</v>
      </c>
      <c r="K904" s="1">
        <v>18909</v>
      </c>
      <c r="L904">
        <v>4782</v>
      </c>
      <c r="M904">
        <f>IF(L904&lt;&gt;"", L904, "")</f>
        <v>4782</v>
      </c>
      <c r="N904" s="2">
        <v>95640</v>
      </c>
      <c r="O904" s="2">
        <v>95640</v>
      </c>
      <c r="P904" s="2">
        <f>IF(O904&lt;&gt;"", O904*20, "")</f>
        <v>1912800</v>
      </c>
      <c r="Q904" s="2">
        <f>IF(F904="Rural",P904*1.1,P904)</f>
        <v>1912800</v>
      </c>
      <c r="R904">
        <v>10</v>
      </c>
    </row>
    <row r="905" spans="1:18" x14ac:dyDescent="0.25">
      <c r="A905" t="s">
        <v>30</v>
      </c>
      <c r="B905">
        <v>900045500</v>
      </c>
      <c r="C905" t="s">
        <v>3101</v>
      </c>
      <c r="D905" t="s">
        <v>14</v>
      </c>
      <c r="E905" t="str">
        <f>UPPER(Padron_Establecimiento[[#This Row],[Sector]])</f>
        <v>ESTATAL</v>
      </c>
      <c r="F905" t="s">
        <v>15</v>
      </c>
      <c r="G905" t="s">
        <v>3102</v>
      </c>
      <c r="H905" t="s">
        <v>3103</v>
      </c>
      <c r="J905" t="s">
        <v>3104</v>
      </c>
      <c r="K905" s="1">
        <v>21164</v>
      </c>
      <c r="L905">
        <v>3693</v>
      </c>
      <c r="M905">
        <f>IF(L905&lt;&gt;"", L905, "")</f>
        <v>3693</v>
      </c>
      <c r="N905" s="2">
        <v>73860</v>
      </c>
      <c r="O905" s="2">
        <v>81246</v>
      </c>
      <c r="P905" s="2">
        <f>IF(O905&lt;&gt;"", O905*20, "")</f>
        <v>1624920</v>
      </c>
      <c r="Q905" s="2">
        <f>IF(F905="Rural",P905*1.1,P905)</f>
        <v>1787412.0000000002</v>
      </c>
      <c r="R905">
        <v>3</v>
      </c>
    </row>
    <row r="906" spans="1:18" x14ac:dyDescent="0.25">
      <c r="A906" t="s">
        <v>35</v>
      </c>
      <c r="B906">
        <v>60054300</v>
      </c>
      <c r="C906" t="s">
        <v>3105</v>
      </c>
      <c r="D906" t="s">
        <v>37</v>
      </c>
      <c r="E906" t="str">
        <f>UPPER(Padron_Establecimiento[[#This Row],[Sector]])</f>
        <v>PRIVADO</v>
      </c>
      <c r="F906" t="s">
        <v>26</v>
      </c>
      <c r="G906" t="s">
        <v>3106</v>
      </c>
      <c r="H906" t="s">
        <v>258</v>
      </c>
      <c r="I906">
        <v>11</v>
      </c>
      <c r="J906" t="s">
        <v>3107</v>
      </c>
      <c r="K906" s="1">
        <v>26655</v>
      </c>
      <c r="L906">
        <v>1758</v>
      </c>
      <c r="M906">
        <f>IF(L906&lt;&gt;"", L906, "")</f>
        <v>1758</v>
      </c>
      <c r="N906" s="2">
        <v>35160</v>
      </c>
      <c r="O906" s="2">
        <v>35160</v>
      </c>
      <c r="P906" s="2">
        <f>IF(O906&lt;&gt;"", O906*20, "")</f>
        <v>703200</v>
      </c>
      <c r="Q906" s="2">
        <f>IF(F906="Rural",P906*1.1,P906)</f>
        <v>703200</v>
      </c>
      <c r="R906">
        <v>8</v>
      </c>
    </row>
    <row r="907" spans="1:18" x14ac:dyDescent="0.25">
      <c r="A907" t="s">
        <v>1190</v>
      </c>
      <c r="B907">
        <v>940001600</v>
      </c>
      <c r="C907" t="s">
        <v>3108</v>
      </c>
      <c r="D907" t="s">
        <v>37</v>
      </c>
      <c r="E907" t="str">
        <f>UPPER(Padron_Establecimiento[[#This Row],[Sector]])</f>
        <v>PRIVADO</v>
      </c>
      <c r="F907" t="s">
        <v>26</v>
      </c>
      <c r="G907" t="s">
        <v>3109</v>
      </c>
      <c r="H907" t="s">
        <v>1968</v>
      </c>
      <c r="I907">
        <v>2901</v>
      </c>
      <c r="J907" t="s">
        <v>3110</v>
      </c>
      <c r="K907" s="1">
        <v>20203</v>
      </c>
      <c r="L907">
        <v>4647</v>
      </c>
      <c r="M907">
        <f>IF(L907&lt;&gt;"", L907, "")</f>
        <v>4647</v>
      </c>
      <c r="N907" s="2">
        <v>92940</v>
      </c>
      <c r="O907" s="2">
        <v>92940</v>
      </c>
      <c r="P907" s="2">
        <f>IF(O907&lt;&gt;"", O907*20, "")</f>
        <v>1858800</v>
      </c>
      <c r="Q907" s="2">
        <f>IF(F907="Rural",P907*1.1,P907)</f>
        <v>1858800</v>
      </c>
      <c r="R907">
        <v>6</v>
      </c>
    </row>
    <row r="908" spans="1:18" x14ac:dyDescent="0.25">
      <c r="A908" t="s">
        <v>135</v>
      </c>
      <c r="B908">
        <v>100029700</v>
      </c>
      <c r="C908" t="s">
        <v>3111</v>
      </c>
      <c r="D908" t="s">
        <v>14</v>
      </c>
      <c r="E908" t="str">
        <f>UPPER(Padron_Establecimiento[[#This Row],[Sector]])</f>
        <v>ESTATAL</v>
      </c>
      <c r="F908" t="s">
        <v>26</v>
      </c>
      <c r="G908" t="s">
        <v>3112</v>
      </c>
      <c r="H908" t="s">
        <v>421</v>
      </c>
      <c r="J908" t="s">
        <v>18</v>
      </c>
      <c r="K908" s="1">
        <v>22705</v>
      </c>
      <c r="L908">
        <v>2189</v>
      </c>
      <c r="M908">
        <f>IF(L908&lt;&gt;"", L908, "")</f>
        <v>2189</v>
      </c>
      <c r="N908" s="2">
        <v>43780</v>
      </c>
      <c r="O908" s="2">
        <v>43780</v>
      </c>
      <c r="P908" s="2">
        <f>IF(O908&lt;&gt;"", O908*20, "")</f>
        <v>875600</v>
      </c>
      <c r="Q908" s="2">
        <f>IF(F908="Rural",P908*1.1,P908)</f>
        <v>875600</v>
      </c>
      <c r="R908">
        <v>9</v>
      </c>
    </row>
    <row r="909" spans="1:18" x14ac:dyDescent="0.25">
      <c r="A909" t="s">
        <v>24</v>
      </c>
      <c r="B909">
        <v>820255500</v>
      </c>
      <c r="C909" t="s">
        <v>3113</v>
      </c>
      <c r="D909" t="s">
        <v>14</v>
      </c>
      <c r="E909" t="str">
        <f>UPPER(Padron_Establecimiento[[#This Row],[Sector]])</f>
        <v>ESTATAL</v>
      </c>
      <c r="F909" t="s">
        <v>26</v>
      </c>
      <c r="G909" t="s">
        <v>3114</v>
      </c>
      <c r="H909" t="s">
        <v>123</v>
      </c>
      <c r="I909">
        <v>341</v>
      </c>
      <c r="J909" t="s">
        <v>3115</v>
      </c>
      <c r="K909" s="1">
        <v>32441</v>
      </c>
      <c r="L909">
        <v>3109</v>
      </c>
      <c r="M909">
        <f>IF(L909&lt;&gt;"", L909, "")</f>
        <v>3109</v>
      </c>
      <c r="N909" s="2">
        <v>62180</v>
      </c>
      <c r="O909" s="2">
        <v>62180</v>
      </c>
      <c r="P909" s="2">
        <f>IF(O909&lt;&gt;"", O909*20, "")</f>
        <v>1243600</v>
      </c>
      <c r="Q909" s="2">
        <f>IF(F909="Rural",P909*1.1,P909)</f>
        <v>1243600</v>
      </c>
      <c r="R909">
        <v>6</v>
      </c>
    </row>
    <row r="910" spans="1:18" x14ac:dyDescent="0.25">
      <c r="A910" t="s">
        <v>211</v>
      </c>
      <c r="B910">
        <v>180063900</v>
      </c>
      <c r="C910" t="s">
        <v>3116</v>
      </c>
      <c r="D910" t="s">
        <v>14</v>
      </c>
      <c r="E910" t="str">
        <f>UPPER(Padron_Establecimiento[[#This Row],[Sector]])</f>
        <v>ESTATAL</v>
      </c>
      <c r="F910" t="s">
        <v>26</v>
      </c>
      <c r="G910" t="s">
        <v>3117</v>
      </c>
      <c r="H910" t="s">
        <v>2304</v>
      </c>
      <c r="I910">
        <v>379</v>
      </c>
      <c r="J910" t="s">
        <v>3118</v>
      </c>
      <c r="K910" s="1">
        <v>22970</v>
      </c>
      <c r="L910">
        <v>4433</v>
      </c>
      <c r="M910">
        <f>IF(L910&lt;&gt;"", L910, "")</f>
        <v>4433</v>
      </c>
      <c r="N910" s="2">
        <v>88660</v>
      </c>
      <c r="O910" s="2">
        <v>88660</v>
      </c>
      <c r="P910" s="2">
        <f>IF(O910&lt;&gt;"", O910*20, "")</f>
        <v>1773200</v>
      </c>
      <c r="Q910" s="2">
        <f>IF(F910="Rural",P910*1.1,P910)</f>
        <v>1773200</v>
      </c>
      <c r="R910">
        <v>6</v>
      </c>
    </row>
    <row r="911" spans="1:18" x14ac:dyDescent="0.25">
      <c r="A911" t="s">
        <v>110</v>
      </c>
      <c r="B911">
        <v>20064700</v>
      </c>
      <c r="C911" t="s">
        <v>3119</v>
      </c>
      <c r="D911" t="s">
        <v>14</v>
      </c>
      <c r="E911" t="str">
        <f>UPPER(Padron_Establecimiento[[#This Row],[Sector]])</f>
        <v>ESTATAL</v>
      </c>
      <c r="F911" t="s">
        <v>26</v>
      </c>
      <c r="G911" t="s">
        <v>3120</v>
      </c>
      <c r="H911" t="s">
        <v>3121</v>
      </c>
      <c r="I911">
        <v>11</v>
      </c>
      <c r="J911" t="s">
        <v>3122</v>
      </c>
      <c r="K911" s="1">
        <v>26413</v>
      </c>
      <c r="L911">
        <v>2198</v>
      </c>
      <c r="M911">
        <f>IF(L911&lt;&gt;"", L911, "")</f>
        <v>2198</v>
      </c>
      <c r="N911" s="2">
        <v>43960</v>
      </c>
      <c r="O911" s="2">
        <v>43960</v>
      </c>
      <c r="P911" s="2">
        <f>IF(O911&lt;&gt;"", O911*20, "")</f>
        <v>879200</v>
      </c>
      <c r="Q911" s="2">
        <f>IF(F911="Rural",P911*1.1,P911)</f>
        <v>879200</v>
      </c>
      <c r="R911">
        <v>6</v>
      </c>
    </row>
    <row r="912" spans="1:18" x14ac:dyDescent="0.25">
      <c r="A912" t="s">
        <v>195</v>
      </c>
      <c r="B912">
        <v>420045003</v>
      </c>
      <c r="C912" t="s">
        <v>3123</v>
      </c>
      <c r="D912" t="s">
        <v>14</v>
      </c>
      <c r="E912" t="str">
        <f>UPPER(Padron_Establecimiento[[#This Row],[Sector]])</f>
        <v>ESTATAL</v>
      </c>
      <c r="F912" t="s">
        <v>15</v>
      </c>
      <c r="G912" t="s">
        <v>3124</v>
      </c>
      <c r="H912" t="s">
        <v>3125</v>
      </c>
      <c r="I912">
        <v>2335</v>
      </c>
      <c r="J912" t="s">
        <v>3126</v>
      </c>
      <c r="K912" s="1">
        <v>19209</v>
      </c>
      <c r="L912">
        <v>2208</v>
      </c>
      <c r="M912">
        <f>IF(L912&lt;&gt;"", L912, "")</f>
        <v>2208</v>
      </c>
      <c r="N912" s="2">
        <v>44160</v>
      </c>
      <c r="O912" s="2">
        <v>48576</v>
      </c>
      <c r="P912" s="2">
        <f>IF(O912&lt;&gt;"", O912*20, "")</f>
        <v>971520</v>
      </c>
      <c r="Q912" s="2">
        <f>IF(F912="Rural",P912*1.1,P912)</f>
        <v>1068672</v>
      </c>
      <c r="R912">
        <v>3</v>
      </c>
    </row>
    <row r="913" spans="1:18" x14ac:dyDescent="0.25">
      <c r="A913" t="s">
        <v>130</v>
      </c>
      <c r="B913">
        <v>540170300</v>
      </c>
      <c r="C913" t="s">
        <v>3127</v>
      </c>
      <c r="D913" t="s">
        <v>14</v>
      </c>
      <c r="E913" t="str">
        <f>UPPER(Padron_Establecimiento[[#This Row],[Sector]])</f>
        <v>ESTATAL</v>
      </c>
      <c r="F913" t="s">
        <v>26</v>
      </c>
      <c r="G913" t="s">
        <v>3128</v>
      </c>
      <c r="H913" t="s">
        <v>783</v>
      </c>
      <c r="I913">
        <v>3743</v>
      </c>
      <c r="J913" t="s">
        <v>3129</v>
      </c>
      <c r="K913" s="1">
        <v>26622</v>
      </c>
      <c r="L913">
        <v>3535</v>
      </c>
      <c r="M913">
        <f>IF(L913&lt;&gt;"", L913, "")</f>
        <v>3535</v>
      </c>
      <c r="N913" s="2">
        <v>70700</v>
      </c>
      <c r="O913" s="2">
        <v>70700</v>
      </c>
      <c r="P913" s="2">
        <f>IF(O913&lt;&gt;"", O913*20, "")</f>
        <v>1414000</v>
      </c>
      <c r="Q913" s="2">
        <f>IF(F913="Rural",P913*1.1,P913)</f>
        <v>1414000</v>
      </c>
      <c r="R913">
        <v>4</v>
      </c>
    </row>
    <row r="914" spans="1:18" x14ac:dyDescent="0.25">
      <c r="A914" t="s">
        <v>135</v>
      </c>
      <c r="B914">
        <v>100064300</v>
      </c>
      <c r="C914" t="s">
        <v>3130</v>
      </c>
      <c r="D914" t="s">
        <v>14</v>
      </c>
      <c r="E914" t="str">
        <f>UPPER(Padron_Establecimiento[[#This Row],[Sector]])</f>
        <v>ESTATAL</v>
      </c>
      <c r="F914" t="s">
        <v>15</v>
      </c>
      <c r="G914" t="s">
        <v>3131</v>
      </c>
      <c r="H914" t="s">
        <v>3132</v>
      </c>
      <c r="I914">
        <v>383</v>
      </c>
      <c r="J914" t="s">
        <v>3133</v>
      </c>
      <c r="K914" s="1">
        <v>32272</v>
      </c>
      <c r="L914">
        <v>4243</v>
      </c>
      <c r="M914">
        <f>IF(L914&lt;&gt;"", L914, "")</f>
        <v>4243</v>
      </c>
      <c r="N914" s="2">
        <v>84860</v>
      </c>
      <c r="O914" s="2">
        <v>93346</v>
      </c>
      <c r="P914" s="2">
        <f>IF(O914&lt;&gt;"", O914*20, "")</f>
        <v>1866920</v>
      </c>
      <c r="Q914" s="2">
        <f>IF(F914="Rural",P914*1.1,P914)</f>
        <v>2053612.0000000002</v>
      </c>
      <c r="R914">
        <v>5</v>
      </c>
    </row>
    <row r="915" spans="1:18" x14ac:dyDescent="0.25">
      <c r="A915" t="s">
        <v>130</v>
      </c>
      <c r="B915">
        <v>540197300</v>
      </c>
      <c r="C915" t="s">
        <v>3134</v>
      </c>
      <c r="D915" t="s">
        <v>14</v>
      </c>
      <c r="E915" t="str">
        <f>UPPER(Padron_Establecimiento[[#This Row],[Sector]])</f>
        <v>ESTATAL</v>
      </c>
      <c r="F915" t="s">
        <v>26</v>
      </c>
      <c r="G915" t="s">
        <v>3135</v>
      </c>
      <c r="H915" t="s">
        <v>3136</v>
      </c>
      <c r="I915">
        <v>3757</v>
      </c>
      <c r="J915" t="s">
        <v>3137</v>
      </c>
      <c r="K915" s="1">
        <v>28948</v>
      </c>
      <c r="L915">
        <v>2288</v>
      </c>
      <c r="M915">
        <f>IF(L915&lt;&gt;"", L915, "")</f>
        <v>2288</v>
      </c>
      <c r="N915" s="2">
        <v>45760</v>
      </c>
      <c r="O915" s="2">
        <v>45760</v>
      </c>
      <c r="P915" s="2">
        <f>IF(O915&lt;&gt;"", O915*20, "")</f>
        <v>915200</v>
      </c>
      <c r="Q915" s="2">
        <f>IF(F915="Rural",P915*1.1,P915)</f>
        <v>915200</v>
      </c>
      <c r="R915">
        <v>7</v>
      </c>
    </row>
    <row r="916" spans="1:18" x14ac:dyDescent="0.25">
      <c r="A916" t="s">
        <v>260</v>
      </c>
      <c r="B916">
        <v>460023500</v>
      </c>
      <c r="C916" t="s">
        <v>3138</v>
      </c>
      <c r="D916" t="s">
        <v>14</v>
      </c>
      <c r="E916" t="str">
        <f>UPPER(Padron_Establecimiento[[#This Row],[Sector]])</f>
        <v>ESTATAL</v>
      </c>
      <c r="F916" t="s">
        <v>26</v>
      </c>
      <c r="G916" t="s">
        <v>3139</v>
      </c>
      <c r="H916" t="s">
        <v>2547</v>
      </c>
      <c r="J916" t="s">
        <v>18</v>
      </c>
      <c r="K916" s="1">
        <v>27246</v>
      </c>
      <c r="L916">
        <v>3603</v>
      </c>
      <c r="M916">
        <f>IF(L916&lt;&gt;"", L916, "")</f>
        <v>3603</v>
      </c>
      <c r="N916" s="2">
        <v>72060</v>
      </c>
      <c r="O916" s="2">
        <v>72060</v>
      </c>
      <c r="P916" s="2">
        <f>IF(O916&lt;&gt;"", O916*20, "")</f>
        <v>1441200</v>
      </c>
      <c r="Q916" s="2">
        <f>IF(F916="Rural",P916*1.1,P916)</f>
        <v>1441200</v>
      </c>
      <c r="R916">
        <v>9</v>
      </c>
    </row>
    <row r="917" spans="1:18" x14ac:dyDescent="0.25">
      <c r="A917" t="s">
        <v>24</v>
      </c>
      <c r="B917">
        <v>820020104</v>
      </c>
      <c r="C917" t="s">
        <v>3140</v>
      </c>
      <c r="D917" t="s">
        <v>14</v>
      </c>
      <c r="E917" t="str">
        <f>UPPER(Padron_Establecimiento[[#This Row],[Sector]])</f>
        <v>ESTATAL</v>
      </c>
      <c r="F917" t="s">
        <v>26</v>
      </c>
      <c r="G917" t="s">
        <v>3141</v>
      </c>
      <c r="H917" t="s">
        <v>123</v>
      </c>
      <c r="I917">
        <v>341</v>
      </c>
      <c r="J917" t="s">
        <v>3142</v>
      </c>
      <c r="K917" s="1">
        <v>22321</v>
      </c>
      <c r="L917">
        <v>4578</v>
      </c>
      <c r="M917">
        <f>IF(L917&lt;&gt;"", L917, "")</f>
        <v>4578</v>
      </c>
      <c r="N917" s="2">
        <v>91560</v>
      </c>
      <c r="O917" s="2">
        <v>91560</v>
      </c>
      <c r="P917" s="2">
        <f>IF(O917&lt;&gt;"", O917*20, "")</f>
        <v>1831200</v>
      </c>
      <c r="Q917" s="2">
        <f>IF(F917="Rural",P917*1.1,P917)</f>
        <v>1831200</v>
      </c>
      <c r="R917">
        <v>9</v>
      </c>
    </row>
    <row r="918" spans="1:18" x14ac:dyDescent="0.25">
      <c r="A918" t="s">
        <v>12</v>
      </c>
      <c r="B918">
        <v>860137200</v>
      </c>
      <c r="C918" t="s">
        <v>3143</v>
      </c>
      <c r="D918" t="s">
        <v>14</v>
      </c>
      <c r="E918" t="str">
        <f>UPPER(Padron_Establecimiento[[#This Row],[Sector]])</f>
        <v>ESTATAL</v>
      </c>
      <c r="F918" t="s">
        <v>26</v>
      </c>
      <c r="G918" t="s">
        <v>3144</v>
      </c>
      <c r="H918" t="s">
        <v>3145</v>
      </c>
      <c r="I918">
        <v>385</v>
      </c>
      <c r="J918" t="s">
        <v>3146</v>
      </c>
      <c r="K918" s="1">
        <v>31222</v>
      </c>
      <c r="L918">
        <v>4516</v>
      </c>
      <c r="M918">
        <f>IF(L918&lt;&gt;"", L918, "")</f>
        <v>4516</v>
      </c>
      <c r="N918" s="2">
        <v>90320</v>
      </c>
      <c r="O918" s="2">
        <v>90320</v>
      </c>
      <c r="P918" s="2">
        <f>IF(O918&lt;&gt;"", O918*20, "")</f>
        <v>1806400</v>
      </c>
      <c r="Q918" s="2">
        <f>IF(F918="Rural",P918*1.1,P918)</f>
        <v>1806400</v>
      </c>
      <c r="R918">
        <v>5</v>
      </c>
    </row>
    <row r="919" spans="1:18" x14ac:dyDescent="0.25">
      <c r="A919" t="s">
        <v>12</v>
      </c>
      <c r="B919">
        <v>860157000</v>
      </c>
      <c r="C919" t="s">
        <v>3147</v>
      </c>
      <c r="D919" t="s">
        <v>37</v>
      </c>
      <c r="E919" t="str">
        <f>UPPER(Padron_Establecimiento[[#This Row],[Sector]])</f>
        <v>PRIVADO</v>
      </c>
      <c r="F919" t="s">
        <v>15</v>
      </c>
      <c r="G919" t="s">
        <v>3148</v>
      </c>
      <c r="H919" t="s">
        <v>3149</v>
      </c>
      <c r="I919">
        <v>385</v>
      </c>
      <c r="J919" t="s">
        <v>3150</v>
      </c>
      <c r="K919" s="1">
        <v>23225</v>
      </c>
      <c r="L919">
        <v>2100</v>
      </c>
      <c r="M919">
        <f>IF(L919&lt;&gt;"", L919, "")</f>
        <v>2100</v>
      </c>
      <c r="N919" s="2">
        <v>42000</v>
      </c>
      <c r="O919" s="2">
        <v>46200</v>
      </c>
      <c r="P919" s="2">
        <f>IF(O919&lt;&gt;"", O919*20, "")</f>
        <v>924000</v>
      </c>
      <c r="Q919" s="2">
        <f>IF(F919="Rural",P919*1.1,P919)</f>
        <v>1016400.0000000001</v>
      </c>
      <c r="R919">
        <v>5</v>
      </c>
    </row>
    <row r="920" spans="1:18" x14ac:dyDescent="0.25">
      <c r="A920" t="s">
        <v>125</v>
      </c>
      <c r="B920">
        <v>140054800</v>
      </c>
      <c r="C920" t="s">
        <v>3151</v>
      </c>
      <c r="D920" t="s">
        <v>37</v>
      </c>
      <c r="E920" t="str">
        <f>UPPER(Padron_Establecimiento[[#This Row],[Sector]])</f>
        <v>PRIVADO</v>
      </c>
      <c r="F920" t="s">
        <v>26</v>
      </c>
      <c r="G920" t="s">
        <v>3152</v>
      </c>
      <c r="H920" t="s">
        <v>3153</v>
      </c>
      <c r="I920">
        <v>3575</v>
      </c>
      <c r="J920" t="s">
        <v>3154</v>
      </c>
      <c r="K920" s="1">
        <v>32465</v>
      </c>
      <c r="L920">
        <v>4377</v>
      </c>
      <c r="M920">
        <f>IF(L920&lt;&gt;"", L920, "")</f>
        <v>4377</v>
      </c>
      <c r="N920" s="2">
        <v>87540</v>
      </c>
      <c r="O920" s="2">
        <v>87540</v>
      </c>
      <c r="P920" s="2">
        <f>IF(O920&lt;&gt;"", O920*20, "")</f>
        <v>1750800</v>
      </c>
      <c r="Q920" s="2">
        <f>IF(F920="Rural",P920*1.1,P920)</f>
        <v>1750800</v>
      </c>
      <c r="R920">
        <v>5</v>
      </c>
    </row>
    <row r="921" spans="1:18" x14ac:dyDescent="0.25">
      <c r="A921" t="s">
        <v>328</v>
      </c>
      <c r="B921">
        <v>260001200</v>
      </c>
      <c r="C921" t="s">
        <v>3155</v>
      </c>
      <c r="D921" t="s">
        <v>14</v>
      </c>
      <c r="E921" t="str">
        <f>UPPER(Padron_Establecimiento[[#This Row],[Sector]])</f>
        <v>ESTATAL</v>
      </c>
      <c r="F921" t="s">
        <v>15</v>
      </c>
      <c r="G921" t="s">
        <v>3156</v>
      </c>
      <c r="H921" t="s">
        <v>3157</v>
      </c>
      <c r="I921">
        <v>294</v>
      </c>
      <c r="J921" t="s">
        <v>3158</v>
      </c>
      <c r="K921" s="1">
        <v>18600</v>
      </c>
      <c r="L921">
        <v>4432</v>
      </c>
      <c r="M921">
        <f>IF(L921&lt;&gt;"", L921, "")</f>
        <v>4432</v>
      </c>
      <c r="N921" s="2">
        <v>88640</v>
      </c>
      <c r="O921" s="2">
        <v>97504</v>
      </c>
      <c r="P921" s="2">
        <f>IF(O921&lt;&gt;"", O921*20, "")</f>
        <v>1950080</v>
      </c>
      <c r="Q921" s="2">
        <f>IF(F921="Rural",P921*1.1,P921)</f>
        <v>2145088</v>
      </c>
      <c r="R921">
        <v>7</v>
      </c>
    </row>
    <row r="922" spans="1:18" x14ac:dyDescent="0.25">
      <c r="A922" t="s">
        <v>19</v>
      </c>
      <c r="B922">
        <v>620017100</v>
      </c>
      <c r="C922" t="s">
        <v>3159</v>
      </c>
      <c r="D922" t="s">
        <v>14</v>
      </c>
      <c r="E922" t="str">
        <f>UPPER(Padron_Establecimiento[[#This Row],[Sector]])</f>
        <v>ESTATAL</v>
      </c>
      <c r="F922" t="s">
        <v>26</v>
      </c>
      <c r="G922" t="s">
        <v>3160</v>
      </c>
      <c r="H922" t="s">
        <v>3161</v>
      </c>
      <c r="I922">
        <v>2940</v>
      </c>
      <c r="J922" t="s">
        <v>3162</v>
      </c>
      <c r="K922" s="1">
        <v>25209</v>
      </c>
      <c r="L922">
        <v>2453</v>
      </c>
      <c r="M922">
        <f>IF(L922&lt;&gt;"", L922, "")</f>
        <v>2453</v>
      </c>
      <c r="N922" s="2">
        <v>49060</v>
      </c>
      <c r="O922" s="2">
        <v>49060</v>
      </c>
      <c r="P922" s="2">
        <f>IF(O922&lt;&gt;"", O922*20, "")</f>
        <v>981200</v>
      </c>
      <c r="Q922" s="2">
        <f>IF(F922="Rural",P922*1.1,P922)</f>
        <v>981200</v>
      </c>
      <c r="R922">
        <v>7</v>
      </c>
    </row>
    <row r="923" spans="1:18" x14ac:dyDescent="0.25">
      <c r="A923" t="s">
        <v>24</v>
      </c>
      <c r="B923">
        <v>820261900</v>
      </c>
      <c r="C923" t="s">
        <v>3163</v>
      </c>
      <c r="D923" t="s">
        <v>37</v>
      </c>
      <c r="E923" t="str">
        <f>UPPER(Padron_Establecimiento[[#This Row],[Sector]])</f>
        <v>PRIVADO</v>
      </c>
      <c r="F923" t="s">
        <v>26</v>
      </c>
      <c r="G923" t="s">
        <v>3164</v>
      </c>
      <c r="H923" t="s">
        <v>123</v>
      </c>
      <c r="I923">
        <v>341</v>
      </c>
      <c r="J923" t="s">
        <v>3165</v>
      </c>
      <c r="K923" s="1">
        <v>29904</v>
      </c>
      <c r="L923">
        <v>3801</v>
      </c>
      <c r="M923">
        <f>IF(L923&lt;&gt;"", L923, "")</f>
        <v>3801</v>
      </c>
      <c r="N923" s="2">
        <v>76020</v>
      </c>
      <c r="O923" s="2">
        <v>76020</v>
      </c>
      <c r="P923" s="2">
        <f>IF(O923&lt;&gt;"", O923*20, "")</f>
        <v>1520400</v>
      </c>
      <c r="Q923" s="2">
        <f>IF(F923="Rural",P923*1.1,P923)</f>
        <v>1520400</v>
      </c>
      <c r="R923">
        <v>9</v>
      </c>
    </row>
    <row r="924" spans="1:18" x14ac:dyDescent="0.25">
      <c r="A924" t="s">
        <v>24</v>
      </c>
      <c r="B924">
        <v>820248900</v>
      </c>
      <c r="C924" t="s">
        <v>3166</v>
      </c>
      <c r="D924" t="s">
        <v>14</v>
      </c>
      <c r="E924" t="str">
        <f>UPPER(Padron_Establecimiento[[#This Row],[Sector]])</f>
        <v>ESTATAL</v>
      </c>
      <c r="F924" t="s">
        <v>26</v>
      </c>
      <c r="G924" t="s">
        <v>3167</v>
      </c>
      <c r="H924" t="s">
        <v>3168</v>
      </c>
      <c r="I924">
        <v>341</v>
      </c>
      <c r="J924" t="s">
        <v>3169</v>
      </c>
      <c r="K924" s="1">
        <v>29910</v>
      </c>
      <c r="L924">
        <v>3168</v>
      </c>
      <c r="M924">
        <f>IF(L924&lt;&gt;"", L924, "")</f>
        <v>3168</v>
      </c>
      <c r="N924" s="2">
        <v>63360</v>
      </c>
      <c r="O924" s="2">
        <v>63360</v>
      </c>
      <c r="P924" s="2">
        <f>IF(O924&lt;&gt;"", O924*20, "")</f>
        <v>1267200</v>
      </c>
      <c r="Q924" s="2">
        <f>IF(F924="Rural",P924*1.1,P924)</f>
        <v>1267200</v>
      </c>
      <c r="R924">
        <v>9</v>
      </c>
    </row>
    <row r="925" spans="1:18" x14ac:dyDescent="0.25">
      <c r="A925" t="s">
        <v>180</v>
      </c>
      <c r="B925">
        <v>380008200</v>
      </c>
      <c r="C925" t="s">
        <v>3170</v>
      </c>
      <c r="D925" t="s">
        <v>14</v>
      </c>
      <c r="E925" t="str">
        <f>UPPER(Padron_Establecimiento[[#This Row],[Sector]])</f>
        <v>ESTATAL</v>
      </c>
      <c r="F925" t="s">
        <v>26</v>
      </c>
      <c r="G925" t="s">
        <v>3171</v>
      </c>
      <c r="H925" t="s">
        <v>498</v>
      </c>
      <c r="I925">
        <v>388</v>
      </c>
      <c r="J925" t="s">
        <v>3172</v>
      </c>
      <c r="K925" s="1">
        <v>20403</v>
      </c>
      <c r="L925">
        <v>2581</v>
      </c>
      <c r="M925">
        <f>IF(L925&lt;&gt;"", L925, "")</f>
        <v>2581</v>
      </c>
      <c r="N925" s="2">
        <v>51620</v>
      </c>
      <c r="O925" s="2">
        <v>51620</v>
      </c>
      <c r="P925" s="2">
        <f>IF(O925&lt;&gt;"", O925*20, "")</f>
        <v>1032400</v>
      </c>
      <c r="Q925" s="2">
        <f>IF(F925="Rural",P925*1.1,P925)</f>
        <v>1032400</v>
      </c>
      <c r="R925">
        <v>10</v>
      </c>
    </row>
    <row r="926" spans="1:18" x14ac:dyDescent="0.25">
      <c r="A926" t="s">
        <v>30</v>
      </c>
      <c r="B926">
        <v>900219200</v>
      </c>
      <c r="C926" t="s">
        <v>3173</v>
      </c>
      <c r="D926" t="s">
        <v>14</v>
      </c>
      <c r="E926" t="str">
        <f>UPPER(Padron_Establecimiento[[#This Row],[Sector]])</f>
        <v>ESTATAL</v>
      </c>
      <c r="F926" t="s">
        <v>26</v>
      </c>
      <c r="G926" t="s">
        <v>3174</v>
      </c>
      <c r="H926" t="s">
        <v>3175</v>
      </c>
      <c r="I926">
        <v>3865</v>
      </c>
      <c r="J926" t="s">
        <v>3176</v>
      </c>
      <c r="K926" s="1">
        <v>22832</v>
      </c>
      <c r="L926">
        <v>2109</v>
      </c>
      <c r="M926">
        <f>IF(L926&lt;&gt;"", L926, "")</f>
        <v>2109</v>
      </c>
      <c r="N926" s="2">
        <v>42180</v>
      </c>
      <c r="O926" s="2">
        <v>42180</v>
      </c>
      <c r="P926" s="2">
        <f>IF(O926&lt;&gt;"", O926*20, "")</f>
        <v>843600</v>
      </c>
      <c r="Q926" s="2">
        <f>IF(F926="Rural",P926*1.1,P926)</f>
        <v>843600</v>
      </c>
      <c r="R926">
        <v>4</v>
      </c>
    </row>
    <row r="927" spans="1:18" x14ac:dyDescent="0.25">
      <c r="A927" t="s">
        <v>125</v>
      </c>
      <c r="B927">
        <v>140061400</v>
      </c>
      <c r="C927" t="s">
        <v>3177</v>
      </c>
      <c r="D927" t="s">
        <v>14</v>
      </c>
      <c r="E927" t="str">
        <f>UPPER(Padron_Establecimiento[[#This Row],[Sector]])</f>
        <v>ESTATAL</v>
      </c>
      <c r="F927" t="s">
        <v>26</v>
      </c>
      <c r="G927" t="s">
        <v>3178</v>
      </c>
      <c r="H927" t="s">
        <v>3179</v>
      </c>
      <c r="I927">
        <v>358</v>
      </c>
      <c r="J927" t="s">
        <v>3180</v>
      </c>
      <c r="K927" s="1">
        <v>19832</v>
      </c>
      <c r="L927">
        <v>4280</v>
      </c>
      <c r="M927">
        <f>IF(L927&lt;&gt;"", L927, "")</f>
        <v>4280</v>
      </c>
      <c r="N927" s="2">
        <v>85600</v>
      </c>
      <c r="O927" s="2">
        <v>85600</v>
      </c>
      <c r="P927" s="2">
        <f>IF(O927&lt;&gt;"", O927*20, "")</f>
        <v>1712000</v>
      </c>
      <c r="Q927" s="2">
        <f>IF(F927="Rural",P927*1.1,P927)</f>
        <v>1712000</v>
      </c>
      <c r="R927">
        <v>5</v>
      </c>
    </row>
    <row r="928" spans="1:18" x14ac:dyDescent="0.25">
      <c r="A928" t="s">
        <v>19</v>
      </c>
      <c r="B928">
        <v>620053700</v>
      </c>
      <c r="C928" t="s">
        <v>3181</v>
      </c>
      <c r="D928" t="s">
        <v>14</v>
      </c>
      <c r="E928" t="str">
        <f>UPPER(Padron_Establecimiento[[#This Row],[Sector]])</f>
        <v>ESTATAL</v>
      </c>
      <c r="F928" t="s">
        <v>26</v>
      </c>
      <c r="G928" t="s">
        <v>3182</v>
      </c>
      <c r="H928" t="s">
        <v>22</v>
      </c>
      <c r="I928">
        <v>2931</v>
      </c>
      <c r="J928" t="s">
        <v>3183</v>
      </c>
      <c r="K928" s="1">
        <v>31527</v>
      </c>
      <c r="L928">
        <v>4157</v>
      </c>
      <c r="M928">
        <f>IF(L928&lt;&gt;"", L928, "")</f>
        <v>4157</v>
      </c>
      <c r="N928" s="2">
        <v>83140</v>
      </c>
      <c r="O928" s="2">
        <v>83140</v>
      </c>
      <c r="P928" s="2">
        <f>IF(O928&lt;&gt;"", O928*20, "")</f>
        <v>1662800</v>
      </c>
      <c r="Q928" s="2">
        <f>IF(F928="Rural",P928*1.1,P928)</f>
        <v>1662800</v>
      </c>
      <c r="R928">
        <v>5</v>
      </c>
    </row>
    <row r="929" spans="1:18" x14ac:dyDescent="0.25">
      <c r="A929" t="s">
        <v>12</v>
      </c>
      <c r="B929">
        <v>860114400</v>
      </c>
      <c r="C929" t="s">
        <v>3184</v>
      </c>
      <c r="D929" t="s">
        <v>14</v>
      </c>
      <c r="E929" t="str">
        <f>UPPER(Padron_Establecimiento[[#This Row],[Sector]])</f>
        <v>ESTATAL</v>
      </c>
      <c r="F929" t="s">
        <v>26</v>
      </c>
      <c r="G929" t="s">
        <v>3185</v>
      </c>
      <c r="H929" t="s">
        <v>240</v>
      </c>
      <c r="J929" t="s">
        <v>18</v>
      </c>
      <c r="K929" s="1">
        <v>19902</v>
      </c>
      <c r="L929">
        <v>2823</v>
      </c>
      <c r="M929">
        <f>IF(L929&lt;&gt;"", L929, "")</f>
        <v>2823</v>
      </c>
      <c r="N929" s="2">
        <v>56460</v>
      </c>
      <c r="O929" s="2">
        <v>56460</v>
      </c>
      <c r="P929" s="2">
        <f>IF(O929&lt;&gt;"", O929*20, "")</f>
        <v>1129200</v>
      </c>
      <c r="Q929" s="2">
        <f>IF(F929="Rural",P929*1.1,P929)</f>
        <v>1129200</v>
      </c>
      <c r="R929">
        <v>3</v>
      </c>
    </row>
    <row r="930" spans="1:18" x14ac:dyDescent="0.25">
      <c r="A930" t="s">
        <v>63</v>
      </c>
      <c r="B930">
        <v>580118600</v>
      </c>
      <c r="C930" t="s">
        <v>3186</v>
      </c>
      <c r="D930" t="s">
        <v>14</v>
      </c>
      <c r="E930" t="str">
        <f>UPPER(Padron_Establecimiento[[#This Row],[Sector]])</f>
        <v>ESTATAL</v>
      </c>
      <c r="F930" t="s">
        <v>26</v>
      </c>
      <c r="G930" t="s">
        <v>3187</v>
      </c>
      <c r="H930" t="s">
        <v>3188</v>
      </c>
      <c r="I930">
        <v>299</v>
      </c>
      <c r="J930" t="s">
        <v>3189</v>
      </c>
      <c r="K930" s="1">
        <v>26814</v>
      </c>
      <c r="L930">
        <v>3511</v>
      </c>
      <c r="M930">
        <f>IF(L930&lt;&gt;"", L930, "")</f>
        <v>3511</v>
      </c>
      <c r="N930" s="2">
        <v>70220</v>
      </c>
      <c r="O930" s="2">
        <v>70220</v>
      </c>
      <c r="P930" s="2">
        <f>IF(O930&lt;&gt;"", O930*20, "")</f>
        <v>1404400</v>
      </c>
      <c r="Q930" s="2">
        <f>IF(F930="Rural",P930*1.1,P930)</f>
        <v>1404400</v>
      </c>
      <c r="R930">
        <v>8</v>
      </c>
    </row>
    <row r="931" spans="1:18" x14ac:dyDescent="0.25">
      <c r="A931" t="s">
        <v>35</v>
      </c>
      <c r="B931">
        <v>60077800</v>
      </c>
      <c r="C931" t="s">
        <v>3190</v>
      </c>
      <c r="D931" t="s">
        <v>37</v>
      </c>
      <c r="E931" t="str">
        <f>UPPER(Padron_Establecimiento[[#This Row],[Sector]])</f>
        <v>PRIVADO</v>
      </c>
      <c r="F931" t="s">
        <v>26</v>
      </c>
      <c r="G931" t="s">
        <v>3191</v>
      </c>
      <c r="H931" t="s">
        <v>3192</v>
      </c>
      <c r="I931">
        <v>2316</v>
      </c>
      <c r="J931" t="s">
        <v>3193</v>
      </c>
      <c r="K931" s="1">
        <v>31524</v>
      </c>
      <c r="L931">
        <v>3958</v>
      </c>
      <c r="M931">
        <f>IF(L931&lt;&gt;"", L931, "")</f>
        <v>3958</v>
      </c>
      <c r="N931" s="2">
        <v>79160</v>
      </c>
      <c r="O931" s="2">
        <v>79160</v>
      </c>
      <c r="P931" s="2">
        <f>IF(O931&lt;&gt;"", O931*20, "")</f>
        <v>1583200</v>
      </c>
      <c r="Q931" s="2">
        <f>IF(F931="Rural",P931*1.1,P931)</f>
        <v>1583200</v>
      </c>
      <c r="R931">
        <v>8</v>
      </c>
    </row>
    <row r="932" spans="1:18" x14ac:dyDescent="0.25">
      <c r="A932" t="s">
        <v>50</v>
      </c>
      <c r="B932">
        <v>500103100</v>
      </c>
      <c r="C932" t="s">
        <v>3194</v>
      </c>
      <c r="D932" t="s">
        <v>14</v>
      </c>
      <c r="E932" t="str">
        <f>UPPER(Padron_Establecimiento[[#This Row],[Sector]])</f>
        <v>ESTATAL</v>
      </c>
      <c r="F932" t="s">
        <v>15</v>
      </c>
      <c r="G932" t="s">
        <v>3195</v>
      </c>
      <c r="H932" t="s">
        <v>2163</v>
      </c>
      <c r="I932">
        <v>2622</v>
      </c>
      <c r="J932" t="s">
        <v>3196</v>
      </c>
      <c r="K932" s="1">
        <v>34052</v>
      </c>
      <c r="L932">
        <v>2701</v>
      </c>
      <c r="M932">
        <f>IF(L932&lt;&gt;"", L932, "")</f>
        <v>2701</v>
      </c>
      <c r="N932" s="2">
        <v>54020</v>
      </c>
      <c r="O932" s="2">
        <v>59422</v>
      </c>
      <c r="P932" s="2">
        <f>IF(O932&lt;&gt;"", O932*20, "")</f>
        <v>1188440</v>
      </c>
      <c r="Q932" s="2">
        <f>IF(F932="Rural",P932*1.1,P932)</f>
        <v>1307284</v>
      </c>
      <c r="R932">
        <v>7</v>
      </c>
    </row>
    <row r="933" spans="1:18" x14ac:dyDescent="0.25">
      <c r="A933" t="s">
        <v>125</v>
      </c>
      <c r="B933">
        <v>140045400</v>
      </c>
      <c r="C933" t="s">
        <v>3197</v>
      </c>
      <c r="D933" t="s">
        <v>14</v>
      </c>
      <c r="E933" t="str">
        <f>UPPER(Padron_Establecimiento[[#This Row],[Sector]])</f>
        <v>ESTATAL</v>
      </c>
      <c r="F933" t="s">
        <v>26</v>
      </c>
      <c r="G933" t="s">
        <v>3198</v>
      </c>
      <c r="H933" t="s">
        <v>1902</v>
      </c>
      <c r="I933">
        <v>351</v>
      </c>
      <c r="J933" t="s">
        <v>3199</v>
      </c>
      <c r="K933" s="1">
        <v>27456</v>
      </c>
      <c r="L933">
        <v>1649</v>
      </c>
      <c r="M933">
        <f>IF(L933&lt;&gt;"", L933, "")</f>
        <v>1649</v>
      </c>
      <c r="N933" s="2">
        <v>32980</v>
      </c>
      <c r="O933" s="2">
        <v>32980</v>
      </c>
      <c r="P933" s="2">
        <f>IF(O933&lt;&gt;"", O933*20, "")</f>
        <v>659600</v>
      </c>
      <c r="Q933" s="2">
        <f>IF(F933="Rural",P933*1.1,P933)</f>
        <v>659600</v>
      </c>
      <c r="R933">
        <v>10</v>
      </c>
    </row>
    <row r="934" spans="1:18" x14ac:dyDescent="0.25">
      <c r="A934" t="s">
        <v>50</v>
      </c>
      <c r="B934">
        <v>500056400</v>
      </c>
      <c r="C934" t="s">
        <v>3200</v>
      </c>
      <c r="D934" t="s">
        <v>37</v>
      </c>
      <c r="E934" t="str">
        <f>UPPER(Padron_Establecimiento[[#This Row],[Sector]])</f>
        <v>PRIVADO</v>
      </c>
      <c r="F934" t="s">
        <v>26</v>
      </c>
      <c r="G934" t="s">
        <v>3201</v>
      </c>
      <c r="H934" t="s">
        <v>3202</v>
      </c>
      <c r="J934" t="s">
        <v>3203</v>
      </c>
      <c r="K934" s="1">
        <v>26110</v>
      </c>
      <c r="L934">
        <v>1920</v>
      </c>
      <c r="M934">
        <f>IF(L934&lt;&gt;"", L934, "")</f>
        <v>1920</v>
      </c>
      <c r="N934" s="2">
        <v>38400</v>
      </c>
      <c r="O934" s="2">
        <v>38400</v>
      </c>
      <c r="P934" s="2">
        <f>IF(O934&lt;&gt;"", O934*20, "")</f>
        <v>768000</v>
      </c>
      <c r="Q934" s="2">
        <f>IF(F934="Rural",P934*1.1,P934)</f>
        <v>768000</v>
      </c>
      <c r="R934">
        <v>3</v>
      </c>
    </row>
    <row r="935" spans="1:18" x14ac:dyDescent="0.25">
      <c r="A935" t="s">
        <v>63</v>
      </c>
      <c r="B935">
        <v>580023500</v>
      </c>
      <c r="C935" t="s">
        <v>3204</v>
      </c>
      <c r="D935" t="s">
        <v>14</v>
      </c>
      <c r="E935" t="str">
        <f>UPPER(Padron_Establecimiento[[#This Row],[Sector]])</f>
        <v>ESTATAL</v>
      </c>
      <c r="F935" t="s">
        <v>15</v>
      </c>
      <c r="G935" t="s">
        <v>3205</v>
      </c>
      <c r="H935" t="s">
        <v>3206</v>
      </c>
      <c r="I935">
        <v>2972</v>
      </c>
      <c r="J935" t="s">
        <v>3207</v>
      </c>
      <c r="K935" s="1">
        <v>30801</v>
      </c>
      <c r="L935">
        <v>2907</v>
      </c>
      <c r="M935">
        <f>IF(L935&lt;&gt;"", L935, "")</f>
        <v>2907</v>
      </c>
      <c r="N935" s="2">
        <v>58140</v>
      </c>
      <c r="O935" s="2">
        <v>63954</v>
      </c>
      <c r="P935" s="2">
        <f>IF(O935&lt;&gt;"", O935*20, "")</f>
        <v>1279080</v>
      </c>
      <c r="Q935" s="2">
        <f>IF(F935="Rural",P935*1.1,P935)</f>
        <v>1406988</v>
      </c>
      <c r="R935">
        <v>3</v>
      </c>
    </row>
    <row r="936" spans="1:18" x14ac:dyDescent="0.25">
      <c r="A936" t="s">
        <v>12</v>
      </c>
      <c r="B936">
        <v>860059300</v>
      </c>
      <c r="C936" t="s">
        <v>3208</v>
      </c>
      <c r="D936" t="s">
        <v>14</v>
      </c>
      <c r="E936" t="str">
        <f>UPPER(Padron_Establecimiento[[#This Row],[Sector]])</f>
        <v>ESTATAL</v>
      </c>
      <c r="F936" t="s">
        <v>15</v>
      </c>
      <c r="G936" t="s">
        <v>3209</v>
      </c>
      <c r="H936" t="s">
        <v>3149</v>
      </c>
      <c r="J936" t="s">
        <v>18</v>
      </c>
      <c r="K936" s="1">
        <v>27613</v>
      </c>
      <c r="L936">
        <v>1679</v>
      </c>
      <c r="M936">
        <f>IF(L936&lt;&gt;"", L936, "")</f>
        <v>1679</v>
      </c>
      <c r="N936" s="2">
        <v>33580</v>
      </c>
      <c r="O936" s="2">
        <v>36938</v>
      </c>
      <c r="P936" s="2">
        <f>IF(O936&lt;&gt;"", O936*20, "")</f>
        <v>738760</v>
      </c>
      <c r="Q936" s="2">
        <f>IF(F936="Rural",P936*1.1,P936)</f>
        <v>812636.00000000012</v>
      </c>
      <c r="R936">
        <v>3</v>
      </c>
    </row>
    <row r="937" spans="1:18" x14ac:dyDescent="0.25">
      <c r="A937" t="s">
        <v>328</v>
      </c>
      <c r="B937">
        <v>260058000</v>
      </c>
      <c r="C937" t="s">
        <v>3210</v>
      </c>
      <c r="D937" t="s">
        <v>657</v>
      </c>
      <c r="E937" t="str">
        <f>UPPER(Padron_Establecimiento[[#This Row],[Sector]])</f>
        <v>SOCIAL/COOPERATIVA</v>
      </c>
      <c r="F937" t="s">
        <v>26</v>
      </c>
      <c r="G937" t="s">
        <v>3211</v>
      </c>
      <c r="H937" t="s">
        <v>3212</v>
      </c>
      <c r="I937">
        <v>280</v>
      </c>
      <c r="J937" t="s">
        <v>3213</v>
      </c>
      <c r="K937" s="1">
        <v>19173</v>
      </c>
      <c r="L937">
        <v>3556</v>
      </c>
      <c r="M937">
        <f>IF(L937&lt;&gt;"", L937, "")</f>
        <v>3556</v>
      </c>
      <c r="N937" s="2">
        <v>71120</v>
      </c>
      <c r="O937" s="2">
        <v>71120</v>
      </c>
      <c r="P937" s="2">
        <f>IF(O937&lt;&gt;"", O937*20, "")</f>
        <v>1422400</v>
      </c>
      <c r="Q937" s="2">
        <f>IF(F937="Rural",P937*1.1,P937)</f>
        <v>1422400</v>
      </c>
      <c r="R937">
        <v>8</v>
      </c>
    </row>
    <row r="938" spans="1:18" x14ac:dyDescent="0.25">
      <c r="A938" t="s">
        <v>30</v>
      </c>
      <c r="B938">
        <v>900103300</v>
      </c>
      <c r="C938" t="s">
        <v>3214</v>
      </c>
      <c r="D938" t="s">
        <v>14</v>
      </c>
      <c r="E938" t="str">
        <f>UPPER(Padron_Establecimiento[[#This Row],[Sector]])</f>
        <v>ESTATAL</v>
      </c>
      <c r="F938" t="s">
        <v>26</v>
      </c>
      <c r="G938" t="s">
        <v>3215</v>
      </c>
      <c r="H938" t="s">
        <v>228</v>
      </c>
      <c r="I938">
        <v>381</v>
      </c>
      <c r="J938" t="s">
        <v>3216</v>
      </c>
      <c r="K938" s="1">
        <v>32533</v>
      </c>
      <c r="L938">
        <v>2671</v>
      </c>
      <c r="M938">
        <f>IF(L938&lt;&gt;"", L938, "")</f>
        <v>2671</v>
      </c>
      <c r="N938" s="2">
        <v>53420</v>
      </c>
      <c r="O938" s="2">
        <v>53420</v>
      </c>
      <c r="P938" s="2">
        <f>IF(O938&lt;&gt;"", O938*20, "")</f>
        <v>1068400</v>
      </c>
      <c r="Q938" s="2">
        <f>IF(F938="Rural",P938*1.1,P938)</f>
        <v>1068400</v>
      </c>
      <c r="R938">
        <v>8</v>
      </c>
    </row>
    <row r="939" spans="1:18" x14ac:dyDescent="0.25">
      <c r="A939" t="s">
        <v>110</v>
      </c>
      <c r="B939">
        <v>20009000</v>
      </c>
      <c r="C939" t="s">
        <v>3217</v>
      </c>
      <c r="D939" t="s">
        <v>14</v>
      </c>
      <c r="E939" t="str">
        <f>UPPER(Padron_Establecimiento[[#This Row],[Sector]])</f>
        <v>ESTATAL</v>
      </c>
      <c r="F939" t="s">
        <v>26</v>
      </c>
      <c r="G939" t="s">
        <v>3218</v>
      </c>
      <c r="H939" t="s">
        <v>1754</v>
      </c>
      <c r="I939">
        <v>11</v>
      </c>
      <c r="J939" t="s">
        <v>3219</v>
      </c>
      <c r="K939" s="1">
        <v>34008</v>
      </c>
      <c r="L939">
        <v>2733</v>
      </c>
      <c r="M939">
        <f>IF(L939&lt;&gt;"", L939, "")</f>
        <v>2733</v>
      </c>
      <c r="N939" s="2">
        <v>54660</v>
      </c>
      <c r="O939" s="2">
        <v>54660</v>
      </c>
      <c r="P939" s="2">
        <f>IF(O939&lt;&gt;"", O939*20, "")</f>
        <v>1093200</v>
      </c>
      <c r="Q939" s="2">
        <f>IF(F939="Rural",P939*1.1,P939)</f>
        <v>1093200</v>
      </c>
      <c r="R939">
        <v>7</v>
      </c>
    </row>
    <row r="940" spans="1:18" x14ac:dyDescent="0.25">
      <c r="A940" t="s">
        <v>135</v>
      </c>
      <c r="B940">
        <v>100063000</v>
      </c>
      <c r="C940" t="s">
        <v>3220</v>
      </c>
      <c r="D940" t="s">
        <v>14</v>
      </c>
      <c r="E940" t="str">
        <f>UPPER(Padron_Establecimiento[[#This Row],[Sector]])</f>
        <v>ESTATAL</v>
      </c>
      <c r="F940" t="s">
        <v>15</v>
      </c>
      <c r="G940" t="s">
        <v>3221</v>
      </c>
      <c r="H940" t="s">
        <v>3222</v>
      </c>
      <c r="J940" t="s">
        <v>18</v>
      </c>
      <c r="K940" s="1">
        <v>30969</v>
      </c>
      <c r="L940">
        <v>4796</v>
      </c>
      <c r="M940">
        <f>IF(L940&lt;&gt;"", L940, "")</f>
        <v>4796</v>
      </c>
      <c r="N940" s="2">
        <v>95920</v>
      </c>
      <c r="O940" s="2">
        <v>105512</v>
      </c>
      <c r="P940" s="2">
        <f>IF(O940&lt;&gt;"", O940*20, "")</f>
        <v>2110240</v>
      </c>
      <c r="Q940" s="2">
        <f>IF(F940="Rural",P940*1.1,P940)</f>
        <v>2321264</v>
      </c>
      <c r="R940">
        <v>5</v>
      </c>
    </row>
    <row r="941" spans="1:18" x14ac:dyDescent="0.25">
      <c r="A941" t="s">
        <v>24</v>
      </c>
      <c r="B941">
        <v>820016600</v>
      </c>
      <c r="C941" t="s">
        <v>3223</v>
      </c>
      <c r="D941" t="s">
        <v>14</v>
      </c>
      <c r="E941" t="str">
        <f>UPPER(Padron_Establecimiento[[#This Row],[Sector]])</f>
        <v>ESTATAL</v>
      </c>
      <c r="F941" t="s">
        <v>26</v>
      </c>
      <c r="G941" t="s">
        <v>3224</v>
      </c>
      <c r="H941" t="s">
        <v>123</v>
      </c>
      <c r="I941">
        <v>341</v>
      </c>
      <c r="J941" t="s">
        <v>3225</v>
      </c>
      <c r="K941" s="1">
        <v>27542</v>
      </c>
      <c r="L941">
        <v>2126</v>
      </c>
      <c r="M941">
        <f>IF(L941&lt;&gt;"", L941, "")</f>
        <v>2126</v>
      </c>
      <c r="N941" s="2">
        <v>42520</v>
      </c>
      <c r="O941" s="2">
        <v>42520</v>
      </c>
      <c r="P941" s="2">
        <f>IF(O941&lt;&gt;"", O941*20, "")</f>
        <v>850400</v>
      </c>
      <c r="Q941" s="2">
        <f>IF(F941="Rural",P941*1.1,P941)</f>
        <v>850400</v>
      </c>
      <c r="R941">
        <v>3</v>
      </c>
    </row>
    <row r="942" spans="1:18" x14ac:dyDescent="0.25">
      <c r="A942" t="s">
        <v>24</v>
      </c>
      <c r="B942">
        <v>820393401</v>
      </c>
      <c r="C942" t="s">
        <v>3226</v>
      </c>
      <c r="D942" t="s">
        <v>14</v>
      </c>
      <c r="E942" t="str">
        <f>UPPER(Padron_Establecimiento[[#This Row],[Sector]])</f>
        <v>ESTATAL</v>
      </c>
      <c r="F942" t="s">
        <v>26</v>
      </c>
      <c r="G942" t="s">
        <v>3227</v>
      </c>
      <c r="H942" t="s">
        <v>3228</v>
      </c>
      <c r="I942">
        <v>341</v>
      </c>
      <c r="J942" t="s">
        <v>3229</v>
      </c>
      <c r="K942" s="1">
        <v>27177</v>
      </c>
      <c r="L942">
        <v>3801</v>
      </c>
      <c r="M942">
        <f>IF(L942&lt;&gt;"", L942, "")</f>
        <v>3801</v>
      </c>
      <c r="N942" s="2">
        <v>76020</v>
      </c>
      <c r="O942" s="2">
        <v>76020</v>
      </c>
      <c r="P942" s="2">
        <f>IF(O942&lt;&gt;"", O942*20, "")</f>
        <v>1520400</v>
      </c>
      <c r="Q942" s="2">
        <f>IF(F942="Rural",P942*1.1,P942)</f>
        <v>1520400</v>
      </c>
      <c r="R942">
        <v>5</v>
      </c>
    </row>
    <row r="943" spans="1:18" x14ac:dyDescent="0.25">
      <c r="A943" t="s">
        <v>12</v>
      </c>
      <c r="B943">
        <v>860133500</v>
      </c>
      <c r="C943" t="s">
        <v>3230</v>
      </c>
      <c r="D943" t="s">
        <v>14</v>
      </c>
      <c r="E943" t="str">
        <f>UPPER(Padron_Establecimiento[[#This Row],[Sector]])</f>
        <v>ESTATAL</v>
      </c>
      <c r="F943" t="s">
        <v>26</v>
      </c>
      <c r="G943" t="s">
        <v>3231</v>
      </c>
      <c r="H943" t="s">
        <v>502</v>
      </c>
      <c r="I943">
        <v>3858</v>
      </c>
      <c r="J943" t="s">
        <v>3232</v>
      </c>
      <c r="K943" s="1">
        <v>25234</v>
      </c>
      <c r="L943">
        <v>3093</v>
      </c>
      <c r="M943">
        <f>IF(L943&lt;&gt;"", L943, "")</f>
        <v>3093</v>
      </c>
      <c r="N943" s="2">
        <v>61860</v>
      </c>
      <c r="O943" s="2">
        <v>61860</v>
      </c>
      <c r="P943" s="2">
        <f>IF(O943&lt;&gt;"", O943*20, "")</f>
        <v>1237200</v>
      </c>
      <c r="Q943" s="2">
        <f>IF(F943="Rural",P943*1.1,P943)</f>
        <v>1237200</v>
      </c>
      <c r="R943">
        <v>8</v>
      </c>
    </row>
    <row r="944" spans="1:18" x14ac:dyDescent="0.25">
      <c r="A944" t="s">
        <v>30</v>
      </c>
      <c r="B944">
        <v>900066100</v>
      </c>
      <c r="C944" t="s">
        <v>3233</v>
      </c>
      <c r="D944" t="s">
        <v>14</v>
      </c>
      <c r="E944" t="str">
        <f>UPPER(Padron_Establecimiento[[#This Row],[Sector]])</f>
        <v>ESTATAL</v>
      </c>
      <c r="F944" t="s">
        <v>15</v>
      </c>
      <c r="G944" t="s">
        <v>3234</v>
      </c>
      <c r="H944" t="s">
        <v>3235</v>
      </c>
      <c r="J944" t="s">
        <v>18</v>
      </c>
      <c r="K944" s="1">
        <v>29348</v>
      </c>
      <c r="L944">
        <v>4787</v>
      </c>
      <c r="M944">
        <f>IF(L944&lt;&gt;"", L944, "")</f>
        <v>4787</v>
      </c>
      <c r="N944" s="2">
        <v>95740</v>
      </c>
      <c r="O944" s="2">
        <v>105314</v>
      </c>
      <c r="P944" s="2">
        <f>IF(O944&lt;&gt;"", O944*20, "")</f>
        <v>2106280</v>
      </c>
      <c r="Q944" s="2">
        <f>IF(F944="Rural",P944*1.1,P944)</f>
        <v>2316908</v>
      </c>
      <c r="R944">
        <v>8</v>
      </c>
    </row>
    <row r="945" spans="1:18" x14ac:dyDescent="0.25">
      <c r="A945" t="s">
        <v>30</v>
      </c>
      <c r="B945">
        <v>900163000</v>
      </c>
      <c r="C945" t="s">
        <v>3236</v>
      </c>
      <c r="D945" t="s">
        <v>37</v>
      </c>
      <c r="E945" t="str">
        <f>UPPER(Padron_Establecimiento[[#This Row],[Sector]])</f>
        <v>PRIVADO</v>
      </c>
      <c r="F945" t="s">
        <v>26</v>
      </c>
      <c r="G945" t="s">
        <v>3237</v>
      </c>
      <c r="H945" t="s">
        <v>228</v>
      </c>
      <c r="I945">
        <v>0</v>
      </c>
      <c r="J945" t="s">
        <v>3238</v>
      </c>
      <c r="K945" s="1">
        <v>26150</v>
      </c>
      <c r="L945">
        <v>3233</v>
      </c>
      <c r="M945">
        <f>IF(L945&lt;&gt;"", L945, "")</f>
        <v>3233</v>
      </c>
      <c r="N945" s="2">
        <v>64660</v>
      </c>
      <c r="O945" s="2">
        <v>64660</v>
      </c>
      <c r="P945" s="2">
        <f>IF(O945&lt;&gt;"", O945*20, "")</f>
        <v>1293200</v>
      </c>
      <c r="Q945" s="2">
        <f>IF(F945="Rural",P945*1.1,P945)</f>
        <v>1293200</v>
      </c>
      <c r="R945">
        <v>10</v>
      </c>
    </row>
    <row r="946" spans="1:18" x14ac:dyDescent="0.25">
      <c r="A946" t="s">
        <v>135</v>
      </c>
      <c r="B946">
        <v>100025400</v>
      </c>
      <c r="C946" t="s">
        <v>3239</v>
      </c>
      <c r="D946" t="s">
        <v>14</v>
      </c>
      <c r="E946" t="str">
        <f>UPPER(Padron_Establecimiento[[#This Row],[Sector]])</f>
        <v>ESTATAL</v>
      </c>
      <c r="F946" t="s">
        <v>15</v>
      </c>
      <c r="G946" t="s">
        <v>3240</v>
      </c>
      <c r="H946" t="s">
        <v>3241</v>
      </c>
      <c r="I946">
        <v>3827</v>
      </c>
      <c r="J946" t="s">
        <v>3242</v>
      </c>
      <c r="K946" s="1">
        <v>19831</v>
      </c>
      <c r="L946">
        <v>2289</v>
      </c>
      <c r="M946">
        <f>IF(L946&lt;&gt;"", L946, "")</f>
        <v>2289</v>
      </c>
      <c r="N946" s="2">
        <v>45780</v>
      </c>
      <c r="O946" s="2">
        <v>50358</v>
      </c>
      <c r="P946" s="2">
        <f>IF(O946&lt;&gt;"", O946*20, "")</f>
        <v>1007160</v>
      </c>
      <c r="Q946" s="2">
        <f>IF(F946="Rural",P946*1.1,P946)</f>
        <v>1107876</v>
      </c>
      <c r="R946">
        <v>7</v>
      </c>
    </row>
    <row r="947" spans="1:18" x14ac:dyDescent="0.25">
      <c r="A947" t="s">
        <v>260</v>
      </c>
      <c r="B947">
        <v>460050400</v>
      </c>
      <c r="C947" t="s">
        <v>3243</v>
      </c>
      <c r="D947" t="s">
        <v>14</v>
      </c>
      <c r="E947" t="str">
        <f>UPPER(Padron_Establecimiento[[#This Row],[Sector]])</f>
        <v>ESTATAL</v>
      </c>
      <c r="F947" t="s">
        <v>15</v>
      </c>
      <c r="G947" t="s">
        <v>3244</v>
      </c>
      <c r="H947" t="s">
        <v>1693</v>
      </c>
      <c r="J947" t="s">
        <v>18</v>
      </c>
      <c r="K947" s="1">
        <v>25937</v>
      </c>
      <c r="L947">
        <v>3842</v>
      </c>
      <c r="M947">
        <f>IF(L947&lt;&gt;"", L947, "")</f>
        <v>3842</v>
      </c>
      <c r="N947" s="2">
        <v>76840</v>
      </c>
      <c r="O947" s="2">
        <v>84524</v>
      </c>
      <c r="P947" s="2">
        <f>IF(O947&lt;&gt;"", O947*20, "")</f>
        <v>1690480</v>
      </c>
      <c r="Q947" s="2">
        <f>IF(F947="Rural",P947*1.1,P947)</f>
        <v>1859528.0000000002</v>
      </c>
      <c r="R947">
        <v>3</v>
      </c>
    </row>
    <row r="948" spans="1:18" x14ac:dyDescent="0.25">
      <c r="A948" t="s">
        <v>130</v>
      </c>
      <c r="B948">
        <v>540054800</v>
      </c>
      <c r="C948" t="s">
        <v>3245</v>
      </c>
      <c r="D948" t="s">
        <v>14</v>
      </c>
      <c r="E948" t="str">
        <f>UPPER(Padron_Establecimiento[[#This Row],[Sector]])</f>
        <v>ESTATAL</v>
      </c>
      <c r="F948" t="s">
        <v>15</v>
      </c>
      <c r="G948" t="s">
        <v>3246</v>
      </c>
      <c r="H948" t="s">
        <v>3247</v>
      </c>
      <c r="I948">
        <v>3751</v>
      </c>
      <c r="J948" t="s">
        <v>3248</v>
      </c>
      <c r="K948" s="1">
        <v>26788</v>
      </c>
      <c r="L948">
        <v>2081</v>
      </c>
      <c r="M948">
        <f>IF(L948&lt;&gt;"", L948, "")</f>
        <v>2081</v>
      </c>
      <c r="N948" s="2">
        <v>41620</v>
      </c>
      <c r="O948" s="2">
        <v>45782</v>
      </c>
      <c r="P948" s="2">
        <f>IF(O948&lt;&gt;"", O948*20, "")</f>
        <v>915640</v>
      </c>
      <c r="Q948" s="2">
        <f>IF(F948="Rural",P948*1.1,P948)</f>
        <v>1007204.0000000001</v>
      </c>
      <c r="R948">
        <v>6</v>
      </c>
    </row>
    <row r="949" spans="1:18" x14ac:dyDescent="0.25">
      <c r="A949" t="s">
        <v>63</v>
      </c>
      <c r="B949">
        <v>580120800</v>
      </c>
      <c r="C949" t="s">
        <v>3249</v>
      </c>
      <c r="D949" t="s">
        <v>14</v>
      </c>
      <c r="E949" t="str">
        <f>UPPER(Padron_Establecimiento[[#This Row],[Sector]])</f>
        <v>ESTATAL</v>
      </c>
      <c r="F949" t="s">
        <v>15</v>
      </c>
      <c r="G949" t="s">
        <v>3250</v>
      </c>
      <c r="H949" t="s">
        <v>3251</v>
      </c>
      <c r="I949">
        <v>2948</v>
      </c>
      <c r="J949" t="s">
        <v>3252</v>
      </c>
      <c r="K949" s="1">
        <v>31742</v>
      </c>
      <c r="L949">
        <v>2400</v>
      </c>
      <c r="M949">
        <f>IF(L949&lt;&gt;"", L949, "")</f>
        <v>2400</v>
      </c>
      <c r="N949" s="2">
        <v>48000</v>
      </c>
      <c r="O949" s="2">
        <v>52800</v>
      </c>
      <c r="P949" s="2">
        <f>IF(O949&lt;&gt;"", O949*20, "")</f>
        <v>1056000</v>
      </c>
      <c r="Q949" s="2">
        <f>IF(F949="Rural",P949*1.1,P949)</f>
        <v>1161600</v>
      </c>
      <c r="R949">
        <v>6</v>
      </c>
    </row>
    <row r="950" spans="1:18" x14ac:dyDescent="0.25">
      <c r="A950" t="s">
        <v>82</v>
      </c>
      <c r="B950">
        <v>700103402</v>
      </c>
      <c r="C950" t="s">
        <v>3253</v>
      </c>
      <c r="D950" t="s">
        <v>14</v>
      </c>
      <c r="E950" t="str">
        <f>UPPER(Padron_Establecimiento[[#This Row],[Sector]])</f>
        <v>ESTATAL</v>
      </c>
      <c r="F950" t="s">
        <v>15</v>
      </c>
      <c r="G950" t="s">
        <v>3254</v>
      </c>
      <c r="H950" t="s">
        <v>18</v>
      </c>
      <c r="I950">
        <v>264</v>
      </c>
      <c r="J950" t="s">
        <v>3255</v>
      </c>
      <c r="K950" s="1">
        <v>25173</v>
      </c>
      <c r="L950">
        <v>2009</v>
      </c>
      <c r="M950">
        <f>IF(L950&lt;&gt;"", L950, "")</f>
        <v>2009</v>
      </c>
      <c r="N950" s="2">
        <v>40180</v>
      </c>
      <c r="O950" s="2">
        <v>44198</v>
      </c>
      <c r="P950" s="2">
        <f>IF(O950&lt;&gt;"", O950*20, "")</f>
        <v>883960</v>
      </c>
      <c r="Q950" s="2">
        <f>IF(F950="Rural",P950*1.1,P950)</f>
        <v>972356.00000000012</v>
      </c>
      <c r="R950">
        <v>5</v>
      </c>
    </row>
    <row r="951" spans="1:18" x14ac:dyDescent="0.25">
      <c r="A951" t="s">
        <v>1190</v>
      </c>
      <c r="B951">
        <v>940006210</v>
      </c>
      <c r="C951" t="s">
        <v>3256</v>
      </c>
      <c r="D951" t="s">
        <v>14</v>
      </c>
      <c r="E951" t="str">
        <f>UPPER(Padron_Establecimiento[[#This Row],[Sector]])</f>
        <v>ESTATAL</v>
      </c>
      <c r="F951" t="s">
        <v>26</v>
      </c>
      <c r="G951" t="s">
        <v>3257</v>
      </c>
      <c r="H951" t="s">
        <v>3258</v>
      </c>
      <c r="I951">
        <v>2901</v>
      </c>
      <c r="J951" t="s">
        <v>3259</v>
      </c>
      <c r="K951" s="1">
        <v>18789</v>
      </c>
      <c r="L951">
        <v>3600</v>
      </c>
      <c r="M951">
        <f>IF(L951&lt;&gt;"", L951, "")</f>
        <v>3600</v>
      </c>
      <c r="N951" s="2">
        <v>72000</v>
      </c>
      <c r="O951" s="2">
        <v>72000</v>
      </c>
      <c r="P951" s="2">
        <f>IF(O951&lt;&gt;"", O951*20, "")</f>
        <v>1440000</v>
      </c>
      <c r="Q951" s="2">
        <f>IF(F951="Rural",P951*1.1,P951)</f>
        <v>1440000</v>
      </c>
      <c r="R951">
        <v>3</v>
      </c>
    </row>
    <row r="952" spans="1:18" x14ac:dyDescent="0.25">
      <c r="A952" t="s">
        <v>35</v>
      </c>
      <c r="B952">
        <v>60313700</v>
      </c>
      <c r="C952" t="s">
        <v>3260</v>
      </c>
      <c r="D952" t="s">
        <v>37</v>
      </c>
      <c r="E952" t="str">
        <f>UPPER(Padron_Establecimiento[[#This Row],[Sector]])</f>
        <v>PRIVADO</v>
      </c>
      <c r="F952" t="s">
        <v>26</v>
      </c>
      <c r="G952" t="s">
        <v>3261</v>
      </c>
      <c r="H952" t="s">
        <v>171</v>
      </c>
      <c r="I952">
        <v>223</v>
      </c>
      <c r="J952" t="s">
        <v>3262</v>
      </c>
      <c r="K952" s="1">
        <v>31647</v>
      </c>
      <c r="L952">
        <v>2107</v>
      </c>
      <c r="M952">
        <f>IF(L952&lt;&gt;"", L952, "")</f>
        <v>2107</v>
      </c>
      <c r="N952" s="2">
        <v>42140</v>
      </c>
      <c r="O952" s="2">
        <v>42140</v>
      </c>
      <c r="P952" s="2">
        <f>IF(O952&lt;&gt;"", O952*20, "")</f>
        <v>842800</v>
      </c>
      <c r="Q952" s="2">
        <f>IF(F952="Rural",P952*1.1,P952)</f>
        <v>842800</v>
      </c>
      <c r="R952">
        <v>6</v>
      </c>
    </row>
    <row r="953" spans="1:18" x14ac:dyDescent="0.25">
      <c r="A953" t="s">
        <v>24</v>
      </c>
      <c r="B953">
        <v>820040500</v>
      </c>
      <c r="C953" t="s">
        <v>3263</v>
      </c>
      <c r="D953" t="s">
        <v>14</v>
      </c>
      <c r="E953" t="str">
        <f>UPPER(Padron_Establecimiento[[#This Row],[Sector]])</f>
        <v>ESTATAL</v>
      </c>
      <c r="F953" t="s">
        <v>26</v>
      </c>
      <c r="G953" t="s">
        <v>3264</v>
      </c>
      <c r="H953" t="s">
        <v>2991</v>
      </c>
      <c r="I953">
        <v>3482</v>
      </c>
      <c r="J953" t="s">
        <v>3265</v>
      </c>
      <c r="K953" s="1">
        <v>24266</v>
      </c>
      <c r="L953">
        <v>2876</v>
      </c>
      <c r="M953">
        <f>IF(L953&lt;&gt;"", L953, "")</f>
        <v>2876</v>
      </c>
      <c r="N953" s="2">
        <v>57520</v>
      </c>
      <c r="O953" s="2">
        <v>57520</v>
      </c>
      <c r="P953" s="2">
        <f>IF(O953&lt;&gt;"", O953*20, "")</f>
        <v>1150400</v>
      </c>
      <c r="Q953" s="2">
        <f>IF(F953="Rural",P953*1.1,P953)</f>
        <v>1150400</v>
      </c>
      <c r="R953">
        <v>6</v>
      </c>
    </row>
    <row r="954" spans="1:18" x14ac:dyDescent="0.25">
      <c r="A954" t="s">
        <v>328</v>
      </c>
      <c r="B954">
        <v>260061901</v>
      </c>
      <c r="C954" t="s">
        <v>3266</v>
      </c>
      <c r="D954" t="s">
        <v>14</v>
      </c>
      <c r="E954" t="str">
        <f>UPPER(Padron_Establecimiento[[#This Row],[Sector]])</f>
        <v>ESTATAL</v>
      </c>
      <c r="F954" t="s">
        <v>26</v>
      </c>
      <c r="G954" t="s">
        <v>3267</v>
      </c>
      <c r="H954" t="s">
        <v>3268</v>
      </c>
      <c r="I954">
        <v>297</v>
      </c>
      <c r="J954" t="s">
        <v>3269</v>
      </c>
      <c r="K954" s="1">
        <v>20956</v>
      </c>
      <c r="L954">
        <v>2866</v>
      </c>
      <c r="M954">
        <f>IF(L954&lt;&gt;"", L954, "")</f>
        <v>2866</v>
      </c>
      <c r="N954" s="2">
        <v>57320</v>
      </c>
      <c r="O954" s="2">
        <v>57320</v>
      </c>
      <c r="P954" s="2">
        <f>IF(O954&lt;&gt;"", O954*20, "")</f>
        <v>1146400</v>
      </c>
      <c r="Q954" s="2">
        <f>IF(F954="Rural",P954*1.1,P954)</f>
        <v>1146400</v>
      </c>
      <c r="R954">
        <v>10</v>
      </c>
    </row>
    <row r="955" spans="1:18" x14ac:dyDescent="0.25">
      <c r="A955" t="s">
        <v>195</v>
      </c>
      <c r="B955">
        <v>420006601</v>
      </c>
      <c r="C955" t="s">
        <v>3270</v>
      </c>
      <c r="D955" t="s">
        <v>14</v>
      </c>
      <c r="E955" t="str">
        <f>UPPER(Padron_Establecimiento[[#This Row],[Sector]])</f>
        <v>ESTATAL</v>
      </c>
      <c r="F955" t="s">
        <v>15</v>
      </c>
      <c r="G955" t="s">
        <v>3271</v>
      </c>
      <c r="H955" t="s">
        <v>642</v>
      </c>
      <c r="I955">
        <v>2302</v>
      </c>
      <c r="J955" t="s">
        <v>3272</v>
      </c>
      <c r="K955" s="1">
        <v>33761</v>
      </c>
      <c r="L955">
        <v>3863</v>
      </c>
      <c r="M955">
        <f>IF(L955&lt;&gt;"", L955, "")</f>
        <v>3863</v>
      </c>
      <c r="N955" s="2">
        <v>77260</v>
      </c>
      <c r="O955" s="2">
        <v>84986</v>
      </c>
      <c r="P955" s="2">
        <f>IF(O955&lt;&gt;"", O955*20, "")</f>
        <v>1699720</v>
      </c>
      <c r="Q955" s="2">
        <f>IF(F955="Rural",P955*1.1,P955)</f>
        <v>1869692.0000000002</v>
      </c>
      <c r="R955">
        <v>3</v>
      </c>
    </row>
    <row r="956" spans="1:18" x14ac:dyDescent="0.25">
      <c r="A956" t="s">
        <v>73</v>
      </c>
      <c r="B956">
        <v>340081410</v>
      </c>
      <c r="C956" t="s">
        <v>3273</v>
      </c>
      <c r="D956" t="s">
        <v>14</v>
      </c>
      <c r="E956" t="str">
        <f>UPPER(Padron_Establecimiento[[#This Row],[Sector]])</f>
        <v>ESTATAL</v>
      </c>
      <c r="F956" t="s">
        <v>15</v>
      </c>
      <c r="G956" t="s">
        <v>3274</v>
      </c>
      <c r="H956" t="s">
        <v>1001</v>
      </c>
      <c r="J956" t="s">
        <v>18</v>
      </c>
      <c r="K956" s="1">
        <v>21421</v>
      </c>
      <c r="L956">
        <v>3594</v>
      </c>
      <c r="M956">
        <f>IF(L956&lt;&gt;"", L956, "")</f>
        <v>3594</v>
      </c>
      <c r="N956" s="2">
        <v>71880</v>
      </c>
      <c r="O956" s="2">
        <v>79068</v>
      </c>
      <c r="P956" s="2">
        <f>IF(O956&lt;&gt;"", O956*20, "")</f>
        <v>1581360</v>
      </c>
      <c r="Q956" s="2">
        <f>IF(F956="Rural",P956*1.1,P956)</f>
        <v>1739496.0000000002</v>
      </c>
      <c r="R956">
        <v>7</v>
      </c>
    </row>
    <row r="957" spans="1:18" x14ac:dyDescent="0.25">
      <c r="A957" t="s">
        <v>130</v>
      </c>
      <c r="B957">
        <v>540171704</v>
      </c>
      <c r="C957" t="s">
        <v>3275</v>
      </c>
      <c r="D957" t="s">
        <v>14</v>
      </c>
      <c r="E957" t="str">
        <f>UPPER(Padron_Establecimiento[[#This Row],[Sector]])</f>
        <v>ESTATAL</v>
      </c>
      <c r="F957" t="s">
        <v>15</v>
      </c>
      <c r="G957" t="s">
        <v>3276</v>
      </c>
      <c r="H957" t="s">
        <v>1563</v>
      </c>
      <c r="I957">
        <v>3757</v>
      </c>
      <c r="J957" t="s">
        <v>3277</v>
      </c>
      <c r="K957" s="1">
        <v>32783</v>
      </c>
      <c r="L957">
        <v>2357</v>
      </c>
      <c r="M957">
        <f>IF(L957&lt;&gt;"", L957, "")</f>
        <v>2357</v>
      </c>
      <c r="N957" s="2">
        <v>47140</v>
      </c>
      <c r="O957" s="2">
        <v>51854</v>
      </c>
      <c r="P957" s="2">
        <f>IF(O957&lt;&gt;"", O957*20, "")</f>
        <v>1037080</v>
      </c>
      <c r="Q957" s="2">
        <f>IF(F957="Rural",P957*1.1,P957)</f>
        <v>1140788</v>
      </c>
      <c r="R957">
        <v>3</v>
      </c>
    </row>
    <row r="958" spans="1:18" x14ac:dyDescent="0.25">
      <c r="A958" t="s">
        <v>35</v>
      </c>
      <c r="B958">
        <v>60274300</v>
      </c>
      <c r="C958" t="s">
        <v>3278</v>
      </c>
      <c r="D958" t="s">
        <v>37</v>
      </c>
      <c r="E958" t="str">
        <f>UPPER(Padron_Establecimiento[[#This Row],[Sector]])</f>
        <v>PRIVADO</v>
      </c>
      <c r="F958" t="s">
        <v>26</v>
      </c>
      <c r="G958" t="s">
        <v>3279</v>
      </c>
      <c r="H958" t="s">
        <v>1133</v>
      </c>
      <c r="I958">
        <v>2202</v>
      </c>
      <c r="J958" t="s">
        <v>3280</v>
      </c>
      <c r="K958" s="1">
        <v>32413</v>
      </c>
      <c r="L958">
        <v>4877</v>
      </c>
      <c r="M958">
        <f>IF(L958&lt;&gt;"", L958, "")</f>
        <v>4877</v>
      </c>
      <c r="N958" s="2">
        <v>97540</v>
      </c>
      <c r="O958" s="2">
        <v>97540</v>
      </c>
      <c r="P958" s="2">
        <f>IF(O958&lt;&gt;"", O958*20, "")</f>
        <v>1950800</v>
      </c>
      <c r="Q958" s="2">
        <f>IF(F958="Rural",P958*1.1,P958)</f>
        <v>1950800</v>
      </c>
      <c r="R958">
        <v>10</v>
      </c>
    </row>
    <row r="959" spans="1:18" x14ac:dyDescent="0.25">
      <c r="A959" t="s">
        <v>24</v>
      </c>
      <c r="B959">
        <v>820197000</v>
      </c>
      <c r="C959" t="s">
        <v>3281</v>
      </c>
      <c r="D959" t="s">
        <v>14</v>
      </c>
      <c r="E959" t="str">
        <f>UPPER(Padron_Establecimiento[[#This Row],[Sector]])</f>
        <v>ESTATAL</v>
      </c>
      <c r="F959" t="s">
        <v>26</v>
      </c>
      <c r="G959" t="s">
        <v>3282</v>
      </c>
      <c r="H959" t="s">
        <v>305</v>
      </c>
      <c r="I959">
        <v>3492</v>
      </c>
      <c r="J959" t="s">
        <v>3283</v>
      </c>
      <c r="K959" s="1">
        <v>24437</v>
      </c>
      <c r="L959">
        <v>1909</v>
      </c>
      <c r="M959">
        <f>IF(L959&lt;&gt;"", L959, "")</f>
        <v>1909</v>
      </c>
      <c r="N959" s="2">
        <v>38180</v>
      </c>
      <c r="O959" s="2">
        <v>38180</v>
      </c>
      <c r="P959" s="2">
        <f>IF(O959&lt;&gt;"", O959*20, "")</f>
        <v>763600</v>
      </c>
      <c r="Q959" s="2">
        <f>IF(F959="Rural",P959*1.1,P959)</f>
        <v>763600</v>
      </c>
      <c r="R959">
        <v>5</v>
      </c>
    </row>
    <row r="960" spans="1:18" x14ac:dyDescent="0.25">
      <c r="A960" t="s">
        <v>30</v>
      </c>
      <c r="B960">
        <v>900175800</v>
      </c>
      <c r="C960" t="s">
        <v>3284</v>
      </c>
      <c r="D960" t="s">
        <v>14</v>
      </c>
      <c r="E960" t="str">
        <f>UPPER(Padron_Establecimiento[[#This Row],[Sector]])</f>
        <v>ESTATAL</v>
      </c>
      <c r="F960" t="s">
        <v>15</v>
      </c>
      <c r="G960" t="s">
        <v>3285</v>
      </c>
      <c r="H960" t="s">
        <v>3286</v>
      </c>
      <c r="I960">
        <v>381</v>
      </c>
      <c r="J960" t="s">
        <v>3287</v>
      </c>
      <c r="K960" s="1">
        <v>29330</v>
      </c>
      <c r="L960">
        <v>3042</v>
      </c>
      <c r="M960">
        <f>IF(L960&lt;&gt;"", L960, "")</f>
        <v>3042</v>
      </c>
      <c r="N960" s="2">
        <v>60840</v>
      </c>
      <c r="O960" s="2">
        <v>66924</v>
      </c>
      <c r="P960" s="2">
        <f>IF(O960&lt;&gt;"", O960*20, "")</f>
        <v>1338480</v>
      </c>
      <c r="Q960" s="2">
        <f>IF(F960="Rural",P960*1.1,P960)</f>
        <v>1472328.0000000002</v>
      </c>
      <c r="R960">
        <v>8</v>
      </c>
    </row>
    <row r="961" spans="1:18" x14ac:dyDescent="0.25">
      <c r="A961" t="s">
        <v>110</v>
      </c>
      <c r="B961">
        <v>20038100</v>
      </c>
      <c r="C961" t="s">
        <v>3288</v>
      </c>
      <c r="D961" t="s">
        <v>14</v>
      </c>
      <c r="E961" t="str">
        <f>UPPER(Padron_Establecimiento[[#This Row],[Sector]])</f>
        <v>ESTATAL</v>
      </c>
      <c r="F961" t="s">
        <v>26</v>
      </c>
      <c r="G961" t="s">
        <v>3289</v>
      </c>
      <c r="H961" t="s">
        <v>1504</v>
      </c>
      <c r="I961">
        <v>11</v>
      </c>
      <c r="J961" t="s">
        <v>3290</v>
      </c>
      <c r="K961" s="1">
        <v>28094</v>
      </c>
      <c r="L961">
        <v>3940</v>
      </c>
      <c r="M961">
        <f>IF(L961&lt;&gt;"", L961, "")</f>
        <v>3940</v>
      </c>
      <c r="N961" s="2">
        <v>78800</v>
      </c>
      <c r="O961" s="2">
        <v>78800</v>
      </c>
      <c r="P961" s="2">
        <f>IF(O961&lt;&gt;"", O961*20, "")</f>
        <v>1576000</v>
      </c>
      <c r="Q961" s="2">
        <f>IF(F961="Rural",P961*1.1,P961)</f>
        <v>1576000</v>
      </c>
      <c r="R961">
        <v>4</v>
      </c>
    </row>
    <row r="962" spans="1:18" x14ac:dyDescent="0.25">
      <c r="A962" t="s">
        <v>130</v>
      </c>
      <c r="B962">
        <v>540111600</v>
      </c>
      <c r="C962" t="s">
        <v>3291</v>
      </c>
      <c r="D962" t="s">
        <v>14</v>
      </c>
      <c r="E962" t="str">
        <f>UPPER(Padron_Establecimiento[[#This Row],[Sector]])</f>
        <v>ESTATAL</v>
      </c>
      <c r="F962" t="s">
        <v>26</v>
      </c>
      <c r="G962" t="s">
        <v>3292</v>
      </c>
      <c r="H962" t="s">
        <v>2364</v>
      </c>
      <c r="I962">
        <v>3757</v>
      </c>
      <c r="J962" t="s">
        <v>3293</v>
      </c>
      <c r="K962" s="1">
        <v>29038</v>
      </c>
      <c r="L962">
        <v>2185</v>
      </c>
      <c r="M962">
        <f>IF(L962&lt;&gt;"", L962, "")</f>
        <v>2185</v>
      </c>
      <c r="N962" s="2">
        <v>43700</v>
      </c>
      <c r="O962" s="2">
        <v>43700</v>
      </c>
      <c r="P962" s="2">
        <f>IF(O962&lt;&gt;"", O962*20, "")</f>
        <v>874000</v>
      </c>
      <c r="Q962" s="2">
        <f>IF(F962="Rural",P962*1.1,P962)</f>
        <v>874000</v>
      </c>
      <c r="R962">
        <v>9</v>
      </c>
    </row>
    <row r="963" spans="1:18" x14ac:dyDescent="0.25">
      <c r="A963" t="s">
        <v>46</v>
      </c>
      <c r="B963">
        <v>660134702</v>
      </c>
      <c r="C963" t="s">
        <v>3294</v>
      </c>
      <c r="D963" t="s">
        <v>14</v>
      </c>
      <c r="E963" t="str">
        <f>UPPER(Padron_Establecimiento[[#This Row],[Sector]])</f>
        <v>ESTATAL</v>
      </c>
      <c r="F963" t="s">
        <v>26</v>
      </c>
      <c r="G963" t="s">
        <v>3295</v>
      </c>
      <c r="H963" t="s">
        <v>2428</v>
      </c>
      <c r="I963">
        <v>387</v>
      </c>
      <c r="J963" t="s">
        <v>3296</v>
      </c>
      <c r="K963" s="1">
        <v>22233</v>
      </c>
      <c r="L963">
        <v>3462</v>
      </c>
      <c r="M963">
        <f>IF(L963&lt;&gt;"", L963, "")</f>
        <v>3462</v>
      </c>
      <c r="N963" s="2">
        <v>69240</v>
      </c>
      <c r="O963" s="2">
        <v>69240</v>
      </c>
      <c r="P963" s="2">
        <f>IF(O963&lt;&gt;"", O963*20, "")</f>
        <v>1384800</v>
      </c>
      <c r="Q963" s="2">
        <f>IF(F963="Rural",P963*1.1,P963)</f>
        <v>1384800</v>
      </c>
      <c r="R963">
        <v>10</v>
      </c>
    </row>
    <row r="964" spans="1:18" x14ac:dyDescent="0.25">
      <c r="A964" t="s">
        <v>35</v>
      </c>
      <c r="B964">
        <v>60299500</v>
      </c>
      <c r="C964" t="s">
        <v>3297</v>
      </c>
      <c r="D964" t="s">
        <v>14</v>
      </c>
      <c r="E964" t="str">
        <f>UPPER(Padron_Establecimiento[[#This Row],[Sector]])</f>
        <v>ESTATAL</v>
      </c>
      <c r="F964" t="s">
        <v>26</v>
      </c>
      <c r="G964" t="s">
        <v>3298</v>
      </c>
      <c r="H964" t="s">
        <v>3299</v>
      </c>
      <c r="I964">
        <v>2923</v>
      </c>
      <c r="J964" t="s">
        <v>3300</v>
      </c>
      <c r="K964" s="1">
        <v>29278</v>
      </c>
      <c r="L964">
        <v>2211</v>
      </c>
      <c r="M964">
        <f>IF(L964&lt;&gt;"", L964, "")</f>
        <v>2211</v>
      </c>
      <c r="N964" s="2">
        <v>44220</v>
      </c>
      <c r="O964" s="2">
        <v>44220</v>
      </c>
      <c r="P964" s="2">
        <f>IF(O964&lt;&gt;"", O964*20, "")</f>
        <v>884400</v>
      </c>
      <c r="Q964" s="2">
        <f>IF(F964="Rural",P964*1.1,P964)</f>
        <v>884400</v>
      </c>
      <c r="R964">
        <v>8</v>
      </c>
    </row>
    <row r="965" spans="1:18" x14ac:dyDescent="0.25">
      <c r="A965" t="s">
        <v>180</v>
      </c>
      <c r="B965">
        <v>380016700</v>
      </c>
      <c r="C965" t="s">
        <v>3301</v>
      </c>
      <c r="D965" t="s">
        <v>14</v>
      </c>
      <c r="E965" t="str">
        <f>UPPER(Padron_Establecimiento[[#This Row],[Sector]])</f>
        <v>ESTATAL</v>
      </c>
      <c r="F965" t="s">
        <v>26</v>
      </c>
      <c r="G965" t="s">
        <v>3302</v>
      </c>
      <c r="H965" t="s">
        <v>627</v>
      </c>
      <c r="I965">
        <v>388</v>
      </c>
      <c r="J965" t="s">
        <v>3303</v>
      </c>
      <c r="K965" s="1">
        <v>22832</v>
      </c>
      <c r="L965">
        <v>2183</v>
      </c>
      <c r="M965">
        <f>IF(L965&lt;&gt;"", L965, "")</f>
        <v>2183</v>
      </c>
      <c r="N965" s="2">
        <v>43660</v>
      </c>
      <c r="O965" s="2">
        <v>43660</v>
      </c>
      <c r="P965" s="2">
        <f>IF(O965&lt;&gt;"", O965*20, "")</f>
        <v>873200</v>
      </c>
      <c r="Q965" s="2">
        <f>IF(F965="Rural",P965*1.1,P965)</f>
        <v>873200</v>
      </c>
      <c r="R965">
        <v>4</v>
      </c>
    </row>
    <row r="966" spans="1:18" x14ac:dyDescent="0.25">
      <c r="A966" t="s">
        <v>24</v>
      </c>
      <c r="B966">
        <v>820372000</v>
      </c>
      <c r="C966" t="s">
        <v>3304</v>
      </c>
      <c r="D966" t="s">
        <v>14</v>
      </c>
      <c r="E966" t="str">
        <f>UPPER(Padron_Establecimiento[[#This Row],[Sector]])</f>
        <v>ESTATAL</v>
      </c>
      <c r="F966" t="s">
        <v>26</v>
      </c>
      <c r="G966" t="s">
        <v>3305</v>
      </c>
      <c r="H966" t="s">
        <v>123</v>
      </c>
      <c r="I966">
        <v>341</v>
      </c>
      <c r="J966" t="s">
        <v>3306</v>
      </c>
      <c r="K966" s="1">
        <v>26830</v>
      </c>
      <c r="L966">
        <v>2108</v>
      </c>
      <c r="M966">
        <f>IF(L966&lt;&gt;"", L966, "")</f>
        <v>2108</v>
      </c>
      <c r="N966" s="2">
        <v>42160</v>
      </c>
      <c r="O966" s="2">
        <v>42160</v>
      </c>
      <c r="P966" s="2">
        <f>IF(O966&lt;&gt;"", O966*20, "")</f>
        <v>843200</v>
      </c>
      <c r="Q966" s="2">
        <f>IF(F966="Rural",P966*1.1,P966)</f>
        <v>843200</v>
      </c>
      <c r="R966">
        <v>4</v>
      </c>
    </row>
    <row r="967" spans="1:18" x14ac:dyDescent="0.25">
      <c r="A967" t="s">
        <v>110</v>
      </c>
      <c r="B967">
        <v>20088800</v>
      </c>
      <c r="C967" t="s">
        <v>1090</v>
      </c>
      <c r="D967" t="s">
        <v>14</v>
      </c>
      <c r="E967" t="str">
        <f>UPPER(Padron_Establecimiento[[#This Row],[Sector]])</f>
        <v>ESTATAL</v>
      </c>
      <c r="F967" t="s">
        <v>26</v>
      </c>
      <c r="G967" t="s">
        <v>1091</v>
      </c>
      <c r="H967" t="s">
        <v>1092</v>
      </c>
      <c r="I967">
        <v>11</v>
      </c>
      <c r="J967" t="s">
        <v>3307</v>
      </c>
      <c r="K967" s="1">
        <v>20793</v>
      </c>
      <c r="L967">
        <v>3756</v>
      </c>
      <c r="M967">
        <f>IF(L967&lt;&gt;"", L967, "")</f>
        <v>3756</v>
      </c>
      <c r="N967" s="2">
        <v>75120</v>
      </c>
      <c r="O967" s="2">
        <v>75120</v>
      </c>
      <c r="P967" s="2">
        <f>IF(O967&lt;&gt;"", O967*20, "")</f>
        <v>1502400</v>
      </c>
      <c r="Q967" s="2">
        <f>IF(F967="Rural",P967*1.1,P967)</f>
        <v>1502400</v>
      </c>
      <c r="R967">
        <v>7</v>
      </c>
    </row>
    <row r="968" spans="1:18" x14ac:dyDescent="0.25">
      <c r="A968" t="s">
        <v>110</v>
      </c>
      <c r="B968">
        <v>20006100</v>
      </c>
      <c r="C968" t="s">
        <v>3308</v>
      </c>
      <c r="D968" t="s">
        <v>14</v>
      </c>
      <c r="E968" t="str">
        <f>UPPER(Padron_Establecimiento[[#This Row],[Sector]])</f>
        <v>ESTATAL</v>
      </c>
      <c r="F968" t="s">
        <v>26</v>
      </c>
      <c r="G968" t="s">
        <v>3309</v>
      </c>
      <c r="H968" t="s">
        <v>382</v>
      </c>
      <c r="I968">
        <v>11</v>
      </c>
      <c r="J968" t="s">
        <v>3310</v>
      </c>
      <c r="K968" s="1">
        <v>21644</v>
      </c>
      <c r="L968">
        <v>2705</v>
      </c>
      <c r="M968">
        <f>IF(L968&lt;&gt;"", L968, "")</f>
        <v>2705</v>
      </c>
      <c r="N968" s="2">
        <v>54100</v>
      </c>
      <c r="O968" s="2">
        <v>54100</v>
      </c>
      <c r="P968" s="2">
        <f>IF(O968&lt;&gt;"", O968*20, "")</f>
        <v>1082000</v>
      </c>
      <c r="Q968" s="2">
        <f>IF(F968="Rural",P968*1.1,P968)</f>
        <v>1082000</v>
      </c>
      <c r="R968">
        <v>7</v>
      </c>
    </row>
    <row r="969" spans="1:18" x14ac:dyDescent="0.25">
      <c r="A969" t="s">
        <v>50</v>
      </c>
      <c r="B969">
        <v>500256200</v>
      </c>
      <c r="C969" t="s">
        <v>3311</v>
      </c>
      <c r="D969" t="s">
        <v>657</v>
      </c>
      <c r="E969" t="str">
        <f>UPPER(Padron_Establecimiento[[#This Row],[Sector]])</f>
        <v>SOCIAL/COOPERATIVA</v>
      </c>
      <c r="F969" t="s">
        <v>26</v>
      </c>
      <c r="G969" t="s">
        <v>3312</v>
      </c>
      <c r="H969" t="s">
        <v>18</v>
      </c>
      <c r="I969">
        <v>260</v>
      </c>
      <c r="J969" t="s">
        <v>3313</v>
      </c>
      <c r="K969" s="1">
        <v>28726</v>
      </c>
      <c r="L969">
        <v>2503</v>
      </c>
      <c r="M969">
        <f>IF(L969&lt;&gt;"", L969, "")</f>
        <v>2503</v>
      </c>
      <c r="N969" s="2">
        <v>50060</v>
      </c>
      <c r="O969" s="2">
        <v>50060</v>
      </c>
      <c r="P969" s="2">
        <f>IF(O969&lt;&gt;"", O969*20, "")</f>
        <v>1001200</v>
      </c>
      <c r="Q969" s="2">
        <f>IF(F969="Rural",P969*1.1,P969)</f>
        <v>1001200</v>
      </c>
      <c r="R969">
        <v>5</v>
      </c>
    </row>
    <row r="970" spans="1:18" x14ac:dyDescent="0.25">
      <c r="A970" t="s">
        <v>50</v>
      </c>
      <c r="B970">
        <v>500119500</v>
      </c>
      <c r="C970" t="s">
        <v>3314</v>
      </c>
      <c r="D970" t="s">
        <v>14</v>
      </c>
      <c r="E970" t="str">
        <f>UPPER(Padron_Establecimiento[[#This Row],[Sector]])</f>
        <v>ESTATAL</v>
      </c>
      <c r="F970" t="s">
        <v>26</v>
      </c>
      <c r="G970" t="s">
        <v>3315</v>
      </c>
      <c r="H970" t="s">
        <v>1649</v>
      </c>
      <c r="I970">
        <v>2625</v>
      </c>
      <c r="J970" t="s">
        <v>3316</v>
      </c>
      <c r="K970" s="1">
        <v>23977</v>
      </c>
      <c r="L970">
        <v>3022</v>
      </c>
      <c r="M970">
        <f>IF(L970&lt;&gt;"", L970, "")</f>
        <v>3022</v>
      </c>
      <c r="N970" s="2">
        <v>60440</v>
      </c>
      <c r="O970" s="2">
        <v>60440</v>
      </c>
      <c r="P970" s="2">
        <f>IF(O970&lt;&gt;"", O970*20, "")</f>
        <v>1208800</v>
      </c>
      <c r="Q970" s="2">
        <f>IF(F970="Rural",P970*1.1,P970)</f>
        <v>1208800</v>
      </c>
      <c r="R970">
        <v>5</v>
      </c>
    </row>
    <row r="971" spans="1:18" x14ac:dyDescent="0.25">
      <c r="A971" t="s">
        <v>135</v>
      </c>
      <c r="B971">
        <v>100038200</v>
      </c>
      <c r="C971" t="s">
        <v>3317</v>
      </c>
      <c r="D971" t="s">
        <v>14</v>
      </c>
      <c r="E971" t="str">
        <f>UPPER(Padron_Establecimiento[[#This Row],[Sector]])</f>
        <v>ESTATAL</v>
      </c>
      <c r="F971" t="s">
        <v>15</v>
      </c>
      <c r="G971" t="s">
        <v>3318</v>
      </c>
      <c r="H971" t="s">
        <v>2682</v>
      </c>
      <c r="J971" t="s">
        <v>18</v>
      </c>
      <c r="K971" s="1">
        <v>23221</v>
      </c>
      <c r="L971">
        <v>3939</v>
      </c>
      <c r="M971">
        <f>IF(L971&lt;&gt;"", L971, "")</f>
        <v>3939</v>
      </c>
      <c r="N971" s="2">
        <v>78780</v>
      </c>
      <c r="O971" s="2">
        <v>86658</v>
      </c>
      <c r="P971" s="2">
        <f>IF(O971&lt;&gt;"", O971*20, "")</f>
        <v>1733160</v>
      </c>
      <c r="Q971" s="2">
        <f>IF(F971="Rural",P971*1.1,P971)</f>
        <v>1906476.0000000002</v>
      </c>
      <c r="R971">
        <v>9</v>
      </c>
    </row>
    <row r="972" spans="1:18" x14ac:dyDescent="0.25">
      <c r="A972" t="s">
        <v>41</v>
      </c>
      <c r="B972">
        <v>300169200</v>
      </c>
      <c r="C972" t="s">
        <v>3319</v>
      </c>
      <c r="D972" t="s">
        <v>14</v>
      </c>
      <c r="E972" t="str">
        <f>UPPER(Padron_Establecimiento[[#This Row],[Sector]])</f>
        <v>ESTATAL</v>
      </c>
      <c r="F972" t="s">
        <v>15</v>
      </c>
      <c r="G972" t="s">
        <v>3320</v>
      </c>
      <c r="H972" t="s">
        <v>475</v>
      </c>
      <c r="J972" t="s">
        <v>18</v>
      </c>
      <c r="K972" s="1">
        <v>22006</v>
      </c>
      <c r="L972">
        <v>3686</v>
      </c>
      <c r="M972">
        <f>IF(L972&lt;&gt;"", L972, "")</f>
        <v>3686</v>
      </c>
      <c r="N972" s="2">
        <v>73720</v>
      </c>
      <c r="O972" s="2">
        <v>81092</v>
      </c>
      <c r="P972" s="2">
        <f>IF(O972&lt;&gt;"", O972*20, "")</f>
        <v>1621840</v>
      </c>
      <c r="Q972" s="2">
        <f>IF(F972="Rural",P972*1.1,P972)</f>
        <v>1784024.0000000002</v>
      </c>
      <c r="R972">
        <v>8</v>
      </c>
    </row>
  </sheetData>
  <conditionalFormatting sqref="E1:E1048576">
    <cfRule type="containsText" dxfId="2" priority="4" operator="containsText" text="SOCIAL/COOPERATIVA">
      <formula>NOT(ISERROR(SEARCH("SOCIAL/COOPERATIVA",E1)))</formula>
    </cfRule>
    <cfRule type="containsText" dxfId="1" priority="5" operator="containsText" text="PRIVADO">
      <formula>NOT(ISERROR(SEARCH("PRIVADO",E1)))</formula>
    </cfRule>
    <cfRule type="containsText" dxfId="0" priority="6" operator="containsText" text="ESTATAL">
      <formula>NOT(ISERROR(SEARCH("ESTATAL",E1)))</formula>
    </cfRule>
  </conditionalFormatting>
  <conditionalFormatting sqref="M1:M1048576">
    <cfRule type="dataBar" priority="2">
      <dataBar showValue="0">
        <cfvo type="min"/>
        <cfvo type="max"/>
        <color theme="8"/>
      </dataBar>
      <extLst>
        <ext xmlns:x14="http://schemas.microsoft.com/office/spreadsheetml/2009/9/main" uri="{B025F937-C7B1-47D3-B67F-A62EFF666E3E}">
          <x14:id>{D4654E26-E9B5-49E5-95D9-218B2AF066B9}</x14:id>
        </ext>
      </extLst>
    </cfRule>
  </conditionalFormatting>
  <conditionalFormatting sqref="M2">
    <cfRule type="dataBar" priority="3">
      <dataBar showValue="0">
        <cfvo type="min"/>
        <cfvo type="max"/>
        <color theme="8"/>
      </dataBar>
      <extLst>
        <ext xmlns:x14="http://schemas.microsoft.com/office/spreadsheetml/2009/9/main" uri="{B025F937-C7B1-47D3-B67F-A62EFF666E3E}">
          <x14:id>{4CC25A5A-BBB0-4C2B-8866-A6FF47BF7977}</x14:id>
        </ext>
      </extLst>
    </cfRule>
  </conditionalFormatting>
  <conditionalFormatting sqref="R1:R1048576">
    <cfRule type="iconSet" priority="1">
      <iconSet>
        <cfvo type="percent" val="0"/>
        <cfvo type="num" val="7"/>
        <cfvo type="num" val="9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654E26-E9B5-49E5-95D9-218B2AF066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4CC25A5A-BBB0-4C2B-8866-A6FF47BF79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F7FAC-A359-4C8F-B777-2673A3C05643}">
  <sheetPr>
    <tabColor theme="4"/>
  </sheetPr>
  <dimension ref="A1:L26"/>
  <sheetViews>
    <sheetView workbookViewId="0">
      <selection activeCell="O25" sqref="O25"/>
    </sheetView>
  </sheetViews>
  <sheetFormatPr baseColWidth="10" defaultRowHeight="15" x14ac:dyDescent="0.25"/>
  <cols>
    <col min="1" max="1" width="13.7109375" customWidth="1"/>
    <col min="2" max="2" width="17.7109375" customWidth="1"/>
    <col min="3" max="3" width="23" customWidth="1"/>
    <col min="4" max="4" width="14.140625" customWidth="1"/>
    <col min="5" max="5" width="14.28515625" customWidth="1"/>
    <col min="6" max="6" width="14.28515625" style="4" customWidth="1"/>
    <col min="7" max="7" width="15.5703125" customWidth="1"/>
    <col min="8" max="8" width="11.42578125" style="3"/>
    <col min="9" max="9" width="22.140625" customWidth="1"/>
    <col min="10" max="10" width="17.140625" customWidth="1"/>
    <col min="11" max="11" width="14.42578125" customWidth="1"/>
    <col min="12" max="12" width="28.140625" customWidth="1"/>
  </cols>
  <sheetData>
    <row r="1" spans="1:12" x14ac:dyDescent="0.25">
      <c r="A1" t="s">
        <v>3329</v>
      </c>
      <c r="B1" t="s">
        <v>3328</v>
      </c>
      <c r="C1" t="s">
        <v>3327</v>
      </c>
      <c r="D1" t="s">
        <v>3330</v>
      </c>
      <c r="E1" t="s">
        <v>3332</v>
      </c>
      <c r="F1" s="4" t="s">
        <v>3333</v>
      </c>
      <c r="G1" t="s">
        <v>3334</v>
      </c>
      <c r="H1" s="3" t="s">
        <v>3335</v>
      </c>
      <c r="I1" t="s">
        <v>3336</v>
      </c>
      <c r="J1" t="s">
        <v>3337</v>
      </c>
      <c r="K1" t="s">
        <v>3338</v>
      </c>
      <c r="L1" t="s">
        <v>3339</v>
      </c>
    </row>
    <row r="2" spans="1:12" x14ac:dyDescent="0.25">
      <c r="A2">
        <f>COUNTIF(Padron_Establecimiento[SECTOR_MAYUSC],"ESTATAL")</f>
        <v>816</v>
      </c>
      <c r="B2">
        <f>COUNTIF(Padron_Establecimiento[SECTOR_MAYUSC],"PRIVADO")</f>
        <v>139</v>
      </c>
      <c r="C2">
        <f>COUNTIF(Padron_Establecimiento[SECTOR_MAYUSC],"SOCIAL/COOPERATIVA")</f>
        <v>16</v>
      </c>
      <c r="D2">
        <v>1</v>
      </c>
      <c r="E2">
        <f>COUNTIFS(Padron_Establecimiento!F:F,"Rural",Padron_Establecimiento!R:R,Tabla3[[#This Row],[NOTA]])</f>
        <v>0</v>
      </c>
      <c r="F2" s="4">
        <f>(Tabla3[[#This Row],[RURAL_ABS]]/$E$12)</f>
        <v>0</v>
      </c>
      <c r="G2">
        <f>COUNTIFS(Padron_Establecimiento!F:F,"Urbano",Padron_Establecimiento!R:R,Tabla3[[#This Row],[NOTA]])</f>
        <v>0</v>
      </c>
      <c r="H2" s="3">
        <f>(Tabla3[[#This Row],[URBANO_ABS]]/$G$12)</f>
        <v>0</v>
      </c>
      <c r="I2" t="s">
        <v>12</v>
      </c>
      <c r="J2">
        <f>COUNTIFS(Padron_Establecimiento!E:E,"ESTATAL",Padron_Establecimiento!A:A,Tabla3[[#This Row],[PROVINCIA]])</f>
        <v>62</v>
      </c>
      <c r="K2">
        <f>COUNTIFS(Padron_Establecimiento!E:E,"PRIVADO",Padron_Establecimiento!A:A,Tabla3[[#This Row],[PROVINCIA]])</f>
        <v>7</v>
      </c>
      <c r="L2">
        <f>COUNTIFS(Padron_Establecimiento!E:E,"SOCIAL/COOPERATIVA",Padron_Establecimiento!A:A,Tabla3[[#This Row],[PROVINCIA]])</f>
        <v>0</v>
      </c>
    </row>
    <row r="3" spans="1:12" x14ac:dyDescent="0.25">
      <c r="D3">
        <v>2</v>
      </c>
      <c r="E3">
        <f>COUNTIFS(Padron_Establecimiento!F:F,"Rural",Padron_Establecimiento!R:R,Tabla3[[#This Row],[NOTA]])</f>
        <v>0</v>
      </c>
      <c r="F3" s="4">
        <f>(Tabla3[[#This Row],[RURAL_ABS]]/$E$12)</f>
        <v>0</v>
      </c>
      <c r="G3">
        <f>COUNTIFS(Padron_Establecimiento!F:F,"Urbano",Padron_Establecimiento!R:R,Tabla3[[#This Row],[NOTA]])</f>
        <v>0</v>
      </c>
      <c r="H3" s="3">
        <f>(Tabla3[[#This Row],[URBANO_ABS]]/$G$12)</f>
        <v>0</v>
      </c>
      <c r="I3" t="s">
        <v>19</v>
      </c>
      <c r="J3">
        <f>COUNTIFS(Padron_Establecimiento!E:E,"ESTATAL",Padron_Establecimiento!A:A,Tabla3[[#This Row],[PROVINCIA]])</f>
        <v>29</v>
      </c>
      <c r="K3">
        <f>COUNTIFS(Padron_Establecimiento!E:E,"PRIVADO",Padron_Establecimiento!A:A,Tabla3[[#This Row],[PROVINCIA]])</f>
        <v>3</v>
      </c>
      <c r="L3">
        <f>COUNTIFS(Padron_Establecimiento!E:E,"SOCIAL/COOPERATIVA",Padron_Establecimiento!A:A,Tabla3[[#This Row],[PROVINCIA]])</f>
        <v>0</v>
      </c>
    </row>
    <row r="4" spans="1:12" x14ac:dyDescent="0.25">
      <c r="D4">
        <v>3</v>
      </c>
      <c r="E4">
        <f>COUNTIFS(Padron_Establecimiento!F:F,"Rural",Padron_Establecimiento!R:R,Tabla3[[#This Row],[NOTA]])</f>
        <v>49</v>
      </c>
      <c r="F4" s="4">
        <f>(Tabla3[[#This Row],[RURAL_ABS]]/$E$12)</f>
        <v>0.14040114613180515</v>
      </c>
      <c r="G4">
        <f>COUNTIFS(Padron_Establecimiento!F:F,"Urbano",Padron_Establecimiento!R:R,Tabla3[[#This Row],[NOTA]])</f>
        <v>95</v>
      </c>
      <c r="H4" s="3">
        <f>(Tabla3[[#This Row],[URBANO_ABS]]/$G$12)</f>
        <v>0.15273311897106109</v>
      </c>
      <c r="I4" t="s">
        <v>24</v>
      </c>
      <c r="J4">
        <f>COUNTIFS(Padron_Establecimiento!E:E,"ESTATAL",Padron_Establecimiento!A:A,Tabla3[[#This Row],[PROVINCIA]])</f>
        <v>113</v>
      </c>
      <c r="K4">
        <f>COUNTIFS(Padron_Establecimiento!E:E,"PRIVADO",Padron_Establecimiento!A:A,Tabla3[[#This Row],[PROVINCIA]])</f>
        <v>22</v>
      </c>
      <c r="L4">
        <f>COUNTIFS(Padron_Establecimiento!E:E,"SOCIAL/COOPERATIVA",Padron_Establecimiento!A:A,Tabla3[[#This Row],[PROVINCIA]])</f>
        <v>0</v>
      </c>
    </row>
    <row r="5" spans="1:12" x14ac:dyDescent="0.25">
      <c r="D5">
        <v>4</v>
      </c>
      <c r="E5">
        <f>COUNTIFS(Padron_Establecimiento!F:F,"Rural",Padron_Establecimiento!R:R,Tabla3[[#This Row],[NOTA]])</f>
        <v>41</v>
      </c>
      <c r="F5" s="4">
        <f>(Tabla3[[#This Row],[RURAL_ABS]]/$E$12)</f>
        <v>0.1174785100286533</v>
      </c>
      <c r="G5">
        <f>COUNTIFS(Padron_Establecimiento!F:F,"Urbano",Padron_Establecimiento!R:R,Tabla3[[#This Row],[NOTA]])</f>
        <v>67</v>
      </c>
      <c r="H5" s="3">
        <f>(Tabla3[[#This Row],[URBANO_ABS]]/$G$12)</f>
        <v>0.10771704180064309</v>
      </c>
      <c r="I5" t="s">
        <v>30</v>
      </c>
      <c r="J5">
        <f>COUNTIFS(Padron_Establecimiento!E:E,"ESTATAL",Padron_Establecimiento!A:A,Tabla3[[#This Row],[PROVINCIA]])</f>
        <v>48</v>
      </c>
      <c r="K5">
        <f>COUNTIFS(Padron_Establecimiento!E:E,"PRIVADO",Padron_Establecimiento!A:A,Tabla3[[#This Row],[PROVINCIA]])</f>
        <v>18</v>
      </c>
      <c r="L5">
        <f>COUNTIFS(Padron_Establecimiento!E:E,"SOCIAL/COOPERATIVA",Padron_Establecimiento!A:A,Tabla3[[#This Row],[PROVINCIA]])</f>
        <v>0</v>
      </c>
    </row>
    <row r="6" spans="1:12" x14ac:dyDescent="0.25">
      <c r="D6">
        <v>5</v>
      </c>
      <c r="E6">
        <f>COUNTIFS(Padron_Establecimiento!F:F,"Rural",Padron_Establecimiento!R:R,Tabla3[[#This Row],[NOTA]])</f>
        <v>50</v>
      </c>
      <c r="F6" s="4">
        <f>(Tabla3[[#This Row],[RURAL_ABS]]/$E$12)</f>
        <v>0.14326647564469913</v>
      </c>
      <c r="G6">
        <f>COUNTIFS(Padron_Establecimiento!F:F,"Urbano",Padron_Establecimiento!R:R,Tabla3[[#This Row],[NOTA]])</f>
        <v>79</v>
      </c>
      <c r="H6" s="3">
        <f>(Tabla3[[#This Row],[URBANO_ABS]]/$G$12)</f>
        <v>0.12700964630225081</v>
      </c>
      <c r="I6" t="s">
        <v>35</v>
      </c>
      <c r="J6">
        <f>COUNTIFS(Padron_Establecimiento!E:E,"ESTATAL",Padron_Establecimiento!A:A,Tabla3[[#This Row],[PROVINCIA]])</f>
        <v>96</v>
      </c>
      <c r="K6">
        <f>COUNTIFS(Padron_Establecimiento!E:E,"PRIVADO",Padron_Establecimiento!A:A,Tabla3[[#This Row],[PROVINCIA]])</f>
        <v>36</v>
      </c>
      <c r="L6">
        <f>COUNTIFS(Padron_Establecimiento!E:E,"SOCIAL/COOPERATIVA",Padron_Establecimiento!A:A,Tabla3[[#This Row],[PROVINCIA]])</f>
        <v>0</v>
      </c>
    </row>
    <row r="7" spans="1:12" x14ac:dyDescent="0.25">
      <c r="D7">
        <v>6</v>
      </c>
      <c r="E7">
        <f>COUNTIFS(Padron_Establecimiento!F:F,"Rural",Padron_Establecimiento!R:R,Tabla3[[#This Row],[NOTA]])</f>
        <v>34</v>
      </c>
      <c r="F7" s="4">
        <f>(Tabla3[[#This Row],[RURAL_ABS]]/$E$12)</f>
        <v>9.7421203438395415E-2</v>
      </c>
      <c r="G7">
        <f>COUNTIFS(Padron_Establecimiento!F:F,"Urbano",Padron_Establecimiento!R:R,Tabla3[[#This Row],[NOTA]])</f>
        <v>84</v>
      </c>
      <c r="H7" s="3">
        <f>(Tabla3[[#This Row],[URBANO_ABS]]/$G$12)</f>
        <v>0.13504823151125403</v>
      </c>
      <c r="I7" t="s">
        <v>41</v>
      </c>
      <c r="J7">
        <f>COUNTIFS(Padron_Establecimiento!E:E,"ESTATAL",Padron_Establecimiento!A:A,Tabla3[[#This Row],[PROVINCIA]])</f>
        <v>33</v>
      </c>
      <c r="K7">
        <f>COUNTIFS(Padron_Establecimiento!E:E,"PRIVADO",Padron_Establecimiento!A:A,Tabla3[[#This Row],[PROVINCIA]])</f>
        <v>2</v>
      </c>
      <c r="L7">
        <f>COUNTIFS(Padron_Establecimiento!E:E,"SOCIAL/COOPERATIVA",Padron_Establecimiento!A:A,Tabla3[[#This Row],[PROVINCIA]])</f>
        <v>0</v>
      </c>
    </row>
    <row r="8" spans="1:12" x14ac:dyDescent="0.25">
      <c r="D8">
        <v>7</v>
      </c>
      <c r="E8">
        <f>COUNTIFS(Padron_Establecimiento!F:F,"Rural",Padron_Establecimiento!R:R,Tabla3[[#This Row],[NOTA]])</f>
        <v>41</v>
      </c>
      <c r="F8" s="4">
        <f>(Tabla3[[#This Row],[RURAL_ABS]]/$E$12)</f>
        <v>0.1174785100286533</v>
      </c>
      <c r="G8">
        <f>COUNTIFS(Padron_Establecimiento!F:F,"Urbano",Padron_Establecimiento!R:R,Tabla3[[#This Row],[NOTA]])</f>
        <v>80</v>
      </c>
      <c r="H8" s="3">
        <f>(Tabla3[[#This Row],[URBANO_ABS]]/$G$12)</f>
        <v>0.12861736334405144</v>
      </c>
      <c r="I8" t="s">
        <v>46</v>
      </c>
      <c r="J8">
        <f>COUNTIFS(Padron_Establecimiento!E:E,"ESTATAL",Padron_Establecimiento!A:A,Tabla3[[#This Row],[PROVINCIA]])</f>
        <v>23</v>
      </c>
      <c r="K8">
        <f>COUNTIFS(Padron_Establecimiento!E:E,"PRIVADO",Padron_Establecimiento!A:A,Tabla3[[#This Row],[PROVINCIA]])</f>
        <v>2</v>
      </c>
      <c r="L8">
        <f>COUNTIFS(Padron_Establecimiento!E:E,"SOCIAL/COOPERATIVA",Padron_Establecimiento!A:A,Tabla3[[#This Row],[PROVINCIA]])</f>
        <v>0</v>
      </c>
    </row>
    <row r="9" spans="1:12" x14ac:dyDescent="0.25">
      <c r="D9">
        <v>8</v>
      </c>
      <c r="E9">
        <f>COUNTIFS(Padron_Establecimiento!F:F,"Rural",Padron_Establecimiento!R:R,Tabla3[[#This Row],[NOTA]])</f>
        <v>45</v>
      </c>
      <c r="F9" s="4">
        <f>(Tabla3[[#This Row],[RURAL_ABS]]/$E$12)</f>
        <v>0.12893982808022922</v>
      </c>
      <c r="G9">
        <f>COUNTIFS(Padron_Establecimiento!F:F,"Urbano",Padron_Establecimiento!R:R,Tabla3[[#This Row],[NOTA]])</f>
        <v>73</v>
      </c>
      <c r="H9" s="3">
        <f>(Tabla3[[#This Row],[URBANO_ABS]]/$G$12)</f>
        <v>0.11736334405144695</v>
      </c>
      <c r="I9" t="s">
        <v>50</v>
      </c>
      <c r="J9">
        <f>COUNTIFS(Padron_Establecimiento!E:E,"ESTATAL",Padron_Establecimiento!A:A,Tabla3[[#This Row],[PROVINCIA]])</f>
        <v>57</v>
      </c>
      <c r="K9">
        <f>COUNTIFS(Padron_Establecimiento!E:E,"PRIVADO",Padron_Establecimiento!A:A,Tabla3[[#This Row],[PROVINCIA]])</f>
        <v>8</v>
      </c>
      <c r="L9">
        <f>COUNTIFS(Padron_Establecimiento!E:E,"SOCIAL/COOPERATIVA",Padron_Establecimiento!A:A,Tabla3[[#This Row],[PROVINCIA]])</f>
        <v>11</v>
      </c>
    </row>
    <row r="10" spans="1:12" x14ac:dyDescent="0.25">
      <c r="D10">
        <v>9</v>
      </c>
      <c r="E10">
        <f>COUNTIFS(Padron_Establecimiento!F:F,"Rural",Padron_Establecimiento!R:R,Tabla3[[#This Row],[NOTA]])</f>
        <v>41</v>
      </c>
      <c r="F10" s="4">
        <f>(Tabla3[[#This Row],[RURAL_ABS]]/$E$12)</f>
        <v>0.1174785100286533</v>
      </c>
      <c r="G10">
        <f>COUNTIFS(Padron_Establecimiento!F:F,"Urbano",Padron_Establecimiento!R:R,Tabla3[[#This Row],[NOTA]])</f>
        <v>71</v>
      </c>
      <c r="H10" s="3">
        <f>(Tabla3[[#This Row],[URBANO_ABS]]/$G$12)</f>
        <v>0.11414790996784566</v>
      </c>
      <c r="I10" t="s">
        <v>63</v>
      </c>
      <c r="J10">
        <f>COUNTIFS(Padron_Establecimiento!E:E,"ESTATAL",Padron_Establecimiento!A:A,Tabla3[[#This Row],[PROVINCIA]])</f>
        <v>12</v>
      </c>
      <c r="K10">
        <f>COUNTIFS(Padron_Establecimiento!E:E,"PRIVADO",Padron_Establecimiento!A:A,Tabla3[[#This Row],[PROVINCIA]])</f>
        <v>3</v>
      </c>
      <c r="L10">
        <f>COUNTIFS(Padron_Establecimiento!E:E,"SOCIAL/COOPERATIVA",Padron_Establecimiento!A:A,Tabla3[[#This Row],[PROVINCIA]])</f>
        <v>0</v>
      </c>
    </row>
    <row r="11" spans="1:12" x14ac:dyDescent="0.25">
      <c r="D11">
        <v>10</v>
      </c>
      <c r="E11">
        <f>COUNTIFS(Padron_Establecimiento!F:F,"Rural",Padron_Establecimiento!R:R,Tabla3[[#This Row],[NOTA]])</f>
        <v>48</v>
      </c>
      <c r="F11" s="4">
        <f>(Tabla3[[#This Row],[RURAL_ABS]]/$E$12)</f>
        <v>0.13753581661891118</v>
      </c>
      <c r="G11">
        <f>COUNTIFS(Padron_Establecimiento!F:F,"Urbano",Padron_Establecimiento!R:R,Tabla3[[#This Row],[NOTA]])</f>
        <v>73</v>
      </c>
      <c r="H11" s="3">
        <f>(Tabla3[[#This Row],[URBANO_ABS]]/$G$12)</f>
        <v>0.11736334405144695</v>
      </c>
      <c r="I11" t="s">
        <v>68</v>
      </c>
      <c r="J11">
        <f>COUNTIFS(Padron_Establecimiento!E:E,"ESTATAL",Padron_Establecimiento!A:A,Tabla3[[#This Row],[PROVINCIA]])</f>
        <v>18</v>
      </c>
      <c r="K11">
        <f>COUNTIFS(Padron_Establecimiento!E:E,"PRIVADO",Padron_Establecimiento!A:A,Tabla3[[#This Row],[PROVINCIA]])</f>
        <v>3</v>
      </c>
      <c r="L11">
        <f>COUNTIFS(Padron_Establecimiento!E:E,"SOCIAL/COOPERATIVA",Padron_Establecimiento!A:A,Tabla3[[#This Row],[PROVINCIA]])</f>
        <v>0</v>
      </c>
    </row>
    <row r="12" spans="1:12" x14ac:dyDescent="0.25">
      <c r="D12" t="s">
        <v>3331</v>
      </c>
      <c r="E12">
        <f>COUNTIF(Padron_Establecimiento!F:F,"Rural")</f>
        <v>349</v>
      </c>
      <c r="F12" s="4">
        <f>(Tabla3[[#This Row],[RURAL_ABS]]/$E$12)</f>
        <v>1</v>
      </c>
      <c r="G12">
        <f>COUNTIF(Padron_Establecimiento!F:F,"Urbano")</f>
        <v>622</v>
      </c>
      <c r="H12" s="3">
        <f>(Tabla3[[#This Row],[URBANO_ABS]]/$G$12)</f>
        <v>1</v>
      </c>
      <c r="I12" t="s">
        <v>73</v>
      </c>
      <c r="J12">
        <f>COUNTIFS(Padron_Establecimiento!E:E,"ESTATAL",Padron_Establecimiento!A:A,Tabla3[[#This Row],[PROVINCIA]])</f>
        <v>34</v>
      </c>
      <c r="K12">
        <f>COUNTIFS(Padron_Establecimiento!E:E,"PRIVADO",Padron_Establecimiento!A:A,Tabla3[[#This Row],[PROVINCIA]])</f>
        <v>3</v>
      </c>
      <c r="L12">
        <f>COUNTIFS(Padron_Establecimiento!E:E,"SOCIAL/COOPERATIVA",Padron_Establecimiento!A:A,Tabla3[[#This Row],[PROVINCIA]])</f>
        <v>0</v>
      </c>
    </row>
    <row r="13" spans="1:12" x14ac:dyDescent="0.25">
      <c r="E13" s="5"/>
      <c r="G13" s="5"/>
      <c r="I13" t="s">
        <v>82</v>
      </c>
      <c r="J13">
        <f>COUNTIFS(Padron_Establecimiento!E:E,"ESTATAL",Padron_Establecimiento!A:A,Tabla3[[#This Row],[PROVINCIA]])</f>
        <v>30</v>
      </c>
      <c r="K13">
        <f>COUNTIFS(Padron_Establecimiento!E:E,"PRIVADO",Padron_Establecimiento!A:A,Tabla3[[#This Row],[PROVINCIA]])</f>
        <v>3</v>
      </c>
      <c r="L13">
        <f>COUNTIFS(Padron_Establecimiento!E:E,"SOCIAL/COOPERATIVA",Padron_Establecimiento!A:A,Tabla3[[#This Row],[PROVINCIA]])</f>
        <v>0</v>
      </c>
    </row>
    <row r="14" spans="1:12" x14ac:dyDescent="0.25">
      <c r="E14" s="5"/>
      <c r="G14" s="5"/>
      <c r="I14" t="s">
        <v>90</v>
      </c>
      <c r="J14">
        <f>COUNTIFS(Padron_Establecimiento!E:E,"ESTATAL",Padron_Establecimiento!A:A,Tabla3[[#This Row],[PROVINCIA]])</f>
        <v>16</v>
      </c>
      <c r="K14">
        <f>COUNTIFS(Padron_Establecimiento!E:E,"PRIVADO",Padron_Establecimiento!A:A,Tabla3[[#This Row],[PROVINCIA]])</f>
        <v>1</v>
      </c>
      <c r="L14">
        <f>COUNTIFS(Padron_Establecimiento!E:E,"SOCIAL/COOPERATIVA",Padron_Establecimiento!A:A,Tabla3[[#This Row],[PROVINCIA]])</f>
        <v>1</v>
      </c>
    </row>
    <row r="15" spans="1:12" x14ac:dyDescent="0.25">
      <c r="E15" s="5"/>
      <c r="G15" s="5"/>
      <c r="I15" t="s">
        <v>110</v>
      </c>
      <c r="J15">
        <f>COUNTIFS(Padron_Establecimiento!E:E,"ESTATAL",Padron_Establecimiento!A:A,Tabla3[[#This Row],[PROVINCIA]])</f>
        <v>30</v>
      </c>
      <c r="K15">
        <f>COUNTIFS(Padron_Establecimiento!E:E,"PRIVADO",Padron_Establecimiento!A:A,Tabla3[[#This Row],[PROVINCIA]])</f>
        <v>7</v>
      </c>
      <c r="L15">
        <f>COUNTIFS(Padron_Establecimiento!E:E,"SOCIAL/COOPERATIVA",Padron_Establecimiento!A:A,Tabla3[[#This Row],[PROVINCIA]])</f>
        <v>0</v>
      </c>
    </row>
    <row r="16" spans="1:12" x14ac:dyDescent="0.25">
      <c r="E16" s="5"/>
      <c r="G16" s="5"/>
      <c r="I16" t="s">
        <v>125</v>
      </c>
      <c r="J16">
        <f>COUNTIFS(Padron_Establecimiento!E:E,"ESTATAL",Padron_Establecimiento!A:A,Tabla3[[#This Row],[PROVINCIA]])</f>
        <v>30</v>
      </c>
      <c r="K16">
        <f>COUNTIFS(Padron_Establecimiento!E:E,"PRIVADO",Padron_Establecimiento!A:A,Tabla3[[#This Row],[PROVINCIA]])</f>
        <v>4</v>
      </c>
      <c r="L16">
        <f>COUNTIFS(Padron_Establecimiento!E:E,"SOCIAL/COOPERATIVA",Padron_Establecimiento!A:A,Tabla3[[#This Row],[PROVINCIA]])</f>
        <v>0</v>
      </c>
    </row>
    <row r="17" spans="5:12" x14ac:dyDescent="0.25">
      <c r="E17" s="5"/>
      <c r="G17" s="5"/>
      <c r="I17" t="s">
        <v>130</v>
      </c>
      <c r="J17">
        <f>COUNTIFS(Padron_Establecimiento!E:E,"ESTATAL",Padron_Establecimiento!A:A,Tabla3[[#This Row],[PROVINCIA]])</f>
        <v>61</v>
      </c>
      <c r="K17">
        <f>COUNTIFS(Padron_Establecimiento!E:E,"PRIVADO",Padron_Establecimiento!A:A,Tabla3[[#This Row],[PROVINCIA]])</f>
        <v>4</v>
      </c>
      <c r="L17">
        <f>COUNTIFS(Padron_Establecimiento!E:E,"SOCIAL/COOPERATIVA",Padron_Establecimiento!A:A,Tabla3[[#This Row],[PROVINCIA]])</f>
        <v>0</v>
      </c>
    </row>
    <row r="18" spans="5:12" x14ac:dyDescent="0.25">
      <c r="E18" s="5"/>
      <c r="G18" s="5"/>
      <c r="I18" t="s">
        <v>135</v>
      </c>
      <c r="J18">
        <f>COUNTIFS(Padron_Establecimiento!E:E,"ESTATAL",Padron_Establecimiento!A:A,Tabla3[[#This Row],[PROVINCIA]])</f>
        <v>19</v>
      </c>
      <c r="K18">
        <f>COUNTIFS(Padron_Establecimiento!E:E,"PRIVADO",Padron_Establecimiento!A:A,Tabla3[[#This Row],[PROVINCIA]])</f>
        <v>1</v>
      </c>
      <c r="L18">
        <f>COUNTIFS(Padron_Establecimiento!E:E,"SOCIAL/COOPERATIVA",Padron_Establecimiento!A:A,Tabla3[[#This Row],[PROVINCIA]])</f>
        <v>0</v>
      </c>
    </row>
    <row r="19" spans="5:12" x14ac:dyDescent="0.25">
      <c r="E19" s="5"/>
      <c r="G19" s="5"/>
      <c r="I19" t="s">
        <v>180</v>
      </c>
      <c r="J19">
        <f>COUNTIFS(Padron_Establecimiento!E:E,"ESTATAL",Padron_Establecimiento!A:A,Tabla3[[#This Row],[PROVINCIA]])</f>
        <v>23</v>
      </c>
      <c r="K19">
        <f>COUNTIFS(Padron_Establecimiento!E:E,"PRIVADO",Padron_Establecimiento!A:A,Tabla3[[#This Row],[PROVINCIA]])</f>
        <v>2</v>
      </c>
      <c r="L19">
        <f>COUNTIFS(Padron_Establecimiento!E:E,"SOCIAL/COOPERATIVA",Padron_Establecimiento!A:A,Tabla3[[#This Row],[PROVINCIA]])</f>
        <v>2</v>
      </c>
    </row>
    <row r="20" spans="5:12" x14ac:dyDescent="0.25">
      <c r="E20" s="5"/>
      <c r="G20" s="5"/>
      <c r="I20" t="s">
        <v>195</v>
      </c>
      <c r="J20">
        <f>COUNTIFS(Padron_Establecimiento!E:E,"ESTATAL",Padron_Establecimiento!A:A,Tabla3[[#This Row],[PROVINCIA]])</f>
        <v>10</v>
      </c>
      <c r="K20">
        <f>COUNTIFS(Padron_Establecimiento!E:E,"PRIVADO",Padron_Establecimiento!A:A,Tabla3[[#This Row],[PROVINCIA]])</f>
        <v>3</v>
      </c>
      <c r="L20">
        <f>COUNTIFS(Padron_Establecimiento!E:E,"SOCIAL/COOPERATIVA",Padron_Establecimiento!A:A,Tabla3[[#This Row],[PROVINCIA]])</f>
        <v>0</v>
      </c>
    </row>
    <row r="21" spans="5:12" x14ac:dyDescent="0.25">
      <c r="E21" s="5"/>
      <c r="G21" s="5"/>
      <c r="I21" t="s">
        <v>211</v>
      </c>
      <c r="J21">
        <f>COUNTIFS(Padron_Establecimiento!E:E,"ESTATAL",Padron_Establecimiento!A:A,Tabla3[[#This Row],[PROVINCIA]])</f>
        <v>20</v>
      </c>
      <c r="K21">
        <f>COUNTIFS(Padron_Establecimiento!E:E,"PRIVADO",Padron_Establecimiento!A:A,Tabla3[[#This Row],[PROVINCIA]])</f>
        <v>2</v>
      </c>
      <c r="L21">
        <f>COUNTIFS(Padron_Establecimiento!E:E,"SOCIAL/COOPERATIVA",Padron_Establecimiento!A:A,Tabla3[[#This Row],[PROVINCIA]])</f>
        <v>0</v>
      </c>
    </row>
    <row r="22" spans="5:12" x14ac:dyDescent="0.25">
      <c r="E22" s="5"/>
      <c r="G22" s="5"/>
      <c r="I22" t="s">
        <v>260</v>
      </c>
      <c r="J22">
        <f>COUNTIFS(Padron_Establecimiento!E:E,"ESTATAL",Padron_Establecimiento!A:A,Tabla3[[#This Row],[PROVINCIA]])</f>
        <v>25</v>
      </c>
      <c r="K22">
        <f>COUNTIFS(Padron_Establecimiento!E:E,"PRIVADO",Padron_Establecimiento!A:A,Tabla3[[#This Row],[PROVINCIA]])</f>
        <v>1</v>
      </c>
      <c r="L22">
        <f>COUNTIFS(Padron_Establecimiento!E:E,"SOCIAL/COOPERATIVA",Padron_Establecimiento!A:A,Tabla3[[#This Row],[PROVINCIA]])</f>
        <v>0</v>
      </c>
    </row>
    <row r="23" spans="5:12" x14ac:dyDescent="0.25">
      <c r="E23" s="5"/>
      <c r="G23" s="5"/>
      <c r="I23" t="s">
        <v>328</v>
      </c>
      <c r="J23">
        <f>COUNTIFS(Padron_Establecimiento!E:E,"ESTATAL",Padron_Establecimiento!A:A,Tabla3[[#This Row],[PROVINCIA]])</f>
        <v>15</v>
      </c>
      <c r="K23">
        <f>COUNTIFS(Padron_Establecimiento!E:E,"PRIVADO",Padron_Establecimiento!A:A,Tabla3[[#This Row],[PROVINCIA]])</f>
        <v>2</v>
      </c>
      <c r="L23">
        <f>COUNTIFS(Padron_Establecimiento!E:E,"SOCIAL/COOPERATIVA",Padron_Establecimiento!A:A,Tabla3[[#This Row],[PROVINCIA]])</f>
        <v>2</v>
      </c>
    </row>
    <row r="24" spans="5:12" x14ac:dyDescent="0.25">
      <c r="E24" s="5"/>
      <c r="G24" s="5"/>
      <c r="I24" t="s">
        <v>436</v>
      </c>
      <c r="J24">
        <f>COUNTIFS(Padron_Establecimiento!E:E,"ESTATAL",Padron_Establecimiento!A:A,Tabla3[[#This Row],[PROVINCIA]])</f>
        <v>8</v>
      </c>
      <c r="K24">
        <f>COUNTIFS(Padron_Establecimiento!E:E,"PRIVADO",Padron_Establecimiento!A:A,Tabla3[[#This Row],[PROVINCIA]])</f>
        <v>0</v>
      </c>
      <c r="L24">
        <f>COUNTIFS(Padron_Establecimiento!E:E,"SOCIAL/COOPERATIVA",Padron_Establecimiento!A:A,Tabla3[[#This Row],[PROVINCIA]])</f>
        <v>0</v>
      </c>
    </row>
    <row r="25" spans="5:12" x14ac:dyDescent="0.25">
      <c r="E25" s="5"/>
      <c r="G25" s="5"/>
      <c r="I25" t="s">
        <v>1190</v>
      </c>
      <c r="J25">
        <f>COUNTIFS(Padron_Establecimiento!E:E,"ESTATAL",Padron_Establecimiento!A:A,Tabla3[[#This Row],[PROVINCIA]])</f>
        <v>4</v>
      </c>
      <c r="K25">
        <f>COUNTIFS(Padron_Establecimiento!E:E,"PRIVADO",Padron_Establecimiento!A:A,Tabla3[[#This Row],[PROVINCIA]])</f>
        <v>2</v>
      </c>
      <c r="L25">
        <f>COUNTIFS(Padron_Establecimiento!E:E,"SOCIAL/COOPERATIVA",Padron_Establecimiento!A:A,Tabla3[[#This Row],[PROVINCIA]])</f>
        <v>0</v>
      </c>
    </row>
    <row r="26" spans="5:12" x14ac:dyDescent="0.25">
      <c r="E26" s="5"/>
      <c r="G26" s="5"/>
      <c r="I26" t="s">
        <v>3331</v>
      </c>
      <c r="J26">
        <f>SUM(J2:J25)</f>
        <v>816</v>
      </c>
      <c r="K26">
        <f>SUM(K2:K25)</f>
        <v>139</v>
      </c>
      <c r="L26">
        <f>SUM(L2:L25)</f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370A2-8E98-4C3B-AE87-4AAD3D50BBE0}">
  <sheetPr>
    <tabColor theme="5"/>
  </sheetPr>
  <dimension ref="A1"/>
  <sheetViews>
    <sheetView tabSelected="1" workbookViewId="0">
      <selection activeCell="N24" sqref="N2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E A A B Q S w M E F A A C A A g A / K h j W E 6 G v Z q l A A A A 9 g A A A B I A H A B D b 2 5 m a W c v U G F j a 2 F n Z S 5 4 b W w g o h g A K K A U A A A A A A A A A A A A A A A A A A A A A A A A A A A A h Y 8 x D o I w G I W v Q r r T l m o M I T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M c s S V e s R h T I D O E X J u v w K a 9 z / Y H w n p o 3 N A r r m y 4 K Y D M E c j 7 A 3 8 A U E s D B B Q A A g A I A P y o Y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q G N Y D C N o J t U B A A B 2 A w A A E w A c A E Z v c m 1 1 b G F z L 1 N l Y 3 R p b 2 4 x L m 0 g o h g A K K A U A A A A A A A A A A A A A A A A A A A A A A A A A A A A d V J N b 9 s w D L 0 H y H 8 Q v B 0 S w D C a o e t h R Q 6 B k + 6 7 z d b 0 M N R D o E h M Q k A m A 4 k O 2 g U 9 7 K f s u H N / Q v 7 Y 5 H p D i z n V x f I j 3 + M j x Q B G k E l d N t / B a b f T 7 Y S 1 9 m D V V F v P N J 8 E 0 Q s H B k s E E l Z D 5 U C 6 H R X P h c c V U E T y s M 3 G b K o y Z v T O 0 E G W M 0 n 8 C b 0 k f 1 N c B f C h 0 G Q 9 F B c E Y 4 9 b K C b B e B T 2 y M X o 0 8 f J 5 2 9 F w 0 H L 8 7 c o 6 2 p R v J p / h S V 4 I I P a 4 P 6 e 5 m M t H I r D z j I T t k k / v R 6 D i 4 i A H y Z p k q q c X V V S G A 6 O U z U h w x Z p N T x 5 f X Q 0 S N W X i g U u 5 d b B 8 P G a n T P B 9 3 7 a 9 P g i i S S 9 g B / a c l A b z y V v o 8 W Q x L Z n d f l s W m M C 7 0 D b 2 G a v G U q q r v / i I + c u j X b a h 6 H 4 6 q n w D D e s j C 4 X G L U f 9 W Z e U 1 i y L x v n s 9 s N h N 6 z N t L d L v l Q e Q w W z c O M Y s s S K U r g R u 5 S t U v y q 4 k a E d x w j L w n O T n O a s m H 0 D m X C w 8 t R r 0 N 7 F v w / m e 0 K t z C x 1 y i Q Y f t S D 5 t Q / t 7 i y t W F t T + l w f d N j U D t / + 9 Z G r L n Y F Z a 6 W d 6 H 8 h q 6 U h 5 Z o k U 6 N 6 Y P V Q / t c c B V x R s 0 N q o 3 3 c J 6 d 6 L / u t C k / z l k j P Z N U v C x Z Z E U v t 5 0 D R u 3 6 3 g 3 T 4 p U / / A F B L A Q I t A B Q A A g A I A P y o Y 1 h O h r 2 a p Q A A A P Y A A A A S A A A A A A A A A A A A A A A A A A A A A A B D b 2 5 m a W c v U G F j a 2 F n Z S 5 4 b W x Q S w E C L Q A U A A I A C A D 8 q G N Y D 8 r p q 6 Q A A A D p A A A A E w A A A A A A A A A A A A A A A A D x A A A A W 0 N v b n R l b n R f V H l w Z X N d L n h t b F B L A Q I t A B Q A A g A I A P y o Y 1 g M I 2 g m 1 Q E A A H Y D A A A T A A A A A A A A A A A A A A A A A O I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o S A A A A A A A A e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R y b 2 5 f R X N 0 Y W J s Z W N p b W l l b n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M x Z G Z m M T c t M D k 5 M y 0 0 N z M 4 L W F h Y 2 U t M z E 3 N D Y 0 Z D F l M z A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Z H J v b l 9 F c 3 R h Y m x l Y 2 l t a W V u d G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0 V D A w O j A 3 O j U 3 L j Y w M T A 1 O D d a I i A v P j x F b n R y e S B U e X B l P S J G a W x s Q 2 9 s d W 1 u V H l w Z X M i I F Z h b H V l P S J z Q m d N R 0 J n W U d C Z 0 1 H Q 1 F N R 0 J n T T 0 i I C 8 + P E V u d H J 5 I F R 5 c G U 9 I k Z p b G x D b 2 x 1 b W 5 O Y W 1 l c y I g V m F s d W U 9 I n N b J n F 1 b 3 Q 7 S n V y a X N k a W N j a c O z b i Z x d W 9 0 O y w m c X V v d D t D V U U g Q W 5 l e G 8 m c X V v d D s s J n F 1 b 3 Q 7 T m 9 t Y n J l J n F 1 b 3 Q 7 L C Z x d W 9 0 O 1 N l Y 3 R v c i Z x d W 9 0 O y w m c X V v d D v D g W 1 i a X R v J n F 1 b 3 Q 7 L C Z x d W 9 0 O 0 R v b W l j a W x p b y Z x d W 9 0 O y w m c X V v d D t D U C Z x d W 9 0 O y w m c X V v d D t D w 7 N k a W d v I G R l I M O h c m V h J n F 1 b 3 Q 7 L C Z x d W 9 0 O 1 R l b M O p Z m 9 u b y Z x d W 9 0 O y w m c X V v d D t G Z W N o Y S B h b H R h J n F 1 b 3 Q 7 L C Z x d W 9 0 O 0 N h b n Q u I E F s d W 1 u b 3 M m c X V v d D s s J n F 1 b 3 Q 7 Q X N p Z 2 5 h Y 2 n D s 2 4 g c G F y Y 2 l h b C A o J C k m c X V v d D s s J n F 1 b 3 Q 7 Q X N p Z 2 5 h Y 2 n D s 2 4 g Z m l u Y W w g K C Q p J n F 1 b 3 Q 7 L C Z x d W 9 0 O 1 B y b 2 1 l Z G l v I G 5 v d G E g Y W x 1 b W 5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R y b 2 5 f R X N 0 Y W J s Z W N p b W l l b n R v L 0 F 1 d G 9 S Z W 1 v d m V k Q 2 9 s d W 1 u c z E u e 0 p 1 c m l z Z G l j Y 2 n D s 2 4 s M H 0 m c X V v d D s s J n F 1 b 3 Q 7 U 2 V j d G l v b j E v U G F k c m 9 u X 0 V z d G F i b G V j a W 1 p Z W 5 0 b y 9 B d X R v U m V t b 3 Z l Z E N v b H V t b n M x L n t D V U U g Q W 5 l e G 8 s M X 0 m c X V v d D s s J n F 1 b 3 Q 7 U 2 V j d G l v b j E v U G F k c m 9 u X 0 V z d G F i b G V j a W 1 p Z W 5 0 b y 9 B d X R v U m V t b 3 Z l Z E N v b H V t b n M x L n t O b 2 1 i c m U s M n 0 m c X V v d D s s J n F 1 b 3 Q 7 U 2 V j d G l v b j E v U G F k c m 9 u X 0 V z d G F i b G V j a W 1 p Z W 5 0 b y 9 B d X R v U m V t b 3 Z l Z E N v b H V t b n M x L n t T Z W N 0 b 3 I s M 3 0 m c X V v d D s s J n F 1 b 3 Q 7 U 2 V j d G l v b j E v U G F k c m 9 u X 0 V z d G F i b G V j a W 1 p Z W 5 0 b y 9 B d X R v U m V t b 3 Z l Z E N v b H V t b n M x L n v D g W 1 i a X R v L D R 9 J n F 1 b 3 Q 7 L C Z x d W 9 0 O 1 N l Y 3 R p b 2 4 x L 1 B h Z H J v b l 9 F c 3 R h Y m x l Y 2 l t a W V u d G 8 v Q X V 0 b 1 J l b W 9 2 Z W R D b 2 x 1 b W 5 z M S 5 7 R G 9 t a W N p b G l v L D V 9 J n F 1 b 3 Q 7 L C Z x d W 9 0 O 1 N l Y 3 R p b 2 4 x L 1 B h Z H J v b l 9 F c 3 R h Y m x l Y 2 l t a W V u d G 8 v Q X V 0 b 1 J l b W 9 2 Z W R D b 2 x 1 b W 5 z M S 5 7 Q 1 A s N n 0 m c X V v d D s s J n F 1 b 3 Q 7 U 2 V j d G l v b j E v U G F k c m 9 u X 0 V z d G F i b G V j a W 1 p Z W 5 0 b y 9 B d X R v U m V t b 3 Z l Z E N v b H V t b n M x L n t D w 7 N k a W d v I G R l I M O h c m V h L D d 9 J n F 1 b 3 Q 7 L C Z x d W 9 0 O 1 N l Y 3 R p b 2 4 x L 1 B h Z H J v b l 9 F c 3 R h Y m x l Y 2 l t a W V u d G 8 v Q X V 0 b 1 J l b W 9 2 Z W R D b 2 x 1 b W 5 z M S 5 7 V G V s w 6 l m b 2 5 v L D h 9 J n F 1 b 3 Q 7 L C Z x d W 9 0 O 1 N l Y 3 R p b 2 4 x L 1 B h Z H J v b l 9 F c 3 R h Y m x l Y 2 l t a W V u d G 8 v Q X V 0 b 1 J l b W 9 2 Z W R D b 2 x 1 b W 5 z M S 5 7 R m V j a G E g Y W x 0 Y S w 5 f S Z x d W 9 0 O y w m c X V v d D t T Z W N 0 a W 9 u M S 9 Q Y W R y b 2 5 f R X N 0 Y W J s Z W N p b W l l b n R v L 0 F 1 d G 9 S Z W 1 v d m V k Q 2 9 s d W 1 u c z E u e 0 N h b n Q u I E F s d W 1 u b 3 M s M T B 9 J n F 1 b 3 Q 7 L C Z x d W 9 0 O 1 N l Y 3 R p b 2 4 x L 1 B h Z H J v b l 9 F c 3 R h Y m x l Y 2 l t a W V u d G 8 v Q X V 0 b 1 J l b W 9 2 Z W R D b 2 x 1 b W 5 z M S 5 7 Q X N p Z 2 5 h Y 2 n D s 2 4 g c G F y Y 2 l h b C A o J C k s M T F 9 J n F 1 b 3 Q 7 L C Z x d W 9 0 O 1 N l Y 3 R p b 2 4 x L 1 B h Z H J v b l 9 F c 3 R h Y m x l Y 2 l t a W V u d G 8 v Q X V 0 b 1 J l b W 9 2 Z W R D b 2 x 1 b W 5 z M S 5 7 Q X N p Z 2 5 h Y 2 n D s 2 4 g Z m l u Y W w g K C Q p L D E y f S Z x d W 9 0 O y w m c X V v d D t T Z W N 0 a W 9 u M S 9 Q Y W R y b 2 5 f R X N 0 Y W J s Z W N p b W l l b n R v L 0 F 1 d G 9 S Z W 1 v d m V k Q 2 9 s d W 1 u c z E u e 1 B y b 2 1 l Z G l v I G 5 v d G E g Y W x 1 b W 5 v c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B h Z H J v b l 9 F c 3 R h Y m x l Y 2 l t a W V u d G 8 v Q X V 0 b 1 J l b W 9 2 Z W R D b 2 x 1 b W 5 z M S 5 7 S n V y a X N k a W N j a c O z b i w w f S Z x d W 9 0 O y w m c X V v d D t T Z W N 0 a W 9 u M S 9 Q Y W R y b 2 5 f R X N 0 Y W J s Z W N p b W l l b n R v L 0 F 1 d G 9 S Z W 1 v d m V k Q 2 9 s d W 1 u c z E u e 0 N V R S B B b m V 4 b y w x f S Z x d W 9 0 O y w m c X V v d D t T Z W N 0 a W 9 u M S 9 Q Y W R y b 2 5 f R X N 0 Y W J s Z W N p b W l l b n R v L 0 F 1 d G 9 S Z W 1 v d m V k Q 2 9 s d W 1 u c z E u e 0 5 v b W J y Z S w y f S Z x d W 9 0 O y w m c X V v d D t T Z W N 0 a W 9 u M S 9 Q Y W R y b 2 5 f R X N 0 Y W J s Z W N p b W l l b n R v L 0 F 1 d G 9 S Z W 1 v d m V k Q 2 9 s d W 1 u c z E u e 1 N l Y 3 R v c i w z f S Z x d W 9 0 O y w m c X V v d D t T Z W N 0 a W 9 u M S 9 Q Y W R y b 2 5 f R X N 0 Y W J s Z W N p b W l l b n R v L 0 F 1 d G 9 S Z W 1 v d m V k Q 2 9 s d W 1 u c z E u e 8 O B b W J p d G 8 s N H 0 m c X V v d D s s J n F 1 b 3 Q 7 U 2 V j d G l v b j E v U G F k c m 9 u X 0 V z d G F i b G V j a W 1 p Z W 5 0 b y 9 B d X R v U m V t b 3 Z l Z E N v b H V t b n M x L n t E b 2 1 p Y 2 l s a W 8 s N X 0 m c X V v d D s s J n F 1 b 3 Q 7 U 2 V j d G l v b j E v U G F k c m 9 u X 0 V z d G F i b G V j a W 1 p Z W 5 0 b y 9 B d X R v U m V t b 3 Z l Z E N v b H V t b n M x L n t D U C w 2 f S Z x d W 9 0 O y w m c X V v d D t T Z W N 0 a W 9 u M S 9 Q Y W R y b 2 5 f R X N 0 Y W J s Z W N p b W l l b n R v L 0 F 1 d G 9 S Z W 1 v d m V k Q 2 9 s d W 1 u c z E u e 0 P D s 2 R p Z 2 8 g Z G U g w 6 F y Z W E s N 3 0 m c X V v d D s s J n F 1 b 3 Q 7 U 2 V j d G l v b j E v U G F k c m 9 u X 0 V z d G F i b G V j a W 1 p Z W 5 0 b y 9 B d X R v U m V t b 3 Z l Z E N v b H V t b n M x L n t U Z W z D q W Z v b m 8 s O H 0 m c X V v d D s s J n F 1 b 3 Q 7 U 2 V j d G l v b j E v U G F k c m 9 u X 0 V z d G F i b G V j a W 1 p Z W 5 0 b y 9 B d X R v U m V t b 3 Z l Z E N v b H V t b n M x L n t G Z W N o Y S B h b H R h L D l 9 J n F 1 b 3 Q 7 L C Z x d W 9 0 O 1 N l Y 3 R p b 2 4 x L 1 B h Z H J v b l 9 F c 3 R h Y m x l Y 2 l t a W V u d G 8 v Q X V 0 b 1 J l b W 9 2 Z W R D b 2 x 1 b W 5 z M S 5 7 Q 2 F u d C 4 g Q W x 1 b W 5 v c y w x M H 0 m c X V v d D s s J n F 1 b 3 Q 7 U 2 V j d G l v b j E v U G F k c m 9 u X 0 V z d G F i b G V j a W 1 p Z W 5 0 b y 9 B d X R v U m V t b 3 Z l Z E N v b H V t b n M x L n t B c 2 l n b m F j a c O z b i B w Y X J j a W F s I C g k K S w x M X 0 m c X V v d D s s J n F 1 b 3 Q 7 U 2 V j d G l v b j E v U G F k c m 9 u X 0 V z d G F i b G V j a W 1 p Z W 5 0 b y 9 B d X R v U m V t b 3 Z l Z E N v b H V t b n M x L n t B c 2 l n b m F j a c O z b i B m a W 5 h b C A o J C k s M T J 9 J n F 1 b 3 Q 7 L C Z x d W 9 0 O 1 N l Y 3 R p b 2 4 x L 1 B h Z H J v b l 9 F c 3 R h Y m x l Y 2 l t a W V u d G 8 v Q X V 0 b 1 J l b W 9 2 Z W R D b 2 x 1 b W 5 z M S 5 7 U H J v b W V k a W 8 g b m 9 0 Y S B h b H V t b m 9 z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k c m 9 u X 0 V z d G F i b G V j a W 1 p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R y b 2 5 f R X N 0 Y W J s Z W N p b W l l b n R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H J v b l 9 F c 3 R h Y m x l Y 2 l t a W V u d G 8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l c h W K w X a B I u B 6 m H e d r p Z 0 A A A A A A g A A A A A A E G Y A A A A B A A A g A A A A t u 6 m o / H t c t j 8 i Z e n u 9 d d o t z j Z T F z J p z Q l n W 3 K 7 C 1 0 O k A A A A A D o A A A A A C A A A g A A A A v S Y i 2 7 a Z D / b / 0 T 1 m B Z 5 b H D S O l i J m p f a O u W A 4 s U w m c I l Q A A A A p b T J h p K x U n 5 6 C c D s C r I 7 y + D S J 8 3 b N y 1 z 4 T r w a Y P T 2 c h s M i + 5 V K R 7 o 1 j C s z C Q 7 Q n A W D U c n 2 6 h p 1 Y 0 Z M 8 H t e c G O o L q W g F y N + N l q o U f O 1 i / 4 e N A A A A A l L P v S Z e I b M L j M 3 R K q N G X g p S N u S 1 7 A m V j S O U + h H / V q g O 1 8 P q O W I 9 5 I k D o g 8 C N w i E c / n Y G q e X h w Q / N 1 V 1 g S W F q X w = = < / D a t a M a s h u p > 
</file>

<file path=customXml/itemProps1.xml><?xml version="1.0" encoding="utf-8"?>
<ds:datastoreItem xmlns:ds="http://schemas.openxmlformats.org/officeDocument/2006/customXml" ds:itemID="{D1B67D26-2E5C-4100-9336-A5DB5C82DF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Padron_Establecimiento</vt:lpstr>
      <vt:lpstr>Reporte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Muñoz Pampillon</dc:creator>
  <cp:lastModifiedBy>Administrador General</cp:lastModifiedBy>
  <dcterms:created xsi:type="dcterms:W3CDTF">2015-06-05T18:17:20Z</dcterms:created>
  <dcterms:modified xsi:type="dcterms:W3CDTF">2024-03-04T04:37:16Z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2024-03-04T00:19:13Z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b1c88dab-052f-4ceb-9def-3d4f91ec5d6c</vt:lpwstr>
  </property>
  <property fmtid="{D5CDD505-2E9C-101B-9397-08002B2CF9AE}" pid="7" name="MSIP_Label_defa4170-0d19-0005-0004-bc88714345d2_ActionId">
    <vt:lpwstr>f64e9fb4-b75f-4b83-8c90-0b0b22e501ce</vt:lpwstr>
  </property>
  <property fmtid="{D5CDD505-2E9C-101B-9397-08002B2CF9AE}" pid="8" name="MSIP_Label_defa4170-0d19-0005-0004-bc88714345d2_ContentBits">
    <vt:lpwstr>0</vt:lpwstr>
  </property>
</Properties>
</file>