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MP\htdocs\Uc13\CarteraDigitalGuarupass\_doc\"/>
    </mc:Choice>
  </mc:AlternateContent>
  <xr:revisionPtr revIDLastSave="0" documentId="8_{B3AE028B-606A-449A-BB30-F6B02A187BBD}" xr6:coauthVersionLast="47" xr6:coauthVersionMax="47" xr10:uidLastSave="{00000000-0000-0000-0000-000000000000}"/>
  <bookViews>
    <workbookView xWindow="1950" yWindow="1950" windowWidth="21600" windowHeight="11295" xr2:uid="{ADA20F6E-C3D0-442D-B512-9AACF22A22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G12" i="6"/>
  <c r="G11" i="6"/>
  <c r="B11" i="6"/>
  <c r="G10" i="6"/>
  <c r="G9" i="6"/>
  <c r="B9" i="6"/>
  <c r="G8" i="6"/>
  <c r="F12" i="6" s="1"/>
  <c r="B13" i="5"/>
  <c r="B9" i="5" s="1"/>
  <c r="G12" i="5"/>
  <c r="G11" i="5"/>
  <c r="B11" i="5"/>
  <c r="G10" i="5"/>
  <c r="G9" i="5"/>
  <c r="B13" i="4"/>
  <c r="G12" i="4"/>
  <c r="G11" i="4"/>
  <c r="B11" i="4"/>
  <c r="B9" i="4" s="1"/>
  <c r="G10" i="4"/>
  <c r="G9" i="4"/>
  <c r="B13" i="3"/>
  <c r="B9" i="3" s="1"/>
  <c r="G12" i="3"/>
  <c r="G11" i="3"/>
  <c r="B11" i="3"/>
  <c r="G10" i="3"/>
  <c r="G9" i="3"/>
  <c r="B11" i="1"/>
  <c r="B13" i="2"/>
  <c r="G9" i="2"/>
  <c r="G10" i="2"/>
  <c r="B11" i="2"/>
  <c r="G11" i="2"/>
  <c r="G12" i="2"/>
  <c r="G9" i="1"/>
  <c r="G10" i="1"/>
  <c r="G11" i="1"/>
  <c r="G12" i="1"/>
  <c r="B13" i="1"/>
  <c r="F9" i="6" l="1"/>
  <c r="F10" i="6"/>
  <c r="F11" i="6"/>
  <c r="G8" i="3"/>
  <c r="F11" i="3" s="1"/>
  <c r="G8" i="5"/>
  <c r="G8" i="4"/>
  <c r="F9" i="4" s="1"/>
  <c r="B9" i="1"/>
  <c r="B9" i="2"/>
  <c r="G8" i="2"/>
  <c r="F11" i="2" s="1"/>
  <c r="G8" i="1"/>
  <c r="F12" i="1" s="1"/>
  <c r="F10" i="3" l="1"/>
  <c r="F12" i="3"/>
  <c r="F9" i="3"/>
  <c r="F10" i="5"/>
  <c r="F9" i="5"/>
  <c r="F12" i="5"/>
  <c r="F11" i="5"/>
  <c r="F12" i="4"/>
  <c r="F11" i="4"/>
  <c r="F10" i="4"/>
  <c r="F9" i="2"/>
  <c r="F12" i="2"/>
  <c r="F10" i="2"/>
  <c r="F9" i="1"/>
  <c r="F10" i="1"/>
  <c r="F11" i="1"/>
</calcChain>
</file>

<file path=xl/sharedStrings.xml><?xml version="1.0" encoding="utf-8"?>
<sst xmlns="http://schemas.openxmlformats.org/spreadsheetml/2006/main" count="407" uniqueCount="119">
  <si>
    <t>Completo</t>
  </si>
  <si>
    <t>Sim</t>
  </si>
  <si>
    <t>Andressa</t>
  </si>
  <si>
    <t>Ações do QA</t>
  </si>
  <si>
    <t>Maycon</t>
  </si>
  <si>
    <t>Ações dos Devs - Front-End</t>
  </si>
  <si>
    <t>Thays</t>
  </si>
  <si>
    <t>Ações do scrum Master</t>
  </si>
  <si>
    <t xml:space="preserve">Ações do Productor Owner </t>
  </si>
  <si>
    <t>SIM</t>
  </si>
  <si>
    <t xml:space="preserve">Tarefas do Backlog </t>
  </si>
  <si>
    <t>Jhonnata</t>
  </si>
  <si>
    <t>Entregas-Chaves</t>
  </si>
  <si>
    <t xml:space="preserve">Duração </t>
  </si>
  <si>
    <t>Objetivo Estrátegico</t>
  </si>
  <si>
    <t>OBSERVAÇÕES</t>
  </si>
  <si>
    <t>STATUS</t>
  </si>
  <si>
    <t>% PLANEJADO</t>
  </si>
  <si>
    <t>% CONCLUÍDO</t>
  </si>
  <si>
    <t>REALIZADO</t>
  </si>
  <si>
    <t>NOVO PRAZO DE TÉRMINO PREVISTO</t>
  </si>
  <si>
    <t>PRAZO DE TERMINO</t>
  </si>
  <si>
    <t>PRAZO DE INICIO</t>
  </si>
  <si>
    <t>RESPONSÁVEL
 (quem?)</t>
  </si>
  <si>
    <t xml:space="preserve">Detalhes </t>
  </si>
  <si>
    <t>Elemento</t>
  </si>
  <si>
    <t>Em andamento</t>
  </si>
  <si>
    <t>Realizado</t>
  </si>
  <si>
    <t>Reprogramadas</t>
  </si>
  <si>
    <t>Atrasadas</t>
  </si>
  <si>
    <t>Planejado</t>
  </si>
  <si>
    <t>Concluídas</t>
  </si>
  <si>
    <t>Status das ações:</t>
  </si>
  <si>
    <t>índice de Desempenho</t>
  </si>
  <si>
    <t>Dados Gerais</t>
  </si>
  <si>
    <t>Desempenho</t>
  </si>
  <si>
    <t>Professor Orientador:</t>
  </si>
  <si>
    <t>Duração</t>
  </si>
  <si>
    <t>Meta:</t>
  </si>
  <si>
    <t>Indicador:</t>
  </si>
  <si>
    <t>Gerenciamento de Entregas de Projeto</t>
  </si>
  <si>
    <t>Projeto Integrador Final Guarupass</t>
  </si>
  <si>
    <t>14 Dias</t>
  </si>
  <si>
    <t xml:space="preserve">Pedro Luiz Holuboski </t>
  </si>
  <si>
    <t>Aprovar toda criação visual antes do desenvolvimento técnico.</t>
  </si>
  <si>
    <t xml:space="preserve">Auxiliar criação de wireframes
Remover impedimentos
</t>
  </si>
  <si>
    <t>Melhorias documentais
Verifique a conformidade dos wireframes</t>
  </si>
  <si>
    <t>Andressa, Maycon e Thays</t>
  </si>
  <si>
    <t>Reprogramado</t>
  </si>
  <si>
    <t>Wireframe e Alta e Baixa fidelidade, começa o desenvolvimento da base da regra de negocio</t>
  </si>
  <si>
    <t>Jhonata</t>
  </si>
  <si>
    <t xml:space="preserve">Thays e Maycon  </t>
  </si>
  <si>
    <t xml:space="preserve">Jhonnata e Maycon </t>
  </si>
  <si>
    <t>Aprovar toda criação visual antes do desenvolvimento técnico e organizacional da documentação.</t>
  </si>
  <si>
    <t>Atrasado</t>
  </si>
  <si>
    <t>Professor :</t>
  </si>
  <si>
    <t xml:space="preserve">Andressa, Thays, Maycon  </t>
  </si>
  <si>
    <t>Sistema de Plataforma Digital Transacional Para Mobilidade Urbana</t>
  </si>
  <si>
    <t>Jhonata eThays</t>
  </si>
  <si>
    <t>Jhonnata e Andressa</t>
  </si>
  <si>
    <t>Thays e Maycon</t>
  </si>
  <si>
    <t>Wireframes de alta e baixa e desenvolvimento visual.</t>
  </si>
  <si>
    <t xml:space="preserve">Thays , Andressa e Maycon </t>
  </si>
  <si>
    <t>Jhonnata,  Maycon e Thays</t>
  </si>
  <si>
    <t xml:space="preserve">Auxiliar no desenvolvimento da tela da carteirinha 
</t>
  </si>
  <si>
    <t>Dias 01 a 03</t>
  </si>
  <si>
    <t xml:space="preserve">Auxiliar no desenvolvimento do projeto e documentação.
</t>
  </si>
  <si>
    <t>Finalização da Página Dashboard e desenvolvimento da tela carteirinha.</t>
  </si>
  <si>
    <t xml:space="preserve"> Andressa</t>
  </si>
  <si>
    <t>Aprovar toda criação visual antes do desenvolvimento técnico e organizacional do Brifing</t>
  </si>
  <si>
    <t xml:space="preserve">Criação da  Dashboard, desenvolvimento e organização do Briefing. </t>
  </si>
  <si>
    <t>Começo da estrátegia de apresentação do projeto</t>
  </si>
  <si>
    <t xml:space="preserve">etapas da regra de negócioi criação.        </t>
  </si>
  <si>
    <t>Thays, Jhonnata</t>
  </si>
  <si>
    <t>Dias 04 a 06</t>
  </si>
  <si>
    <t>Dias 04 a 07</t>
  </si>
  <si>
    <t>Dias 06 a 08</t>
  </si>
  <si>
    <t>Dias 08 a 11</t>
  </si>
  <si>
    <t xml:space="preserve">Reunião com outros Productor Owner de outros projetos e auxilio do Professor orienteador Pedro Luiz Holuboski        </t>
  </si>
  <si>
    <t xml:space="preserve"> Maycon</t>
  </si>
  <si>
    <t xml:space="preserve">Auxiliar no desenvolvimento da tela de agendamento.
</t>
  </si>
  <si>
    <t>Jhonnata e Thays</t>
  </si>
  <si>
    <t>Ajustes de Todas as telas e funcionamento do código.</t>
  </si>
  <si>
    <t xml:space="preserve">Reunião com outros Todos os membros sobre o andamento do projeto. </t>
  </si>
  <si>
    <t>Finalização dos slide e tela de agendamento, começo dos ajustes das telas.</t>
  </si>
  <si>
    <t xml:space="preserve">Conferir a funcionalidade do codigo. </t>
  </si>
  <si>
    <t>Finalização da Regra de Negócio verificação das conformidades.</t>
  </si>
  <si>
    <t xml:space="preserve">Thays  </t>
  </si>
  <si>
    <t>Andressa, Jhonnata, Maycon e Thays</t>
  </si>
  <si>
    <t xml:space="preserve">Auxiliar no desenvolvimento do projeto e auxiliar as pessoas do grupo
</t>
  </si>
  <si>
    <t>Verificação da funcionalidade do Còdigo</t>
  </si>
  <si>
    <t>Melhorias esteticas no código</t>
  </si>
  <si>
    <t xml:space="preserve">Jhonnata e Maycon  </t>
  </si>
  <si>
    <t>Desenvolvimento tecnico: criação do Criação do DER, MER e dicionário de dados. Visuais: wireframe de alta e baixa fidelidade.</t>
  </si>
  <si>
    <t xml:space="preserve"> Implementar estrutura inicial do dashboard </t>
  </si>
  <si>
    <t>Aprovar criação visual: Validar layout mobile e desktop com base nos wireframes.                Criação das tabelas: Modelar tabelas no banco com base no MER.</t>
  </si>
  <si>
    <t xml:space="preserve">Técnicas: Desenvolvimento da dashboard.                      Documentais: Organização do briefing. </t>
  </si>
  <si>
    <t>Continuação da tela carteirinha: Implementar funcionalidades da tela carteirinha (exibição de dados, botão de edição).</t>
  </si>
  <si>
    <t xml:space="preserve">Desenvolvimento do Briefing: Documentar funcionalidades do site e regras de negócio para cada tela.        </t>
  </si>
  <si>
    <t>Finalização da dashboard:Conectar dashboard com dados reais via API simulada</t>
  </si>
  <si>
    <t>Criação dos slides.    Devs: Finalizar componentes visuais da dashboard e iniciar tela da carteirinha.</t>
  </si>
  <si>
    <t xml:space="preserve">Aprovação do slide. Adicionar: Testar responsividade da dashboard.   </t>
  </si>
  <si>
    <t>Parte visual do QR Code e forma de pagamento: Criar componente de QR Code com tempo de expiração.</t>
  </si>
  <si>
    <t>Começo da estratégia de apresentação: mover para QA ou visual.</t>
  </si>
  <si>
    <t>Foco exclusivo em validação de entregas e comunicação com stakeholders.
Delegar tarefas técnicas e documentais para Devs e QA</t>
  </si>
  <si>
    <t xml:space="preserve">Jhonnata  </t>
  </si>
  <si>
    <t xml:space="preserve">Thays </t>
  </si>
  <si>
    <t xml:space="preserve">parte visual do qrcode. </t>
  </si>
  <si>
    <t xml:space="preserve">Acompanhamento do Progresso
</t>
  </si>
  <si>
    <t>Interface visual da tela de agendamento concluída.
Slides da apresentação estratégica do projeto preparados.
Regra de negócio validada e integrada ao sistema.</t>
  </si>
  <si>
    <t xml:space="preserve">SPRINT 1 </t>
  </si>
  <si>
    <t>SPRINT 2</t>
  </si>
  <si>
    <t>SPRINT 3</t>
  </si>
  <si>
    <t>SPRINT  5</t>
  </si>
  <si>
    <t>SPRINT 4</t>
  </si>
  <si>
    <t>SPRINT 6</t>
  </si>
  <si>
    <t>Andressa e Maycon</t>
  </si>
  <si>
    <t xml:space="preserve">Finalização a implantação da regra de negócio e do componente de qrcode, iniciar o desenvolvimento da tela de agendamento e estrutura a apresentação. </t>
  </si>
  <si>
    <t>Aprovação dos slide e da tela agendamento.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</si>
</sst>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#,##0_);[Red]\(&quot;$&quot;#,##0\)"/>
  </numFmts>
  <fonts count="59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FFFFFF"/>
      <name val="Arial"/>
      <family val="2"/>
    </font>
    <font>
      <sz val="11"/>
      <color rgb="FF003366"/>
      <name val="Calibri"/>
      <family val="2"/>
    </font>
    <font>
      <sz val="11"/>
      <color rgb="FF00B050"/>
      <name val="Arial"/>
      <family val="2"/>
    </font>
    <font>
      <sz val="11"/>
      <color rgb="FF002060"/>
      <name val="Arial"/>
      <family val="2"/>
    </font>
    <font>
      <sz val="11"/>
      <color rgb="FF002060"/>
      <name val="Calibri"/>
      <family val="2"/>
    </font>
    <font>
      <sz val="11"/>
      <color rgb="FF003366"/>
      <name val="Arial"/>
      <family val="2"/>
    </font>
    <font>
      <sz val="11"/>
      <color rgb="FF003366"/>
      <name val="Aptos Narrow"/>
      <family val="2"/>
      <scheme val="minor"/>
    </font>
    <font>
      <b/>
      <sz val="11"/>
      <color rgb="FFFFFFFF"/>
      <name val="Arial"/>
      <family val="2"/>
    </font>
    <font>
      <sz val="11"/>
      <color rgb="FF00B050"/>
      <name val="Arimo"/>
    </font>
    <font>
      <sz val="11"/>
      <color rgb="FF073763"/>
      <name val="Arial"/>
      <family val="2"/>
    </font>
    <font>
      <sz val="11"/>
      <color theme="7" tint="-0.249977111117893"/>
      <name val="Arial"/>
      <family val="2"/>
    </font>
    <font>
      <b/>
      <sz val="8"/>
      <color rgb="FFFFFFFF"/>
      <name val="Arial"/>
      <family val="2"/>
    </font>
    <font>
      <u/>
      <sz val="24"/>
      <color rgb="FF073763"/>
      <name val="Calibri"/>
      <family val="2"/>
    </font>
    <font>
      <sz val="11"/>
      <color rgb="FF000000"/>
      <name val="Arial"/>
      <family val="2"/>
    </font>
    <font>
      <b/>
      <sz val="12"/>
      <color rgb="FF306786"/>
      <name val="Arial"/>
      <family val="2"/>
    </font>
    <font>
      <sz val="11"/>
      <color rgb="FF306786"/>
      <name val="Arial"/>
      <family val="2"/>
    </font>
    <font>
      <b/>
      <sz val="11"/>
      <color rgb="FF7F7F7F"/>
      <name val="Arial"/>
      <family val="2"/>
    </font>
    <font>
      <b/>
      <sz val="12"/>
      <color rgb="FFFFFFFF"/>
      <name val="Arial"/>
      <family val="2"/>
    </font>
    <font>
      <b/>
      <sz val="11"/>
      <color rgb="FF306786"/>
      <name val="Arial"/>
      <family val="2"/>
    </font>
    <font>
      <sz val="11"/>
      <color rgb="FFD7E7F0"/>
      <name val="Arial"/>
      <family val="2"/>
    </font>
    <font>
      <sz val="11"/>
      <color rgb="FFF2F2F2"/>
      <name val="Arial"/>
      <family val="2"/>
    </font>
    <font>
      <b/>
      <sz val="14"/>
      <color rgb="FF418AB3"/>
      <name val="Arial"/>
      <family val="2"/>
    </font>
    <font>
      <sz val="11"/>
      <color rgb="FF0070C0"/>
      <name val="Calibri"/>
      <family val="2"/>
    </font>
    <font>
      <b/>
      <sz val="12"/>
      <color rgb="FF0070C0"/>
      <name val="Arial"/>
      <family val="2"/>
    </font>
    <font>
      <b/>
      <sz val="24"/>
      <color rgb="FFFFFFFF"/>
      <name val="Arial"/>
      <family val="2"/>
    </font>
    <font>
      <b/>
      <sz val="11"/>
      <color rgb="FF0070C0"/>
      <name val="Aptos Narrow"/>
      <family val="2"/>
      <scheme val="minor"/>
    </font>
    <font>
      <b/>
      <sz val="11"/>
      <color rgb="FF0070C0"/>
      <name val="Calibri"/>
      <family val="2"/>
    </font>
    <font>
      <b/>
      <sz val="24"/>
      <color rgb="FFFFFFFF"/>
      <name val="Arial"/>
    </font>
    <font>
      <b/>
      <sz val="12"/>
      <color rgb="FFFFFFFF"/>
      <name val="Arial"/>
    </font>
    <font>
      <b/>
      <sz val="12"/>
      <color rgb="FF0070C0"/>
      <name val="Arial"/>
    </font>
    <font>
      <b/>
      <sz val="11"/>
      <color rgb="FF0070C0"/>
      <name val="Calibri"/>
    </font>
    <font>
      <sz val="11"/>
      <color rgb="FF0070C0"/>
      <name val="Calibri"/>
    </font>
    <font>
      <sz val="11"/>
      <name val="Calibri"/>
    </font>
    <font>
      <b/>
      <sz val="14"/>
      <color rgb="FF418AB3"/>
      <name val="Arial"/>
    </font>
    <font>
      <b/>
      <sz val="11"/>
      <color rgb="FFFFFFFF"/>
      <name val="Arial"/>
    </font>
    <font>
      <sz val="11"/>
      <color rgb="FF000000"/>
      <name val="Arial"/>
    </font>
    <font>
      <b/>
      <sz val="11"/>
      <color rgb="FF306786"/>
      <name val="Arial"/>
    </font>
    <font>
      <sz val="11"/>
      <color rgb="FF306786"/>
      <name val="Arial"/>
    </font>
    <font>
      <sz val="11"/>
      <color rgb="FFF2F2F2"/>
      <name val="Arial"/>
    </font>
    <font>
      <sz val="11"/>
      <color rgb="FFD7E7F0"/>
      <name val="Arial"/>
    </font>
    <font>
      <b/>
      <sz val="12"/>
      <color rgb="FF306786"/>
      <name val="Arial"/>
    </font>
    <font>
      <b/>
      <sz val="11"/>
      <color rgb="FF7F7F7F"/>
      <name val="Arial"/>
    </font>
    <font>
      <u/>
      <sz val="24"/>
      <color rgb="FF073763"/>
      <name val="Calibri"/>
    </font>
    <font>
      <b/>
      <sz val="8"/>
      <color rgb="FFFFFFFF"/>
      <name val="Arial"/>
    </font>
    <font>
      <sz val="11"/>
      <color rgb="FF003366"/>
      <name val="Arial"/>
    </font>
    <font>
      <sz val="11"/>
      <color rgb="FF002060"/>
      <name val="Calibri"/>
    </font>
    <font>
      <sz val="11"/>
      <color rgb="FF002060"/>
      <name val="Arial"/>
    </font>
    <font>
      <sz val="11"/>
      <color rgb="FF00B050"/>
      <name val="Arial"/>
    </font>
    <font>
      <sz val="11"/>
      <color rgb="FF003366"/>
      <name val="Calibri"/>
    </font>
    <font>
      <sz val="11"/>
      <color theme="7" tint="-0.249977111117893"/>
      <name val="Arial"/>
    </font>
    <font>
      <sz val="11"/>
      <color rgb="FF073763"/>
      <name val="Arial"/>
    </font>
    <font>
      <sz val="11"/>
      <color rgb="FFFFFFFF"/>
      <name val="Arial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u/>
      <sz val="24"/>
      <color rgb="FF07376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D7E7F0"/>
        <bgColor rgb="FFD7E7F0"/>
      </patternFill>
    </fill>
    <fill>
      <patternFill patternType="solid">
        <fgColor rgb="FF89B9D4"/>
        <bgColor rgb="FF89B9D4"/>
      </patternFill>
    </fill>
    <fill>
      <patternFill patternType="solid">
        <fgColor rgb="FF92D050"/>
        <bgColor rgb="FF92D050"/>
      </patternFill>
    </fill>
    <fill>
      <patternFill patternType="solid">
        <fgColor rgb="FFB0D0E2"/>
        <bgColor rgb="FFB0D0E2"/>
      </patternFill>
    </fill>
    <fill>
      <patternFill patternType="solid">
        <fgColor rgb="FF7F64A1"/>
        <bgColor rgb="FF539AC1"/>
      </patternFill>
    </fill>
    <fill>
      <patternFill patternType="solid">
        <fgColor rgb="FF9BBB59"/>
        <bgColor rgb="FFFFFF00"/>
      </patternFill>
    </fill>
    <fill>
      <patternFill patternType="solid">
        <fgColor rgb="FFC0504D"/>
        <bgColor rgb="FFFF0000"/>
      </patternFill>
    </fill>
    <fill>
      <patternFill patternType="solid">
        <fgColor rgb="FF4F81BD"/>
        <bgColor rgb="FF00B05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9" fontId="6" fillId="3" borderId="4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5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15" fillId="4" borderId="0" xfId="0" applyFont="1" applyFill="1" applyBorder="1"/>
    <xf numFmtId="0" fontId="20" fillId="4" borderId="0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left"/>
    </xf>
    <xf numFmtId="38" fontId="22" fillId="4" borderId="0" xfId="0" applyNumberFormat="1" applyFont="1" applyFill="1" applyBorder="1" applyAlignment="1">
      <alignment horizontal="left"/>
    </xf>
    <xf numFmtId="38" fontId="21" fillId="4" borderId="0" xfId="0" applyNumberFormat="1" applyFont="1" applyFill="1" applyBorder="1" applyAlignment="1">
      <alignment horizontal="center"/>
    </xf>
    <xf numFmtId="2" fontId="16" fillId="3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right"/>
    </xf>
    <xf numFmtId="9" fontId="9" fillId="11" borderId="0" xfId="0" applyNumberFormat="1" applyFont="1" applyFill="1" applyBorder="1" applyAlignment="1">
      <alignment horizontal="center"/>
    </xf>
    <xf numFmtId="38" fontId="17" fillId="7" borderId="0" xfId="0" applyNumberFormat="1" applyFont="1" applyFill="1" applyBorder="1" applyAlignment="1">
      <alignment horizontal="center"/>
    </xf>
    <xf numFmtId="9" fontId="9" fillId="10" borderId="0" xfId="0" applyNumberFormat="1" applyFont="1" applyFill="1" applyBorder="1" applyAlignment="1">
      <alignment horizontal="center"/>
    </xf>
    <xf numFmtId="9" fontId="19" fillId="7" borderId="0" xfId="0" applyNumberFormat="1" applyFont="1" applyFill="1" applyBorder="1" applyAlignment="1">
      <alignment horizontal="center"/>
    </xf>
    <xf numFmtId="9" fontId="18" fillId="9" borderId="0" xfId="0" applyNumberFormat="1" applyFont="1" applyFill="1" applyBorder="1" applyAlignment="1">
      <alignment horizontal="center"/>
    </xf>
    <xf numFmtId="9" fontId="9" fillId="8" borderId="0" xfId="0" applyNumberFormat="1" applyFont="1" applyFill="1" applyBorder="1" applyAlignment="1">
      <alignment horizontal="center"/>
    </xf>
    <xf numFmtId="9" fontId="16" fillId="6" borderId="0" xfId="0" applyNumberFormat="1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23" fillId="3" borderId="16" xfId="0" applyFont="1" applyFill="1" applyBorder="1" applyAlignment="1">
      <alignment horizontal="center"/>
    </xf>
    <xf numFmtId="0" fontId="23" fillId="3" borderId="17" xfId="0" applyFont="1" applyFill="1" applyBorder="1" applyAlignment="1">
      <alignment horizontal="center"/>
    </xf>
    <xf numFmtId="0" fontId="15" fillId="5" borderId="18" xfId="0" applyFont="1" applyFill="1" applyBorder="1"/>
    <xf numFmtId="0" fontId="15" fillId="4" borderId="19" xfId="0" applyFont="1" applyFill="1" applyBorder="1"/>
    <xf numFmtId="0" fontId="15" fillId="5" borderId="20" xfId="0" applyFont="1" applyFill="1" applyBorder="1"/>
    <xf numFmtId="0" fontId="15" fillId="5" borderId="21" xfId="0" applyFont="1" applyFill="1" applyBorder="1"/>
    <xf numFmtId="0" fontId="15" fillId="4" borderId="21" xfId="0" applyFont="1" applyFill="1" applyBorder="1"/>
    <xf numFmtId="0" fontId="30" fillId="2" borderId="6" xfId="0" applyFont="1" applyFill="1" applyBorder="1" applyAlignment="1">
      <alignment horizontal="center" vertical="center"/>
    </xf>
    <xf numFmtId="0" fontId="35" fillId="3" borderId="15" xfId="0" applyFont="1" applyFill="1" applyBorder="1" applyAlignment="1">
      <alignment horizontal="center"/>
    </xf>
    <xf numFmtId="0" fontId="35" fillId="3" borderId="16" xfId="0" applyFont="1" applyFill="1" applyBorder="1" applyAlignment="1">
      <alignment horizontal="center"/>
    </xf>
    <xf numFmtId="0" fontId="35" fillId="3" borderId="17" xfId="0" applyFont="1" applyFill="1" applyBorder="1" applyAlignment="1">
      <alignment horizontal="center"/>
    </xf>
    <xf numFmtId="0" fontId="37" fillId="5" borderId="18" xfId="0" applyFont="1" applyFill="1" applyBorder="1"/>
    <xf numFmtId="0" fontId="36" fillId="5" borderId="0" xfId="0" applyFont="1" applyFill="1" applyAlignment="1">
      <alignment horizontal="center"/>
    </xf>
    <xf numFmtId="0" fontId="37" fillId="5" borderId="0" xfId="0" applyFont="1" applyFill="1"/>
    <xf numFmtId="0" fontId="37" fillId="4" borderId="0" xfId="0" applyFont="1" applyFill="1"/>
    <xf numFmtId="0" fontId="38" fillId="4" borderId="0" xfId="0" applyFont="1" applyFill="1" applyAlignment="1">
      <alignment horizontal="right"/>
    </xf>
    <xf numFmtId="0" fontId="39" fillId="4" borderId="0" xfId="0" applyFont="1" applyFill="1" applyAlignment="1">
      <alignment horizontal="left"/>
    </xf>
    <xf numFmtId="38" fontId="40" fillId="4" borderId="0" xfId="0" applyNumberFormat="1" applyFont="1" applyFill="1" applyAlignment="1">
      <alignment horizontal="left"/>
    </xf>
    <xf numFmtId="0" fontId="37" fillId="4" borderId="19" xfId="0" applyFont="1" applyFill="1" applyBorder="1"/>
    <xf numFmtId="38" fontId="41" fillId="4" borderId="0" xfId="0" applyNumberFormat="1" applyFont="1" applyFill="1" applyAlignment="1">
      <alignment horizontal="center"/>
    </xf>
    <xf numFmtId="2" fontId="42" fillId="3" borderId="0" xfId="0" applyNumberFormat="1" applyFont="1" applyFill="1" applyAlignment="1">
      <alignment horizontal="center"/>
    </xf>
    <xf numFmtId="0" fontId="39" fillId="4" borderId="0" xfId="0" applyFont="1" applyFill="1" applyAlignment="1">
      <alignment horizontal="right"/>
    </xf>
    <xf numFmtId="9" fontId="36" fillId="11" borderId="0" xfId="0" applyNumberFormat="1" applyFont="1" applyFill="1" applyAlignment="1">
      <alignment horizontal="center"/>
    </xf>
    <xf numFmtId="38" fontId="39" fillId="7" borderId="0" xfId="0" applyNumberFormat="1" applyFont="1" applyFill="1" applyAlignment="1">
      <alignment horizontal="center"/>
    </xf>
    <xf numFmtId="9" fontId="36" fillId="10" borderId="0" xfId="0" applyNumberFormat="1" applyFont="1" applyFill="1" applyAlignment="1">
      <alignment horizontal="center"/>
    </xf>
    <xf numFmtId="9" fontId="30" fillId="7" borderId="0" xfId="0" applyNumberFormat="1" applyFont="1" applyFill="1" applyAlignment="1">
      <alignment horizontal="center"/>
    </xf>
    <xf numFmtId="9" fontId="43" fillId="9" borderId="0" xfId="0" applyNumberFormat="1" applyFont="1" applyFill="1" applyAlignment="1">
      <alignment horizontal="center"/>
    </xf>
    <xf numFmtId="9" fontId="36" fillId="8" borderId="0" xfId="0" applyNumberFormat="1" applyFont="1" applyFill="1" applyAlignment="1">
      <alignment horizontal="center"/>
    </xf>
    <xf numFmtId="9" fontId="42" fillId="6" borderId="0" xfId="0" applyNumberFormat="1" applyFont="1" applyFill="1" applyAlignment="1">
      <alignment horizontal="center"/>
    </xf>
    <xf numFmtId="0" fontId="37" fillId="5" borderId="20" xfId="0" applyFont="1" applyFill="1" applyBorder="1"/>
    <xf numFmtId="0" fontId="37" fillId="5" borderId="21" xfId="0" applyFont="1" applyFill="1" applyBorder="1"/>
    <xf numFmtId="0" fontId="37" fillId="4" borderId="21" xfId="0" applyFont="1" applyFill="1" applyBorder="1"/>
    <xf numFmtId="0" fontId="36" fillId="2" borderId="5" xfId="0" applyFont="1" applyFill="1" applyBorder="1" applyAlignment="1">
      <alignment vertical="center" wrapText="1"/>
    </xf>
    <xf numFmtId="0" fontId="45" fillId="2" borderId="5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vertical="center" wrapText="1"/>
    </xf>
    <xf numFmtId="0" fontId="46" fillId="3" borderId="4" xfId="0" applyFont="1" applyFill="1" applyBorder="1" applyAlignment="1">
      <alignment vertical="top" wrapText="1"/>
    </xf>
    <xf numFmtId="0" fontId="46" fillId="3" borderId="4" xfId="0" applyFont="1" applyFill="1" applyBorder="1" applyAlignment="1">
      <alignment horizontal="center" vertical="center" wrapText="1"/>
    </xf>
    <xf numFmtId="164" fontId="46" fillId="3" borderId="4" xfId="0" applyNumberFormat="1" applyFont="1" applyFill="1" applyBorder="1" applyAlignment="1">
      <alignment horizontal="center"/>
    </xf>
    <xf numFmtId="14" fontId="47" fillId="3" borderId="4" xfId="0" applyNumberFormat="1" applyFont="1" applyFill="1" applyBorder="1" applyAlignment="1">
      <alignment horizontal="center" vertical="center" wrapText="1"/>
    </xf>
    <xf numFmtId="0" fontId="48" fillId="3" borderId="4" xfId="0" applyFont="1" applyFill="1" applyBorder="1" applyAlignment="1">
      <alignment horizontal="center" vertical="center" wrapText="1"/>
    </xf>
    <xf numFmtId="9" fontId="48" fillId="3" borderId="4" xfId="0" applyNumberFormat="1" applyFont="1" applyFill="1" applyBorder="1" applyAlignment="1">
      <alignment horizontal="center" vertical="center" wrapText="1"/>
    </xf>
    <xf numFmtId="0" fontId="49" fillId="3" borderId="4" xfId="0" applyFont="1" applyFill="1" applyBorder="1" applyAlignment="1">
      <alignment horizontal="center" vertical="center" wrapText="1"/>
    </xf>
    <xf numFmtId="0" fontId="50" fillId="3" borderId="4" xfId="0" applyFont="1" applyFill="1" applyBorder="1" applyAlignment="1">
      <alignment vertical="center" wrapText="1"/>
    </xf>
    <xf numFmtId="0" fontId="46" fillId="3" borderId="4" xfId="0" applyFont="1" applyFill="1" applyBorder="1" applyAlignment="1">
      <alignment vertical="center" wrapText="1"/>
    </xf>
    <xf numFmtId="0" fontId="51" fillId="3" borderId="4" xfId="0" applyFont="1" applyFill="1" applyBorder="1" applyAlignment="1">
      <alignment horizontal="center" vertical="center" wrapText="1"/>
    </xf>
    <xf numFmtId="0" fontId="46" fillId="3" borderId="0" xfId="0" applyFont="1" applyFill="1" applyAlignment="1">
      <alignment horizontal="center" vertical="center" wrapText="1"/>
    </xf>
    <xf numFmtId="0" fontId="46" fillId="0" borderId="5" xfId="0" applyFont="1" applyBorder="1" applyAlignment="1">
      <alignment vertical="center" wrapText="1"/>
    </xf>
    <xf numFmtId="0" fontId="47" fillId="3" borderId="4" xfId="0" applyFont="1" applyFill="1" applyBorder="1" applyAlignment="1">
      <alignment horizontal="center" vertical="center" wrapText="1"/>
    </xf>
    <xf numFmtId="9" fontId="47" fillId="3" borderId="4" xfId="0" applyNumberFormat="1" applyFont="1" applyFill="1" applyBorder="1" applyAlignment="1">
      <alignment horizontal="center" vertical="center" wrapText="1"/>
    </xf>
    <xf numFmtId="0" fontId="52" fillId="3" borderId="8" xfId="0" applyFont="1" applyFill="1" applyBorder="1" applyAlignment="1">
      <alignment vertical="top" wrapText="1"/>
    </xf>
    <xf numFmtId="0" fontId="36" fillId="2" borderId="7" xfId="0" applyFont="1" applyFill="1" applyBorder="1" applyAlignment="1">
      <alignment vertical="center" wrapText="1"/>
    </xf>
    <xf numFmtId="0" fontId="46" fillId="0" borderId="6" xfId="0" applyFont="1" applyBorder="1" applyAlignment="1">
      <alignment vertical="center" wrapText="1"/>
    </xf>
    <xf numFmtId="0" fontId="46" fillId="0" borderId="0" xfId="0" applyFont="1" applyAlignment="1">
      <alignment horizontal="center" vertical="center"/>
    </xf>
    <xf numFmtId="0" fontId="48" fillId="3" borderId="3" xfId="0" applyFont="1" applyFill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0" fillId="0" borderId="3" xfId="0" applyFont="1" applyBorder="1" applyAlignment="1">
      <alignment vertical="center" wrapText="1"/>
    </xf>
    <xf numFmtId="0" fontId="46" fillId="3" borderId="6" xfId="0" applyFont="1" applyFill="1" applyBorder="1" applyAlignment="1">
      <alignment vertical="center" wrapText="1"/>
    </xf>
    <xf numFmtId="0" fontId="46" fillId="3" borderId="3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vertical="top" wrapText="1"/>
    </xf>
    <xf numFmtId="0" fontId="30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5" fillId="5" borderId="0" xfId="0" applyFont="1" applyFill="1"/>
    <xf numFmtId="0" fontId="15" fillId="4" borderId="0" xfId="0" applyFont="1" applyFill="1"/>
    <xf numFmtId="0" fontId="20" fillId="4" borderId="0" xfId="0" applyFont="1" applyFill="1" applyAlignment="1">
      <alignment horizontal="right"/>
    </xf>
    <xf numFmtId="0" fontId="17" fillId="4" borderId="0" xfId="0" applyFont="1" applyFill="1" applyAlignment="1">
      <alignment horizontal="left"/>
    </xf>
    <xf numFmtId="38" fontId="22" fillId="4" borderId="0" xfId="0" applyNumberFormat="1" applyFont="1" applyFill="1" applyAlignment="1">
      <alignment horizontal="left"/>
    </xf>
    <xf numFmtId="38" fontId="21" fillId="4" borderId="0" xfId="0" applyNumberFormat="1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right"/>
    </xf>
    <xf numFmtId="9" fontId="9" fillId="11" borderId="0" xfId="0" applyNumberFormat="1" applyFont="1" applyFill="1" applyAlignment="1">
      <alignment horizontal="center"/>
    </xf>
    <xf numFmtId="38" fontId="17" fillId="7" borderId="0" xfId="0" applyNumberFormat="1" applyFont="1" applyFill="1" applyAlignment="1">
      <alignment horizontal="center"/>
    </xf>
    <xf numFmtId="9" fontId="9" fillId="10" borderId="0" xfId="0" applyNumberFormat="1" applyFont="1" applyFill="1" applyAlignment="1">
      <alignment horizontal="center"/>
    </xf>
    <xf numFmtId="9" fontId="19" fillId="7" borderId="0" xfId="0" applyNumberFormat="1" applyFont="1" applyFill="1" applyAlignment="1">
      <alignment horizontal="center"/>
    </xf>
    <xf numFmtId="9" fontId="18" fillId="9" borderId="0" xfId="0" applyNumberFormat="1" applyFont="1" applyFill="1" applyAlignment="1">
      <alignment horizontal="center"/>
    </xf>
    <xf numFmtId="9" fontId="9" fillId="8" borderId="0" xfId="0" applyNumberFormat="1" applyFont="1" applyFill="1" applyAlignment="1">
      <alignment horizontal="center"/>
    </xf>
    <xf numFmtId="9" fontId="16" fillId="6" borderId="0" xfId="0" applyNumberFormat="1" applyFont="1" applyFill="1" applyAlignment="1">
      <alignment horizontal="center"/>
    </xf>
    <xf numFmtId="14" fontId="5" fillId="3" borderId="4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164" fontId="46" fillId="3" borderId="4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4" fontId="46" fillId="3" borderId="4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14" fillId="3" borderId="13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1" fillId="0" borderId="1" xfId="0" applyFont="1" applyBorder="1"/>
    <xf numFmtId="0" fontId="26" fillId="2" borderId="6" xfId="0" applyFont="1" applyFill="1" applyBorder="1" applyAlignment="1">
      <alignment horizontal="center" vertical="center"/>
    </xf>
    <xf numFmtId="0" fontId="0" fillId="0" borderId="6" xfId="0" applyBorder="1"/>
    <xf numFmtId="0" fontId="25" fillId="0" borderId="6" xfId="0" applyFont="1" applyBorder="1" applyAlignment="1">
      <alignment horizontal="center" vertical="center"/>
    </xf>
    <xf numFmtId="0" fontId="27" fillId="0" borderId="12" xfId="0" applyFont="1" applyBorder="1"/>
    <xf numFmtId="0" fontId="28" fillId="0" borderId="12" xfId="0" applyFont="1" applyBorder="1"/>
    <xf numFmtId="14" fontId="25" fillId="3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/>
    <xf numFmtId="0" fontId="19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25" fillId="3" borderId="1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0" fillId="0" borderId="0" xfId="0" applyBorder="1"/>
    <xf numFmtId="0" fontId="9" fillId="2" borderId="0" xfId="0" applyFont="1" applyFill="1" applyBorder="1" applyAlignment="1">
      <alignment horizontal="center"/>
    </xf>
    <xf numFmtId="0" fontId="0" fillId="0" borderId="19" xfId="0" applyBorder="1"/>
    <xf numFmtId="165" fontId="20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57" fillId="0" borderId="1" xfId="0" applyFont="1" applyBorder="1"/>
    <xf numFmtId="0" fontId="54" fillId="0" borderId="6" xfId="0" applyFont="1" applyBorder="1"/>
    <xf numFmtId="0" fontId="55" fillId="0" borderId="12" xfId="0" applyFont="1" applyBorder="1"/>
    <xf numFmtId="0" fontId="56" fillId="0" borderId="12" xfId="0" applyFont="1" applyBorder="1"/>
    <xf numFmtId="0" fontId="57" fillId="0" borderId="12" xfId="0" applyFont="1" applyBorder="1"/>
    <xf numFmtId="0" fontId="54" fillId="0" borderId="0" xfId="0" applyFont="1"/>
    <xf numFmtId="0" fontId="9" fillId="2" borderId="0" xfId="0" applyFont="1" applyFill="1" applyAlignment="1">
      <alignment horizontal="center"/>
    </xf>
    <xf numFmtId="0" fontId="54" fillId="0" borderId="19" xfId="0" applyFont="1" applyBorder="1"/>
    <xf numFmtId="165" fontId="20" fillId="4" borderId="0" xfId="0" applyNumberFormat="1" applyFont="1" applyFill="1" applyAlignment="1">
      <alignment horizontal="center" vertical="center"/>
    </xf>
    <xf numFmtId="0" fontId="57" fillId="0" borderId="0" xfId="0" applyFont="1"/>
    <xf numFmtId="0" fontId="57" fillId="0" borderId="21" xfId="0" applyFont="1" applyBorder="1"/>
    <xf numFmtId="0" fontId="57" fillId="0" borderId="22" xfId="0" applyFont="1" applyBorder="1"/>
    <xf numFmtId="0" fontId="58" fillId="3" borderId="13" xfId="0" applyFont="1" applyFill="1" applyBorder="1" applyAlignment="1">
      <alignment horizontal="center" vertical="center" wrapText="1"/>
    </xf>
    <xf numFmtId="0" fontId="58" fillId="3" borderId="0" xfId="0" applyFont="1" applyFill="1" applyAlignment="1">
      <alignment horizontal="center" vertical="center" wrapText="1"/>
    </xf>
    <xf numFmtId="0" fontId="58" fillId="3" borderId="14" xfId="0" applyFont="1" applyFill="1" applyBorder="1" applyAlignment="1">
      <alignment horizontal="center" vertical="center" wrapText="1"/>
    </xf>
    <xf numFmtId="0" fontId="58" fillId="3" borderId="11" xfId="0" applyFont="1" applyFill="1" applyBorder="1" applyAlignment="1">
      <alignment horizontal="center" vertical="center" wrapText="1"/>
    </xf>
    <xf numFmtId="0" fontId="58" fillId="3" borderId="10" xfId="0" applyFont="1" applyFill="1" applyBorder="1" applyAlignment="1">
      <alignment horizontal="center" vertical="center" wrapText="1"/>
    </xf>
    <xf numFmtId="0" fontId="58" fillId="3" borderId="9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left" vertical="center"/>
    </xf>
    <xf numFmtId="0" fontId="34" fillId="0" borderId="1" xfId="0" applyFont="1" applyBorder="1"/>
    <xf numFmtId="0" fontId="29" fillId="2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2" fillId="0" borderId="12" xfId="0" applyFont="1" applyBorder="1"/>
    <xf numFmtId="14" fontId="31" fillId="3" borderId="12" xfId="0" applyNumberFormat="1" applyFont="1" applyFill="1" applyBorder="1" applyAlignment="1">
      <alignment horizontal="center" vertical="center" wrapText="1"/>
    </xf>
    <xf numFmtId="0" fontId="33" fillId="0" borderId="12" xfId="0" applyFont="1" applyBorder="1"/>
    <xf numFmtId="0" fontId="30" fillId="2" borderId="12" xfId="0" applyFont="1" applyFill="1" applyBorder="1" applyAlignment="1">
      <alignment horizontal="center" vertical="center"/>
    </xf>
    <xf numFmtId="0" fontId="34" fillId="0" borderId="12" xfId="0" applyFont="1" applyBorder="1"/>
    <xf numFmtId="0" fontId="31" fillId="3" borderId="12" xfId="0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/>
    </xf>
    <xf numFmtId="0" fontId="0" fillId="0" borderId="0" xfId="0"/>
    <xf numFmtId="0" fontId="36" fillId="2" borderId="0" xfId="0" applyFont="1" applyFill="1" applyAlignment="1">
      <alignment horizontal="center"/>
    </xf>
    <xf numFmtId="165" fontId="38" fillId="4" borderId="0" xfId="0" applyNumberFormat="1" applyFont="1" applyFill="1" applyAlignment="1">
      <alignment horizontal="center" vertical="center"/>
    </xf>
    <xf numFmtId="0" fontId="34" fillId="0" borderId="0" xfId="0" applyFont="1"/>
    <xf numFmtId="0" fontId="37" fillId="4" borderId="21" xfId="0" applyFont="1" applyFill="1" applyBorder="1" applyAlignment="1">
      <alignment horizontal="center" vertical="center"/>
    </xf>
    <xf numFmtId="0" fontId="34" fillId="0" borderId="21" xfId="0" applyFont="1" applyBorder="1"/>
    <xf numFmtId="0" fontId="34" fillId="0" borderId="22" xfId="0" applyFont="1" applyBorder="1"/>
    <xf numFmtId="0" fontId="44" fillId="3" borderId="0" xfId="0" applyFont="1" applyFill="1" applyAlignment="1">
      <alignment horizontal="center" vertical="center" wrapText="1"/>
    </xf>
    <xf numFmtId="0" fontId="44" fillId="3" borderId="14" xfId="0" applyFont="1" applyFill="1" applyBorder="1" applyAlignment="1">
      <alignment horizontal="center" vertical="center" wrapText="1"/>
    </xf>
    <xf numFmtId="0" fontId="44" fillId="3" borderId="11" xfId="0" applyFont="1" applyFill="1" applyBorder="1" applyAlignment="1">
      <alignment horizontal="center" vertical="center" wrapText="1"/>
    </xf>
    <xf numFmtId="0" fontId="44" fillId="3" borderId="10" xfId="0" applyFont="1" applyFill="1" applyBorder="1" applyAlignment="1">
      <alignment horizontal="center" vertical="center" wrapText="1"/>
    </xf>
    <xf numFmtId="0" fontId="44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74-40F7-8EED-E1D58BA60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74-40F7-8EED-E1D58BA60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74-40F7-8EED-E1D58BA60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74-40F7-8EED-E1D58BA60E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Planilha5!$E$9:$E$12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Planilha5!$F$9:$F$12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4-40F7-8EED-E1D58BA60E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1.4878140232470936E-2"/>
          <c:w val="0.31992818622496716"/>
          <c:h val="0.91071991001124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1-40FC-AA88-E3807F5C1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1-40FC-AA88-E3807F5C1E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1-40FC-AA88-E3807F5C1E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71-40FC-AA88-E3807F5C1E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Planilha6!$E$9:$E$12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Planilha6!$F$9:$F$12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71-40FC-AA88-E3807F5C1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1.4878140232470936E-2"/>
          <c:w val="0.31992818622496716"/>
          <c:h val="0.91071991001124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71-48DF-B315-4FA6A920F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71-48DF-B315-4FA6A920F3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71-48DF-B315-4FA6A920F3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71-48DF-B315-4FA6A920F3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Planilha1!$F$9:$F$12</c:f>
              <c:numCache>
                <c:formatCode>0%</c:formatCode>
                <c:ptCount val="4"/>
                <c:pt idx="0">
                  <c:v>0.8571428571428571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71-48DF-B315-4FA6A920F3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0.12202099737532808"/>
          <c:w val="0.26797997732640699"/>
          <c:h val="0.8035770528683914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47-41B7-A515-82093656E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47-41B7-A515-82093656E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47-41B7-A515-82093656E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47-41B7-A515-82093656E1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Planilha2!$F$9:$F$12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47-41B7-A515-82093656E1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1.4878140232470936E-2"/>
          <c:w val="0.31992818622496716"/>
          <c:h val="0.91071991001124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A3-4E5B-8317-AA9A20725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A3-4E5B-8317-AA9A20725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A3-4E5B-8317-AA9A207257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A3-4E5B-8317-AA9A207257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Planilha3!$F$9:$F$12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A3-4E5B-8317-AA9A207257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1.4878140232470936E-2"/>
          <c:w val="0.31992818622496716"/>
          <c:h val="0.91071991001124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06420227611"/>
          <c:y val="6.25E-2"/>
          <c:w val="0.3717550540895182"/>
          <c:h val="0.9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02-4B4F-8C76-D1134332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02-4B4F-8C76-D1134332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02-4B4F-8C76-D1134332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02-4B4F-8C76-D1134332A9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Planilha4!$E$9:$E$12</c:f>
              <c:strCache>
                <c:ptCount val="4"/>
                <c:pt idx="0">
                  <c:v>Concluídas</c:v>
                </c:pt>
                <c:pt idx="1">
                  <c:v>Atrasadas</c:v>
                </c:pt>
                <c:pt idx="2">
                  <c:v>Reprogramadas</c:v>
                </c:pt>
                <c:pt idx="3">
                  <c:v>Em andamento</c:v>
                </c:pt>
              </c:strCache>
            </c:strRef>
          </c:cat>
          <c:val>
            <c:numRef>
              <c:f>Planilha4!$F$9:$F$12</c:f>
              <c:numCache>
                <c:formatCode>0%</c:formatCode>
                <c:ptCount val="4"/>
                <c:pt idx="0">
                  <c:v>0.42857142857142855</c:v>
                </c:pt>
                <c:pt idx="1">
                  <c:v>0.5714285714285714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2-4B4F-8C76-D1134332A9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06407362923"/>
          <c:y val="1.4878140232470936E-2"/>
          <c:w val="0.31992818622496716"/>
          <c:h val="0.91071991001124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6</xdr:row>
      <xdr:rowOff>180975</xdr:rowOff>
    </xdr:from>
    <xdr:ext cx="3486150" cy="1143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E71FCB80-B622-4A4B-888E-4CA99E767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7</xdr:row>
      <xdr:rowOff>28576</xdr:rowOff>
    </xdr:from>
    <xdr:to>
      <xdr:col>10</xdr:col>
      <xdr:colOff>1104900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4EFC316-CC0A-4020-BB17-B0D9C4DE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6</xdr:row>
      <xdr:rowOff>180975</xdr:rowOff>
    </xdr:from>
    <xdr:ext cx="3486150" cy="1143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7</xdr:row>
      <xdr:rowOff>28576</xdr:rowOff>
    </xdr:from>
    <xdr:to>
      <xdr:col>10</xdr:col>
      <xdr:colOff>1104900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3B212C8-787B-4DDF-8216-9E241EA9F4FA}"/>
            </a:ext>
            <a:ext uri="{147F2762-F138-4A5C-976F-8EAC2B608ADB}">
              <a16:predDERef xmlns:a16="http://schemas.microsoft.com/office/drawing/2014/main" pre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6</xdr:row>
      <xdr:rowOff>180975</xdr:rowOff>
    </xdr:from>
    <xdr:ext cx="3486150" cy="1143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F3372013-4936-46A0-8CA8-1EF8AF405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7</xdr:row>
      <xdr:rowOff>28576</xdr:rowOff>
    </xdr:from>
    <xdr:to>
      <xdr:col>10</xdr:col>
      <xdr:colOff>1104900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9C18D5A-6237-43AC-A2D0-044FE25AC1FA}"/>
            </a:ext>
            <a:ext uri="{147F2762-F138-4A5C-976F-8EAC2B608ADB}">
              <a16:predDERef xmlns:a16="http://schemas.microsoft.com/office/drawing/2014/main" pre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76199</xdr:colOff>
      <xdr:row>6</xdr:row>
      <xdr:rowOff>85725</xdr:rowOff>
    </xdr:from>
    <xdr:ext cx="3629025" cy="1219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E6292AC-AA86-4C00-B816-328578D2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6</xdr:row>
      <xdr:rowOff>133350</xdr:rowOff>
    </xdr:from>
    <xdr:to>
      <xdr:col>10</xdr:col>
      <xdr:colOff>1352550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38A0DDD0-23F0-48A9-BEAE-82A0364B7D21}"/>
            </a:ext>
            <a:ext uri="{147F2762-F138-4A5C-976F-8EAC2B608ADB}">
              <a16:predDERef xmlns:a16="http://schemas.microsoft.com/office/drawing/2014/main" pre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76199</xdr:colOff>
      <xdr:row>6</xdr:row>
      <xdr:rowOff>85725</xdr:rowOff>
    </xdr:from>
    <xdr:ext cx="3629025" cy="1219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B43217B4-191C-4BA0-9928-CE6E57B5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6</xdr:row>
      <xdr:rowOff>133350</xdr:rowOff>
    </xdr:from>
    <xdr:to>
      <xdr:col>10</xdr:col>
      <xdr:colOff>1352550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12674C91-54E5-458D-BF8E-40647FFFA2BD}"/>
            </a:ext>
            <a:ext uri="{147F2762-F138-4A5C-976F-8EAC2B608ADB}">
              <a16:predDERef xmlns:a16="http://schemas.microsoft.com/office/drawing/2014/main" pre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76199</xdr:colOff>
      <xdr:row>6</xdr:row>
      <xdr:rowOff>85725</xdr:rowOff>
    </xdr:from>
    <xdr:ext cx="3629025" cy="1219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F0BED31B-64D7-4ED2-937F-CCA07E0E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276226</xdr:colOff>
      <xdr:row>6</xdr:row>
      <xdr:rowOff>133350</xdr:rowOff>
    </xdr:from>
    <xdr:to>
      <xdr:col>10</xdr:col>
      <xdr:colOff>1352550</xdr:colOff>
      <xdr:row>12</xdr:row>
      <xdr:rowOff>123826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3648939B-DAEA-4C19-9586-ABD08B41B4E3}"/>
            </a:ext>
            <a:ext uri="{147F2762-F138-4A5C-976F-8EAC2B608ADB}">
              <a16:predDERef xmlns:a16="http://schemas.microsoft.com/office/drawing/2014/main" pred="{863CF17E-A9AB-40C3-87CF-DC3C9027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2D0F-420D-429E-9318-679050BC3DAE}">
  <dimension ref="A2:K26"/>
  <sheetViews>
    <sheetView tabSelected="1" zoomScale="85" zoomScaleNormal="85" workbookViewId="0">
      <selection activeCell="E18" sqref="E18"/>
    </sheetView>
  </sheetViews>
  <sheetFormatPr defaultColWidth="21.7109375" defaultRowHeight="15"/>
  <cols>
    <col min="6" max="6" width="18" customWidth="1"/>
  </cols>
  <sheetData>
    <row r="2" spans="1:11" ht="30">
      <c r="A2" s="143" t="s">
        <v>40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15.75">
      <c r="A3" s="30" t="s">
        <v>39</v>
      </c>
      <c r="B3" s="145" t="s">
        <v>57</v>
      </c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6.5" thickBot="1">
      <c r="A4" s="31" t="s">
        <v>38</v>
      </c>
      <c r="B4" s="146" t="s">
        <v>41</v>
      </c>
      <c r="C4" s="147"/>
      <c r="D4" s="31" t="s">
        <v>37</v>
      </c>
      <c r="E4" s="148" t="s">
        <v>42</v>
      </c>
      <c r="F4" s="149"/>
      <c r="G4" s="150" t="s">
        <v>36</v>
      </c>
      <c r="H4" s="151"/>
      <c r="I4" s="152" t="s">
        <v>43</v>
      </c>
      <c r="J4" s="149"/>
      <c r="K4" s="149"/>
    </row>
    <row r="5" spans="1:11" ht="18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>
      <c r="A6" s="153" t="s">
        <v>35</v>
      </c>
      <c r="B6" s="154"/>
      <c r="C6" s="154"/>
      <c r="D6" s="155" t="s">
        <v>34</v>
      </c>
      <c r="E6" s="154"/>
      <c r="F6" s="154"/>
      <c r="G6" s="154"/>
      <c r="H6" s="154"/>
      <c r="I6" s="154"/>
      <c r="J6" s="154"/>
      <c r="K6" s="156"/>
    </row>
    <row r="7" spans="1:11">
      <c r="A7" s="51"/>
      <c r="B7" s="33"/>
      <c r="C7" s="32"/>
      <c r="D7" s="34"/>
      <c r="E7" s="35"/>
      <c r="F7" s="36"/>
      <c r="G7" s="37"/>
      <c r="H7" s="37"/>
      <c r="I7" s="34"/>
      <c r="J7" s="34"/>
      <c r="K7" s="52"/>
    </row>
    <row r="8" spans="1:11">
      <c r="A8" s="51"/>
      <c r="B8" s="33" t="s">
        <v>33</v>
      </c>
      <c r="C8" s="32"/>
      <c r="D8" s="34"/>
      <c r="E8" s="35" t="s">
        <v>32</v>
      </c>
      <c r="F8" s="36"/>
      <c r="G8" s="38">
        <f>SUM(G9:G12)</f>
        <v>7</v>
      </c>
      <c r="H8" s="34"/>
      <c r="I8" s="34"/>
      <c r="J8" s="34"/>
      <c r="K8" s="52"/>
    </row>
    <row r="9" spans="1:11" ht="15.75">
      <c r="A9" s="51"/>
      <c r="B9" s="39">
        <f>IFERROR(B13/B11,"0,0")</f>
        <v>1</v>
      </c>
      <c r="C9" s="32"/>
      <c r="D9" s="34"/>
      <c r="E9" s="40" t="s">
        <v>31</v>
      </c>
      <c r="F9" s="41">
        <f>G9/G8</f>
        <v>0.8571428571428571</v>
      </c>
      <c r="G9" s="42">
        <f>COUNTIF(J17:J25,"Completo")</f>
        <v>6</v>
      </c>
      <c r="H9" s="34"/>
      <c r="I9" s="34"/>
      <c r="J9" s="34"/>
      <c r="K9" s="52"/>
    </row>
    <row r="10" spans="1:11">
      <c r="A10" s="51"/>
      <c r="B10" s="33" t="s">
        <v>30</v>
      </c>
      <c r="C10" s="32"/>
      <c r="D10" s="34"/>
      <c r="E10" s="40" t="s">
        <v>29</v>
      </c>
      <c r="F10" s="43">
        <f>G10/G8</f>
        <v>0.14285714285714285</v>
      </c>
      <c r="G10" s="42">
        <f>COUNTIF(J17:J25,"Atrasado")</f>
        <v>1</v>
      </c>
      <c r="H10" s="157"/>
      <c r="I10" s="158"/>
      <c r="J10" s="158"/>
      <c r="K10" s="52"/>
    </row>
    <row r="11" spans="1:11" ht="15.75">
      <c r="A11" s="51"/>
      <c r="B11" s="44">
        <f>(SUM(I$2:I$25))/(COUNT(I$2:I$25))</f>
        <v>1</v>
      </c>
      <c r="C11" s="32"/>
      <c r="D11" s="34"/>
      <c r="E11" s="40" t="s">
        <v>28</v>
      </c>
      <c r="F11" s="45">
        <f>G11/G8</f>
        <v>0</v>
      </c>
      <c r="G11" s="42">
        <f>COUNTIF(J17:J25,"Reprogramado")</f>
        <v>0</v>
      </c>
      <c r="H11" s="158"/>
      <c r="I11" s="154"/>
      <c r="J11" s="154"/>
      <c r="K11" s="52"/>
    </row>
    <row r="12" spans="1:11">
      <c r="A12" s="51"/>
      <c r="B12" s="33" t="s">
        <v>27</v>
      </c>
      <c r="C12" s="32"/>
      <c r="D12" s="34"/>
      <c r="E12" s="40" t="s">
        <v>26</v>
      </c>
      <c r="F12" s="46">
        <f>G12/G8</f>
        <v>0</v>
      </c>
      <c r="G12" s="42">
        <f>COUNTIF(J17:J25,"Em andamento")</f>
        <v>0</v>
      </c>
      <c r="H12" s="34"/>
      <c r="I12" s="34"/>
      <c r="J12" s="34"/>
      <c r="K12" s="52"/>
    </row>
    <row r="13" spans="1:11" ht="15.75">
      <c r="A13" s="51"/>
      <c r="B13" s="47">
        <f>(SUM(H$2:H$25))/(COUNT(H$2:H$25))</f>
        <v>1</v>
      </c>
      <c r="C13" s="32"/>
      <c r="D13" s="34"/>
      <c r="E13" s="34"/>
      <c r="F13" s="34"/>
      <c r="G13" s="34"/>
      <c r="H13" s="34"/>
      <c r="I13" s="34"/>
      <c r="J13" s="34"/>
      <c r="K13" s="52"/>
    </row>
    <row r="14" spans="1:11" ht="15.75" thickBot="1">
      <c r="A14" s="53"/>
      <c r="B14" s="54"/>
      <c r="C14" s="54"/>
      <c r="D14" s="55"/>
      <c r="E14" s="55"/>
      <c r="F14" s="55"/>
      <c r="G14" s="55"/>
      <c r="H14" s="132"/>
      <c r="I14" s="133"/>
      <c r="J14" s="133"/>
      <c r="K14" s="134"/>
    </row>
    <row r="15" spans="1:11">
      <c r="A15" s="135" t="s">
        <v>110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7"/>
    </row>
    <row r="16" spans="1:11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40"/>
    </row>
    <row r="17" spans="1:11" ht="22.5">
      <c r="A17" s="29" t="s">
        <v>25</v>
      </c>
      <c r="B17" s="29" t="s">
        <v>24</v>
      </c>
      <c r="C17" s="28" t="s">
        <v>23</v>
      </c>
      <c r="D17" s="28" t="s">
        <v>22</v>
      </c>
      <c r="E17" s="28" t="s">
        <v>21</v>
      </c>
      <c r="F17" s="28" t="s">
        <v>20</v>
      </c>
      <c r="G17" s="28" t="s">
        <v>19</v>
      </c>
      <c r="H17" s="28" t="s">
        <v>18</v>
      </c>
      <c r="I17" s="28" t="s">
        <v>17</v>
      </c>
      <c r="J17" s="28" t="s">
        <v>16</v>
      </c>
      <c r="K17" s="28" t="s">
        <v>15</v>
      </c>
    </row>
    <row r="18" spans="1:11" ht="99.75">
      <c r="A18" s="9" t="s">
        <v>14</v>
      </c>
      <c r="B18" s="24" t="s">
        <v>93</v>
      </c>
      <c r="C18" s="18" t="s">
        <v>58</v>
      </c>
      <c r="D18" s="131">
        <v>45870</v>
      </c>
      <c r="E18" s="129">
        <v>45872</v>
      </c>
      <c r="F18" s="27"/>
      <c r="G18" s="22" t="s">
        <v>1</v>
      </c>
      <c r="H18" s="3">
        <v>1</v>
      </c>
      <c r="I18" s="3">
        <v>1</v>
      </c>
      <c r="J18" s="26" t="s">
        <v>0</v>
      </c>
      <c r="K18" s="15"/>
    </row>
    <row r="19" spans="1:11">
      <c r="A19" s="9" t="s">
        <v>13</v>
      </c>
      <c r="B19" s="25" t="s">
        <v>65</v>
      </c>
      <c r="C19" s="18"/>
      <c r="D19" s="131"/>
      <c r="E19" s="129"/>
      <c r="F19" s="6"/>
      <c r="G19" s="22"/>
      <c r="H19" s="3"/>
      <c r="I19" s="3"/>
      <c r="J19" s="20"/>
      <c r="K19" s="15"/>
    </row>
    <row r="20" spans="1:11" ht="85.5">
      <c r="A20" s="9" t="s">
        <v>12</v>
      </c>
      <c r="B20" s="24" t="s">
        <v>49</v>
      </c>
      <c r="C20" s="23" t="s">
        <v>56</v>
      </c>
      <c r="D20" s="131">
        <v>45870</v>
      </c>
      <c r="E20" s="129">
        <v>45872</v>
      </c>
      <c r="F20" s="6"/>
      <c r="G20" s="22" t="s">
        <v>1</v>
      </c>
      <c r="H20" s="3">
        <v>1</v>
      </c>
      <c r="I20" s="3">
        <v>1</v>
      </c>
      <c r="J20" s="20" t="s">
        <v>54</v>
      </c>
      <c r="K20" s="15"/>
    </row>
    <row r="21" spans="1:11" ht="128.25">
      <c r="A21" s="9" t="s">
        <v>10</v>
      </c>
      <c r="B21" s="21" t="s">
        <v>95</v>
      </c>
      <c r="C21" s="18" t="s">
        <v>50</v>
      </c>
      <c r="D21" s="131">
        <v>45870</v>
      </c>
      <c r="E21" s="129">
        <v>45872</v>
      </c>
      <c r="F21" s="6"/>
      <c r="G21" s="17" t="s">
        <v>9</v>
      </c>
      <c r="H21" s="5">
        <v>1</v>
      </c>
      <c r="I21" s="3">
        <v>1</v>
      </c>
      <c r="J21" s="20" t="s">
        <v>0</v>
      </c>
      <c r="K21" s="15"/>
    </row>
    <row r="22" spans="1:11" ht="57">
      <c r="A22" s="9" t="s">
        <v>8</v>
      </c>
      <c r="B22" s="19" t="s">
        <v>44</v>
      </c>
      <c r="C22" s="18" t="s">
        <v>4</v>
      </c>
      <c r="D22" s="131">
        <v>45870</v>
      </c>
      <c r="E22" s="129">
        <v>45872</v>
      </c>
      <c r="F22" s="5"/>
      <c r="G22" s="17" t="s">
        <v>1</v>
      </c>
      <c r="H22" s="5">
        <v>1</v>
      </c>
      <c r="I22" s="3">
        <v>1</v>
      </c>
      <c r="J22" s="16" t="s">
        <v>0</v>
      </c>
      <c r="K22" s="15"/>
    </row>
    <row r="23" spans="1:11" ht="85.5">
      <c r="A23" s="12" t="s">
        <v>7</v>
      </c>
      <c r="B23" s="14" t="s">
        <v>45</v>
      </c>
      <c r="C23" s="13" t="s">
        <v>2</v>
      </c>
      <c r="D23" s="131">
        <v>45870</v>
      </c>
      <c r="E23" s="129">
        <v>45872</v>
      </c>
      <c r="F23" s="5"/>
      <c r="G23" s="4" t="s">
        <v>1</v>
      </c>
      <c r="H23" s="3">
        <v>1</v>
      </c>
      <c r="I23" s="3">
        <v>1</v>
      </c>
      <c r="J23" s="2" t="s">
        <v>0</v>
      </c>
      <c r="K23" s="1"/>
    </row>
    <row r="24" spans="1:11" ht="42.75">
      <c r="A24" s="12" t="s">
        <v>5</v>
      </c>
      <c r="B24" s="11" t="s">
        <v>94</v>
      </c>
      <c r="C24" s="10" t="s">
        <v>11</v>
      </c>
      <c r="D24" s="131">
        <v>45870</v>
      </c>
      <c r="E24" s="129">
        <v>45872</v>
      </c>
      <c r="F24" s="5"/>
      <c r="G24" s="4" t="s">
        <v>1</v>
      </c>
      <c r="H24" s="3">
        <v>1</v>
      </c>
      <c r="I24" s="3">
        <v>1</v>
      </c>
      <c r="J24" s="2" t="s">
        <v>0</v>
      </c>
      <c r="K24" s="1"/>
    </row>
    <row r="25" spans="1:11" ht="57">
      <c r="A25" s="9" t="s">
        <v>3</v>
      </c>
      <c r="B25" s="8" t="s">
        <v>61</v>
      </c>
      <c r="C25" s="7" t="s">
        <v>62</v>
      </c>
      <c r="D25" s="131">
        <v>45870</v>
      </c>
      <c r="E25" s="129">
        <v>45872</v>
      </c>
      <c r="F25" s="5"/>
      <c r="G25" s="4" t="s">
        <v>1</v>
      </c>
      <c r="H25" s="3">
        <v>1</v>
      </c>
      <c r="I25" s="3">
        <v>1</v>
      </c>
      <c r="J25" s="2" t="s">
        <v>0</v>
      </c>
      <c r="K25" s="1"/>
    </row>
    <row r="26" spans="1:11">
      <c r="A26" s="141"/>
      <c r="B26" s="142"/>
      <c r="C26" s="142"/>
      <c r="D26" s="142"/>
      <c r="E26" s="142"/>
      <c r="F26" s="142"/>
      <c r="G26" s="142"/>
      <c r="H26" s="142"/>
      <c r="I26" s="142"/>
      <c r="J26" s="142"/>
      <c r="K26" s="142"/>
    </row>
  </sheetData>
  <mergeCells count="12">
    <mergeCell ref="H14:K14"/>
    <mergeCell ref="A15:K16"/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</mergeCells>
  <conditionalFormatting sqref="J18:J25">
    <cfRule type="expression" dxfId="23" priority="1">
      <formula>F18&gt;1</formula>
    </cfRule>
    <cfRule type="expression" dxfId="22" priority="2" stopIfTrue="1">
      <formula>G18&gt;1</formula>
    </cfRule>
    <cfRule type="expression" dxfId="21" priority="3">
      <formula>IF(F18="",E18,F18)&lt;TODAY()</formula>
    </cfRule>
    <cfRule type="expression" dxfId="20" priority="4" stopIfTrue="1">
      <formula>E18&gt;=TODAY()</formula>
    </cfRule>
  </conditionalFormatting>
  <dataValidations count="2">
    <dataValidation type="list" allowBlank="1" sqref="J18:J25" xr:uid="{26730634-C840-4907-A13B-F4BC74014885}">
      <formula1>"Completo,Em andamento,Atrasado,Reprogramado"</formula1>
    </dataValidation>
    <dataValidation type="list" allowBlank="1" sqref="G18:G25" xr:uid="{CDBE624E-BD4F-4F3E-A971-057422C38DD0}">
      <formula1>"Sim"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B632-3099-4973-B7F2-C986665350BD}">
  <dimension ref="A2:K26"/>
  <sheetViews>
    <sheetView topLeftCell="A17" workbookViewId="0">
      <selection activeCell="D18" sqref="D18:E25"/>
    </sheetView>
  </sheetViews>
  <sheetFormatPr defaultColWidth="9.140625" defaultRowHeight="15"/>
  <cols>
    <col min="1" max="1" width="12.42578125" bestFit="1" customWidth="1"/>
    <col min="2" max="2" width="24.85546875" bestFit="1" customWidth="1"/>
    <col min="3" max="3" width="17" bestFit="1" customWidth="1"/>
    <col min="4" max="4" width="11.28515625" bestFit="1" customWidth="1"/>
    <col min="5" max="5" width="19" bestFit="1" customWidth="1"/>
    <col min="6" max="7" width="8.5703125" bestFit="1" customWidth="1"/>
    <col min="8" max="8" width="8.85546875" bestFit="1" customWidth="1"/>
    <col min="9" max="9" width="9" bestFit="1" customWidth="1"/>
    <col min="10" max="10" width="13.7109375" customWidth="1"/>
    <col min="11" max="11" width="31.85546875" customWidth="1"/>
  </cols>
  <sheetData>
    <row r="2" spans="1:11" ht="30">
      <c r="A2" s="143" t="s">
        <v>40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5.75">
      <c r="A3" s="30" t="s">
        <v>39</v>
      </c>
      <c r="B3" s="145" t="s">
        <v>57</v>
      </c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6.5" thickBot="1">
      <c r="A4" s="109" t="s">
        <v>38</v>
      </c>
      <c r="B4" s="161" t="s">
        <v>41</v>
      </c>
      <c r="C4" s="161"/>
      <c r="D4" s="109" t="s">
        <v>37</v>
      </c>
      <c r="E4" s="148" t="s">
        <v>42</v>
      </c>
      <c r="F4" s="162"/>
      <c r="G4" s="150" t="s">
        <v>55</v>
      </c>
      <c r="H4" s="163"/>
      <c r="I4" s="152" t="s">
        <v>43</v>
      </c>
      <c r="J4" s="162"/>
      <c r="K4" s="162"/>
    </row>
    <row r="5" spans="1:11" ht="18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>
      <c r="A6" s="153" t="s">
        <v>35</v>
      </c>
      <c r="B6" s="164"/>
      <c r="C6" s="164"/>
      <c r="D6" s="165" t="s">
        <v>34</v>
      </c>
      <c r="E6" s="164"/>
      <c r="F6" s="164"/>
      <c r="G6" s="164"/>
      <c r="H6" s="164"/>
      <c r="I6" s="164"/>
      <c r="J6" s="164"/>
      <c r="K6" s="166"/>
    </row>
    <row r="7" spans="1:11">
      <c r="A7" s="51"/>
      <c r="B7" s="110"/>
      <c r="C7" s="111"/>
      <c r="D7" s="112"/>
      <c r="E7" s="113"/>
      <c r="F7" s="114"/>
      <c r="G7" s="115"/>
      <c r="H7" s="115"/>
      <c r="I7" s="112"/>
      <c r="J7" s="112"/>
      <c r="K7" s="52"/>
    </row>
    <row r="8" spans="1:11">
      <c r="A8" s="51"/>
      <c r="B8" s="110" t="s">
        <v>33</v>
      </c>
      <c r="C8" s="111"/>
      <c r="D8" s="112"/>
      <c r="E8" s="113" t="s">
        <v>32</v>
      </c>
      <c r="F8" s="114"/>
      <c r="G8" s="116">
        <f>SUM(G9:G12)</f>
        <v>7</v>
      </c>
      <c r="H8" s="112"/>
      <c r="I8" s="112"/>
      <c r="J8" s="112"/>
      <c r="K8" s="52"/>
    </row>
    <row r="9" spans="1:11" ht="15.75">
      <c r="A9" s="51"/>
      <c r="B9" s="117">
        <f>IFERROR(B13/B11,"0,0")</f>
        <v>1</v>
      </c>
      <c r="C9" s="111"/>
      <c r="D9" s="112"/>
      <c r="E9" s="118" t="s">
        <v>31</v>
      </c>
      <c r="F9" s="119">
        <f>G9/G8</f>
        <v>1</v>
      </c>
      <c r="G9" s="120">
        <f>COUNTIF(J17:J25,"Completo")</f>
        <v>7</v>
      </c>
      <c r="H9" s="112"/>
      <c r="I9" s="112"/>
      <c r="J9" s="112"/>
      <c r="K9" s="52"/>
    </row>
    <row r="10" spans="1:11">
      <c r="A10" s="51"/>
      <c r="B10" s="110" t="s">
        <v>30</v>
      </c>
      <c r="C10" s="111"/>
      <c r="D10" s="112"/>
      <c r="E10" s="118" t="s">
        <v>29</v>
      </c>
      <c r="F10" s="121">
        <f>G10/G8</f>
        <v>0</v>
      </c>
      <c r="G10" s="120">
        <f>COUNTIF(J17:J25,"Atrasado")</f>
        <v>0</v>
      </c>
      <c r="H10" s="167"/>
      <c r="I10" s="168"/>
      <c r="J10" s="168"/>
      <c r="K10" s="52"/>
    </row>
    <row r="11" spans="1:11" ht="15.75">
      <c r="A11" s="51"/>
      <c r="B11" s="122">
        <f>(SUM(I$2:I$25))/(COUNT(I$2:I$25))</f>
        <v>0.9285714285714286</v>
      </c>
      <c r="C11" s="111"/>
      <c r="D11" s="112"/>
      <c r="E11" s="118" t="s">
        <v>28</v>
      </c>
      <c r="F11" s="123">
        <f>G11/G8</f>
        <v>0</v>
      </c>
      <c r="G11" s="120">
        <f>COUNTIF(J17:J25,"Reprogramado")</f>
        <v>0</v>
      </c>
      <c r="H11" s="168"/>
      <c r="I11" s="164"/>
      <c r="J11" s="164"/>
      <c r="K11" s="52"/>
    </row>
    <row r="12" spans="1:11">
      <c r="A12" s="51"/>
      <c r="B12" s="110" t="s">
        <v>27</v>
      </c>
      <c r="C12" s="111"/>
      <c r="D12" s="112"/>
      <c r="E12" s="118" t="s">
        <v>26</v>
      </c>
      <c r="F12" s="124">
        <f>G12/G8</f>
        <v>0</v>
      </c>
      <c r="G12" s="120">
        <f>COUNTIF(J17:J25,"Em andamento")</f>
        <v>0</v>
      </c>
      <c r="H12" s="112"/>
      <c r="I12" s="112"/>
      <c r="J12" s="112"/>
      <c r="K12" s="52"/>
    </row>
    <row r="13" spans="1:11" ht="15.75">
      <c r="A13" s="51"/>
      <c r="B13" s="125">
        <f>(SUM(H$2:H$25))/(COUNT(H$2:H$25))</f>
        <v>0.9285714285714286</v>
      </c>
      <c r="C13" s="111"/>
      <c r="D13" s="112"/>
      <c r="E13" s="112"/>
      <c r="F13" s="112"/>
      <c r="G13" s="112"/>
      <c r="H13" s="112"/>
      <c r="I13" s="112"/>
      <c r="J13" s="112"/>
      <c r="K13" s="52"/>
    </row>
    <row r="14" spans="1:11" ht="15.75" thickBot="1">
      <c r="A14" s="53"/>
      <c r="B14" s="54"/>
      <c r="C14" s="54"/>
      <c r="D14" s="55"/>
      <c r="E14" s="55"/>
      <c r="F14" s="55"/>
      <c r="G14" s="55"/>
      <c r="H14" s="132"/>
      <c r="I14" s="169"/>
      <c r="J14" s="169"/>
      <c r="K14" s="170"/>
    </row>
    <row r="15" spans="1:11">
      <c r="A15" s="171" t="s">
        <v>111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3"/>
    </row>
    <row r="16" spans="1:11">
      <c r="A16" s="174"/>
      <c r="B16" s="175"/>
      <c r="C16" s="175"/>
      <c r="D16" s="175"/>
      <c r="E16" s="175"/>
      <c r="F16" s="175"/>
      <c r="G16" s="175"/>
      <c r="H16" s="175"/>
      <c r="I16" s="175"/>
      <c r="J16" s="175"/>
      <c r="K16" s="176"/>
    </row>
    <row r="17" spans="1:11" ht="45">
      <c r="A17" s="29" t="s">
        <v>25</v>
      </c>
      <c r="B17" s="29" t="s">
        <v>24</v>
      </c>
      <c r="C17" s="28" t="s">
        <v>23</v>
      </c>
      <c r="D17" s="28" t="s">
        <v>22</v>
      </c>
      <c r="E17" s="28" t="s">
        <v>21</v>
      </c>
      <c r="F17" s="28" t="s">
        <v>20</v>
      </c>
      <c r="G17" s="28" t="s">
        <v>19</v>
      </c>
      <c r="H17" s="28" t="s">
        <v>18</v>
      </c>
      <c r="I17" s="28" t="s">
        <v>17</v>
      </c>
      <c r="J17" s="28" t="s">
        <v>16</v>
      </c>
      <c r="K17" s="28" t="s">
        <v>15</v>
      </c>
    </row>
    <row r="18" spans="1:11" ht="71.25">
      <c r="A18" s="9" t="s">
        <v>14</v>
      </c>
      <c r="B18" s="24" t="s">
        <v>96</v>
      </c>
      <c r="C18" s="18" t="s">
        <v>63</v>
      </c>
      <c r="D18" s="131">
        <v>45873</v>
      </c>
      <c r="E18" s="129">
        <v>45875</v>
      </c>
      <c r="F18" s="126"/>
      <c r="G18" s="22" t="s">
        <v>1</v>
      </c>
      <c r="H18" s="3">
        <v>0.5</v>
      </c>
      <c r="I18" s="3">
        <v>0.5</v>
      </c>
      <c r="J18" s="26" t="s">
        <v>0</v>
      </c>
      <c r="K18" s="25"/>
    </row>
    <row r="19" spans="1:11">
      <c r="A19" s="9" t="s">
        <v>13</v>
      </c>
      <c r="B19" s="25" t="s">
        <v>74</v>
      </c>
      <c r="C19" s="18"/>
      <c r="D19" s="131"/>
      <c r="E19" s="129"/>
      <c r="F19" s="6"/>
      <c r="G19" s="22"/>
      <c r="H19" s="3"/>
      <c r="I19" s="3"/>
      <c r="J19" s="20"/>
      <c r="K19" s="25"/>
    </row>
    <row r="20" spans="1:11" ht="42.75">
      <c r="A20" s="9" t="s">
        <v>12</v>
      </c>
      <c r="B20" s="24" t="s">
        <v>70</v>
      </c>
      <c r="C20" s="23" t="s">
        <v>47</v>
      </c>
      <c r="D20" s="131">
        <v>45873</v>
      </c>
      <c r="E20" s="129">
        <v>45875</v>
      </c>
      <c r="F20" s="6"/>
      <c r="G20" s="22" t="s">
        <v>1</v>
      </c>
      <c r="H20" s="3">
        <v>1</v>
      </c>
      <c r="I20" s="3">
        <v>1</v>
      </c>
      <c r="J20" s="20" t="s">
        <v>0</v>
      </c>
      <c r="K20" s="25"/>
    </row>
    <row r="21" spans="1:11" ht="71.25">
      <c r="A21" s="9" t="s">
        <v>10</v>
      </c>
      <c r="B21" s="21" t="s">
        <v>98</v>
      </c>
      <c r="C21" s="18" t="s">
        <v>6</v>
      </c>
      <c r="D21" s="131">
        <v>45873</v>
      </c>
      <c r="E21" s="129">
        <v>45875</v>
      </c>
      <c r="F21" s="6"/>
      <c r="G21" s="22" t="s">
        <v>9</v>
      </c>
      <c r="H21" s="3">
        <v>1</v>
      </c>
      <c r="I21" s="3">
        <v>1</v>
      </c>
      <c r="J21" s="20" t="s">
        <v>0</v>
      </c>
      <c r="K21" s="25"/>
    </row>
    <row r="22" spans="1:11" ht="71.25">
      <c r="A22" s="9" t="s">
        <v>8</v>
      </c>
      <c r="B22" s="19" t="s">
        <v>69</v>
      </c>
      <c r="C22" s="18" t="s">
        <v>4</v>
      </c>
      <c r="D22" s="131">
        <v>45873</v>
      </c>
      <c r="E22" s="129">
        <v>45875</v>
      </c>
      <c r="F22" s="3"/>
      <c r="G22" s="22" t="s">
        <v>1</v>
      </c>
      <c r="H22" s="3">
        <v>1</v>
      </c>
      <c r="I22" s="3">
        <v>1</v>
      </c>
      <c r="J22" s="26" t="s">
        <v>0</v>
      </c>
      <c r="K22" s="25"/>
    </row>
    <row r="23" spans="1:11" ht="57">
      <c r="A23" s="12" t="s">
        <v>7</v>
      </c>
      <c r="B23" s="14" t="s">
        <v>66</v>
      </c>
      <c r="C23" s="13" t="s">
        <v>6</v>
      </c>
      <c r="D23" s="131">
        <v>45873</v>
      </c>
      <c r="E23" s="129">
        <v>45875</v>
      </c>
      <c r="F23" s="3"/>
      <c r="G23" s="4" t="s">
        <v>1</v>
      </c>
      <c r="H23" s="3">
        <v>1</v>
      </c>
      <c r="I23" s="3">
        <v>1</v>
      </c>
      <c r="J23" s="2" t="s">
        <v>0</v>
      </c>
      <c r="K23" s="127"/>
    </row>
    <row r="24" spans="1:11" ht="71.25">
      <c r="A24" s="12" t="s">
        <v>5</v>
      </c>
      <c r="B24" s="11" t="s">
        <v>97</v>
      </c>
      <c r="C24" s="10" t="s">
        <v>6</v>
      </c>
      <c r="D24" s="131">
        <v>45873</v>
      </c>
      <c r="E24" s="129">
        <v>45875</v>
      </c>
      <c r="F24" s="3"/>
      <c r="G24" s="4" t="s">
        <v>1</v>
      </c>
      <c r="H24" s="3">
        <v>1</v>
      </c>
      <c r="I24" s="3">
        <v>1</v>
      </c>
      <c r="J24" s="2" t="s">
        <v>0</v>
      </c>
      <c r="K24" s="127"/>
    </row>
    <row r="25" spans="1:11" ht="42.75">
      <c r="A25" s="9" t="s">
        <v>3</v>
      </c>
      <c r="B25" s="8" t="s">
        <v>46</v>
      </c>
      <c r="C25" s="13" t="s">
        <v>51</v>
      </c>
      <c r="D25" s="131">
        <v>45873</v>
      </c>
      <c r="E25" s="129">
        <v>45875</v>
      </c>
      <c r="F25" s="3"/>
      <c r="G25" s="4" t="s">
        <v>1</v>
      </c>
      <c r="H25" s="3">
        <v>1</v>
      </c>
      <c r="I25" s="3">
        <v>1</v>
      </c>
      <c r="J25" s="2" t="s">
        <v>0</v>
      </c>
      <c r="K25" s="127"/>
    </row>
    <row r="26" spans="1:11">
      <c r="A26" s="141"/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</sheetData>
  <mergeCells count="12"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  <mergeCell ref="H14:K14"/>
    <mergeCell ref="A15:K16"/>
  </mergeCells>
  <conditionalFormatting sqref="J18:J25">
    <cfRule type="expression" dxfId="19" priority="1">
      <formula>F18&gt;1</formula>
    </cfRule>
    <cfRule type="expression" dxfId="18" priority="2" stopIfTrue="1">
      <formula>G18&gt;1</formula>
    </cfRule>
    <cfRule type="expression" dxfId="17" priority="3">
      <formula>IF(F18="",E18,F18)&lt;TODAY()</formula>
    </cfRule>
    <cfRule type="expression" dxfId="16" priority="4" stopIfTrue="1">
      <formula>E18&gt;=TODAY()</formula>
    </cfRule>
  </conditionalFormatting>
  <dataValidations count="2">
    <dataValidation type="list" allowBlank="1" sqref="G18:G25" xr:uid="{9E667D91-1CDC-470F-9318-26D94ED0449B}">
      <formula1>"Sim"</formula1>
    </dataValidation>
    <dataValidation type="list" allowBlank="1" sqref="J18:J25" xr:uid="{430E2BEB-69D3-4D0F-8677-677272B05650}">
      <formula1>"Completo,Em andamento,Atrasado,Reprogramado"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CB26-E430-4081-87DB-78B20510154C}">
  <dimension ref="A2:K26"/>
  <sheetViews>
    <sheetView topLeftCell="A18" zoomScaleNormal="100" workbookViewId="0">
      <selection activeCell="D18" sqref="D18:E25"/>
    </sheetView>
  </sheetViews>
  <sheetFormatPr defaultRowHeight="15"/>
  <cols>
    <col min="1" max="1" width="12.42578125" bestFit="1" customWidth="1"/>
    <col min="2" max="2" width="24.7109375" bestFit="1" customWidth="1"/>
    <col min="3" max="3" width="37.7109375" bestFit="1" customWidth="1"/>
    <col min="4" max="4" width="11.28515625" bestFit="1" customWidth="1"/>
    <col min="5" max="5" width="19" bestFit="1" customWidth="1"/>
    <col min="6" max="7" width="8.5703125" bestFit="1" customWidth="1"/>
    <col min="8" max="8" width="8.85546875" bestFit="1" customWidth="1"/>
    <col min="9" max="9" width="9" bestFit="1" customWidth="1"/>
    <col min="10" max="10" width="16.140625" customWidth="1"/>
    <col min="11" max="11" width="30.140625" customWidth="1"/>
  </cols>
  <sheetData>
    <row r="2" spans="1:11" ht="30">
      <c r="A2" s="143" t="s">
        <v>40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5.75">
      <c r="A3" s="30" t="s">
        <v>39</v>
      </c>
      <c r="B3" s="145" t="s">
        <v>57</v>
      </c>
      <c r="C3" s="145"/>
      <c r="D3" s="145"/>
      <c r="E3" s="145"/>
      <c r="F3" s="145"/>
      <c r="G3" s="145"/>
      <c r="H3" s="145"/>
      <c r="I3" s="145"/>
      <c r="J3" s="145"/>
      <c r="K3" s="145"/>
    </row>
    <row r="4" spans="1:11" ht="16.5" thickBot="1">
      <c r="A4" s="109" t="s">
        <v>38</v>
      </c>
      <c r="B4" s="161" t="s">
        <v>41</v>
      </c>
      <c r="C4" s="161"/>
      <c r="D4" s="109" t="s">
        <v>37</v>
      </c>
      <c r="E4" s="148" t="s">
        <v>42</v>
      </c>
      <c r="F4" s="162"/>
      <c r="G4" s="150" t="s">
        <v>55</v>
      </c>
      <c r="H4" s="163"/>
      <c r="I4" s="152" t="s">
        <v>43</v>
      </c>
      <c r="J4" s="162"/>
      <c r="K4" s="162"/>
    </row>
    <row r="5" spans="1:11" ht="18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>
      <c r="A6" s="153" t="s">
        <v>35</v>
      </c>
      <c r="B6" s="164"/>
      <c r="C6" s="164"/>
      <c r="D6" s="165" t="s">
        <v>34</v>
      </c>
      <c r="E6" s="164"/>
      <c r="F6" s="164"/>
      <c r="G6" s="164"/>
      <c r="H6" s="164"/>
      <c r="I6" s="164"/>
      <c r="J6" s="164"/>
      <c r="K6" s="166"/>
    </row>
    <row r="7" spans="1:11">
      <c r="A7" s="51"/>
      <c r="B7" s="110"/>
      <c r="C7" s="111"/>
      <c r="D7" s="112"/>
      <c r="E7" s="113"/>
      <c r="F7" s="114"/>
      <c r="G7" s="115"/>
      <c r="H7" s="115"/>
      <c r="I7" s="112"/>
      <c r="J7" s="112"/>
      <c r="K7" s="52"/>
    </row>
    <row r="8" spans="1:11">
      <c r="A8" s="51"/>
      <c r="B8" s="110" t="s">
        <v>33</v>
      </c>
      <c r="C8" s="111"/>
      <c r="D8" s="112"/>
      <c r="E8" s="113" t="s">
        <v>32</v>
      </c>
      <c r="F8" s="114"/>
      <c r="G8" s="116">
        <f>SUM(G9:G12)</f>
        <v>7</v>
      </c>
      <c r="H8" s="112"/>
      <c r="I8" s="112"/>
      <c r="J8" s="112"/>
      <c r="K8" s="52"/>
    </row>
    <row r="9" spans="1:11" ht="15.75">
      <c r="A9" s="51"/>
      <c r="B9" s="117">
        <f>IFERROR(B13/B11,"0,0")</f>
        <v>1</v>
      </c>
      <c r="C9" s="111"/>
      <c r="D9" s="112"/>
      <c r="E9" s="118" t="s">
        <v>31</v>
      </c>
      <c r="F9" s="119">
        <f>G9/G8</f>
        <v>1</v>
      </c>
      <c r="G9" s="120">
        <f>COUNTIF(J17:J25,"Completo")</f>
        <v>7</v>
      </c>
      <c r="H9" s="112"/>
      <c r="I9" s="112"/>
      <c r="J9" s="112"/>
      <c r="K9" s="52"/>
    </row>
    <row r="10" spans="1:11">
      <c r="A10" s="51"/>
      <c r="B10" s="110" t="s">
        <v>30</v>
      </c>
      <c r="C10" s="111"/>
      <c r="D10" s="112"/>
      <c r="E10" s="118" t="s">
        <v>29</v>
      </c>
      <c r="F10" s="121">
        <f>G10/G8</f>
        <v>0</v>
      </c>
      <c r="G10" s="120">
        <f>COUNTIF(J17:J25,"Atrasado")</f>
        <v>0</v>
      </c>
      <c r="H10" s="167"/>
      <c r="I10" s="168"/>
      <c r="J10" s="168"/>
      <c r="K10" s="52"/>
    </row>
    <row r="11" spans="1:11" ht="15.75">
      <c r="A11" s="51"/>
      <c r="B11" s="122">
        <f>(SUM(I$2:I$25))/(COUNT(I$2:I$25))</f>
        <v>0.9285714285714286</v>
      </c>
      <c r="C11" s="111"/>
      <c r="D11" s="112"/>
      <c r="E11" s="118" t="s">
        <v>28</v>
      </c>
      <c r="F11" s="123">
        <f>G11/G8</f>
        <v>0</v>
      </c>
      <c r="G11" s="120">
        <f>COUNTIF(J17:J25,"Reprogramado")</f>
        <v>0</v>
      </c>
      <c r="H11" s="168"/>
      <c r="I11" s="164"/>
      <c r="J11" s="164"/>
      <c r="K11" s="52"/>
    </row>
    <row r="12" spans="1:11">
      <c r="A12" s="51"/>
      <c r="B12" s="110" t="s">
        <v>27</v>
      </c>
      <c r="C12" s="111"/>
      <c r="D12" s="112"/>
      <c r="E12" s="118" t="s">
        <v>26</v>
      </c>
      <c r="F12" s="124">
        <f>G12/G8</f>
        <v>0</v>
      </c>
      <c r="G12" s="120">
        <f>COUNTIF(J17:J25,"Em andamento")</f>
        <v>0</v>
      </c>
      <c r="H12" s="112"/>
      <c r="I12" s="112"/>
      <c r="J12" s="112"/>
      <c r="K12" s="52"/>
    </row>
    <row r="13" spans="1:11" ht="15.75">
      <c r="A13" s="51"/>
      <c r="B13" s="125">
        <f>(SUM(H$2:H$25))/(COUNT(H$2:H$25))</f>
        <v>0.9285714285714286</v>
      </c>
      <c r="C13" s="111"/>
      <c r="D13" s="112"/>
      <c r="E13" s="112"/>
      <c r="F13" s="112"/>
      <c r="G13" s="112"/>
      <c r="H13" s="112"/>
      <c r="I13" s="112"/>
      <c r="J13" s="112"/>
      <c r="K13" s="52"/>
    </row>
    <row r="14" spans="1:11" ht="15.75" thickBot="1">
      <c r="A14" s="53"/>
      <c r="B14" s="54"/>
      <c r="C14" s="54"/>
      <c r="D14" s="55"/>
      <c r="E14" s="55"/>
      <c r="F14" s="55"/>
      <c r="G14" s="55"/>
      <c r="H14" s="132"/>
      <c r="I14" s="169"/>
      <c r="J14" s="169"/>
      <c r="K14" s="170"/>
    </row>
    <row r="15" spans="1:11">
      <c r="A15" s="171" t="s">
        <v>112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3"/>
    </row>
    <row r="16" spans="1:11">
      <c r="A16" s="174"/>
      <c r="B16" s="175"/>
      <c r="C16" s="175"/>
      <c r="D16" s="175"/>
      <c r="E16" s="175"/>
      <c r="F16" s="175"/>
      <c r="G16" s="175"/>
      <c r="H16" s="175"/>
      <c r="I16" s="175"/>
      <c r="J16" s="175"/>
      <c r="K16" s="176"/>
    </row>
    <row r="17" spans="1:11" ht="45">
      <c r="A17" s="29" t="s">
        <v>25</v>
      </c>
      <c r="B17" s="29" t="s">
        <v>24</v>
      </c>
      <c r="C17" s="28" t="s">
        <v>23</v>
      </c>
      <c r="D17" s="28" t="s">
        <v>22</v>
      </c>
      <c r="E17" s="28" t="s">
        <v>21</v>
      </c>
      <c r="F17" s="28" t="s">
        <v>20</v>
      </c>
      <c r="G17" s="28" t="s">
        <v>19</v>
      </c>
      <c r="H17" s="28" t="s">
        <v>18</v>
      </c>
      <c r="I17" s="28" t="s">
        <v>17</v>
      </c>
      <c r="J17" s="28" t="s">
        <v>16</v>
      </c>
      <c r="K17" s="28" t="s">
        <v>15</v>
      </c>
    </row>
    <row r="18" spans="1:11" ht="57">
      <c r="A18" s="9" t="s">
        <v>14</v>
      </c>
      <c r="B18" s="24" t="s">
        <v>99</v>
      </c>
      <c r="C18" s="18" t="s">
        <v>52</v>
      </c>
      <c r="D18" s="131">
        <v>45873</v>
      </c>
      <c r="E18" s="129">
        <v>45875</v>
      </c>
      <c r="F18" s="126"/>
      <c r="G18" s="22" t="s">
        <v>1</v>
      </c>
      <c r="H18" s="3">
        <v>0.5</v>
      </c>
      <c r="I18" s="3">
        <v>0.5</v>
      </c>
      <c r="J18" s="26" t="s">
        <v>0</v>
      </c>
      <c r="K18" s="25"/>
    </row>
    <row r="19" spans="1:11">
      <c r="A19" s="9" t="s">
        <v>13</v>
      </c>
      <c r="B19" s="25" t="s">
        <v>75</v>
      </c>
      <c r="C19" s="18"/>
      <c r="D19" s="131"/>
      <c r="E19" s="129"/>
      <c r="F19" s="6"/>
      <c r="G19" s="22"/>
      <c r="H19" s="3"/>
      <c r="I19" s="3"/>
      <c r="J19" s="20"/>
      <c r="K19" s="25"/>
    </row>
    <row r="20" spans="1:11" ht="57">
      <c r="A20" s="9" t="s">
        <v>12</v>
      </c>
      <c r="B20" s="24" t="s">
        <v>67</v>
      </c>
      <c r="C20" s="23" t="s">
        <v>59</v>
      </c>
      <c r="D20" s="131">
        <v>45873</v>
      </c>
      <c r="E20" s="129">
        <v>45875</v>
      </c>
      <c r="F20" s="6"/>
      <c r="G20" s="22" t="s">
        <v>1</v>
      </c>
      <c r="H20" s="3">
        <v>1</v>
      </c>
      <c r="I20" s="3">
        <v>1</v>
      </c>
      <c r="J20" s="20" t="s">
        <v>0</v>
      </c>
      <c r="K20" s="25"/>
    </row>
    <row r="21" spans="1:11" ht="57">
      <c r="A21" s="9" t="s">
        <v>10</v>
      </c>
      <c r="B21" s="21" t="s">
        <v>101</v>
      </c>
      <c r="C21" s="18" t="s">
        <v>60</v>
      </c>
      <c r="D21" s="131">
        <v>45873</v>
      </c>
      <c r="E21" s="129">
        <v>45875</v>
      </c>
      <c r="F21" s="6"/>
      <c r="G21" s="22" t="s">
        <v>9</v>
      </c>
      <c r="H21" s="3">
        <v>1</v>
      </c>
      <c r="I21" s="3">
        <v>1</v>
      </c>
      <c r="J21" s="20" t="s">
        <v>0</v>
      </c>
      <c r="K21" s="25"/>
    </row>
    <row r="22" spans="1:11" ht="71.25">
      <c r="A22" s="9" t="s">
        <v>8</v>
      </c>
      <c r="B22" s="19" t="s">
        <v>53</v>
      </c>
      <c r="C22" s="18" t="s">
        <v>4</v>
      </c>
      <c r="D22" s="131">
        <v>45873</v>
      </c>
      <c r="E22" s="129">
        <v>45875</v>
      </c>
      <c r="F22" s="3"/>
      <c r="G22" s="22" t="s">
        <v>1</v>
      </c>
      <c r="H22" s="3">
        <v>1</v>
      </c>
      <c r="I22" s="3">
        <v>1</v>
      </c>
      <c r="J22" s="26" t="s">
        <v>0</v>
      </c>
      <c r="K22" s="25"/>
    </row>
    <row r="23" spans="1:11" ht="57">
      <c r="A23" s="12" t="s">
        <v>7</v>
      </c>
      <c r="B23" s="14" t="s">
        <v>64</v>
      </c>
      <c r="C23" s="13" t="s">
        <v>68</v>
      </c>
      <c r="D23" s="131">
        <v>45873</v>
      </c>
      <c r="E23" s="129">
        <v>45875</v>
      </c>
      <c r="F23" s="3"/>
      <c r="G23" s="4" t="s">
        <v>1</v>
      </c>
      <c r="H23" s="3">
        <v>1</v>
      </c>
      <c r="I23" s="3">
        <v>1</v>
      </c>
      <c r="J23" s="2" t="s">
        <v>0</v>
      </c>
      <c r="K23" s="127"/>
    </row>
    <row r="24" spans="1:11" ht="71.25">
      <c r="A24" s="12" t="s">
        <v>5</v>
      </c>
      <c r="B24" s="11" t="s">
        <v>100</v>
      </c>
      <c r="C24" s="10" t="s">
        <v>60</v>
      </c>
      <c r="D24" s="131">
        <v>45873</v>
      </c>
      <c r="E24" s="129">
        <v>45875</v>
      </c>
      <c r="F24" s="3"/>
      <c r="G24" s="4" t="s">
        <v>1</v>
      </c>
      <c r="H24" s="3">
        <v>1</v>
      </c>
      <c r="I24" s="3">
        <v>1</v>
      </c>
      <c r="J24" s="2" t="s">
        <v>0</v>
      </c>
      <c r="K24" s="127"/>
    </row>
    <row r="25" spans="1:11" ht="42.75">
      <c r="A25" s="9" t="s">
        <v>3</v>
      </c>
      <c r="B25" s="8" t="s">
        <v>46</v>
      </c>
      <c r="C25" s="13" t="s">
        <v>51</v>
      </c>
      <c r="D25" s="131">
        <v>45873</v>
      </c>
      <c r="E25" s="129">
        <v>45875</v>
      </c>
      <c r="F25" s="3"/>
      <c r="G25" s="4" t="s">
        <v>1</v>
      </c>
      <c r="H25" s="3">
        <v>1</v>
      </c>
      <c r="I25" s="3">
        <v>1</v>
      </c>
      <c r="J25" s="2" t="s">
        <v>0</v>
      </c>
      <c r="K25" s="127"/>
    </row>
    <row r="26" spans="1:11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</row>
  </sheetData>
  <mergeCells count="12"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  <mergeCell ref="H14:K14"/>
    <mergeCell ref="A15:K16"/>
  </mergeCells>
  <conditionalFormatting sqref="J18:J25">
    <cfRule type="expression" dxfId="15" priority="1">
      <formula>F18&gt;1</formula>
    </cfRule>
    <cfRule type="expression" dxfId="14" priority="2" stopIfTrue="1">
      <formula>G18&gt;1</formula>
    </cfRule>
    <cfRule type="expression" dxfId="13" priority="3">
      <formula>IF(F18="",E18,F18)&lt;TODAY()</formula>
    </cfRule>
    <cfRule type="expression" dxfId="12" priority="4" stopIfTrue="1">
      <formula>E18&gt;=TODAY()</formula>
    </cfRule>
  </conditionalFormatting>
  <dataValidations count="2">
    <dataValidation type="list" allowBlank="1" sqref="J18:J25" xr:uid="{8A0374E1-EA60-45A9-B57A-D93617834266}">
      <formula1>"Completo,Em andamento,Atrasado,Reprogramado"</formula1>
    </dataValidation>
    <dataValidation type="list" allowBlank="1" sqref="G18:G25" xr:uid="{A3711088-640B-43EA-B546-19EA71615477}">
      <formula1>"Sim"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7533-2BB6-4849-8634-98E9DAB2E69C}">
  <dimension ref="A2:K26"/>
  <sheetViews>
    <sheetView topLeftCell="A20" zoomScale="145" zoomScaleNormal="145" workbookViewId="0">
      <selection activeCell="D18" sqref="D18:E25"/>
    </sheetView>
  </sheetViews>
  <sheetFormatPr defaultRowHeight="15"/>
  <cols>
    <col min="1" max="1" width="12.42578125" bestFit="1" customWidth="1"/>
    <col min="2" max="2" width="24.7109375" bestFit="1" customWidth="1"/>
    <col min="3" max="3" width="15.85546875" bestFit="1" customWidth="1"/>
    <col min="4" max="4" width="11.28515625" bestFit="1" customWidth="1"/>
    <col min="5" max="5" width="19" bestFit="1" customWidth="1"/>
    <col min="6" max="7" width="8.5703125" bestFit="1" customWidth="1"/>
    <col min="8" max="8" width="8.85546875" bestFit="1" customWidth="1"/>
    <col min="9" max="9" width="9" bestFit="1" customWidth="1"/>
    <col min="10" max="10" width="12" customWidth="1"/>
    <col min="11" max="11" width="28.5703125" customWidth="1"/>
  </cols>
  <sheetData>
    <row r="2" spans="1:11" ht="30">
      <c r="A2" s="179" t="s">
        <v>40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15.75">
      <c r="A3" s="56" t="s">
        <v>39</v>
      </c>
      <c r="B3" s="180" t="s">
        <v>57</v>
      </c>
      <c r="C3" s="180"/>
      <c r="D3" s="180"/>
      <c r="E3" s="180"/>
      <c r="F3" s="180"/>
      <c r="G3" s="180"/>
      <c r="H3" s="180"/>
      <c r="I3" s="180"/>
      <c r="J3" s="180"/>
      <c r="K3" s="180"/>
    </row>
    <row r="4" spans="1:11" ht="16.5" thickBot="1">
      <c r="A4" s="108" t="s">
        <v>38</v>
      </c>
      <c r="B4" s="146" t="s">
        <v>41</v>
      </c>
      <c r="C4" s="181"/>
      <c r="D4" s="108" t="s">
        <v>37</v>
      </c>
      <c r="E4" s="182" t="s">
        <v>42</v>
      </c>
      <c r="F4" s="183"/>
      <c r="G4" s="184" t="s">
        <v>55</v>
      </c>
      <c r="H4" s="185"/>
      <c r="I4" s="186" t="s">
        <v>43</v>
      </c>
      <c r="J4" s="183"/>
      <c r="K4" s="183"/>
    </row>
    <row r="5" spans="1:11" ht="18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>
      <c r="A6" s="187" t="s">
        <v>35</v>
      </c>
      <c r="B6" s="188"/>
      <c r="C6" s="188"/>
      <c r="D6" s="189" t="s">
        <v>34</v>
      </c>
      <c r="E6" s="188"/>
      <c r="F6" s="188"/>
      <c r="G6" s="188"/>
      <c r="H6" s="188"/>
      <c r="I6" s="188"/>
      <c r="J6" s="188"/>
      <c r="K6" s="156"/>
    </row>
    <row r="7" spans="1:11">
      <c r="A7" s="60"/>
      <c r="B7" s="61"/>
      <c r="C7" s="62"/>
      <c r="D7" s="63"/>
      <c r="E7" s="64"/>
      <c r="F7" s="65"/>
      <c r="G7" s="66"/>
      <c r="H7" s="66"/>
      <c r="I7" s="63"/>
      <c r="J7" s="63"/>
      <c r="K7" s="67"/>
    </row>
    <row r="8" spans="1:11">
      <c r="A8" s="60"/>
      <c r="B8" s="61" t="s">
        <v>33</v>
      </c>
      <c r="C8" s="62"/>
      <c r="D8" s="63"/>
      <c r="E8" s="64" t="s">
        <v>32</v>
      </c>
      <c r="F8" s="65"/>
      <c r="G8" s="68">
        <f>SUM(G9:G12)</f>
        <v>7</v>
      </c>
      <c r="H8" s="63"/>
      <c r="I8" s="63"/>
      <c r="J8" s="63"/>
      <c r="K8" s="67"/>
    </row>
    <row r="9" spans="1:11" ht="15.75">
      <c r="A9" s="60"/>
      <c r="B9" s="69">
        <f>IFERROR(B13/B11,"0,0")</f>
        <v>1</v>
      </c>
      <c r="C9" s="62"/>
      <c r="D9" s="63"/>
      <c r="E9" s="70" t="s">
        <v>31</v>
      </c>
      <c r="F9" s="71">
        <f>G9/G8</f>
        <v>0.42857142857142855</v>
      </c>
      <c r="G9" s="72">
        <f>COUNTIF(J17:J25,"Completo")</f>
        <v>3</v>
      </c>
      <c r="H9" s="63"/>
      <c r="I9" s="63"/>
      <c r="J9" s="63"/>
      <c r="K9" s="67"/>
    </row>
    <row r="10" spans="1:11">
      <c r="A10" s="60"/>
      <c r="B10" s="61" t="s">
        <v>30</v>
      </c>
      <c r="C10" s="62"/>
      <c r="D10" s="63"/>
      <c r="E10" s="70" t="s">
        <v>29</v>
      </c>
      <c r="F10" s="73">
        <f>G10/G8</f>
        <v>0.5714285714285714</v>
      </c>
      <c r="G10" s="72">
        <f>COUNTIF(J17:J25,"Atrasado")</f>
        <v>4</v>
      </c>
      <c r="H10" s="190"/>
      <c r="I10" s="191"/>
      <c r="J10" s="191"/>
      <c r="K10" s="67"/>
    </row>
    <row r="11" spans="1:11" ht="15.75">
      <c r="A11" s="60"/>
      <c r="B11" s="74">
        <f>(SUM(I$2:I$25))/(COUNT(I$2:I$25))</f>
        <v>0.9285714285714286</v>
      </c>
      <c r="C11" s="62"/>
      <c r="D11" s="63"/>
      <c r="E11" s="70" t="s">
        <v>28</v>
      </c>
      <c r="F11" s="75">
        <f>G11/G8</f>
        <v>0</v>
      </c>
      <c r="G11" s="72">
        <f>COUNTIF(J17:J25,"Reprogramado")</f>
        <v>0</v>
      </c>
      <c r="H11" s="191"/>
      <c r="I11" s="188"/>
      <c r="J11" s="188"/>
      <c r="K11" s="67"/>
    </row>
    <row r="12" spans="1:11">
      <c r="A12" s="60"/>
      <c r="B12" s="61" t="s">
        <v>27</v>
      </c>
      <c r="C12" s="62"/>
      <c r="D12" s="63"/>
      <c r="E12" s="70" t="s">
        <v>26</v>
      </c>
      <c r="F12" s="76">
        <f>G12/G8</f>
        <v>0</v>
      </c>
      <c r="G12" s="72">
        <f>COUNTIF(J17:J25,"Em andamento")</f>
        <v>0</v>
      </c>
      <c r="H12" s="63"/>
      <c r="I12" s="63"/>
      <c r="J12" s="63"/>
      <c r="K12" s="67"/>
    </row>
    <row r="13" spans="1:11" ht="15.75">
      <c r="A13" s="60"/>
      <c r="B13" s="77">
        <f>(SUM(H$2:H$25))/(COUNT(H$2:H$25))</f>
        <v>0.9285714285714286</v>
      </c>
      <c r="C13" s="62"/>
      <c r="D13" s="63"/>
      <c r="E13" s="63"/>
      <c r="F13" s="63"/>
      <c r="G13" s="63"/>
      <c r="H13" s="63"/>
      <c r="I13" s="63"/>
      <c r="J13" s="63"/>
      <c r="K13" s="67"/>
    </row>
    <row r="14" spans="1:11" ht="15.75" thickBot="1">
      <c r="A14" s="78"/>
      <c r="B14" s="79"/>
      <c r="C14" s="79"/>
      <c r="D14" s="80"/>
      <c r="E14" s="80"/>
      <c r="F14" s="80"/>
      <c r="G14" s="80"/>
      <c r="H14" s="192"/>
      <c r="I14" s="193"/>
      <c r="J14" s="193"/>
      <c r="K14" s="194"/>
    </row>
    <row r="15" spans="1:11">
      <c r="A15" s="135" t="s">
        <v>114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6"/>
    </row>
    <row r="16" spans="1:11">
      <c r="A16" s="197"/>
      <c r="B16" s="198"/>
      <c r="C16" s="198"/>
      <c r="D16" s="198"/>
      <c r="E16" s="198"/>
      <c r="F16" s="198"/>
      <c r="G16" s="198"/>
      <c r="H16" s="198"/>
      <c r="I16" s="198"/>
      <c r="J16" s="198"/>
      <c r="K16" s="199"/>
    </row>
    <row r="17" spans="1:11" ht="45">
      <c r="A17" s="81" t="s">
        <v>25</v>
      </c>
      <c r="B17" s="81" t="s">
        <v>24</v>
      </c>
      <c r="C17" s="82" t="s">
        <v>23</v>
      </c>
      <c r="D17" s="82" t="s">
        <v>22</v>
      </c>
      <c r="E17" s="82" t="s">
        <v>21</v>
      </c>
      <c r="F17" s="82" t="s">
        <v>20</v>
      </c>
      <c r="G17" s="82" t="s">
        <v>19</v>
      </c>
      <c r="H17" s="82" t="s">
        <v>18</v>
      </c>
      <c r="I17" s="82" t="s">
        <v>17</v>
      </c>
      <c r="J17" s="82" t="s">
        <v>16</v>
      </c>
      <c r="K17" s="82" t="s">
        <v>15</v>
      </c>
    </row>
    <row r="18" spans="1:11" ht="71.25">
      <c r="A18" s="83" t="s">
        <v>14</v>
      </c>
      <c r="B18" s="84" t="s">
        <v>102</v>
      </c>
      <c r="C18" s="85" t="s">
        <v>105</v>
      </c>
      <c r="D18" s="130">
        <v>45875</v>
      </c>
      <c r="E18" s="128">
        <v>45877</v>
      </c>
      <c r="F18" s="87"/>
      <c r="G18" s="88" t="s">
        <v>1</v>
      </c>
      <c r="H18" s="89">
        <v>0.5</v>
      </c>
      <c r="I18" s="89">
        <v>0.5</v>
      </c>
      <c r="J18" s="90" t="s">
        <v>54</v>
      </c>
      <c r="K18" s="91"/>
    </row>
    <row r="19" spans="1:11">
      <c r="A19" s="83" t="s">
        <v>13</v>
      </c>
      <c r="B19" s="92" t="s">
        <v>76</v>
      </c>
      <c r="C19" s="85"/>
      <c r="D19" s="130"/>
      <c r="E19" s="128"/>
      <c r="F19" s="86"/>
      <c r="G19" s="88"/>
      <c r="H19" s="89"/>
      <c r="I19" s="89"/>
      <c r="J19" s="93"/>
      <c r="K19" s="91"/>
    </row>
    <row r="20" spans="1:11" ht="30">
      <c r="A20" s="83" t="s">
        <v>12</v>
      </c>
      <c r="B20" s="84" t="s">
        <v>107</v>
      </c>
      <c r="C20" s="94" t="s">
        <v>2</v>
      </c>
      <c r="D20" s="130">
        <v>45875</v>
      </c>
      <c r="E20" s="128">
        <v>45877</v>
      </c>
      <c r="F20" s="86"/>
      <c r="G20" s="88" t="s">
        <v>1</v>
      </c>
      <c r="H20" s="89">
        <v>1</v>
      </c>
      <c r="I20" s="89">
        <v>1</v>
      </c>
      <c r="J20" s="93" t="s">
        <v>54</v>
      </c>
      <c r="K20" s="91"/>
    </row>
    <row r="21" spans="1:11" ht="30">
      <c r="A21" s="83" t="s">
        <v>10</v>
      </c>
      <c r="B21" s="95" t="s">
        <v>72</v>
      </c>
      <c r="C21" s="85" t="s">
        <v>106</v>
      </c>
      <c r="D21" s="130">
        <v>45875</v>
      </c>
      <c r="E21" s="128">
        <v>45877</v>
      </c>
      <c r="F21" s="86"/>
      <c r="G21" s="96" t="s">
        <v>9</v>
      </c>
      <c r="H21" s="97">
        <v>1</v>
      </c>
      <c r="I21" s="89">
        <v>1</v>
      </c>
      <c r="J21" s="93" t="s">
        <v>54</v>
      </c>
      <c r="K21" s="91"/>
    </row>
    <row r="22" spans="1:11" ht="99.75">
      <c r="A22" s="83" t="s">
        <v>8</v>
      </c>
      <c r="B22" s="98" t="s">
        <v>104</v>
      </c>
      <c r="C22" s="85" t="s">
        <v>4</v>
      </c>
      <c r="D22" s="130">
        <v>45875</v>
      </c>
      <c r="E22" s="128">
        <v>45877</v>
      </c>
      <c r="F22" s="97"/>
      <c r="G22" s="96" t="s">
        <v>1</v>
      </c>
      <c r="H22" s="97">
        <v>1</v>
      </c>
      <c r="I22" s="89">
        <v>1</v>
      </c>
      <c r="J22" s="16" t="s">
        <v>54</v>
      </c>
      <c r="K22" s="91"/>
    </row>
    <row r="23" spans="1:11" ht="57">
      <c r="A23" s="99" t="s">
        <v>7</v>
      </c>
      <c r="B23" s="100" t="s">
        <v>64</v>
      </c>
      <c r="C23" s="101" t="s">
        <v>68</v>
      </c>
      <c r="D23" s="130">
        <v>45875</v>
      </c>
      <c r="E23" s="128">
        <v>45875</v>
      </c>
      <c r="F23" s="97"/>
      <c r="G23" s="102" t="s">
        <v>1</v>
      </c>
      <c r="H23" s="89">
        <v>1</v>
      </c>
      <c r="I23" s="89">
        <v>1</v>
      </c>
      <c r="J23" s="103" t="s">
        <v>0</v>
      </c>
      <c r="K23" s="104"/>
    </row>
    <row r="24" spans="1:11" ht="45">
      <c r="A24" s="99" t="s">
        <v>5</v>
      </c>
      <c r="B24" s="105" t="s">
        <v>103</v>
      </c>
      <c r="C24" s="106" t="s">
        <v>60</v>
      </c>
      <c r="D24" s="130">
        <v>45873</v>
      </c>
      <c r="E24" s="128">
        <v>45875</v>
      </c>
      <c r="F24" s="97"/>
      <c r="G24" s="102" t="s">
        <v>1</v>
      </c>
      <c r="H24" s="89">
        <v>1</v>
      </c>
      <c r="I24" s="89">
        <v>1</v>
      </c>
      <c r="J24" s="103" t="s">
        <v>0</v>
      </c>
      <c r="K24" s="104"/>
    </row>
    <row r="25" spans="1:11" ht="42.75">
      <c r="A25" s="83" t="s">
        <v>3</v>
      </c>
      <c r="B25" s="107" t="s">
        <v>108</v>
      </c>
      <c r="C25" s="7" t="s">
        <v>2</v>
      </c>
      <c r="D25" s="130">
        <v>45873</v>
      </c>
      <c r="E25" s="128">
        <v>45875</v>
      </c>
      <c r="F25" s="97"/>
      <c r="G25" s="102" t="s">
        <v>1</v>
      </c>
      <c r="H25" s="89">
        <v>1</v>
      </c>
      <c r="I25" s="89">
        <v>1</v>
      </c>
      <c r="J25" s="103" t="s">
        <v>0</v>
      </c>
      <c r="K25" s="104"/>
    </row>
    <row r="26" spans="1:11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</row>
  </sheetData>
  <mergeCells count="12"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  <mergeCell ref="H14:K14"/>
    <mergeCell ref="A15:K16"/>
  </mergeCells>
  <conditionalFormatting sqref="J18:J25">
    <cfRule type="expression" dxfId="11" priority="1">
      <formula>F18&gt;1</formula>
    </cfRule>
    <cfRule type="expression" dxfId="10" priority="2" stopIfTrue="1">
      <formula>G18&gt;1</formula>
    </cfRule>
    <cfRule type="expression" dxfId="9" priority="3">
      <formula>IF(F18="",E18,F18)&lt;TODAY()</formula>
    </cfRule>
    <cfRule type="expression" dxfId="8" priority="4" stopIfTrue="1">
      <formula>E18&gt;=TODAY()</formula>
    </cfRule>
  </conditionalFormatting>
  <dataValidations count="2">
    <dataValidation type="list" allowBlank="1" sqref="G18:G25" xr:uid="{8BC51A35-ABD2-4810-928E-35D70FCA2948}">
      <formula1>"Sim"</formula1>
    </dataValidation>
    <dataValidation type="list" allowBlank="1" sqref="J18:J25" xr:uid="{153FB3CA-FAAB-42C8-8C86-7021C43122E3}">
      <formula1>"Completo,Em andamento,Atrasado,Reprogramado"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B3A-E536-4618-A377-5F69E476CA2D}">
  <dimension ref="A2:K26"/>
  <sheetViews>
    <sheetView topLeftCell="A18" zoomScaleNormal="100" workbookViewId="0">
      <selection activeCell="D18" sqref="D18:E25"/>
    </sheetView>
  </sheetViews>
  <sheetFormatPr defaultRowHeight="15"/>
  <cols>
    <col min="1" max="1" width="12.42578125" bestFit="1" customWidth="1"/>
    <col min="2" max="2" width="24.7109375" bestFit="1" customWidth="1"/>
    <col min="3" max="3" width="15.85546875" bestFit="1" customWidth="1"/>
    <col min="4" max="4" width="11.28515625" bestFit="1" customWidth="1"/>
    <col min="5" max="5" width="19" bestFit="1" customWidth="1"/>
    <col min="6" max="7" width="8.5703125" bestFit="1" customWidth="1"/>
    <col min="8" max="8" width="8.85546875" bestFit="1" customWidth="1"/>
    <col min="9" max="9" width="9" bestFit="1" customWidth="1"/>
    <col min="10" max="10" width="13.42578125" customWidth="1"/>
    <col min="11" max="11" width="32.42578125" customWidth="1"/>
  </cols>
  <sheetData>
    <row r="2" spans="1:11" ht="30">
      <c r="A2" s="179" t="s">
        <v>40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15.75">
      <c r="A3" s="56" t="s">
        <v>39</v>
      </c>
      <c r="B3" s="180" t="s">
        <v>57</v>
      </c>
      <c r="C3" s="180"/>
      <c r="D3" s="180"/>
      <c r="E3" s="180"/>
      <c r="F3" s="180"/>
      <c r="G3" s="180"/>
      <c r="H3" s="180"/>
      <c r="I3" s="180"/>
      <c r="J3" s="180"/>
      <c r="K3" s="180"/>
    </row>
    <row r="4" spans="1:11" ht="16.5" thickBot="1">
      <c r="A4" s="108" t="s">
        <v>38</v>
      </c>
      <c r="B4" s="146" t="s">
        <v>41</v>
      </c>
      <c r="C4" s="181"/>
      <c r="D4" s="108" t="s">
        <v>37</v>
      </c>
      <c r="E4" s="182" t="s">
        <v>42</v>
      </c>
      <c r="F4" s="183"/>
      <c r="G4" s="184" t="s">
        <v>55</v>
      </c>
      <c r="H4" s="185"/>
      <c r="I4" s="186" t="s">
        <v>43</v>
      </c>
      <c r="J4" s="183"/>
      <c r="K4" s="183"/>
    </row>
    <row r="5" spans="1:11" ht="18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>
      <c r="A6" s="187" t="s">
        <v>35</v>
      </c>
      <c r="B6" s="188"/>
      <c r="C6" s="188"/>
      <c r="D6" s="189" t="s">
        <v>34</v>
      </c>
      <c r="E6" s="188"/>
      <c r="F6" s="188"/>
      <c r="G6" s="188"/>
      <c r="H6" s="188"/>
      <c r="I6" s="188"/>
      <c r="J6" s="188"/>
      <c r="K6" s="156"/>
    </row>
    <row r="7" spans="1:11">
      <c r="A7" s="60"/>
      <c r="B7" s="61"/>
      <c r="C7" s="62"/>
      <c r="D7" s="63"/>
      <c r="E7" s="64"/>
      <c r="F7" s="65"/>
      <c r="G7" s="66"/>
      <c r="H7" s="66"/>
      <c r="I7" s="63"/>
      <c r="J7" s="63"/>
      <c r="K7" s="67"/>
    </row>
    <row r="8" spans="1:11">
      <c r="A8" s="60"/>
      <c r="B8" s="61" t="s">
        <v>33</v>
      </c>
      <c r="C8" s="62"/>
      <c r="D8" s="63"/>
      <c r="E8" s="64" t="s">
        <v>32</v>
      </c>
      <c r="F8" s="65"/>
      <c r="G8" s="68">
        <f>SUM(G9:G12)</f>
        <v>7</v>
      </c>
      <c r="H8" s="63"/>
      <c r="I8" s="63"/>
      <c r="J8" s="63"/>
      <c r="K8" s="67"/>
    </row>
    <row r="9" spans="1:11" ht="15.75">
      <c r="A9" s="60"/>
      <c r="B9" s="69">
        <f>IFERROR(B13/B11,"0,0")</f>
        <v>1</v>
      </c>
      <c r="C9" s="62"/>
      <c r="D9" s="63"/>
      <c r="E9" s="70" t="s">
        <v>31</v>
      </c>
      <c r="F9" s="71">
        <f>G9/G8</f>
        <v>0.42857142857142855</v>
      </c>
      <c r="G9" s="72">
        <f>COUNTIF(J17:J25,"Completo")</f>
        <v>3</v>
      </c>
      <c r="H9" s="63"/>
      <c r="I9" s="63"/>
      <c r="J9" s="63"/>
      <c r="K9" s="67"/>
    </row>
    <row r="10" spans="1:11">
      <c r="A10" s="60"/>
      <c r="B10" s="61" t="s">
        <v>30</v>
      </c>
      <c r="C10" s="62"/>
      <c r="D10" s="63"/>
      <c r="E10" s="70" t="s">
        <v>29</v>
      </c>
      <c r="F10" s="73">
        <f>G10/G8</f>
        <v>0.2857142857142857</v>
      </c>
      <c r="G10" s="72">
        <f>COUNTIF(J17:J25,"Atrasado")</f>
        <v>2</v>
      </c>
      <c r="H10" s="190"/>
      <c r="I10" s="191"/>
      <c r="J10" s="191"/>
      <c r="K10" s="67"/>
    </row>
    <row r="11" spans="1:11" ht="15.75">
      <c r="A11" s="60"/>
      <c r="B11" s="74">
        <f>(SUM(I$2:I$25))/(COUNT(I$2:I$25))</f>
        <v>0.9285714285714286</v>
      </c>
      <c r="C11" s="62"/>
      <c r="D11" s="63"/>
      <c r="E11" s="70" t="s">
        <v>28</v>
      </c>
      <c r="F11" s="75">
        <f>G11/G8</f>
        <v>0.14285714285714285</v>
      </c>
      <c r="G11" s="72">
        <f>COUNTIF(J17:J25,"Reprogramado")</f>
        <v>1</v>
      </c>
      <c r="H11" s="191"/>
      <c r="I11" s="188"/>
      <c r="J11" s="188"/>
      <c r="K11" s="67"/>
    </row>
    <row r="12" spans="1:11">
      <c r="A12" s="60"/>
      <c r="B12" s="61" t="s">
        <v>27</v>
      </c>
      <c r="C12" s="62"/>
      <c r="D12" s="63"/>
      <c r="E12" s="70" t="s">
        <v>26</v>
      </c>
      <c r="F12" s="76">
        <f>G12/G8</f>
        <v>0.14285714285714285</v>
      </c>
      <c r="G12" s="72">
        <f>COUNTIF(J17:J25,"Em andamento")</f>
        <v>1</v>
      </c>
      <c r="H12" s="63"/>
      <c r="I12" s="63"/>
      <c r="J12" s="63"/>
      <c r="K12" s="67"/>
    </row>
    <row r="13" spans="1:11" ht="15.75">
      <c r="A13" s="60"/>
      <c r="B13" s="77">
        <f>(SUM(H$2:H$25))/(COUNT(H$2:H$25))</f>
        <v>0.9285714285714286</v>
      </c>
      <c r="C13" s="62"/>
      <c r="D13" s="63"/>
      <c r="E13" s="63"/>
      <c r="F13" s="63"/>
      <c r="G13" s="63"/>
      <c r="H13" s="63"/>
      <c r="I13" s="63"/>
      <c r="J13" s="63"/>
      <c r="K13" s="67"/>
    </row>
    <row r="14" spans="1:11" ht="15.75" thickBot="1">
      <c r="A14" s="78"/>
      <c r="B14" s="79"/>
      <c r="C14" s="79"/>
      <c r="D14" s="80"/>
      <c r="E14" s="80"/>
      <c r="F14" s="80"/>
      <c r="G14" s="80"/>
      <c r="H14" s="192"/>
      <c r="I14" s="193"/>
      <c r="J14" s="193"/>
      <c r="K14" s="194"/>
    </row>
    <row r="15" spans="1:11">
      <c r="A15" s="135" t="s">
        <v>113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6"/>
    </row>
    <row r="16" spans="1:11">
      <c r="A16" s="197"/>
      <c r="B16" s="198"/>
      <c r="C16" s="198"/>
      <c r="D16" s="198"/>
      <c r="E16" s="198"/>
      <c r="F16" s="198"/>
      <c r="G16" s="198"/>
      <c r="H16" s="198"/>
      <c r="I16" s="198"/>
      <c r="J16" s="198"/>
      <c r="K16" s="199"/>
    </row>
    <row r="17" spans="1:11" ht="45">
      <c r="A17" s="81" t="s">
        <v>25</v>
      </c>
      <c r="B17" s="81" t="s">
        <v>24</v>
      </c>
      <c r="C17" s="82" t="s">
        <v>23</v>
      </c>
      <c r="D17" s="82" t="s">
        <v>22</v>
      </c>
      <c r="E17" s="82" t="s">
        <v>21</v>
      </c>
      <c r="F17" s="82" t="s">
        <v>20</v>
      </c>
      <c r="G17" s="82" t="s">
        <v>19</v>
      </c>
      <c r="H17" s="82" t="s">
        <v>18</v>
      </c>
      <c r="I17" s="82" t="s">
        <v>17</v>
      </c>
      <c r="J17" s="82" t="s">
        <v>16</v>
      </c>
      <c r="K17" s="82" t="s">
        <v>15</v>
      </c>
    </row>
    <row r="18" spans="1:11" ht="114">
      <c r="A18" s="83" t="s">
        <v>14</v>
      </c>
      <c r="B18" s="24" t="s">
        <v>117</v>
      </c>
      <c r="C18" s="85" t="s">
        <v>73</v>
      </c>
      <c r="D18" s="130">
        <v>45877</v>
      </c>
      <c r="E18" s="128">
        <v>45881</v>
      </c>
      <c r="F18" s="87"/>
      <c r="G18" s="88" t="s">
        <v>1</v>
      </c>
      <c r="H18" s="89">
        <v>0.5</v>
      </c>
      <c r="I18" s="89">
        <v>0.5</v>
      </c>
      <c r="J18" s="90" t="s">
        <v>0</v>
      </c>
      <c r="K18" s="91"/>
    </row>
    <row r="19" spans="1:11">
      <c r="A19" s="83" t="s">
        <v>13</v>
      </c>
      <c r="B19" s="92"/>
      <c r="C19" s="85"/>
      <c r="D19" s="130"/>
      <c r="E19" s="128"/>
      <c r="F19" s="86"/>
      <c r="G19" s="88"/>
      <c r="H19" s="89"/>
      <c r="I19" s="89"/>
      <c r="J19" s="93"/>
      <c r="K19" s="91"/>
    </row>
    <row r="20" spans="1:11" ht="128.25">
      <c r="A20" s="83" t="s">
        <v>12</v>
      </c>
      <c r="B20" s="24" t="s">
        <v>109</v>
      </c>
      <c r="C20" s="94" t="s">
        <v>81</v>
      </c>
      <c r="D20" s="130">
        <v>45877</v>
      </c>
      <c r="E20" s="128">
        <v>45881</v>
      </c>
      <c r="F20" s="86"/>
      <c r="G20" s="88" t="s">
        <v>1</v>
      </c>
      <c r="H20" s="89">
        <v>1</v>
      </c>
      <c r="I20" s="89">
        <v>1</v>
      </c>
      <c r="J20" s="93" t="s">
        <v>0</v>
      </c>
      <c r="K20" s="91"/>
    </row>
    <row r="21" spans="1:11" ht="71.25">
      <c r="A21" s="83" t="s">
        <v>10</v>
      </c>
      <c r="B21" s="95" t="s">
        <v>78</v>
      </c>
      <c r="C21" s="85" t="s">
        <v>79</v>
      </c>
      <c r="D21" s="130">
        <v>45877</v>
      </c>
      <c r="E21" s="128">
        <v>45881</v>
      </c>
      <c r="F21" s="86"/>
      <c r="G21" s="96" t="s">
        <v>9</v>
      </c>
      <c r="H21" s="97">
        <v>1</v>
      </c>
      <c r="I21" s="89">
        <v>1</v>
      </c>
      <c r="J21" s="93" t="s">
        <v>54</v>
      </c>
      <c r="K21" s="91"/>
    </row>
    <row r="22" spans="1:11" ht="45">
      <c r="A22" s="83" t="s">
        <v>8</v>
      </c>
      <c r="B22" s="19" t="s">
        <v>118</v>
      </c>
      <c r="C22" s="85" t="s">
        <v>4</v>
      </c>
      <c r="D22" s="130">
        <v>45877</v>
      </c>
      <c r="E22" s="128">
        <v>45881</v>
      </c>
      <c r="F22" s="97"/>
      <c r="G22" s="96" t="s">
        <v>1</v>
      </c>
      <c r="H22" s="97">
        <v>1</v>
      </c>
      <c r="I22" s="89">
        <v>1</v>
      </c>
      <c r="J22" s="16" t="s">
        <v>54</v>
      </c>
      <c r="K22" s="91"/>
    </row>
    <row r="23" spans="1:11" ht="57">
      <c r="A23" s="99" t="s">
        <v>7</v>
      </c>
      <c r="B23" s="100" t="s">
        <v>80</v>
      </c>
      <c r="C23" s="101" t="s">
        <v>11</v>
      </c>
      <c r="D23" s="130">
        <v>45877</v>
      </c>
      <c r="E23" s="128">
        <v>45881</v>
      </c>
      <c r="F23" s="97"/>
      <c r="G23" s="102" t="s">
        <v>1</v>
      </c>
      <c r="H23" s="89">
        <v>1</v>
      </c>
      <c r="I23" s="89">
        <v>1</v>
      </c>
      <c r="J23" s="103" t="s">
        <v>48</v>
      </c>
      <c r="K23" s="104"/>
    </row>
    <row r="24" spans="1:11" ht="45">
      <c r="A24" s="99" t="s">
        <v>5</v>
      </c>
      <c r="B24" s="105" t="s">
        <v>71</v>
      </c>
      <c r="C24" s="106" t="s">
        <v>60</v>
      </c>
      <c r="D24" s="130">
        <v>45877</v>
      </c>
      <c r="E24" s="128">
        <v>45881</v>
      </c>
      <c r="F24" s="97"/>
      <c r="G24" s="102" t="s">
        <v>1</v>
      </c>
      <c r="H24" s="89">
        <v>1</v>
      </c>
      <c r="I24" s="89">
        <v>1</v>
      </c>
      <c r="J24" s="103" t="s">
        <v>26</v>
      </c>
      <c r="K24" s="104"/>
    </row>
    <row r="25" spans="1:11" ht="42.75">
      <c r="A25" s="83" t="s">
        <v>3</v>
      </c>
      <c r="B25" s="107" t="s">
        <v>86</v>
      </c>
      <c r="C25" s="7" t="s">
        <v>87</v>
      </c>
      <c r="D25" s="130">
        <v>45877</v>
      </c>
      <c r="E25" s="128">
        <v>45881</v>
      </c>
      <c r="F25" s="97"/>
      <c r="G25" s="102" t="s">
        <v>1</v>
      </c>
      <c r="H25" s="89">
        <v>1</v>
      </c>
      <c r="I25" s="89">
        <v>1</v>
      </c>
      <c r="J25" s="103" t="s">
        <v>0</v>
      </c>
      <c r="K25" s="104"/>
    </row>
    <row r="26" spans="1:11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</row>
  </sheetData>
  <mergeCells count="12"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  <mergeCell ref="H14:K14"/>
    <mergeCell ref="A15:K16"/>
  </mergeCells>
  <conditionalFormatting sqref="J18:J25">
    <cfRule type="expression" dxfId="7" priority="1">
      <formula>F18&gt;1</formula>
    </cfRule>
    <cfRule type="expression" dxfId="6" priority="2" stopIfTrue="1">
      <formula>G18&gt;1</formula>
    </cfRule>
    <cfRule type="expression" dxfId="5" priority="3">
      <formula>IF(F18="",E18,F18)&lt;TODAY()</formula>
    </cfRule>
    <cfRule type="expression" dxfId="4" priority="4" stopIfTrue="1">
      <formula>E18&gt;=TODAY()</formula>
    </cfRule>
  </conditionalFormatting>
  <dataValidations count="2">
    <dataValidation type="list" allowBlank="1" sqref="J18:J25" xr:uid="{1C831E70-7430-4220-BFA3-2695BBFD3061}">
      <formula1>"Completo,Em andamento,Atrasado,Reprogramado"</formula1>
    </dataValidation>
    <dataValidation type="list" allowBlank="1" sqref="G18:G25" xr:uid="{696CE345-3E4D-45DF-8534-96C711D8C49D}">
      <formula1>"Sim"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2F3D-8DF7-4702-8062-FF07ADA7E135}">
  <dimension ref="A2:K26"/>
  <sheetViews>
    <sheetView topLeftCell="A10" workbookViewId="0">
      <selection activeCell="R16" sqref="R16"/>
    </sheetView>
  </sheetViews>
  <sheetFormatPr defaultRowHeight="15"/>
  <cols>
    <col min="1" max="1" width="12.42578125" bestFit="1" customWidth="1"/>
    <col min="2" max="2" width="24.7109375" bestFit="1" customWidth="1"/>
    <col min="3" max="3" width="15.85546875" bestFit="1" customWidth="1"/>
    <col min="4" max="4" width="11.28515625" bestFit="1" customWidth="1"/>
    <col min="5" max="5" width="19" bestFit="1" customWidth="1"/>
    <col min="6" max="7" width="8.5703125" bestFit="1" customWidth="1"/>
    <col min="8" max="8" width="8.85546875" bestFit="1" customWidth="1"/>
    <col min="9" max="9" width="9" bestFit="1" customWidth="1"/>
    <col min="10" max="10" width="12.85546875" customWidth="1"/>
    <col min="11" max="11" width="32" customWidth="1"/>
  </cols>
  <sheetData>
    <row r="2" spans="1:11" ht="30">
      <c r="A2" s="179" t="s">
        <v>40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15.75">
      <c r="A3" s="56" t="s">
        <v>39</v>
      </c>
      <c r="B3" s="180" t="s">
        <v>57</v>
      </c>
      <c r="C3" s="180"/>
      <c r="D3" s="180"/>
      <c r="E3" s="180"/>
      <c r="F3" s="180"/>
      <c r="G3" s="180"/>
      <c r="H3" s="180"/>
      <c r="I3" s="180"/>
      <c r="J3" s="180"/>
      <c r="K3" s="180"/>
    </row>
    <row r="4" spans="1:11" ht="16.5" thickBot="1">
      <c r="A4" s="108" t="s">
        <v>38</v>
      </c>
      <c r="B4" s="146" t="s">
        <v>41</v>
      </c>
      <c r="C4" s="181"/>
      <c r="D4" s="108" t="s">
        <v>37</v>
      </c>
      <c r="E4" s="182" t="s">
        <v>42</v>
      </c>
      <c r="F4" s="183"/>
      <c r="G4" s="184" t="s">
        <v>55</v>
      </c>
      <c r="H4" s="185"/>
      <c r="I4" s="186" t="s">
        <v>43</v>
      </c>
      <c r="J4" s="183"/>
      <c r="K4" s="183"/>
    </row>
    <row r="5" spans="1:11" ht="18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>
      <c r="A6" s="187" t="s">
        <v>35</v>
      </c>
      <c r="B6" s="188"/>
      <c r="C6" s="188"/>
      <c r="D6" s="189" t="s">
        <v>34</v>
      </c>
      <c r="E6" s="188"/>
      <c r="F6" s="188"/>
      <c r="G6" s="188"/>
      <c r="H6" s="188"/>
      <c r="I6" s="188"/>
      <c r="J6" s="188"/>
      <c r="K6" s="156"/>
    </row>
    <row r="7" spans="1:11">
      <c r="A7" s="60"/>
      <c r="B7" s="61"/>
      <c r="C7" s="62"/>
      <c r="D7" s="63"/>
      <c r="E7" s="64"/>
      <c r="F7" s="65"/>
      <c r="G7" s="66"/>
      <c r="H7" s="66"/>
      <c r="I7" s="63"/>
      <c r="J7" s="63"/>
      <c r="K7" s="67"/>
    </row>
    <row r="8" spans="1:11">
      <c r="A8" s="60"/>
      <c r="B8" s="61" t="s">
        <v>33</v>
      </c>
      <c r="C8" s="62"/>
      <c r="D8" s="63"/>
      <c r="E8" s="64" t="s">
        <v>32</v>
      </c>
      <c r="F8" s="65"/>
      <c r="G8" s="68">
        <f>SUM(G9:G12)</f>
        <v>7</v>
      </c>
      <c r="H8" s="63"/>
      <c r="I8" s="63"/>
      <c r="J8" s="63"/>
      <c r="K8" s="67"/>
    </row>
    <row r="9" spans="1:11" ht="15.75">
      <c r="A9" s="60"/>
      <c r="B9" s="69">
        <f>IFERROR(B13/B11,"0,0")</f>
        <v>1</v>
      </c>
      <c r="C9" s="62"/>
      <c r="D9" s="63"/>
      <c r="E9" s="70" t="s">
        <v>31</v>
      </c>
      <c r="F9" s="71">
        <f>G9/G8</f>
        <v>0.42857142857142855</v>
      </c>
      <c r="G9" s="72">
        <f>COUNTIF(J17:J25,"Completo")</f>
        <v>3</v>
      </c>
      <c r="H9" s="63"/>
      <c r="I9" s="63"/>
      <c r="J9" s="63"/>
      <c r="K9" s="67"/>
    </row>
    <row r="10" spans="1:11">
      <c r="A10" s="60"/>
      <c r="B10" s="61" t="s">
        <v>30</v>
      </c>
      <c r="C10" s="62"/>
      <c r="D10" s="63"/>
      <c r="E10" s="70" t="s">
        <v>29</v>
      </c>
      <c r="F10" s="73">
        <f>G10/G8</f>
        <v>0.2857142857142857</v>
      </c>
      <c r="G10" s="72">
        <f>COUNTIF(J17:J25,"Atrasado")</f>
        <v>2</v>
      </c>
      <c r="H10" s="190"/>
      <c r="I10" s="191"/>
      <c r="J10" s="191"/>
      <c r="K10" s="67"/>
    </row>
    <row r="11" spans="1:11" ht="15.75">
      <c r="A11" s="60"/>
      <c r="B11" s="74">
        <f>(SUM(I$2:I$25))/(COUNT(I$2:I$25))</f>
        <v>0.9285714285714286</v>
      </c>
      <c r="C11" s="62"/>
      <c r="D11" s="63"/>
      <c r="E11" s="70" t="s">
        <v>28</v>
      </c>
      <c r="F11" s="75">
        <f>G11/G8</f>
        <v>0.14285714285714285</v>
      </c>
      <c r="G11" s="72">
        <f>COUNTIF(J17:J25,"Reprogramado")</f>
        <v>1</v>
      </c>
      <c r="H11" s="191"/>
      <c r="I11" s="188"/>
      <c r="J11" s="188"/>
      <c r="K11" s="67"/>
    </row>
    <row r="12" spans="1:11">
      <c r="A12" s="60"/>
      <c r="B12" s="61" t="s">
        <v>27</v>
      </c>
      <c r="C12" s="62"/>
      <c r="D12" s="63"/>
      <c r="E12" s="70" t="s">
        <v>26</v>
      </c>
      <c r="F12" s="76">
        <f>G12/G8</f>
        <v>0.14285714285714285</v>
      </c>
      <c r="G12" s="72">
        <f>COUNTIF(J17:J25,"Em andamento")</f>
        <v>1</v>
      </c>
      <c r="H12" s="63"/>
      <c r="I12" s="63"/>
      <c r="J12" s="63"/>
      <c r="K12" s="67"/>
    </row>
    <row r="13" spans="1:11" ht="15.75">
      <c r="A13" s="60"/>
      <c r="B13" s="77">
        <f>(SUM(H$2:H$25))/(COUNT(H$2:H$25))</f>
        <v>0.9285714285714286</v>
      </c>
      <c r="C13" s="62"/>
      <c r="D13" s="63"/>
      <c r="E13" s="63"/>
      <c r="F13" s="63"/>
      <c r="G13" s="63"/>
      <c r="H13" s="63"/>
      <c r="I13" s="63"/>
      <c r="J13" s="63"/>
      <c r="K13" s="67"/>
    </row>
    <row r="14" spans="1:11" ht="15.75" thickBot="1">
      <c r="A14" s="78"/>
      <c r="B14" s="79"/>
      <c r="C14" s="79"/>
      <c r="D14" s="80"/>
      <c r="E14" s="80"/>
      <c r="F14" s="80"/>
      <c r="G14" s="80"/>
      <c r="H14" s="192"/>
      <c r="I14" s="193"/>
      <c r="J14" s="193"/>
      <c r="K14" s="194"/>
    </row>
    <row r="15" spans="1:11">
      <c r="A15" s="135" t="s">
        <v>115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6"/>
    </row>
    <row r="16" spans="1:11">
      <c r="A16" s="197"/>
      <c r="B16" s="198"/>
      <c r="C16" s="198"/>
      <c r="D16" s="198"/>
      <c r="E16" s="198"/>
      <c r="F16" s="198"/>
      <c r="G16" s="198"/>
      <c r="H16" s="198"/>
      <c r="I16" s="198"/>
      <c r="J16" s="198"/>
      <c r="K16" s="199"/>
    </row>
    <row r="17" spans="1:11" ht="45">
      <c r="A17" s="81" t="s">
        <v>25</v>
      </c>
      <c r="B17" s="81" t="s">
        <v>24</v>
      </c>
      <c r="C17" s="82" t="s">
        <v>23</v>
      </c>
      <c r="D17" s="82" t="s">
        <v>22</v>
      </c>
      <c r="E17" s="82" t="s">
        <v>21</v>
      </c>
      <c r="F17" s="82" t="s">
        <v>20</v>
      </c>
      <c r="G17" s="82" t="s">
        <v>19</v>
      </c>
      <c r="H17" s="82" t="s">
        <v>18</v>
      </c>
      <c r="I17" s="82" t="s">
        <v>17</v>
      </c>
      <c r="J17" s="82" t="s">
        <v>16</v>
      </c>
      <c r="K17" s="82" t="s">
        <v>15</v>
      </c>
    </row>
    <row r="18" spans="1:11" ht="57">
      <c r="A18" s="83" t="s">
        <v>14</v>
      </c>
      <c r="B18" s="84" t="s">
        <v>84</v>
      </c>
      <c r="C18" s="85" t="s">
        <v>88</v>
      </c>
      <c r="D18" s="128">
        <v>45881</v>
      </c>
      <c r="E18" s="129">
        <v>45882</v>
      </c>
      <c r="F18" s="87"/>
      <c r="G18" s="88" t="s">
        <v>1</v>
      </c>
      <c r="H18" s="89">
        <v>0.5</v>
      </c>
      <c r="I18" s="89">
        <v>0.5</v>
      </c>
      <c r="J18" s="90" t="s">
        <v>0</v>
      </c>
      <c r="K18" s="91"/>
    </row>
    <row r="19" spans="1:11">
      <c r="A19" s="83" t="s">
        <v>13</v>
      </c>
      <c r="B19" s="92" t="s">
        <v>77</v>
      </c>
      <c r="C19" s="85"/>
      <c r="D19" s="130"/>
      <c r="E19" s="128"/>
      <c r="F19" s="86"/>
      <c r="G19" s="88"/>
      <c r="H19" s="89"/>
      <c r="I19" s="89"/>
      <c r="J19" s="93"/>
      <c r="K19" s="91"/>
    </row>
    <row r="20" spans="1:11" ht="57">
      <c r="A20" s="83" t="s">
        <v>12</v>
      </c>
      <c r="B20" s="84" t="s">
        <v>82</v>
      </c>
      <c r="C20" s="85" t="s">
        <v>88</v>
      </c>
      <c r="D20" s="128">
        <v>45881</v>
      </c>
      <c r="E20" s="128">
        <v>45882</v>
      </c>
      <c r="F20" s="86"/>
      <c r="G20" s="88" t="s">
        <v>1</v>
      </c>
      <c r="H20" s="89">
        <v>1</v>
      </c>
      <c r="I20" s="89">
        <v>1</v>
      </c>
      <c r="J20" s="93" t="s">
        <v>0</v>
      </c>
      <c r="K20" s="91"/>
    </row>
    <row r="21" spans="1:11" ht="30">
      <c r="A21" s="83" t="s">
        <v>10</v>
      </c>
      <c r="B21" s="95" t="s">
        <v>85</v>
      </c>
      <c r="C21" s="85" t="s">
        <v>79</v>
      </c>
      <c r="D21" s="128">
        <v>45881</v>
      </c>
      <c r="E21" s="128">
        <v>45882</v>
      </c>
      <c r="F21" s="86"/>
      <c r="G21" s="96" t="s">
        <v>9</v>
      </c>
      <c r="H21" s="97">
        <v>1</v>
      </c>
      <c r="I21" s="89">
        <v>1</v>
      </c>
      <c r="J21" s="93" t="s">
        <v>54</v>
      </c>
      <c r="K21" s="91"/>
    </row>
    <row r="22" spans="1:11" ht="57">
      <c r="A22" s="83" t="s">
        <v>8</v>
      </c>
      <c r="B22" s="98" t="s">
        <v>83</v>
      </c>
      <c r="C22" s="85" t="s">
        <v>4</v>
      </c>
      <c r="D22" s="128">
        <v>45881</v>
      </c>
      <c r="E22" s="128">
        <v>45882</v>
      </c>
      <c r="F22" s="97"/>
      <c r="G22" s="96" t="s">
        <v>1</v>
      </c>
      <c r="H22" s="97">
        <v>1</v>
      </c>
      <c r="I22" s="89">
        <v>1</v>
      </c>
      <c r="J22" s="16" t="s">
        <v>54</v>
      </c>
      <c r="K22" s="91"/>
    </row>
    <row r="23" spans="1:11" ht="71.25">
      <c r="A23" s="99" t="s">
        <v>7</v>
      </c>
      <c r="B23" s="100" t="s">
        <v>89</v>
      </c>
      <c r="C23" s="101" t="s">
        <v>11</v>
      </c>
      <c r="D23" s="128">
        <v>45881</v>
      </c>
      <c r="E23" s="128">
        <v>45882</v>
      </c>
      <c r="F23" s="97"/>
      <c r="G23" s="102" t="s">
        <v>1</v>
      </c>
      <c r="H23" s="89">
        <v>1</v>
      </c>
      <c r="I23" s="89">
        <v>1</v>
      </c>
      <c r="J23" s="103" t="s">
        <v>48</v>
      </c>
      <c r="K23" s="104"/>
    </row>
    <row r="24" spans="1:11" ht="45">
      <c r="A24" s="99" t="s">
        <v>5</v>
      </c>
      <c r="B24" s="105" t="s">
        <v>90</v>
      </c>
      <c r="C24" s="10" t="s">
        <v>116</v>
      </c>
      <c r="D24" s="128">
        <v>45881</v>
      </c>
      <c r="E24" s="128">
        <v>45882</v>
      </c>
      <c r="F24" s="97"/>
      <c r="G24" s="102" t="s">
        <v>1</v>
      </c>
      <c r="H24" s="89">
        <v>1</v>
      </c>
      <c r="I24" s="89">
        <v>1</v>
      </c>
      <c r="J24" s="103" t="s">
        <v>26</v>
      </c>
      <c r="K24" s="104"/>
    </row>
    <row r="25" spans="1:11" ht="30">
      <c r="A25" s="83" t="s">
        <v>3</v>
      </c>
      <c r="B25" s="107" t="s">
        <v>91</v>
      </c>
      <c r="C25" s="7" t="s">
        <v>92</v>
      </c>
      <c r="D25" s="128">
        <v>45881</v>
      </c>
      <c r="E25" s="128">
        <v>45882</v>
      </c>
      <c r="F25" s="97"/>
      <c r="G25" s="102" t="s">
        <v>1</v>
      </c>
      <c r="H25" s="89">
        <v>1</v>
      </c>
      <c r="I25" s="89">
        <v>1</v>
      </c>
      <c r="J25" s="103" t="s">
        <v>0</v>
      </c>
      <c r="K25" s="104"/>
    </row>
    <row r="26" spans="1:11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</row>
  </sheetData>
  <mergeCells count="12">
    <mergeCell ref="A26:K26"/>
    <mergeCell ref="A2:K2"/>
    <mergeCell ref="B3:K3"/>
    <mergeCell ref="B4:C4"/>
    <mergeCell ref="E4:F4"/>
    <mergeCell ref="G4:H4"/>
    <mergeCell ref="I4:K4"/>
    <mergeCell ref="A6:C6"/>
    <mergeCell ref="D6:K6"/>
    <mergeCell ref="H10:J11"/>
    <mergeCell ref="H14:K14"/>
    <mergeCell ref="A15:K16"/>
  </mergeCells>
  <conditionalFormatting sqref="J18:J25">
    <cfRule type="expression" dxfId="3" priority="1">
      <formula>F18&gt;1</formula>
    </cfRule>
    <cfRule type="expression" dxfId="2" priority="2" stopIfTrue="1">
      <formula>G18&gt;1</formula>
    </cfRule>
    <cfRule type="expression" dxfId="1" priority="3">
      <formula>IF(F18="",E18,F18)&lt;TODAY()</formula>
    </cfRule>
    <cfRule type="expression" dxfId="0" priority="4" stopIfTrue="1">
      <formula>E18&gt;=TODAY()</formula>
    </cfRule>
  </conditionalFormatting>
  <dataValidations count="2">
    <dataValidation type="list" allowBlank="1" sqref="G18:G25" xr:uid="{02A65C27-DFE3-4ECB-B1AA-7F1FF0063CBD}">
      <formula1>"Sim"</formula1>
    </dataValidation>
    <dataValidation type="list" allowBlank="1" sqref="J18:J25" xr:uid="{571093B0-0BD4-40D1-8648-4C0C26740917}">
      <formula1>"Completo,Em andamento,Atrasado,Reprogramado"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fbf490-6115-426e-a2de-2816b64a2d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439D99A395A644890FAB17A14524E8" ma:contentTypeVersion="14" ma:contentTypeDescription="Crie um novo documento." ma:contentTypeScope="" ma:versionID="122fa1778c1c7d216752024ea5cf9054">
  <xsd:schema xmlns:xsd="http://www.w3.org/2001/XMLSchema" xmlns:xs="http://www.w3.org/2001/XMLSchema" xmlns:p="http://schemas.microsoft.com/office/2006/metadata/properties" xmlns:ns3="38fbf490-6115-426e-a2de-2816b64a2de2" xmlns:ns4="f6474bf0-9772-4032-a201-4fcbaa3ddbf1" targetNamespace="http://schemas.microsoft.com/office/2006/metadata/properties" ma:root="true" ma:fieldsID="20e294200e8f53e868f14d5ec055fd48" ns3:_="" ns4:_="">
    <xsd:import namespace="38fbf490-6115-426e-a2de-2816b64a2de2"/>
    <xsd:import namespace="f6474bf0-9772-4032-a201-4fcbaa3ddb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bf490-6115-426e-a2de-2816b64a2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74bf0-9772-4032-a201-4fcbaa3ddbf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E247DD-D789-4737-8F94-3080248B7A2A}">
  <ds:schemaRefs>
    <ds:schemaRef ds:uri="http://schemas.microsoft.com/office/infopath/2007/PartnerControls"/>
    <ds:schemaRef ds:uri="http://schemas.microsoft.com/office/2006/documentManagement/types"/>
    <ds:schemaRef ds:uri="f6474bf0-9772-4032-a201-4fcbaa3ddbf1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38fbf490-6115-426e-a2de-2816b64a2de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E13832C-A8D2-47E6-83F2-2708C8A103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86B557-332F-46D6-90B0-5314127A8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fbf490-6115-426e-a2de-2816b64a2de2"/>
    <ds:schemaRef ds:uri="f6474bf0-9772-4032-a201-4fcbaa3ddb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 PEREIRA DOS SANTOS</dc:creator>
  <cp:lastModifiedBy>THAYS PEREIRA DOS SANTOS</cp:lastModifiedBy>
  <dcterms:created xsi:type="dcterms:W3CDTF">2025-08-07T17:03:17Z</dcterms:created>
  <dcterms:modified xsi:type="dcterms:W3CDTF">2025-08-15T18:09:53Z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0x01010087439D99A395A644890FAB17A14524E8</vt:lpwstr>
  </property>
</Properties>
</file>