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b253fe0a9e2c5e/Escritorio/PRUEBA TECNICA/"/>
    </mc:Choice>
  </mc:AlternateContent>
  <xr:revisionPtr revIDLastSave="0" documentId="11_1124A7E24343B09512F9B7065BA98C58201B0180" xr6:coauthVersionLast="47" xr6:coauthVersionMax="47" xr10:uidLastSave="{00000000-0000-0000-0000-000000000000}"/>
  <bookViews>
    <workbookView minimized="1" xWindow="31776" yWindow="1776" windowWidth="14400" windowHeight="11292" tabRatio="770" xr2:uid="{00000000-000D-0000-FFFF-FFFF00000000}"/>
  </bookViews>
  <sheets>
    <sheet name="NOSACQ-50 data entry" sheetId="3" r:id="rId1"/>
    <sheet name="NOSACQ-50 Diagram Promedio  (3)" sheetId="12" r:id="rId2"/>
    <sheet name="NOSACQ-50 Diagram Promedio (3)" sheetId="11" r:id="rId3"/>
    <sheet name="NOSACQ-50 Diagram Promedio (2)" sheetId="10" r:id="rId4"/>
    <sheet name="NOSACQ-50 Diagram Promedio" sheetId="9" r:id="rId5"/>
    <sheet name="Sectors" sheetId="13" r:id="rId6"/>
  </sheets>
  <definedNames>
    <definedName name="_xlnm._FilterDatabase" localSheetId="0" hidden="1">'NOSACQ-50 data entry'!$D$2:$BT$57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1" i="3"/>
  <c r="F14" i="3"/>
  <c r="F36" i="3"/>
  <c r="F40" i="3"/>
  <c r="F10" i="3"/>
  <c r="F26" i="3"/>
  <c r="F9" i="3"/>
  <c r="F24" i="3"/>
  <c r="F21" i="3"/>
  <c r="F50" i="3"/>
  <c r="F8" i="3"/>
  <c r="F31" i="3"/>
  <c r="F22" i="3"/>
  <c r="F7" i="3"/>
  <c r="F6" i="3"/>
  <c r="F30" i="3"/>
  <c r="F29" i="3"/>
  <c r="F12" i="3"/>
  <c r="F5" i="3"/>
  <c r="F32" i="3"/>
  <c r="F16" i="3"/>
  <c r="F44" i="3"/>
  <c r="F25" i="3"/>
  <c r="F45" i="3"/>
  <c r="F38" i="3"/>
  <c r="F3" i="3"/>
  <c r="F23" i="3"/>
  <c r="F15" i="3"/>
  <c r="F33" i="3"/>
  <c r="F28" i="3"/>
  <c r="F19" i="3"/>
  <c r="F42" i="3"/>
  <c r="F41" i="3"/>
  <c r="F4" i="3"/>
  <c r="F35" i="3"/>
  <c r="F13" i="3"/>
  <c r="F37" i="3"/>
  <c r="F39" i="3"/>
  <c r="F43" i="3"/>
  <c r="F17" i="3"/>
  <c r="F27" i="3"/>
  <c r="F34" i="3"/>
  <c r="F53" i="3"/>
  <c r="F20" i="3"/>
  <c r="F46" i="3"/>
  <c r="F49" i="3"/>
  <c r="F51" i="3"/>
  <c r="F52" i="3"/>
  <c r="F48" i="3"/>
  <c r="F47" i="3"/>
  <c r="L51" i="3" l="1"/>
  <c r="L20" i="3"/>
  <c r="L13" i="3"/>
  <c r="L4" i="3"/>
  <c r="L42" i="3"/>
  <c r="L19" i="3"/>
  <c r="L28" i="3"/>
  <c r="L38" i="3"/>
  <c r="L45" i="3"/>
  <c r="L16" i="3"/>
  <c r="L12" i="3"/>
  <c r="L29" i="3"/>
  <c r="L31" i="3"/>
  <c r="L8" i="3"/>
  <c r="L21" i="3"/>
  <c r="L26" i="3"/>
  <c r="L10" i="3"/>
  <c r="L36" i="3"/>
  <c r="L40" i="3"/>
  <c r="L24" i="3"/>
  <c r="L50" i="3"/>
  <c r="L7" i="3"/>
  <c r="L6" i="3"/>
  <c r="L30" i="3"/>
  <c r="L32" i="3"/>
  <c r="L23" i="3"/>
  <c r="L15" i="3"/>
  <c r="L41" i="3"/>
  <c r="L35" i="3"/>
  <c r="L37" i="3"/>
  <c r="L43" i="3"/>
  <c r="L27" i="3"/>
  <c r="L53" i="3"/>
  <c r="L18" i="3"/>
  <c r="L11" i="3"/>
  <c r="L14" i="3"/>
  <c r="L9" i="3"/>
  <c r="L22" i="3"/>
  <c r="L5" i="3"/>
  <c r="L44" i="3"/>
  <c r="L25" i="3"/>
  <c r="L3" i="3"/>
  <c r="L33" i="3"/>
  <c r="L39" i="3"/>
  <c r="L17" i="3"/>
  <c r="L34" i="3"/>
  <c r="L46" i="3"/>
  <c r="L49" i="3"/>
  <c r="L52" i="3"/>
  <c r="L48" i="3"/>
  <c r="L47" i="3"/>
  <c r="BT13" i="3"/>
  <c r="BO13" i="3"/>
  <c r="BP13" i="3"/>
  <c r="BQ13" i="3"/>
  <c r="BR13" i="3"/>
  <c r="BS13" i="3"/>
  <c r="BN13" i="3"/>
  <c r="BR10" i="3"/>
  <c r="BS10" i="3"/>
  <c r="BT10" i="3"/>
  <c r="BR40" i="3"/>
  <c r="BS40" i="3"/>
  <c r="BT40" i="3"/>
  <c r="BR36" i="3"/>
  <c r="BS36" i="3"/>
  <c r="BT36" i="3"/>
  <c r="BR14" i="3"/>
  <c r="BS14" i="3"/>
  <c r="BT14" i="3"/>
  <c r="BR11" i="3"/>
  <c r="BS11" i="3"/>
  <c r="BT11" i="3"/>
  <c r="BR18" i="3"/>
  <c r="BS18" i="3"/>
  <c r="BT18" i="3"/>
  <c r="BQ10" i="3"/>
  <c r="BQ40" i="3"/>
  <c r="BQ36" i="3"/>
  <c r="BQ14" i="3"/>
  <c r="BQ11" i="3"/>
  <c r="BQ18" i="3"/>
  <c r="BP10" i="3"/>
  <c r="BP40" i="3"/>
  <c r="BP36" i="3"/>
  <c r="BP14" i="3"/>
  <c r="BP11" i="3"/>
  <c r="BP18" i="3"/>
  <c r="BO18" i="3"/>
  <c r="BO10" i="3"/>
  <c r="BO40" i="3"/>
  <c r="BO36" i="3"/>
  <c r="BO14" i="3"/>
  <c r="BO11" i="3"/>
  <c r="BN4" i="3"/>
  <c r="BO4" i="3"/>
  <c r="BP4" i="3"/>
  <c r="BQ4" i="3"/>
  <c r="BR4" i="3"/>
  <c r="BS4" i="3"/>
  <c r="BT4" i="3"/>
  <c r="BN3" i="3"/>
  <c r="BO3" i="3"/>
  <c r="BP3" i="3"/>
  <c r="BQ3" i="3"/>
  <c r="BR3" i="3"/>
  <c r="BS3" i="3"/>
  <c r="BT3" i="3"/>
  <c r="BN5" i="3"/>
  <c r="BO5" i="3"/>
  <c r="BP5" i="3"/>
  <c r="BQ5" i="3"/>
  <c r="BR5" i="3"/>
  <c r="BS5" i="3"/>
  <c r="BT5" i="3"/>
  <c r="BN12" i="3"/>
  <c r="BO12" i="3"/>
  <c r="BP12" i="3"/>
  <c r="BQ12" i="3"/>
  <c r="BR12" i="3"/>
  <c r="BS12" i="3"/>
  <c r="BT12" i="3"/>
  <c r="BN6" i="3"/>
  <c r="BO6" i="3"/>
  <c r="BP6" i="3"/>
  <c r="BQ6" i="3"/>
  <c r="BR6" i="3"/>
  <c r="BS6" i="3"/>
  <c r="BT6" i="3"/>
  <c r="BN7" i="3"/>
  <c r="BO7" i="3"/>
  <c r="BP7" i="3"/>
  <c r="BQ7" i="3"/>
  <c r="BR7" i="3"/>
  <c r="BS7" i="3"/>
  <c r="BT7" i="3"/>
  <c r="BN8" i="3"/>
  <c r="BO8" i="3"/>
  <c r="BP8" i="3"/>
  <c r="BQ8" i="3"/>
  <c r="BR8" i="3"/>
  <c r="BS8" i="3"/>
  <c r="BT8" i="3"/>
  <c r="BN9" i="3"/>
  <c r="BO9" i="3"/>
  <c r="BP9" i="3"/>
  <c r="BQ9" i="3"/>
  <c r="BR9" i="3"/>
  <c r="BS9" i="3"/>
  <c r="BT9" i="3"/>
  <c r="BT26" i="3"/>
  <c r="BS26" i="3"/>
  <c r="BR26" i="3"/>
  <c r="BP26" i="3"/>
  <c r="BQ26" i="3"/>
  <c r="BO26" i="3"/>
  <c r="BN26" i="3"/>
  <c r="BN10" i="3"/>
  <c r="BN40" i="3"/>
  <c r="BN36" i="3"/>
  <c r="BN14" i="3"/>
  <c r="BN11" i="3"/>
  <c r="BN18" i="3"/>
  <c r="BN54" i="3"/>
  <c r="BN24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BT48" i="3"/>
  <c r="BT52" i="3"/>
  <c r="BT51" i="3"/>
  <c r="BT49" i="3"/>
  <c r="BT46" i="3"/>
  <c r="BT20" i="3"/>
  <c r="BT53" i="3"/>
  <c r="BT34" i="3"/>
  <c r="BT27" i="3"/>
  <c r="BT17" i="3"/>
  <c r="BT43" i="3"/>
  <c r="BT39" i="3"/>
  <c r="BT37" i="3"/>
  <c r="BT35" i="3"/>
  <c r="BT41" i="3"/>
  <c r="BT42" i="3"/>
  <c r="BT19" i="3"/>
  <c r="BT28" i="3"/>
  <c r="BT33" i="3"/>
  <c r="BT15" i="3"/>
  <c r="BT23" i="3"/>
  <c r="BT38" i="3"/>
  <c r="BT45" i="3"/>
  <c r="BT25" i="3"/>
  <c r="BT44" i="3"/>
  <c r="BT16" i="3"/>
  <c r="BT32" i="3"/>
  <c r="BT29" i="3"/>
  <c r="BT30" i="3"/>
  <c r="BT22" i="3"/>
  <c r="BT31" i="3"/>
  <c r="BT50" i="3"/>
  <c r="BT21" i="3"/>
  <c r="BT24" i="3"/>
  <c r="BT54" i="3"/>
  <c r="BS48" i="3"/>
  <c r="BS52" i="3"/>
  <c r="BS51" i="3"/>
  <c r="BS49" i="3"/>
  <c r="BS46" i="3"/>
  <c r="BS20" i="3"/>
  <c r="BS53" i="3"/>
  <c r="BS34" i="3"/>
  <c r="BS27" i="3"/>
  <c r="BS17" i="3"/>
  <c r="BS43" i="3"/>
  <c r="BS39" i="3"/>
  <c r="BS37" i="3"/>
  <c r="BS35" i="3"/>
  <c r="BS41" i="3"/>
  <c r="BS42" i="3"/>
  <c r="BS19" i="3"/>
  <c r="BS28" i="3"/>
  <c r="BS33" i="3"/>
  <c r="BS15" i="3"/>
  <c r="BS23" i="3"/>
  <c r="BS38" i="3"/>
  <c r="BS45" i="3"/>
  <c r="BS25" i="3"/>
  <c r="BS44" i="3"/>
  <c r="BS16" i="3"/>
  <c r="BS32" i="3"/>
  <c r="BS29" i="3"/>
  <c r="BS30" i="3"/>
  <c r="BS22" i="3"/>
  <c r="BS31" i="3"/>
  <c r="BS50" i="3"/>
  <c r="BS21" i="3"/>
  <c r="BS24" i="3"/>
  <c r="BS54" i="3"/>
  <c r="BR48" i="3"/>
  <c r="BR52" i="3"/>
  <c r="BR51" i="3"/>
  <c r="BR49" i="3"/>
  <c r="BR46" i="3"/>
  <c r="BR20" i="3"/>
  <c r="BR53" i="3"/>
  <c r="BR34" i="3"/>
  <c r="BR27" i="3"/>
  <c r="BR17" i="3"/>
  <c r="BR43" i="3"/>
  <c r="BR39" i="3"/>
  <c r="BR37" i="3"/>
  <c r="BR35" i="3"/>
  <c r="BR41" i="3"/>
  <c r="BR42" i="3"/>
  <c r="BR19" i="3"/>
  <c r="BR28" i="3"/>
  <c r="BR33" i="3"/>
  <c r="BR15" i="3"/>
  <c r="BR23" i="3"/>
  <c r="BR38" i="3"/>
  <c r="BR45" i="3"/>
  <c r="BR25" i="3"/>
  <c r="BR44" i="3"/>
  <c r="BR16" i="3"/>
  <c r="BR32" i="3"/>
  <c r="BR29" i="3"/>
  <c r="BR30" i="3"/>
  <c r="BR22" i="3"/>
  <c r="BR31" i="3"/>
  <c r="BR50" i="3"/>
  <c r="BR21" i="3"/>
  <c r="BR24" i="3"/>
  <c r="BQ48" i="3"/>
  <c r="BQ52" i="3"/>
  <c r="BQ51" i="3"/>
  <c r="BQ49" i="3"/>
  <c r="BQ46" i="3"/>
  <c r="BQ20" i="3"/>
  <c r="BQ53" i="3"/>
  <c r="BQ34" i="3"/>
  <c r="BQ27" i="3"/>
  <c r="BQ17" i="3"/>
  <c r="BQ43" i="3"/>
  <c r="BQ39" i="3"/>
  <c r="BQ37" i="3"/>
  <c r="BQ35" i="3"/>
  <c r="BQ41" i="3"/>
  <c r="BQ42" i="3"/>
  <c r="BQ19" i="3"/>
  <c r="BQ28" i="3"/>
  <c r="BQ33" i="3"/>
  <c r="BQ15" i="3"/>
  <c r="BQ23" i="3"/>
  <c r="BQ38" i="3"/>
  <c r="BQ45" i="3"/>
  <c r="BQ25" i="3"/>
  <c r="BQ44" i="3"/>
  <c r="BQ16" i="3"/>
  <c r="BQ32" i="3"/>
  <c r="BQ29" i="3"/>
  <c r="BQ30" i="3"/>
  <c r="BQ22" i="3"/>
  <c r="BQ31" i="3"/>
  <c r="BQ50" i="3"/>
  <c r="BQ21" i="3"/>
  <c r="BQ24" i="3"/>
  <c r="BQ54" i="3"/>
  <c r="BP48" i="3"/>
  <c r="BP52" i="3"/>
  <c r="BP51" i="3"/>
  <c r="BP49" i="3"/>
  <c r="BP46" i="3"/>
  <c r="BP20" i="3"/>
  <c r="BP53" i="3"/>
  <c r="BP34" i="3"/>
  <c r="BP27" i="3"/>
  <c r="BP17" i="3"/>
  <c r="BP43" i="3"/>
  <c r="BP39" i="3"/>
  <c r="BP37" i="3"/>
  <c r="BP35" i="3"/>
  <c r="BP41" i="3"/>
  <c r="BP42" i="3"/>
  <c r="BP19" i="3"/>
  <c r="BP28" i="3"/>
  <c r="BP33" i="3"/>
  <c r="BP15" i="3"/>
  <c r="BP23" i="3"/>
  <c r="BP38" i="3"/>
  <c r="BP45" i="3"/>
  <c r="BP25" i="3"/>
  <c r="BP44" i="3"/>
  <c r="BP16" i="3"/>
  <c r="BP32" i="3"/>
  <c r="BP29" i="3"/>
  <c r="BP30" i="3"/>
  <c r="BP22" i="3"/>
  <c r="BP31" i="3"/>
  <c r="BP50" i="3"/>
  <c r="BP21" i="3"/>
  <c r="BP24" i="3"/>
  <c r="BP54" i="3"/>
  <c r="BO48" i="3"/>
  <c r="BO52" i="3"/>
  <c r="BO51" i="3"/>
  <c r="BO49" i="3"/>
  <c r="BO46" i="3"/>
  <c r="BO20" i="3"/>
  <c r="BO53" i="3"/>
  <c r="BO34" i="3"/>
  <c r="BO27" i="3"/>
  <c r="BO17" i="3"/>
  <c r="BO43" i="3"/>
  <c r="BO39" i="3"/>
  <c r="BO37" i="3"/>
  <c r="BO35" i="3"/>
  <c r="BO41" i="3"/>
  <c r="BO42" i="3"/>
  <c r="BO19" i="3"/>
  <c r="BO28" i="3"/>
  <c r="BO33" i="3"/>
  <c r="BO15" i="3"/>
  <c r="BO23" i="3"/>
  <c r="BO38" i="3"/>
  <c r="BO45" i="3"/>
  <c r="BO25" i="3"/>
  <c r="BO44" i="3"/>
  <c r="BO16" i="3"/>
  <c r="BO32" i="3"/>
  <c r="BO29" i="3"/>
  <c r="BO30" i="3"/>
  <c r="BO22" i="3"/>
  <c r="BO31" i="3"/>
  <c r="BO50" i="3"/>
  <c r="BO21" i="3"/>
  <c r="BO24" i="3"/>
  <c r="BO54" i="3"/>
  <c r="BN48" i="3"/>
  <c r="BN52" i="3"/>
  <c r="BN51" i="3"/>
  <c r="BN49" i="3"/>
  <c r="BN46" i="3"/>
  <c r="BN20" i="3"/>
  <c r="BN53" i="3"/>
  <c r="BN34" i="3"/>
  <c r="BN27" i="3"/>
  <c r="BN17" i="3"/>
  <c r="BN43" i="3"/>
  <c r="BN39" i="3"/>
  <c r="BN37" i="3"/>
  <c r="BN35" i="3"/>
  <c r="BN41" i="3"/>
  <c r="BN42" i="3"/>
  <c r="BN19" i="3"/>
  <c r="BN28" i="3"/>
  <c r="BN33" i="3"/>
  <c r="BN15" i="3"/>
  <c r="BN23" i="3"/>
  <c r="BN38" i="3"/>
  <c r="BN45" i="3"/>
  <c r="BN25" i="3"/>
  <c r="BN44" i="3"/>
  <c r="BN16" i="3"/>
  <c r="BN32" i="3"/>
  <c r="BN29" i="3"/>
  <c r="BN30" i="3"/>
  <c r="BN22" i="3"/>
  <c r="BN31" i="3"/>
  <c r="BN50" i="3"/>
  <c r="BN21" i="3"/>
  <c r="BN47" i="3"/>
  <c r="BO47" i="3"/>
  <c r="BP47" i="3"/>
  <c r="BQ47" i="3"/>
  <c r="BR47" i="3"/>
  <c r="BS47" i="3"/>
  <c r="BT4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O60" i="3"/>
  <c r="O61" i="3" s="1"/>
  <c r="P60" i="3"/>
  <c r="P61" i="3" s="1"/>
  <c r="Q60" i="3"/>
  <c r="Q61" i="3" s="1"/>
  <c r="R60" i="3"/>
  <c r="R61" i="3" s="1"/>
  <c r="S60" i="3"/>
  <c r="S61" i="3" s="1"/>
  <c r="T60" i="3"/>
  <c r="T61" i="3" s="1"/>
  <c r="U60" i="3"/>
  <c r="U61" i="3" s="1"/>
  <c r="V60" i="3"/>
  <c r="V61" i="3" s="1"/>
  <c r="W60" i="3"/>
  <c r="W61" i="3" s="1"/>
  <c r="X60" i="3"/>
  <c r="X61" i="3" s="1"/>
  <c r="Y60" i="3"/>
  <c r="Y61" i="3" s="1"/>
  <c r="Z60" i="3"/>
  <c r="Z61" i="3" s="1"/>
  <c r="AA60" i="3"/>
  <c r="AA61" i="3" s="1"/>
  <c r="AB60" i="3"/>
  <c r="AB61" i="3" s="1"/>
  <c r="AC60" i="3"/>
  <c r="AC61" i="3" s="1"/>
  <c r="AD60" i="3"/>
  <c r="AD61" i="3" s="1"/>
  <c r="AE60" i="3"/>
  <c r="AE61" i="3" s="1"/>
  <c r="AF60" i="3"/>
  <c r="AF61" i="3" s="1"/>
  <c r="AG60" i="3"/>
  <c r="AG61" i="3" s="1"/>
  <c r="AH60" i="3"/>
  <c r="AH61" i="3" s="1"/>
  <c r="AI60" i="3"/>
  <c r="AI61" i="3" s="1"/>
  <c r="AJ60" i="3"/>
  <c r="AJ61" i="3" s="1"/>
  <c r="AK60" i="3"/>
  <c r="AK61" i="3" s="1"/>
  <c r="AL60" i="3"/>
  <c r="AL61" i="3" s="1"/>
  <c r="AM60" i="3"/>
  <c r="AM61" i="3" s="1"/>
  <c r="AN60" i="3"/>
  <c r="AN61" i="3" s="1"/>
  <c r="AO60" i="3"/>
  <c r="AO61" i="3" s="1"/>
  <c r="AP60" i="3"/>
  <c r="AP61" i="3" s="1"/>
  <c r="AQ60" i="3"/>
  <c r="AQ61" i="3" s="1"/>
  <c r="AR60" i="3"/>
  <c r="AR61" i="3" s="1"/>
  <c r="AS60" i="3"/>
  <c r="AS61" i="3" s="1"/>
  <c r="AT60" i="3"/>
  <c r="AT61" i="3" s="1"/>
  <c r="AU60" i="3"/>
  <c r="AU61" i="3" s="1"/>
  <c r="AV60" i="3"/>
  <c r="AV61" i="3" s="1"/>
  <c r="AW60" i="3"/>
  <c r="AW61" i="3" s="1"/>
  <c r="AX60" i="3"/>
  <c r="AX61" i="3" s="1"/>
  <c r="AY60" i="3"/>
  <c r="AY61" i="3" s="1"/>
  <c r="AZ60" i="3"/>
  <c r="AZ61" i="3" s="1"/>
  <c r="BA60" i="3"/>
  <c r="BA61" i="3" s="1"/>
  <c r="BB60" i="3"/>
  <c r="BB61" i="3" s="1"/>
  <c r="BC60" i="3"/>
  <c r="BC61" i="3" s="1"/>
  <c r="BD60" i="3"/>
  <c r="BD61" i="3" s="1"/>
  <c r="BE60" i="3"/>
  <c r="BE61" i="3" s="1"/>
  <c r="BF60" i="3"/>
  <c r="BF61" i="3" s="1"/>
  <c r="BG60" i="3"/>
  <c r="BG61" i="3" s="1"/>
  <c r="BH60" i="3"/>
  <c r="BH61" i="3" s="1"/>
  <c r="BI60" i="3"/>
  <c r="BI61" i="3" s="1"/>
  <c r="BJ60" i="3"/>
  <c r="BJ61" i="3" s="1"/>
  <c r="BK60" i="3"/>
  <c r="BK61" i="3" s="1"/>
  <c r="BL60" i="3"/>
  <c r="BL61" i="3" s="1"/>
  <c r="L57" i="3" l="1"/>
  <c r="BS57" i="3"/>
  <c r="BO57" i="3"/>
  <c r="BT57" i="3"/>
  <c r="BR57" i="3"/>
  <c r="BQ57" i="3"/>
  <c r="BP57" i="3"/>
  <c r="BN55" i="3"/>
  <c r="BT56" i="3"/>
  <c r="BS55" i="3"/>
  <c r="BS56" i="3"/>
  <c r="BR56" i="3"/>
  <c r="BQ56" i="3"/>
  <c r="BP56" i="3"/>
  <c r="BO56" i="3"/>
  <c r="BT55" i="3"/>
  <c r="BQ55" i="3"/>
  <c r="BP55" i="3"/>
  <c r="BO55" i="3"/>
  <c r="BR55" i="3"/>
  <c r="BN56" i="3"/>
  <c r="BN57" i="3"/>
  <c r="BR60" i="3" l="1"/>
  <c r="BR61" i="3" s="1"/>
  <c r="BN59" i="3"/>
  <c r="BR59" i="3"/>
  <c r="BN60" i="3"/>
  <c r="BN61" i="3" s="1"/>
  <c r="BO59" i="3"/>
  <c r="BO60" i="3"/>
  <c r="BO61" i="3" s="1"/>
  <c r="BS60" i="3"/>
  <c r="BS61" i="3" s="1"/>
  <c r="BS59" i="3"/>
  <c r="BT60" i="3"/>
  <c r="BT61" i="3" s="1"/>
  <c r="BT59" i="3"/>
  <c r="BQ60" i="3"/>
  <c r="BQ61" i="3" s="1"/>
  <c r="BQ59" i="3"/>
  <c r="BP59" i="3"/>
  <c r="BP60" i="3"/>
  <c r="BP61" i="3" s="1"/>
</calcChain>
</file>

<file path=xl/sharedStrings.xml><?xml version="1.0" encoding="utf-8"?>
<sst xmlns="http://schemas.openxmlformats.org/spreadsheetml/2006/main" count="359" uniqueCount="107">
  <si>
    <t>a1</t>
  </si>
  <si>
    <t>a2</t>
  </si>
  <si>
    <t>a4</t>
  </si>
  <si>
    <t>a6</t>
  </si>
  <si>
    <t>a7</t>
  </si>
  <si>
    <t>a10</t>
  </si>
  <si>
    <t>a11</t>
  </si>
  <si>
    <t>a12</t>
  </si>
  <si>
    <t>a14</t>
  </si>
  <si>
    <t>a16</t>
  </si>
  <si>
    <t>a17</t>
  </si>
  <si>
    <t>a19</t>
  </si>
  <si>
    <t>a20</t>
  </si>
  <si>
    <t>a22</t>
  </si>
  <si>
    <t>a23</t>
  </si>
  <si>
    <t>a24</t>
  </si>
  <si>
    <t>a27</t>
  </si>
  <si>
    <t>a33</t>
  </si>
  <si>
    <t>a36</t>
  </si>
  <si>
    <t>a37</t>
  </si>
  <si>
    <t>a38</t>
  </si>
  <si>
    <t>a39</t>
  </si>
  <si>
    <t>a40</t>
  </si>
  <si>
    <t>a42</t>
  </si>
  <si>
    <t>a43</t>
  </si>
  <si>
    <t>a44</t>
  </si>
  <si>
    <t>a46</t>
  </si>
  <si>
    <t>a48</t>
  </si>
  <si>
    <t>a50</t>
  </si>
  <si>
    <t>Number</t>
  </si>
  <si>
    <t>a3r</t>
  </si>
  <si>
    <t>a5r</t>
  </si>
  <si>
    <t>a8r</t>
  </si>
  <si>
    <t>a9r</t>
  </si>
  <si>
    <t>a13r</t>
  </si>
  <si>
    <t>a15r</t>
  </si>
  <si>
    <t>a18r</t>
  </si>
  <si>
    <t>a21r</t>
  </si>
  <si>
    <t>a25r</t>
  </si>
  <si>
    <t>a26r</t>
  </si>
  <si>
    <t>a28r</t>
  </si>
  <si>
    <t>a29r</t>
  </si>
  <si>
    <t>a30r</t>
  </si>
  <si>
    <t>a31r</t>
  </si>
  <si>
    <t>a32r</t>
  </si>
  <si>
    <t>a34r</t>
  </si>
  <si>
    <t>a35r</t>
  </si>
  <si>
    <t>a41r</t>
  </si>
  <si>
    <t>a45r</t>
  </si>
  <si>
    <t>a47r</t>
  </si>
  <si>
    <t>a49r</t>
  </si>
  <si>
    <t>A</t>
  </si>
  <si>
    <t>B</t>
  </si>
  <si>
    <t>C</t>
  </si>
  <si>
    <t>2. Management safety empowerment</t>
  </si>
  <si>
    <t>3. Management safety justice</t>
  </si>
  <si>
    <t>4. Workers' safety commitment</t>
  </si>
  <si>
    <t>5. Workers safety priority and risk non-acceptance</t>
  </si>
  <si>
    <t>6. Safety communication , lerning and trust in co-workers safety competenece</t>
  </si>
  <si>
    <t>7. Workers trust in efficiency of safety systems</t>
  </si>
  <si>
    <t>Age</t>
  </si>
  <si>
    <t>Gender
male=1
female=2</t>
  </si>
  <si>
    <t>Worker=1
Leader=2</t>
  </si>
  <si>
    <t>Branch</t>
  </si>
  <si>
    <t>Dim1 - Management safety
 priority and ability</t>
  </si>
  <si>
    <t>Dim2 - Management safety 
empowerment</t>
  </si>
  <si>
    <t>Dim3 - Management 
safety justice</t>
  </si>
  <si>
    <t>Dim4 - Worker 
safety commitment</t>
  </si>
  <si>
    <t>Dim5 - Workers' safety priority 
and risk non-acceptance</t>
  </si>
  <si>
    <t>Dim6 - Peer safety
communication, learning, 
and trust in safety ability</t>
  </si>
  <si>
    <t>Dim7 - Workers' trust in the 
efficacy of safety systems</t>
  </si>
  <si>
    <t>.</t>
  </si>
  <si>
    <t>Comments</t>
  </si>
  <si>
    <t xml:space="preserve">These mean dimension scores are shown in the diagram </t>
  </si>
  <si>
    <t>Standard Deviation</t>
  </si>
  <si>
    <t>Variance</t>
  </si>
  <si>
    <t>Standard error of the mean</t>
  </si>
  <si>
    <t>Etc. add more rows as needed</t>
  </si>
  <si>
    <t xml:space="preserve">Dimension scores - calculated automatically taking into consideration the reversed or negated items </t>
  </si>
  <si>
    <t>Benchmark
Sector</t>
  </si>
  <si>
    <t>Dropdown 
menu!!</t>
  </si>
  <si>
    <t>Birth 
year</t>
  </si>
  <si>
    <t>None</t>
  </si>
  <si>
    <r>
      <t xml:space="preserve">1. Management safety priority and ability
</t>
    </r>
    <r>
      <rPr>
        <i/>
        <sz val="10"/>
        <rFont val="Arial"/>
        <family val="2"/>
      </rPr>
      <t>(enter results directly as they are - do not reverse them; leave cell empty if not answered)</t>
    </r>
  </si>
  <si>
    <t>Language
version</t>
  </si>
  <si>
    <t>No 
names!!</t>
  </si>
  <si>
    <t>Work
site no.</t>
  </si>
  <si>
    <t>Group
no.</t>
  </si>
  <si>
    <t>Free text</t>
  </si>
  <si>
    <t>Promedio Lider</t>
  </si>
  <si>
    <t>Promedio</t>
  </si>
  <si>
    <t>Promedio Trabajador</t>
  </si>
  <si>
    <t>Agriculture</t>
  </si>
  <si>
    <t>Construction</t>
  </si>
  <si>
    <t>Energy</t>
  </si>
  <si>
    <t>Healthcare</t>
  </si>
  <si>
    <t>Manufacturing</t>
  </si>
  <si>
    <t>Mining</t>
  </si>
  <si>
    <t>Services</t>
  </si>
  <si>
    <t>Transport</t>
  </si>
  <si>
    <t>Administrativo</t>
  </si>
  <si>
    <t>Mantenimiento</t>
  </si>
  <si>
    <t>Supervision SST</t>
  </si>
  <si>
    <t>Operaciones</t>
  </si>
  <si>
    <t>Spanish-Colombia</t>
  </si>
  <si>
    <t>Freight transportation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</si>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</sst>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i/>
      <sz val="10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164" fontId="3" fillId="4" borderId="2" xfId="1" applyFont="1" applyFill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2" fontId="0" fillId="0" borderId="9" xfId="0" applyNumberFormat="1" applyBorder="1" applyAlignment="1" applyProtection="1">
      <alignment horizontal="center"/>
      <protection locked="0"/>
    </xf>
    <xf numFmtId="2" fontId="0" fillId="0" borderId="10" xfId="0" applyNumberFormat="1" applyBorder="1" applyAlignment="1" applyProtection="1">
      <alignment horizontal="center"/>
      <protection locked="0"/>
    </xf>
    <xf numFmtId="2" fontId="0" fillId="0" borderId="11" xfId="0" applyNumberFormat="1" applyBorder="1" applyAlignment="1" applyProtection="1">
      <alignment horizontal="center"/>
      <protection locked="0"/>
    </xf>
    <xf numFmtId="2" fontId="0" fillId="0" borderId="12" xfId="0" applyNumberFormat="1" applyBorder="1" applyAlignment="1" applyProtection="1">
      <alignment horizontal="center"/>
      <protection locked="0"/>
    </xf>
    <xf numFmtId="2" fontId="0" fillId="0" borderId="13" xfId="0" applyNumberFormat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2" fillId="3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left"/>
      <protection locked="0"/>
    </xf>
    <xf numFmtId="0" fontId="2" fillId="2" borderId="19" xfId="0" applyFont="1" applyFill="1" applyBorder="1" applyAlignment="1">
      <alignment horizontal="center"/>
    </xf>
    <xf numFmtId="0" fontId="0" fillId="0" borderId="19" xfId="0" applyBorder="1" applyAlignment="1" applyProtection="1">
      <alignment horizontal="center"/>
      <protection locked="0"/>
    </xf>
    <xf numFmtId="0" fontId="2" fillId="3" borderId="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21" xfId="0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21" xfId="0" applyBorder="1" applyAlignment="1" applyProtection="1">
      <alignment horizontal="left"/>
      <protection locked="0"/>
    </xf>
    <xf numFmtId="0" fontId="2" fillId="0" borderId="4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164" fontId="3" fillId="4" borderId="4" xfId="1" applyFont="1" applyFill="1" applyBorder="1" applyAlignment="1">
      <alignment horizontal="center"/>
    </xf>
    <xf numFmtId="164" fontId="3" fillId="4" borderId="18" xfId="1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2" fontId="0" fillId="0" borderId="14" xfId="0" applyNumberFormat="1" applyBorder="1" applyAlignment="1" applyProtection="1">
      <alignment horizontal="center"/>
      <protection locked="0"/>
    </xf>
    <xf numFmtId="2" fontId="0" fillId="0" borderId="6" xfId="0" applyNumberFormat="1" applyBorder="1" applyAlignment="1" applyProtection="1">
      <alignment horizontal="center"/>
      <protection locked="0"/>
    </xf>
    <xf numFmtId="2" fontId="0" fillId="0" borderId="20" xfId="0" applyNumberFormat="1" applyBorder="1" applyAlignment="1" applyProtection="1">
      <alignment horizontal="center"/>
      <protection locked="0"/>
    </xf>
    <xf numFmtId="2" fontId="0" fillId="0" borderId="5" xfId="0" applyNumberFormat="1" applyBorder="1" applyAlignment="1" applyProtection="1">
      <alignment horizontal="center"/>
      <protection locked="0"/>
    </xf>
    <xf numFmtId="2" fontId="0" fillId="0" borderId="7" xfId="0" applyNumberFormat="1" applyBorder="1" applyAlignment="1" applyProtection="1">
      <alignment horizontal="center"/>
      <protection locked="0"/>
    </xf>
    <xf numFmtId="2" fontId="0" fillId="0" borderId="21" xfId="0" applyNumberFormat="1" applyBorder="1" applyAlignment="1" applyProtection="1">
      <alignment horizontal="left"/>
      <protection locked="0"/>
    </xf>
    <xf numFmtId="2" fontId="2" fillId="5" borderId="4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left"/>
      <protection locked="0"/>
    </xf>
    <xf numFmtId="0" fontId="6" fillId="0" borderId="0" xfId="0" applyFont="1"/>
    <xf numFmtId="2" fontId="2" fillId="5" borderId="9" xfId="0" applyNumberFormat="1" applyFont="1" applyFill="1" applyBorder="1" applyAlignment="1" applyProtection="1">
      <alignment horizontal="center"/>
      <protection locked="0"/>
    </xf>
    <xf numFmtId="2" fontId="2" fillId="5" borderId="0" xfId="0" applyNumberFormat="1" applyFont="1" applyFill="1" applyAlignment="1" applyProtection="1">
      <alignment horizontal="center"/>
      <protection locked="0"/>
    </xf>
    <xf numFmtId="2" fontId="2" fillId="5" borderId="1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21" xfId="0" applyFont="1" applyBorder="1" applyAlignment="1" applyProtection="1">
      <alignment horizontal="left"/>
      <protection locked="0"/>
    </xf>
    <xf numFmtId="1" fontId="0" fillId="0" borderId="6" xfId="0" applyNumberFormat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164" fontId="3" fillId="7" borderId="4" xfId="1" applyFont="1" applyFill="1" applyBorder="1" applyAlignment="1">
      <alignment horizontal="center"/>
    </xf>
    <xf numFmtId="164" fontId="3" fillId="7" borderId="2" xfId="1" applyFont="1" applyFill="1" applyBorder="1" applyAlignment="1">
      <alignment horizontal="center"/>
    </xf>
    <xf numFmtId="164" fontId="3" fillId="7" borderId="18" xfId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 applyProtection="1">
      <alignment horizontal="left" wrapText="1"/>
      <protection locked="0"/>
    </xf>
    <xf numFmtId="0" fontId="2" fillId="0" borderId="16" xfId="0" applyFont="1" applyBorder="1" applyAlignment="1" applyProtection="1">
      <alignment horizontal="left" wrapText="1"/>
      <protection locked="0"/>
    </xf>
    <xf numFmtId="0" fontId="2" fillId="0" borderId="17" xfId="0" applyFont="1" applyBorder="1" applyAlignment="1" applyProtection="1">
      <alignment horizontal="left" wrapText="1"/>
      <protection locked="0"/>
    </xf>
    <xf numFmtId="0" fontId="2" fillId="0" borderId="8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1788560440169"/>
          <c:y val="0.16780667922920858"/>
          <c:w val="0.48977104595988163"/>
          <c:h val="0.74879343676899213"/>
        </c:manualLayout>
      </c:layout>
      <c:radarChart>
        <c:radarStyle val="marker"/>
        <c:varyColors val="0"/>
        <c:ser>
          <c:idx val="0"/>
          <c:order val="1"/>
          <c:tx>
            <c:strRef>
              <c:f>'NOSACQ-50 data entry'!$A$56</c:f>
              <c:strCache>
                <c:ptCount val="1"/>
                <c:pt idx="0">
                  <c:v>Promedio Trabajador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'NOSACQ-50 data entry'!$BN$2:$BT$2</c:f>
              <c:strCache>
                <c:ptCount val="7"/>
                <c:pt idx="0">
                  <c:v>Dim1 - Management safety
 priority and ability</c:v>
                </c:pt>
                <c:pt idx="1">
                  <c:v>Dim2 - Management safety 
empowerment</c:v>
                </c:pt>
                <c:pt idx="2">
                  <c:v>Dim3 - Management 
safety justice</c:v>
                </c:pt>
                <c:pt idx="3">
                  <c:v>Dim4 - Worker 
safety commitment</c:v>
                </c:pt>
                <c:pt idx="4">
                  <c:v>Dim5 - Workers' safety priority 
and risk non-acceptance</c:v>
                </c:pt>
                <c:pt idx="5">
                  <c:v>Dim6 - Peer safety
communication, learning, 
and trust in safety ability</c:v>
                </c:pt>
                <c:pt idx="6">
                  <c:v>Dim7 - Workers' trust in the 
efficacy of safety systems</c:v>
                </c:pt>
              </c:strCache>
            </c:strRef>
          </c:cat>
          <c:val>
            <c:numRef>
              <c:f>'NOSACQ-50 data entry'!$BN$56:$BT$56</c:f>
              <c:numCache>
                <c:formatCode>0.00</c:formatCode>
                <c:ptCount val="7"/>
                <c:pt idx="0">
                  <c:v>2.7173913043478262</c:v>
                </c:pt>
                <c:pt idx="1">
                  <c:v>2.7670807453416146</c:v>
                </c:pt>
                <c:pt idx="2">
                  <c:v>2.681159420289855</c:v>
                </c:pt>
                <c:pt idx="3">
                  <c:v>2.7282608695652173</c:v>
                </c:pt>
                <c:pt idx="4">
                  <c:v>2.5351966873706004</c:v>
                </c:pt>
                <c:pt idx="5">
                  <c:v>2.8260869565217392</c:v>
                </c:pt>
                <c:pt idx="6">
                  <c:v>2.8053830227743277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D-47B7-8200-548700E2B266}"/>
            </c:ext>
          </c:extLst>
        </c:ser>
        <c:ser>
          <c:idx val="2"/>
          <c:order val="2"/>
          <c:tx>
            <c:strRef>
              <c:f>'NOSACQ-50 data entry'!$A$55</c:f>
              <c:strCache>
                <c:ptCount val="1"/>
                <c:pt idx="0">
                  <c:v>Promedio Lider</c:v>
                </c:pt>
              </c:strCache>
            </c:strRef>
          </c:tx>
          <c:marker>
            <c:symbol val="none"/>
          </c:marker>
          <c:cat>
            <c:strRef>
              <c:f>'NOSACQ-50 data entry'!$BN$2:$BT$2</c:f>
              <c:strCache>
                <c:ptCount val="7"/>
                <c:pt idx="0">
                  <c:v>Dim1 - Management safety
 priority and ability</c:v>
                </c:pt>
                <c:pt idx="1">
                  <c:v>Dim2 - Management safety 
empowerment</c:v>
                </c:pt>
                <c:pt idx="2">
                  <c:v>Dim3 - Management 
safety justice</c:v>
                </c:pt>
                <c:pt idx="3">
                  <c:v>Dim4 - Worker 
safety commitment</c:v>
                </c:pt>
                <c:pt idx="4">
                  <c:v>Dim5 - Workers' safety priority 
and risk non-acceptance</c:v>
                </c:pt>
                <c:pt idx="5">
                  <c:v>Dim6 - Peer safety
communication, learning, 
and trust in safety ability</c:v>
                </c:pt>
                <c:pt idx="6">
                  <c:v>Dim7 - Workers' trust in the 
efficacy of safety systems</c:v>
                </c:pt>
              </c:strCache>
            </c:strRef>
          </c:cat>
          <c:val>
            <c:numRef>
              <c:f>'NOSACQ-50 data entry'!$BN$55:$BT$55</c:f>
              <c:numCache>
                <c:formatCode>0.00</c:formatCode>
                <c:ptCount val="7"/>
                <c:pt idx="0">
                  <c:v>3.4888888888888885</c:v>
                </c:pt>
                <c:pt idx="1">
                  <c:v>3.4285714285714293</c:v>
                </c:pt>
                <c:pt idx="2">
                  <c:v>3.2333333333333329</c:v>
                </c:pt>
                <c:pt idx="3">
                  <c:v>3.2333333333333329</c:v>
                </c:pt>
                <c:pt idx="4">
                  <c:v>3</c:v>
                </c:pt>
                <c:pt idx="5">
                  <c:v>3.55</c:v>
                </c:pt>
                <c:pt idx="6">
                  <c:v>3.285714285714286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D-47B7-8200-548700E2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2400"/>
        <c:axId val="1040239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'NOSACQ-50 data entry'!$A$57</c15:sqref>
                        </c15:formulaRef>
                      </c:ext>
                    </c:extLst>
                    <c:strCache>
                      <c:ptCount val="1"/>
                      <c:pt idx="0">
                        <c:v>Promedio</c:v>
                      </c:pt>
                    </c:strCache>
                  </c:strRef>
                </c:tx>
                <c:spPr>
                  <a:ln w="38100">
                    <a:solidFill>
                      <a:srgbClr val="00B0F0"/>
                    </a:solidFill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'NOSACQ-50 data entry'!$BN$2:$BT$2</c15:sqref>
                        </c15:formulaRef>
                      </c:ext>
                    </c:extLst>
                    <c:strCache>
                      <c:ptCount val="7"/>
                      <c:pt idx="0">
                        <c:v>Dim1 - Management safety
 priority and ability</c:v>
                      </c:pt>
                      <c:pt idx="1">
                        <c:v>Dim2 - Management safety 
empowerment</c:v>
                      </c:pt>
                      <c:pt idx="2">
                        <c:v>Dim3 - Management 
safety justice</c:v>
                      </c:pt>
                      <c:pt idx="3">
                        <c:v>Dim4 - Worker 
safety commitment</c:v>
                      </c:pt>
                      <c:pt idx="4">
                        <c:v>Dim5 - Workers' safety priority 
and risk non-acceptance</c:v>
                      </c:pt>
                      <c:pt idx="5">
                        <c:v>Dim6 - Peer safety
communication, learning, 
and trust in safety ability</c:v>
                      </c:pt>
                      <c:pt idx="6">
                        <c:v>Dim7 - Workers' trust in the 
efficacy of safety systems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'NOSACQ-50 data entry'!$BN$57:$BT$57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2.7930283224400876</c:v>
                      </c:pt>
                      <c:pt idx="1">
                        <c:v>2.8319327731092439</c:v>
                      </c:pt>
                      <c:pt idx="2">
                        <c:v>2.7352941176470589</c:v>
                      </c:pt>
                      <c:pt idx="3">
                        <c:v>2.7777777777777777</c:v>
                      </c:pt>
                      <c:pt idx="4">
                        <c:v>2.5807656395891692</c:v>
                      </c:pt>
                      <c:pt idx="5">
                        <c:v>2.8970588235294117</c:v>
                      </c:pt>
                      <c:pt idx="6">
                        <c:v>2.8524743230625589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FD-47B7-8200-548700E2B266}"/>
                  </c:ext>
                </c:extLst>
              </c15:ser>
            </c15:filteredRadarSeries>
          </c:ext>
        </c:extLst>
      </c:radarChart>
      <c:catAx>
        <c:axId val="1040224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04023936"/>
        <c:crosses val="autoZero"/>
        <c:auto val="1"/>
        <c:lblAlgn val="ctr"/>
        <c:lblOffset val="100"/>
        <c:noMultiLvlLbl val="0"/>
      </c:catAx>
      <c:valAx>
        <c:axId val="104023936"/>
        <c:scaling>
          <c:orientation val="minMax"/>
          <c:max val="3.8"/>
          <c:min val="2.4"/>
        </c:scaling>
        <c:delete val="0"/>
        <c:axPos val="l"/>
        <c:majorGridlines/>
        <c:numFmt formatCode="#,##0.0" sourceLinked="0"/>
        <c:majorTickMark val="cross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0402240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74746485617921687"/>
          <c:y val="0.10156797524758499"/>
          <c:w val="0.18253856362572121"/>
          <c:h val="0.12852153632579946"/>
        </c:manualLayout>
      </c:layout>
      <c:overlay val="0"/>
      <c:spPr>
        <a:ln w="9525"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1788560440169"/>
          <c:y val="0.16780667922920858"/>
          <c:w val="0.48977104595988163"/>
          <c:h val="0.74879343676899213"/>
        </c:manualLayout>
      </c:layout>
      <c:radarChart>
        <c:radarStyle val="marker"/>
        <c:varyColors val="0"/>
        <c:ser>
          <c:idx val="0"/>
          <c:order val="1"/>
          <c:tx>
            <c:strRef>
              <c:f>'NOSACQ-50 data entry'!$A$56</c:f>
              <c:strCache>
                <c:ptCount val="1"/>
                <c:pt idx="0">
                  <c:v>Promedio Trabajador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'NOSACQ-50 data entry'!$BN$2:$BT$2</c:f>
              <c:strCache>
                <c:ptCount val="7"/>
                <c:pt idx="0">
                  <c:v>Dim1 - Management safety
 priority and ability</c:v>
                </c:pt>
                <c:pt idx="1">
                  <c:v>Dim2 - Management safety 
empowerment</c:v>
                </c:pt>
                <c:pt idx="2">
                  <c:v>Dim3 - Management 
safety justice</c:v>
                </c:pt>
                <c:pt idx="3">
                  <c:v>Dim4 - Worker 
safety commitment</c:v>
                </c:pt>
                <c:pt idx="4">
                  <c:v>Dim5 - Workers' safety priority 
and risk non-acceptance</c:v>
                </c:pt>
                <c:pt idx="5">
                  <c:v>Dim6 - Peer safety
communication, learning, 
and trust in safety ability</c:v>
                </c:pt>
                <c:pt idx="6">
                  <c:v>Dim7 - Workers' trust in the 
efficacy of safety systems</c:v>
                </c:pt>
              </c:strCache>
            </c:strRef>
          </c:cat>
          <c:val>
            <c:numRef>
              <c:f>'NOSACQ-50 data entry'!$BN$56:$BT$56</c:f>
              <c:numCache>
                <c:formatCode>0.00</c:formatCode>
                <c:ptCount val="7"/>
                <c:pt idx="0">
                  <c:v>2.7173913043478262</c:v>
                </c:pt>
                <c:pt idx="1">
                  <c:v>2.7670807453416146</c:v>
                </c:pt>
                <c:pt idx="2">
                  <c:v>2.681159420289855</c:v>
                </c:pt>
                <c:pt idx="3">
                  <c:v>2.7282608695652173</c:v>
                </c:pt>
                <c:pt idx="4">
                  <c:v>2.5351966873706004</c:v>
                </c:pt>
                <c:pt idx="5">
                  <c:v>2.8260869565217392</c:v>
                </c:pt>
                <c:pt idx="6">
                  <c:v>2.8053830227743277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0-4BCD-A721-A9708F2E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2400"/>
        <c:axId val="1040239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'NOSACQ-50 data entry'!$A$57</c15:sqref>
                        </c15:formulaRef>
                      </c:ext>
                    </c:extLst>
                    <c:strCache>
                      <c:ptCount val="1"/>
                      <c:pt idx="0">
                        <c:v>Promedio</c:v>
                      </c:pt>
                    </c:strCache>
                  </c:strRef>
                </c:tx>
                <c:spPr>
                  <a:ln w="76200">
                    <a:solidFill>
                      <a:srgbClr val="00B0F0"/>
                    </a:solidFill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'NOSACQ-50 data entry'!$BN$2:$BT$2</c15:sqref>
                        </c15:formulaRef>
                      </c:ext>
                    </c:extLst>
                    <c:strCache>
                      <c:ptCount val="7"/>
                      <c:pt idx="0">
                        <c:v>Dim1 - Management safety
 priority and ability</c:v>
                      </c:pt>
                      <c:pt idx="1">
                        <c:v>Dim2 - Management safety 
empowerment</c:v>
                      </c:pt>
                      <c:pt idx="2">
                        <c:v>Dim3 - Management 
safety justice</c:v>
                      </c:pt>
                      <c:pt idx="3">
                        <c:v>Dim4 - Worker 
safety commitment</c:v>
                      </c:pt>
                      <c:pt idx="4">
                        <c:v>Dim5 - Workers' safety priority 
and risk non-acceptance</c:v>
                      </c:pt>
                      <c:pt idx="5">
                        <c:v>Dim6 - Peer safety
communication, learning, 
and trust in safety ability</c:v>
                      </c:pt>
                      <c:pt idx="6">
                        <c:v>Dim7 - Workers' trust in the 
efficacy of safety systems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'NOSACQ-50 data entry'!$BN$57:$BT$57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2.7930283224400876</c:v>
                      </c:pt>
                      <c:pt idx="1">
                        <c:v>2.8319327731092439</c:v>
                      </c:pt>
                      <c:pt idx="2">
                        <c:v>2.7352941176470589</c:v>
                      </c:pt>
                      <c:pt idx="3">
                        <c:v>2.7777777777777777</c:v>
                      </c:pt>
                      <c:pt idx="4">
                        <c:v>2.5807656395891692</c:v>
                      </c:pt>
                      <c:pt idx="5">
                        <c:v>2.8970588235294117</c:v>
                      </c:pt>
                      <c:pt idx="6">
                        <c:v>2.8524743230625589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0-4BCD-A721-A9708F2EA35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'NOSACQ-50 data entry'!$A$55</c15:sqref>
                        </c15:formulaRef>
                      </c:ext>
                    </c:extLst>
                    <c:strCache>
                      <c:ptCount val="1"/>
                      <c:pt idx="0">
                        <c:v>Promedio Lider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'NOSACQ-50 data entry'!$BN$2:$BT$2</c15:sqref>
                        </c15:formulaRef>
                      </c:ext>
                    </c:extLst>
                    <c:strCache>
                      <c:ptCount val="7"/>
                      <c:pt idx="0">
                        <c:v>Dim1 - Management safety
 priority and ability</c:v>
                      </c:pt>
                      <c:pt idx="1">
                        <c:v>Dim2 - Management safety 
empowerment</c:v>
                      </c:pt>
                      <c:pt idx="2">
                        <c:v>Dim3 - Management 
safety justice</c:v>
                      </c:pt>
                      <c:pt idx="3">
                        <c:v>Dim4 - Worker 
safety commitment</c:v>
                      </c:pt>
                      <c:pt idx="4">
                        <c:v>Dim5 - Workers' safety priority 
and risk non-acceptance</c:v>
                      </c:pt>
                      <c:pt idx="5">
                        <c:v>Dim6 - Peer safety
communication, learning, 
and trust in safety ability</c:v>
                      </c:pt>
                      <c:pt idx="6">
                        <c:v>Dim7 - Workers' trust in the 
efficacy of safety systems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'NOSACQ-50 data entry'!$BN$55:$BT$55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3.4888888888888885</c:v>
                      </c:pt>
                      <c:pt idx="1">
                        <c:v>3.4285714285714293</c:v>
                      </c:pt>
                      <c:pt idx="2">
                        <c:v>3.2333333333333329</c:v>
                      </c:pt>
                      <c:pt idx="3">
                        <c:v>3.2333333333333329</c:v>
                      </c:pt>
                      <c:pt idx="4">
                        <c:v>3</c:v>
                      </c:pt>
                      <c:pt idx="5">
                        <c:v>3.55</c:v>
                      </c:pt>
                      <c:pt idx="6">
                        <c:v>3.285714285714286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40-4BCD-A721-A9708F2EA350}"/>
                  </c:ext>
                </c:extLst>
              </c15:ser>
            </c15:filteredRadarSeries>
          </c:ext>
        </c:extLst>
      </c:radarChart>
      <c:catAx>
        <c:axId val="1040224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04023936"/>
        <c:crosses val="autoZero"/>
        <c:auto val="1"/>
        <c:lblAlgn val="ctr"/>
        <c:lblOffset val="100"/>
        <c:noMultiLvlLbl val="0"/>
      </c:catAx>
      <c:valAx>
        <c:axId val="104023936"/>
        <c:scaling>
          <c:orientation val="minMax"/>
          <c:max val="3.8"/>
          <c:min val="2.4"/>
        </c:scaling>
        <c:delete val="0"/>
        <c:axPos val="l"/>
        <c:majorGridlines/>
        <c:numFmt formatCode="#,##0.0" sourceLinked="0"/>
        <c:majorTickMark val="cross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0402240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74746485617921687"/>
          <c:y val="0.10156797524758499"/>
          <c:w val="0.18253856362572121"/>
          <c:h val="0.12852153632579946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1788560440169"/>
          <c:y val="0.16780667922920858"/>
          <c:w val="0.48977104595988163"/>
          <c:h val="0.74879343676899213"/>
        </c:manualLayout>
      </c:layout>
      <c:radarChart>
        <c:radarStyle val="marker"/>
        <c:varyColors val="0"/>
        <c:ser>
          <c:idx val="2"/>
          <c:order val="2"/>
          <c:tx>
            <c:strRef>
              <c:f>'NOSACQ-50 data entry'!$A$55</c:f>
              <c:strCache>
                <c:ptCount val="1"/>
                <c:pt idx="0">
                  <c:v>Promedio Lider</c:v>
                </c:pt>
              </c:strCache>
            </c:strRef>
          </c:tx>
          <c:marker>
            <c:symbol val="none"/>
          </c:marker>
          <c:cat>
            <c:strRef>
              <c:f>'NOSACQ-50 data entry'!$BN$2:$BT$2</c:f>
              <c:strCache>
                <c:ptCount val="7"/>
                <c:pt idx="0">
                  <c:v>Dim1 - Management safety
 priority and ability</c:v>
                </c:pt>
                <c:pt idx="1">
                  <c:v>Dim2 - Management safety 
empowerment</c:v>
                </c:pt>
                <c:pt idx="2">
                  <c:v>Dim3 - Management 
safety justice</c:v>
                </c:pt>
                <c:pt idx="3">
                  <c:v>Dim4 - Worker 
safety commitment</c:v>
                </c:pt>
                <c:pt idx="4">
                  <c:v>Dim5 - Workers' safety priority 
and risk non-acceptance</c:v>
                </c:pt>
                <c:pt idx="5">
                  <c:v>Dim6 - Peer safety
communication, learning, 
and trust in safety ability</c:v>
                </c:pt>
                <c:pt idx="6">
                  <c:v>Dim7 - Workers' trust in the 
efficacy of safety systems</c:v>
                </c:pt>
              </c:strCache>
            </c:strRef>
          </c:cat>
          <c:val>
            <c:numRef>
              <c:f>'NOSACQ-50 data entry'!$BN$55:$BT$55</c:f>
              <c:numCache>
                <c:formatCode>0.00</c:formatCode>
                <c:ptCount val="7"/>
                <c:pt idx="0">
                  <c:v>3.4888888888888885</c:v>
                </c:pt>
                <c:pt idx="1">
                  <c:v>3.4285714285714293</c:v>
                </c:pt>
                <c:pt idx="2">
                  <c:v>3.2333333333333329</c:v>
                </c:pt>
                <c:pt idx="3">
                  <c:v>3.2333333333333329</c:v>
                </c:pt>
                <c:pt idx="4">
                  <c:v>3</c:v>
                </c:pt>
                <c:pt idx="5">
                  <c:v>3.55</c:v>
                </c:pt>
                <c:pt idx="6">
                  <c:v>3.285714285714286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6-4703-BD9D-C85EF880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2400"/>
        <c:axId val="1040239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'NOSACQ-50 data entry'!$A$57</c15:sqref>
                        </c15:formulaRef>
                      </c:ext>
                    </c:extLst>
                    <c:strCache>
                      <c:ptCount val="1"/>
                      <c:pt idx="0">
                        <c:v>Promedio</c:v>
                      </c:pt>
                    </c:strCache>
                  </c:strRef>
                </c:tx>
                <c:spPr>
                  <a:ln w="76200">
                    <a:solidFill>
                      <a:srgbClr val="00B0F0"/>
                    </a:solidFill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'NOSACQ-50 data entry'!$BN$2:$BT$2</c15:sqref>
                        </c15:formulaRef>
                      </c:ext>
                    </c:extLst>
                    <c:strCache>
                      <c:ptCount val="7"/>
                      <c:pt idx="0">
                        <c:v>Dim1 - Management safety
 priority and ability</c:v>
                      </c:pt>
                      <c:pt idx="1">
                        <c:v>Dim2 - Management safety 
empowerment</c:v>
                      </c:pt>
                      <c:pt idx="2">
                        <c:v>Dim3 - Management 
safety justice</c:v>
                      </c:pt>
                      <c:pt idx="3">
                        <c:v>Dim4 - Worker 
safety commitment</c:v>
                      </c:pt>
                      <c:pt idx="4">
                        <c:v>Dim5 - Workers' safety priority 
and risk non-acceptance</c:v>
                      </c:pt>
                      <c:pt idx="5">
                        <c:v>Dim6 - Peer safety
communication, learning, 
and trust in safety ability</c:v>
                      </c:pt>
                      <c:pt idx="6">
                        <c:v>Dim7 - Workers' trust in the 
efficacy of safety systems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'NOSACQ-50 data entry'!$BN$57:$BT$57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2.7930283224400876</c:v>
                      </c:pt>
                      <c:pt idx="1">
                        <c:v>2.8319327731092439</c:v>
                      </c:pt>
                      <c:pt idx="2">
                        <c:v>2.7352941176470589</c:v>
                      </c:pt>
                      <c:pt idx="3">
                        <c:v>2.7777777777777777</c:v>
                      </c:pt>
                      <c:pt idx="4">
                        <c:v>2.5807656395891692</c:v>
                      </c:pt>
                      <c:pt idx="5">
                        <c:v>2.8970588235294117</c:v>
                      </c:pt>
                      <c:pt idx="6">
                        <c:v>2.8524743230625589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A6-4703-BD9D-C85EF8807CB2}"/>
                  </c:ext>
                </c:extLst>
              </c15:ser>
            </c15:filteredRadarSeries>
            <c15:filteredRad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'NOSACQ-50 data entry'!$A$56</c15:sqref>
                        </c15:formulaRef>
                      </c:ext>
                    </c:extLst>
                    <c:strCache>
                      <c:ptCount val="1"/>
                      <c:pt idx="0">
                        <c:v>Promedio Trabajador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'NOSACQ-50 data entry'!$BN$2:$BT$2</c15:sqref>
                        </c15:formulaRef>
                      </c:ext>
                    </c:extLst>
                    <c:strCache>
                      <c:ptCount val="7"/>
                      <c:pt idx="0">
                        <c:v>Dim1 - Management safety
 priority and ability</c:v>
                      </c:pt>
                      <c:pt idx="1">
                        <c:v>Dim2 - Management safety 
empowerment</c:v>
                      </c:pt>
                      <c:pt idx="2">
                        <c:v>Dim3 - Management 
safety justice</c:v>
                      </c:pt>
                      <c:pt idx="3">
                        <c:v>Dim4 - Worker 
safety commitment</c:v>
                      </c:pt>
                      <c:pt idx="4">
                        <c:v>Dim5 - Workers' safety priority 
and risk non-acceptance</c:v>
                      </c:pt>
                      <c:pt idx="5">
                        <c:v>Dim6 - Peer safety
communication, learning, 
and trust in safety ability</c:v>
                      </c:pt>
                      <c:pt idx="6">
                        <c:v>Dim7 - Workers' trust in the 
efficacy of safety systems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'NOSACQ-50 data entry'!$BN$56:$BT$56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2.7173913043478262</c:v>
                      </c:pt>
                      <c:pt idx="1">
                        <c:v>2.7670807453416146</c:v>
                      </c:pt>
                      <c:pt idx="2">
                        <c:v>2.681159420289855</c:v>
                      </c:pt>
                      <c:pt idx="3">
                        <c:v>2.7282608695652173</c:v>
                      </c:pt>
                      <c:pt idx="4">
                        <c:v>2.5351966873706004</c:v>
                      </c:pt>
                      <c:pt idx="5">
                        <c:v>2.8260869565217392</c:v>
                      </c:pt>
                      <c:pt idx="6">
                        <c:v>2.8053830227743277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A6-4703-BD9D-C85EF8807CB2}"/>
                  </c:ext>
                </c:extLst>
              </c15:ser>
            </c15:filteredRadarSeries>
          </c:ext>
        </c:extLst>
      </c:radarChart>
      <c:catAx>
        <c:axId val="1040224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04023936"/>
        <c:crosses val="autoZero"/>
        <c:auto val="1"/>
        <c:lblAlgn val="ctr"/>
        <c:lblOffset val="100"/>
        <c:noMultiLvlLbl val="0"/>
      </c:catAx>
      <c:valAx>
        <c:axId val="104023936"/>
        <c:scaling>
          <c:orientation val="minMax"/>
          <c:max val="3.8"/>
          <c:min val="2.4"/>
        </c:scaling>
        <c:delete val="0"/>
        <c:axPos val="l"/>
        <c:majorGridlines/>
        <c:numFmt formatCode="#,##0.0" sourceLinked="0"/>
        <c:majorTickMark val="cross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0402240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74746485617921687"/>
          <c:y val="0.10156797524758499"/>
          <c:w val="0.18253856362572121"/>
          <c:h val="0.12852153632579946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1788560440169"/>
          <c:y val="0.16780667922920858"/>
          <c:w val="0.48977104595988163"/>
          <c:h val="0.74879343676899213"/>
        </c:manualLayout>
      </c:layout>
      <c:radarChart>
        <c:radarStyle val="marker"/>
        <c:varyColors val="0"/>
        <c:ser>
          <c:idx val="1"/>
          <c:order val="0"/>
          <c:tx>
            <c:strRef>
              <c:f>'NOSACQ-50 data entry'!$A$57</c:f>
              <c:strCache>
                <c:ptCount val="1"/>
                <c:pt idx="0">
                  <c:v>Promedio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'NOSACQ-50 data entry'!$BN$2:$BT$2</c:f>
              <c:strCache>
                <c:ptCount val="7"/>
                <c:pt idx="0">
                  <c:v>Dim1 - Management safety
 priority and ability</c:v>
                </c:pt>
                <c:pt idx="1">
                  <c:v>Dim2 - Management safety 
empowerment</c:v>
                </c:pt>
                <c:pt idx="2">
                  <c:v>Dim3 - Management 
safety justice</c:v>
                </c:pt>
                <c:pt idx="3">
                  <c:v>Dim4 - Worker 
safety commitment</c:v>
                </c:pt>
                <c:pt idx="4">
                  <c:v>Dim5 - Workers' safety priority 
and risk non-acceptance</c:v>
                </c:pt>
                <c:pt idx="5">
                  <c:v>Dim6 - Peer safety
communication, learning, 
and trust in safety ability</c:v>
                </c:pt>
                <c:pt idx="6">
                  <c:v>Dim7 - Workers' trust in the 
efficacy of safety systems</c:v>
                </c:pt>
              </c:strCache>
            </c:strRef>
          </c:cat>
          <c:val>
            <c:numRef>
              <c:f>'NOSACQ-50 data entry'!$BN$57:$BT$57</c:f>
              <c:numCache>
                <c:formatCode>0.00</c:formatCode>
                <c:ptCount val="7"/>
                <c:pt idx="0">
                  <c:v>2.7930283224400876</c:v>
                </c:pt>
                <c:pt idx="1">
                  <c:v>2.8319327731092439</c:v>
                </c:pt>
                <c:pt idx="2">
                  <c:v>2.7352941176470589</c:v>
                </c:pt>
                <c:pt idx="3">
                  <c:v>2.7777777777777777</c:v>
                </c:pt>
                <c:pt idx="4">
                  <c:v>2.5807656395891692</c:v>
                </c:pt>
                <c:pt idx="5">
                  <c:v>2.8970588235294117</c:v>
                </c:pt>
                <c:pt idx="6">
                  <c:v>2.8524743230625589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B-46D1-BE71-B714D24C45D4}"/>
            </c:ext>
          </c:extLst>
        </c:ser>
        <c:ser>
          <c:idx val="0"/>
          <c:order val="1"/>
          <c:tx>
            <c:strRef>
              <c:f>'NOSACQ-50 data entry'!$A$56</c:f>
              <c:strCache>
                <c:ptCount val="1"/>
                <c:pt idx="0">
                  <c:v>Promedio Trabajador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'NOSACQ-50 data entry'!$BN$2:$BT$2</c:f>
              <c:strCache>
                <c:ptCount val="7"/>
                <c:pt idx="0">
                  <c:v>Dim1 - Management safety
 priority and ability</c:v>
                </c:pt>
                <c:pt idx="1">
                  <c:v>Dim2 - Management safety 
empowerment</c:v>
                </c:pt>
                <c:pt idx="2">
                  <c:v>Dim3 - Management 
safety justice</c:v>
                </c:pt>
                <c:pt idx="3">
                  <c:v>Dim4 - Worker 
safety commitment</c:v>
                </c:pt>
                <c:pt idx="4">
                  <c:v>Dim5 - Workers' safety priority 
and risk non-acceptance</c:v>
                </c:pt>
                <c:pt idx="5">
                  <c:v>Dim6 - Peer safety
communication, learning, 
and trust in safety ability</c:v>
                </c:pt>
                <c:pt idx="6">
                  <c:v>Dim7 - Workers' trust in the 
efficacy of safety systems</c:v>
                </c:pt>
              </c:strCache>
            </c:strRef>
          </c:cat>
          <c:val>
            <c:numRef>
              <c:f>'NOSACQ-50 data entry'!$BN$56:$BT$56</c:f>
              <c:numCache>
                <c:formatCode>0.00</c:formatCode>
                <c:ptCount val="7"/>
                <c:pt idx="0">
                  <c:v>2.7173913043478262</c:v>
                </c:pt>
                <c:pt idx="1">
                  <c:v>2.7670807453416146</c:v>
                </c:pt>
                <c:pt idx="2">
                  <c:v>2.681159420289855</c:v>
                </c:pt>
                <c:pt idx="3">
                  <c:v>2.7282608695652173</c:v>
                </c:pt>
                <c:pt idx="4">
                  <c:v>2.5351966873706004</c:v>
                </c:pt>
                <c:pt idx="5">
                  <c:v>2.8260869565217392</c:v>
                </c:pt>
                <c:pt idx="6">
                  <c:v>2.8053830227743277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B-46D1-BE71-B714D24C45D4}"/>
            </c:ext>
          </c:extLst>
        </c:ser>
        <c:ser>
          <c:idx val="2"/>
          <c:order val="2"/>
          <c:tx>
            <c:strRef>
              <c:f>'NOSACQ-50 data entry'!$A$55</c:f>
              <c:strCache>
                <c:ptCount val="1"/>
                <c:pt idx="0">
                  <c:v>Promedio Lider</c:v>
                </c:pt>
              </c:strCache>
            </c:strRef>
          </c:tx>
          <c:marker>
            <c:symbol val="none"/>
          </c:marker>
          <c:cat>
            <c:strRef>
              <c:f>'NOSACQ-50 data entry'!$BN$2:$BT$2</c:f>
              <c:strCache>
                <c:ptCount val="7"/>
                <c:pt idx="0">
                  <c:v>Dim1 - Management safety
 priority and ability</c:v>
                </c:pt>
                <c:pt idx="1">
                  <c:v>Dim2 - Management safety 
empowerment</c:v>
                </c:pt>
                <c:pt idx="2">
                  <c:v>Dim3 - Management 
safety justice</c:v>
                </c:pt>
                <c:pt idx="3">
                  <c:v>Dim4 - Worker 
safety commitment</c:v>
                </c:pt>
                <c:pt idx="4">
                  <c:v>Dim5 - Workers' safety priority 
and risk non-acceptance</c:v>
                </c:pt>
                <c:pt idx="5">
                  <c:v>Dim6 - Peer safety
communication, learning, 
and trust in safety ability</c:v>
                </c:pt>
                <c:pt idx="6">
                  <c:v>Dim7 - Workers' trust in the 
efficacy of safety systems</c:v>
                </c:pt>
              </c:strCache>
            </c:strRef>
          </c:cat>
          <c:val>
            <c:numRef>
              <c:f>'NOSACQ-50 data entry'!$BN$55:$BT$55</c:f>
              <c:numCache>
                <c:formatCode>0.00</c:formatCode>
                <c:ptCount val="7"/>
                <c:pt idx="0">
                  <c:v>3.4888888888888885</c:v>
                </c:pt>
                <c:pt idx="1">
                  <c:v>3.4285714285714293</c:v>
                </c:pt>
                <c:pt idx="2">
                  <c:v>3.2333333333333329</c:v>
                </c:pt>
                <c:pt idx="3">
                  <c:v>3.2333333333333329</c:v>
                </c:pt>
                <c:pt idx="4">
                  <c:v>3</c:v>
                </c:pt>
                <c:pt idx="5">
                  <c:v>3.55</c:v>
                </c:pt>
                <c:pt idx="6">
                  <c:v>3.285714285714286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B-46D1-BE71-B714D24C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2400"/>
        <c:axId val="104023936"/>
      </c:radarChart>
      <c:catAx>
        <c:axId val="1040224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04023936"/>
        <c:crosses val="autoZero"/>
        <c:auto val="1"/>
        <c:lblAlgn val="ctr"/>
        <c:lblOffset val="100"/>
        <c:noMultiLvlLbl val="0"/>
      </c:catAx>
      <c:valAx>
        <c:axId val="104023936"/>
        <c:scaling>
          <c:orientation val="minMax"/>
          <c:max val="3.8"/>
          <c:min val="2.4"/>
        </c:scaling>
        <c:delete val="0"/>
        <c:axPos val="l"/>
        <c:majorGridlines/>
        <c:numFmt formatCode="#,##0.0" sourceLinked="0"/>
        <c:majorTickMark val="cross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10402240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74746485617921687"/>
          <c:y val="0.10156797524758499"/>
          <c:w val="0.18253856362572121"/>
          <c:h val="0.12852153632579946"/>
        </c:manualLayout>
      </c:layout>
      <c:overlay val="0"/>
      <c:spPr>
        <a:ln w="9525"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59E819-B9D6-5E52-8378-2C0ED63EB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0.14251</cdr:x>
      <cdr:y>0.11182</cdr:y>
    </cdr:from>
    <cdr:to>
      <cdr:x>0.3447</cdr:x>
      <cdr:y>0.16023</cdr:y>
    </cdr:to>
    <cdr:sp macro="" textlink="">
      <cdr:nvSpPr>
        <cdr:cNvPr id="2" name="Tekstboks 1"/>
        <cdr:cNvSpPr txBox="1"/>
      </cdr:nvSpPr>
      <cdr:spPr>
        <a:xfrm xmlns:a="http://schemas.openxmlformats.org/drawingml/2006/main">
          <a:off x="1326696" y="679626"/>
          <a:ext cx="1882322" cy="29422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+mn-lt"/>
              <a:cs typeface="Arial" pitchFamily="34" charset="0"/>
            </a:rPr>
            <a:t>Scale</a:t>
          </a:r>
          <a:r>
            <a:rPr lang="en-US" sz="1200">
              <a:latin typeface="+mn-lt"/>
              <a:cs typeface="Arial" pitchFamily="34" charset="0"/>
            </a:rPr>
            <a:t> 1 (poor) til 4 (good)</a:t>
          </a:r>
          <a:endParaRPr lang="en-US" sz="1050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0.352</cdr:x>
      <cdr:y>0.9511</cdr:y>
    </cdr:from>
    <cdr:to>
      <cdr:x>0.99533</cdr:x>
      <cdr:y>0.99249</cdr:y>
    </cdr:to>
    <cdr:sp macro="" textlink="">
      <cdr:nvSpPr>
        <cdr:cNvPr id="3" name="Tekstboks 2"/>
        <cdr:cNvSpPr txBox="1"/>
      </cdr:nvSpPr>
      <cdr:spPr>
        <a:xfrm xmlns:a="http://schemas.openxmlformats.org/drawingml/2006/main">
          <a:off x="3274219" y="5789413"/>
          <a:ext cx="5984100" cy="25197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/>
            <a:t>This diagram is generated automatically based on the  results in </a:t>
          </a:r>
          <a:r>
            <a:rPr lang="en-GB" sz="1200" baseline="0"/>
            <a:t>the 'NOSACQ-50 data entry'</a:t>
          </a:r>
          <a:endParaRPr lang="en-GB" sz="1200"/>
        </a:p>
      </cdr:txBody>
    </cdr:sp>
  </cdr:relSizeAnchor>
  <cdr:relSizeAnchor xmlns:cdr="http://schemas.openxmlformats.org/drawingml/2006/chartDrawing">
    <cdr:from>
      <cdr:x>0.37008</cdr:x>
      <cdr:y>0.03388</cdr:y>
    </cdr:from>
    <cdr:to>
      <cdr:x>0.62598</cdr:x>
      <cdr:y>0.08207</cdr:y>
    </cdr:to>
    <cdr:sp macro="" textlink="">
      <cdr:nvSpPr>
        <cdr:cNvPr id="4" name="Tekstboks 3"/>
        <cdr:cNvSpPr txBox="1"/>
      </cdr:nvSpPr>
      <cdr:spPr>
        <a:xfrm xmlns:a="http://schemas.openxmlformats.org/drawingml/2006/main">
          <a:off x="3442395" y="206230"/>
          <a:ext cx="2380319" cy="293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600" b="1" u="sng"/>
            <a:t>NOSACQ-50 Resultados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4E3243-6668-B074-3565-474063B29A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0.14251</cdr:x>
      <cdr:y>0.11182</cdr:y>
    </cdr:from>
    <cdr:to>
      <cdr:x>0.3447</cdr:x>
      <cdr:y>0.16023</cdr:y>
    </cdr:to>
    <cdr:sp macro="" textlink="">
      <cdr:nvSpPr>
        <cdr:cNvPr id="2" name="Tekstboks 1"/>
        <cdr:cNvSpPr txBox="1"/>
      </cdr:nvSpPr>
      <cdr:spPr>
        <a:xfrm xmlns:a="http://schemas.openxmlformats.org/drawingml/2006/main">
          <a:off x="1326696" y="679626"/>
          <a:ext cx="1882322" cy="29422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+mn-lt"/>
              <a:cs typeface="Arial" pitchFamily="34" charset="0"/>
            </a:rPr>
            <a:t>Scale</a:t>
          </a:r>
          <a:r>
            <a:rPr lang="en-US" sz="1200">
              <a:latin typeface="+mn-lt"/>
              <a:cs typeface="Arial" pitchFamily="34" charset="0"/>
            </a:rPr>
            <a:t> 1 (poor) til 4 (good)</a:t>
          </a:r>
          <a:endParaRPr lang="en-US" sz="1050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0.79528</cdr:x>
      <cdr:y>0.81526</cdr:y>
    </cdr:from>
    <cdr:to>
      <cdr:x>0.99213</cdr:x>
      <cdr:y>0.95582</cdr:y>
    </cdr:to>
    <cdr:sp macro="" textlink="">
      <cdr:nvSpPr>
        <cdr:cNvPr id="3" name="Tekstboks 2"/>
        <cdr:cNvSpPr txBox="1"/>
      </cdr:nvSpPr>
      <cdr:spPr>
        <a:xfrm xmlns:a="http://schemas.openxmlformats.org/drawingml/2006/main">
          <a:off x="7400192" y="4957885"/>
          <a:ext cx="1831731" cy="85480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/>
            <a:t>This diagram is generated automatically based on the  results in </a:t>
          </a:r>
          <a:r>
            <a:rPr lang="en-GB" sz="1200" baseline="0"/>
            <a:t>the 'NOSACQ-50 data entry'</a:t>
          </a:r>
          <a:endParaRPr lang="en-GB" sz="1200"/>
        </a:p>
      </cdr:txBody>
    </cdr:sp>
  </cdr:relSizeAnchor>
  <cdr:relSizeAnchor xmlns:cdr="http://schemas.openxmlformats.org/drawingml/2006/chartDrawing">
    <cdr:from>
      <cdr:x>0.37008</cdr:x>
      <cdr:y>0.0241</cdr:y>
    </cdr:from>
    <cdr:to>
      <cdr:x>0.62598</cdr:x>
      <cdr:y>0.07229</cdr:y>
    </cdr:to>
    <cdr:sp macro="" textlink="">
      <cdr:nvSpPr>
        <cdr:cNvPr id="4" name="Tekstboks 3"/>
        <cdr:cNvSpPr txBox="1"/>
      </cdr:nvSpPr>
      <cdr:spPr>
        <a:xfrm xmlns:a="http://schemas.openxmlformats.org/drawingml/2006/main">
          <a:off x="3443654" y="146538"/>
          <a:ext cx="2381250" cy="293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600" b="1" u="sng"/>
            <a:t>NOSACQ-50 results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227987-8FA5-0FBE-A4FA-69BECFF692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0.14251</cdr:x>
      <cdr:y>0.11182</cdr:y>
    </cdr:from>
    <cdr:to>
      <cdr:x>0.3447</cdr:x>
      <cdr:y>0.16023</cdr:y>
    </cdr:to>
    <cdr:sp macro="" textlink="">
      <cdr:nvSpPr>
        <cdr:cNvPr id="2" name="Tekstboks 1"/>
        <cdr:cNvSpPr txBox="1"/>
      </cdr:nvSpPr>
      <cdr:spPr>
        <a:xfrm xmlns:a="http://schemas.openxmlformats.org/drawingml/2006/main">
          <a:off x="1326696" y="679626"/>
          <a:ext cx="1882322" cy="29422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+mn-lt"/>
              <a:cs typeface="Arial" pitchFamily="34" charset="0"/>
            </a:rPr>
            <a:t>Scale</a:t>
          </a:r>
          <a:r>
            <a:rPr lang="en-US" sz="1200">
              <a:latin typeface="+mn-lt"/>
              <a:cs typeface="Arial" pitchFamily="34" charset="0"/>
            </a:rPr>
            <a:t> 1 (poor) til 4 (good)</a:t>
          </a:r>
          <a:endParaRPr lang="en-US" sz="1050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0.79528</cdr:x>
      <cdr:y>0.81526</cdr:y>
    </cdr:from>
    <cdr:to>
      <cdr:x>0.99213</cdr:x>
      <cdr:y>0.95582</cdr:y>
    </cdr:to>
    <cdr:sp macro="" textlink="">
      <cdr:nvSpPr>
        <cdr:cNvPr id="3" name="Tekstboks 2"/>
        <cdr:cNvSpPr txBox="1"/>
      </cdr:nvSpPr>
      <cdr:spPr>
        <a:xfrm xmlns:a="http://schemas.openxmlformats.org/drawingml/2006/main">
          <a:off x="7400192" y="4957885"/>
          <a:ext cx="1831731" cy="85480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/>
            <a:t>This diagram is generated automatically based on the  results in </a:t>
          </a:r>
          <a:r>
            <a:rPr lang="en-GB" sz="1200" baseline="0"/>
            <a:t>the 'NOSACQ-50 data entry'</a:t>
          </a:r>
          <a:endParaRPr lang="en-GB" sz="1200"/>
        </a:p>
      </cdr:txBody>
    </cdr:sp>
  </cdr:relSizeAnchor>
  <cdr:relSizeAnchor xmlns:cdr="http://schemas.openxmlformats.org/drawingml/2006/chartDrawing">
    <cdr:from>
      <cdr:x>0.37008</cdr:x>
      <cdr:y>0.0241</cdr:y>
    </cdr:from>
    <cdr:to>
      <cdr:x>0.62598</cdr:x>
      <cdr:y>0.07229</cdr:y>
    </cdr:to>
    <cdr:sp macro="" textlink="">
      <cdr:nvSpPr>
        <cdr:cNvPr id="4" name="Tekstboks 3"/>
        <cdr:cNvSpPr txBox="1"/>
      </cdr:nvSpPr>
      <cdr:spPr>
        <a:xfrm xmlns:a="http://schemas.openxmlformats.org/drawingml/2006/main">
          <a:off x="3443654" y="146538"/>
          <a:ext cx="2381250" cy="293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600" b="1" u="sng"/>
            <a:t>NOSACQ-50 results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758" cy="60870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EE328C-2811-C15A-CBA9-C39BE10E12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0.14251</cdr:x>
      <cdr:y>0.11182</cdr:y>
    </cdr:from>
    <cdr:to>
      <cdr:x>0.3447</cdr:x>
      <cdr:y>0.16023</cdr:y>
    </cdr:to>
    <cdr:sp macro="" textlink="">
      <cdr:nvSpPr>
        <cdr:cNvPr id="2" name="Tekstboks 1"/>
        <cdr:cNvSpPr txBox="1"/>
      </cdr:nvSpPr>
      <cdr:spPr>
        <a:xfrm xmlns:a="http://schemas.openxmlformats.org/drawingml/2006/main">
          <a:off x="1326696" y="679626"/>
          <a:ext cx="1882322" cy="29422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+mn-lt"/>
              <a:cs typeface="Arial" pitchFamily="34" charset="0"/>
            </a:rPr>
            <a:t>Scale</a:t>
          </a:r>
          <a:r>
            <a:rPr lang="en-US" sz="1200">
              <a:latin typeface="+mn-lt"/>
              <a:cs typeface="Arial" pitchFamily="34" charset="0"/>
            </a:rPr>
            <a:t> 1 (poor) til 4 (good)</a:t>
          </a:r>
          <a:endParaRPr lang="en-US" sz="1050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0.79528</cdr:x>
      <cdr:y>0.81526</cdr:y>
    </cdr:from>
    <cdr:to>
      <cdr:x>0.99213</cdr:x>
      <cdr:y>0.95582</cdr:y>
    </cdr:to>
    <cdr:sp macro="" textlink="">
      <cdr:nvSpPr>
        <cdr:cNvPr id="3" name="Tekstboks 2"/>
        <cdr:cNvSpPr txBox="1"/>
      </cdr:nvSpPr>
      <cdr:spPr>
        <a:xfrm xmlns:a="http://schemas.openxmlformats.org/drawingml/2006/main">
          <a:off x="7400192" y="4957885"/>
          <a:ext cx="1831731" cy="85480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/>
            <a:t>This diagram is generated automatically based on the  results in </a:t>
          </a:r>
          <a:r>
            <a:rPr lang="en-GB" sz="1200" baseline="0"/>
            <a:t>the 'NOSACQ-50 data entry'</a:t>
          </a:r>
          <a:endParaRPr lang="en-GB" sz="1200"/>
        </a:p>
      </cdr:txBody>
    </cdr:sp>
  </cdr:relSizeAnchor>
  <cdr:relSizeAnchor xmlns:cdr="http://schemas.openxmlformats.org/drawingml/2006/chartDrawing">
    <cdr:from>
      <cdr:x>0.37008</cdr:x>
      <cdr:y>0.0241</cdr:y>
    </cdr:from>
    <cdr:to>
      <cdr:x>0.62598</cdr:x>
      <cdr:y>0.07229</cdr:y>
    </cdr:to>
    <cdr:sp macro="" textlink="">
      <cdr:nvSpPr>
        <cdr:cNvPr id="4" name="Tekstboks 3"/>
        <cdr:cNvSpPr txBox="1"/>
      </cdr:nvSpPr>
      <cdr:spPr>
        <a:xfrm xmlns:a="http://schemas.openxmlformats.org/drawingml/2006/main">
          <a:off x="3443654" y="146538"/>
          <a:ext cx="2381250" cy="293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600" b="1" u="sng"/>
            <a:t>NOSACQ-50 results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63"/>
  <sheetViews>
    <sheetView showGridLines="0" tabSelected="1" zoomScaleNormal="100" workbookViewId="0">
      <pane xSplit="14" ySplit="5" topLeftCell="BC6" activePane="bottomRight" state="frozen"/>
      <selection activeCell="Q49" sqref="Q49"/>
      <selection pane="topRight" activeCell="Q49" sqref="Q49"/>
      <selection pane="bottomLeft" activeCell="Q49" sqref="Q49"/>
      <selection pane="bottomRight" activeCell="BF1" sqref="BF1:BL1"/>
    </sheetView>
  </sheetViews>
  <sheetFormatPr baseColWidth="10" defaultColWidth="4.42578125" defaultRowHeight="12.75" x14ac:dyDescent="0.2"/>
  <cols>
    <col min="1" max="1" width="8.140625" style="1" customWidth="1"/>
    <col min="2" max="2" width="23.140625" style="1" customWidth="1"/>
    <col min="3" max="3" width="13.42578125" style="1" customWidth="1"/>
    <col min="4" max="4" width="7.7109375" style="1" customWidth="1"/>
    <col min="5" max="7" width="7.85546875" style="1" customWidth="1"/>
    <col min="8" max="9" width="14.42578125" style="1" customWidth="1"/>
    <col min="11" max="11" width="9.28515625" style="1" customWidth="1"/>
    <col min="12" max="12" width="7.7109375" style="1" customWidth="1"/>
    <col min="13" max="13" width="9.140625" style="1" customWidth="1"/>
    <col min="14" max="14" width="9.140625" style="1" bestFit="1" customWidth="1"/>
    <col min="15" max="23" width="5" style="1" customWidth="1"/>
    <col min="24" max="64" width="4.85546875" style="1" customWidth="1"/>
    <col min="65" max="65" width="49.5703125" style="2" customWidth="1"/>
    <col min="66" max="68" width="6.140625" style="7" customWidth="1"/>
    <col min="69" max="69" width="6" style="7" customWidth="1"/>
    <col min="70" max="72" width="6.140625" style="7" customWidth="1"/>
    <col min="73" max="73" width="50.5703125" style="8" customWidth="1"/>
    <col min="74" max="16384" width="4.42578125" style="3"/>
  </cols>
  <sheetData>
    <row r="1" spans="1:73" ht="38.450000000000003" customHeight="1" x14ac:dyDescent="0.2">
      <c r="A1" s="28"/>
      <c r="B1" s="51" t="s">
        <v>88</v>
      </c>
      <c r="C1" s="49" t="s">
        <v>80</v>
      </c>
      <c r="D1" s="49" t="s">
        <v>85</v>
      </c>
      <c r="E1" s="49" t="s">
        <v>85</v>
      </c>
      <c r="F1" s="49" t="s">
        <v>106</v>
      </c>
      <c r="G1" s="49" t="s">
        <v>106</v>
      </c>
      <c r="H1" s="29"/>
      <c r="I1" s="29"/>
      <c r="K1" s="29"/>
      <c r="L1" s="29" t="s">
        <v>60</v>
      </c>
      <c r="M1" s="30" t="s">
        <v>61</v>
      </c>
      <c r="N1" s="31" t="s">
        <v>62</v>
      </c>
      <c r="O1" s="73" t="s">
        <v>83</v>
      </c>
      <c r="P1" s="74"/>
      <c r="Q1" s="74"/>
      <c r="R1" s="74"/>
      <c r="S1" s="74"/>
      <c r="T1" s="74"/>
      <c r="U1" s="74"/>
      <c r="V1" s="74"/>
      <c r="W1" s="75"/>
      <c r="X1" s="76" t="s">
        <v>54</v>
      </c>
      <c r="Y1" s="77"/>
      <c r="Z1" s="77"/>
      <c r="AA1" s="77"/>
      <c r="AB1" s="77"/>
      <c r="AC1" s="77"/>
      <c r="AD1" s="78"/>
      <c r="AE1" s="73" t="s">
        <v>55</v>
      </c>
      <c r="AF1" s="74"/>
      <c r="AG1" s="74"/>
      <c r="AH1" s="74"/>
      <c r="AI1" s="74"/>
      <c r="AJ1" s="75"/>
      <c r="AK1" s="76" t="s">
        <v>56</v>
      </c>
      <c r="AL1" s="77"/>
      <c r="AM1" s="77"/>
      <c r="AN1" s="77"/>
      <c r="AO1" s="77"/>
      <c r="AP1" s="78"/>
      <c r="AQ1" s="73" t="s">
        <v>57</v>
      </c>
      <c r="AR1" s="74"/>
      <c r="AS1" s="74"/>
      <c r="AT1" s="74"/>
      <c r="AU1" s="74"/>
      <c r="AV1" s="74"/>
      <c r="AW1" s="75"/>
      <c r="AX1" s="76" t="s">
        <v>58</v>
      </c>
      <c r="AY1" s="77"/>
      <c r="AZ1" s="77"/>
      <c r="BA1" s="77"/>
      <c r="BB1" s="77"/>
      <c r="BC1" s="77"/>
      <c r="BD1" s="77"/>
      <c r="BE1" s="78"/>
      <c r="BF1" s="82" t="s">
        <v>59</v>
      </c>
      <c r="BG1" s="77"/>
      <c r="BH1" s="77"/>
      <c r="BI1" s="77"/>
      <c r="BJ1" s="77"/>
      <c r="BK1" s="77"/>
      <c r="BL1" s="78"/>
      <c r="BM1" s="42"/>
      <c r="BN1" s="79" t="s">
        <v>78</v>
      </c>
      <c r="BO1" s="80"/>
      <c r="BP1" s="80"/>
      <c r="BQ1" s="80"/>
      <c r="BR1" s="80"/>
      <c r="BS1" s="80"/>
      <c r="BT1" s="81"/>
    </row>
    <row r="2" spans="1:73" ht="25.5" x14ac:dyDescent="0.2">
      <c r="A2" s="50" t="s">
        <v>29</v>
      </c>
      <c r="B2" s="19" t="s">
        <v>63</v>
      </c>
      <c r="C2" s="19" t="s">
        <v>79</v>
      </c>
      <c r="D2" s="19" t="s">
        <v>86</v>
      </c>
      <c r="E2" s="19" t="s">
        <v>87</v>
      </c>
      <c r="F2" s="19"/>
      <c r="G2" s="19"/>
      <c r="H2" s="19" t="s">
        <v>84</v>
      </c>
      <c r="I2" s="19"/>
      <c r="K2" s="19" t="s">
        <v>81</v>
      </c>
      <c r="L2" s="20" t="s">
        <v>51</v>
      </c>
      <c r="M2" s="20" t="s">
        <v>52</v>
      </c>
      <c r="N2" s="32" t="s">
        <v>53</v>
      </c>
      <c r="O2" s="27" t="s">
        <v>0</v>
      </c>
      <c r="P2" s="21" t="s">
        <v>1</v>
      </c>
      <c r="Q2" s="22" t="s">
        <v>30</v>
      </c>
      <c r="R2" s="21" t="s">
        <v>2</v>
      </c>
      <c r="S2" s="22" t="s">
        <v>31</v>
      </c>
      <c r="T2" s="21" t="s">
        <v>3</v>
      </c>
      <c r="U2" s="21" t="s">
        <v>4</v>
      </c>
      <c r="V2" s="22" t="s">
        <v>32</v>
      </c>
      <c r="W2" s="35" t="s">
        <v>33</v>
      </c>
      <c r="X2" s="37" t="s">
        <v>5</v>
      </c>
      <c r="Y2" s="21" t="s">
        <v>6</v>
      </c>
      <c r="Z2" s="21" t="s">
        <v>7</v>
      </c>
      <c r="AA2" s="22" t="s">
        <v>34</v>
      </c>
      <c r="AB2" s="21" t="s">
        <v>8</v>
      </c>
      <c r="AC2" s="22" t="s">
        <v>35</v>
      </c>
      <c r="AD2" s="38" t="s">
        <v>9</v>
      </c>
      <c r="AE2" s="27" t="s">
        <v>10</v>
      </c>
      <c r="AF2" s="22" t="s">
        <v>36</v>
      </c>
      <c r="AG2" s="21" t="s">
        <v>11</v>
      </c>
      <c r="AH2" s="21" t="s">
        <v>12</v>
      </c>
      <c r="AI2" s="22" t="s">
        <v>37</v>
      </c>
      <c r="AJ2" s="39" t="s">
        <v>13</v>
      </c>
      <c r="AK2" s="37" t="s">
        <v>14</v>
      </c>
      <c r="AL2" s="21" t="s">
        <v>15</v>
      </c>
      <c r="AM2" s="22" t="s">
        <v>38</v>
      </c>
      <c r="AN2" s="22" t="s">
        <v>39</v>
      </c>
      <c r="AO2" s="21" t="s">
        <v>16</v>
      </c>
      <c r="AP2" s="41" t="s">
        <v>40</v>
      </c>
      <c r="AQ2" s="40" t="s">
        <v>41</v>
      </c>
      <c r="AR2" s="22" t="s">
        <v>42</v>
      </c>
      <c r="AS2" s="22" t="s">
        <v>43</v>
      </c>
      <c r="AT2" s="22" t="s">
        <v>44</v>
      </c>
      <c r="AU2" s="21" t="s">
        <v>17</v>
      </c>
      <c r="AV2" s="22" t="s">
        <v>45</v>
      </c>
      <c r="AW2" s="35" t="s">
        <v>46</v>
      </c>
      <c r="AX2" s="37" t="s">
        <v>18</v>
      </c>
      <c r="AY2" s="21" t="s">
        <v>19</v>
      </c>
      <c r="AZ2" s="21" t="s">
        <v>20</v>
      </c>
      <c r="BA2" s="21" t="s">
        <v>21</v>
      </c>
      <c r="BB2" s="21" t="s">
        <v>22</v>
      </c>
      <c r="BC2" s="22" t="s">
        <v>47</v>
      </c>
      <c r="BD2" s="21" t="s">
        <v>23</v>
      </c>
      <c r="BE2" s="38" t="s">
        <v>24</v>
      </c>
      <c r="BF2" s="27" t="s">
        <v>25</v>
      </c>
      <c r="BG2" s="22" t="s">
        <v>48</v>
      </c>
      <c r="BH2" s="21" t="s">
        <v>26</v>
      </c>
      <c r="BI2" s="22" t="s">
        <v>49</v>
      </c>
      <c r="BJ2" s="21" t="s">
        <v>27</v>
      </c>
      <c r="BK2" s="22" t="s">
        <v>50</v>
      </c>
      <c r="BL2" s="38" t="s">
        <v>28</v>
      </c>
      <c r="BM2" s="43" t="s">
        <v>72</v>
      </c>
      <c r="BN2" s="45" t="s">
        <v>64</v>
      </c>
      <c r="BO2" s="23" t="s">
        <v>65</v>
      </c>
      <c r="BP2" s="23" t="s">
        <v>66</v>
      </c>
      <c r="BQ2" s="23" t="s">
        <v>67</v>
      </c>
      <c r="BR2" s="23" t="s">
        <v>68</v>
      </c>
      <c r="BS2" s="23" t="s">
        <v>69</v>
      </c>
      <c r="BT2" s="46" t="s">
        <v>70</v>
      </c>
      <c r="BU2" s="8" t="s">
        <v>71</v>
      </c>
    </row>
    <row r="3" spans="1:73" ht="15" x14ac:dyDescent="0.25">
      <c r="A3" s="69">
        <v>25</v>
      </c>
      <c r="B3" s="65" t="s">
        <v>100</v>
      </c>
      <c r="C3" s="65" t="s">
        <v>99</v>
      </c>
      <c r="D3" s="5">
        <v>1</v>
      </c>
      <c r="E3" s="5">
        <v>4</v>
      </c>
      <c r="F3" s="66">
        <f t="shared" ref="F3:F34" si="0">852+D3</f>
        <v>853</v>
      </c>
      <c r="G3" s="66"/>
      <c r="H3" s="65" t="s">
        <v>104</v>
      </c>
      <c r="I3" s="65" t="s">
        <v>105</v>
      </c>
      <c r="J3">
        <v>6</v>
      </c>
      <c r="K3" s="66">
        <v>1976</v>
      </c>
      <c r="L3" s="5">
        <f t="shared" ref="L3:L34" si="1">2025-K3</f>
        <v>49</v>
      </c>
      <c r="M3" s="5">
        <v>1</v>
      </c>
      <c r="N3" s="60">
        <v>1</v>
      </c>
      <c r="O3" s="60">
        <v>1</v>
      </c>
      <c r="P3" s="60">
        <v>1</v>
      </c>
      <c r="Q3" s="60">
        <v>4</v>
      </c>
      <c r="R3" s="60">
        <v>1</v>
      </c>
      <c r="S3" s="60">
        <v>4</v>
      </c>
      <c r="T3" s="60">
        <v>1</v>
      </c>
      <c r="U3" s="60">
        <v>1</v>
      </c>
      <c r="V3" s="60">
        <v>4</v>
      </c>
      <c r="W3" s="60">
        <v>4</v>
      </c>
      <c r="X3" s="60">
        <v>1</v>
      </c>
      <c r="Y3" s="60">
        <v>1</v>
      </c>
      <c r="Z3" s="60">
        <v>1</v>
      </c>
      <c r="AA3" s="60">
        <v>4</v>
      </c>
      <c r="AB3" s="60">
        <v>1</v>
      </c>
      <c r="AC3" s="60">
        <v>4</v>
      </c>
      <c r="AD3" s="60">
        <v>1</v>
      </c>
      <c r="AE3" s="60">
        <v>1</v>
      </c>
      <c r="AF3" s="60">
        <v>4</v>
      </c>
      <c r="AG3" s="60">
        <v>1</v>
      </c>
      <c r="AH3" s="60">
        <v>1</v>
      </c>
      <c r="AI3" s="60">
        <v>4</v>
      </c>
      <c r="AJ3" s="60">
        <v>1</v>
      </c>
      <c r="AK3" s="60">
        <v>1</v>
      </c>
      <c r="AL3" s="60">
        <v>1</v>
      </c>
      <c r="AM3" s="60">
        <v>4</v>
      </c>
      <c r="AN3" s="60">
        <v>4</v>
      </c>
      <c r="AO3" s="60">
        <v>1</v>
      </c>
      <c r="AP3" s="60">
        <v>4</v>
      </c>
      <c r="AQ3" s="60">
        <v>4</v>
      </c>
      <c r="AR3" s="60">
        <v>4</v>
      </c>
      <c r="AS3" s="60">
        <v>4</v>
      </c>
      <c r="AT3" s="60">
        <v>4</v>
      </c>
      <c r="AU3" s="60">
        <v>1</v>
      </c>
      <c r="AV3" s="60">
        <v>4</v>
      </c>
      <c r="AW3" s="60">
        <v>4</v>
      </c>
      <c r="AX3" s="60">
        <v>1</v>
      </c>
      <c r="AY3" s="60">
        <v>1</v>
      </c>
      <c r="AZ3" s="60">
        <v>1</v>
      </c>
      <c r="BA3" s="60">
        <v>1</v>
      </c>
      <c r="BB3" s="60">
        <v>1</v>
      </c>
      <c r="BC3" s="60">
        <v>4</v>
      </c>
      <c r="BD3" s="60">
        <v>1</v>
      </c>
      <c r="BE3" s="60">
        <v>1</v>
      </c>
      <c r="BF3" s="60">
        <v>1</v>
      </c>
      <c r="BG3" s="60">
        <v>4</v>
      </c>
      <c r="BH3" s="60">
        <v>1</v>
      </c>
      <c r="BI3" s="60">
        <v>4</v>
      </c>
      <c r="BJ3" s="60">
        <v>1</v>
      </c>
      <c r="BK3" s="60">
        <v>4</v>
      </c>
      <c r="BL3" s="60">
        <v>1</v>
      </c>
      <c r="BM3" s="67" t="s">
        <v>82</v>
      </c>
      <c r="BN3" s="70">
        <f t="shared" ref="BN3:BN34" si="2">IF(COUNT(O3:W3)&gt;=5, (O3+P3+R3+T3+U3+(IF(ISBLANK(Q3),0,(5-Q3)))+(IF(ISBLANK(S3),0,(5-S3)))+(IF(ISBLANK(V3),0,(5-V3)))+(IF(ISBLANK(W3),0,(5-W3))))/COUNT(O3:W3), "")</f>
        <v>1</v>
      </c>
      <c r="BO3" s="71">
        <f t="shared" ref="BO3:BO12" si="3">IF(COUNT(X3:AD3)&gt;=4, (X3+Y3+Z3+AB3+AD3+(IF(ISBLANK(AA3),0,(5-AA3)))+(IF(ISBLANK(AC3),0,(5-AC3))))/COUNT(X3:AD3), "")</f>
        <v>1</v>
      </c>
      <c r="BP3" s="71">
        <f t="shared" ref="BP3:BP12" si="4">IF(COUNT(AE3:AJ3)&gt;=3, (AE3+AG3+AH3+AJ3+(IF(ISBLANK(AF3),0,(5-AF3)))+(IF(ISBLANK(AI3),0,(5-AI3))))/COUNT(AE3:AJ3), "")</f>
        <v>1</v>
      </c>
      <c r="BQ3" s="71">
        <f t="shared" ref="BQ3:BQ12" si="5">IF(COUNT(AK3:AP3)&gt;=3, (AK3+AL3+AO3+(IF(ISBLANK(AM3),0,(5-AM3)))+(IF(ISBLANK(AN3),0,(5-AN3)))+(IF(ISBLANK(AP3),0,(5-AP3))))/COUNT(AK3:AP3), "")</f>
        <v>1</v>
      </c>
      <c r="BR3" s="71">
        <f t="shared" ref="BR3:BR12" si="6">IF(COUNT(AQ3:AW3)&gt;=4, (AU3+(IF(ISBLANK(AQ3),0,(5-AQ3)))+(IF(ISBLANK(AR3),0,(5-AR3)))+(IF(ISBLANK(AS3),0,(5-AS3)))+(IF(ISBLANK(AT3),0,(5-AT3)))+(IF(ISBLANK(AV3),0,(5-AV3)))+(IF(ISBLANK(AW3),0,(5-AW3))))/COUNT(AQ3:AW3), "")</f>
        <v>1</v>
      </c>
      <c r="BS3" s="71">
        <f t="shared" ref="BS3:BS12" si="7">IF(COUNT(AX3:BE3)&gt;=4, (AX3+AY3+AZ3+BA3+BB3+BD3+BE3+(IF(ISBLANK(BC3),0,(5-BC3))))/COUNT(AX3:BE3), "")</f>
        <v>1</v>
      </c>
      <c r="BT3" s="72">
        <f t="shared" ref="BT3:BT12" si="8">IF(COUNT(BF3:BL3)&gt;=4, (BF3+BH3+BJ3+BL3+(IF(ISBLANK(BG3),0,(5-BG3)))+(IF(ISBLANK(BI3),0,(5-BI3)))+(IF(ISBLANK(BK3),0,(5-BK3))))/COUNT(BF3:BL3), "")</f>
        <v>1</v>
      </c>
    </row>
    <row r="4" spans="1:73" ht="15" x14ac:dyDescent="0.25">
      <c r="A4" s="69">
        <v>17</v>
      </c>
      <c r="B4" s="65" t="s">
        <v>103</v>
      </c>
      <c r="C4" s="65" t="s">
        <v>99</v>
      </c>
      <c r="D4" s="5">
        <v>2</v>
      </c>
      <c r="E4" s="5">
        <v>1</v>
      </c>
      <c r="F4" s="66">
        <f t="shared" si="0"/>
        <v>854</v>
      </c>
      <c r="G4" s="66">
        <v>2513</v>
      </c>
      <c r="H4" s="65" t="s">
        <v>104</v>
      </c>
      <c r="I4" s="65" t="s">
        <v>105</v>
      </c>
      <c r="J4">
        <v>6</v>
      </c>
      <c r="K4" s="66">
        <v>1974</v>
      </c>
      <c r="L4" s="5">
        <f t="shared" si="1"/>
        <v>51</v>
      </c>
      <c r="M4" s="5">
        <v>1</v>
      </c>
      <c r="N4" s="60">
        <v>1</v>
      </c>
      <c r="O4" s="60">
        <v>1</v>
      </c>
      <c r="P4" s="60">
        <v>1</v>
      </c>
      <c r="Q4" s="60">
        <v>4</v>
      </c>
      <c r="R4" s="60">
        <v>1</v>
      </c>
      <c r="S4" s="60">
        <v>4</v>
      </c>
      <c r="T4" s="60">
        <v>1</v>
      </c>
      <c r="U4" s="60">
        <v>1</v>
      </c>
      <c r="V4" s="60">
        <v>4</v>
      </c>
      <c r="W4" s="60">
        <v>4</v>
      </c>
      <c r="X4" s="60">
        <v>1</v>
      </c>
      <c r="Y4" s="60">
        <v>1</v>
      </c>
      <c r="Z4" s="60">
        <v>1</v>
      </c>
      <c r="AA4" s="60">
        <v>4</v>
      </c>
      <c r="AB4" s="60">
        <v>1</v>
      </c>
      <c r="AC4" s="60">
        <v>4</v>
      </c>
      <c r="AD4" s="60">
        <v>1</v>
      </c>
      <c r="AE4" s="60">
        <v>1</v>
      </c>
      <c r="AF4" s="60">
        <v>4</v>
      </c>
      <c r="AG4" s="60">
        <v>1</v>
      </c>
      <c r="AH4" s="60">
        <v>1</v>
      </c>
      <c r="AI4" s="60">
        <v>4</v>
      </c>
      <c r="AJ4" s="60">
        <v>1</v>
      </c>
      <c r="AK4" s="60">
        <v>1</v>
      </c>
      <c r="AL4" s="60">
        <v>1</v>
      </c>
      <c r="AM4" s="60">
        <v>4</v>
      </c>
      <c r="AN4" s="60">
        <v>4</v>
      </c>
      <c r="AO4" s="60">
        <v>1</v>
      </c>
      <c r="AP4" s="60">
        <v>4</v>
      </c>
      <c r="AQ4" s="60">
        <v>4</v>
      </c>
      <c r="AR4" s="60">
        <v>4</v>
      </c>
      <c r="AS4" s="60">
        <v>4</v>
      </c>
      <c r="AT4" s="60">
        <v>4</v>
      </c>
      <c r="AU4" s="60">
        <v>1</v>
      </c>
      <c r="AV4" s="60">
        <v>4</v>
      </c>
      <c r="AW4" s="60">
        <v>4</v>
      </c>
      <c r="AX4" s="60">
        <v>1</v>
      </c>
      <c r="AY4" s="60">
        <v>1</v>
      </c>
      <c r="AZ4" s="60">
        <v>1</v>
      </c>
      <c r="BA4" s="60">
        <v>1</v>
      </c>
      <c r="BB4" s="60">
        <v>1</v>
      </c>
      <c r="BC4" s="60">
        <v>4</v>
      </c>
      <c r="BD4" s="60">
        <v>1</v>
      </c>
      <c r="BE4" s="60">
        <v>1</v>
      </c>
      <c r="BF4" s="60">
        <v>1</v>
      </c>
      <c r="BG4" s="60">
        <v>4</v>
      </c>
      <c r="BH4" s="60">
        <v>1</v>
      </c>
      <c r="BI4" s="60">
        <v>4</v>
      </c>
      <c r="BJ4" s="60">
        <v>1</v>
      </c>
      <c r="BK4" s="60">
        <v>4</v>
      </c>
      <c r="BL4" s="60">
        <v>1</v>
      </c>
      <c r="BM4" s="67" t="s">
        <v>82</v>
      </c>
      <c r="BN4" s="70">
        <f t="shared" si="2"/>
        <v>1</v>
      </c>
      <c r="BO4" s="71">
        <f t="shared" si="3"/>
        <v>1</v>
      </c>
      <c r="BP4" s="71">
        <f t="shared" si="4"/>
        <v>1</v>
      </c>
      <c r="BQ4" s="71">
        <f t="shared" si="5"/>
        <v>1</v>
      </c>
      <c r="BR4" s="71">
        <f t="shared" si="6"/>
        <v>1</v>
      </c>
      <c r="BS4" s="71">
        <f t="shared" si="7"/>
        <v>1</v>
      </c>
      <c r="BT4" s="72">
        <f t="shared" si="8"/>
        <v>1</v>
      </c>
    </row>
    <row r="5" spans="1:73" ht="15" x14ac:dyDescent="0.25">
      <c r="A5" s="69">
        <v>32</v>
      </c>
      <c r="B5" s="65" t="s">
        <v>103</v>
      </c>
      <c r="C5" s="65" t="s">
        <v>99</v>
      </c>
      <c r="D5" s="5">
        <v>2</v>
      </c>
      <c r="E5" s="5">
        <v>1</v>
      </c>
      <c r="F5" s="66">
        <f t="shared" si="0"/>
        <v>854</v>
      </c>
      <c r="G5" s="66">
        <v>2513</v>
      </c>
      <c r="H5" s="65" t="s">
        <v>104</v>
      </c>
      <c r="I5" s="65" t="s">
        <v>105</v>
      </c>
      <c r="J5">
        <v>6</v>
      </c>
      <c r="K5" s="66">
        <v>1976</v>
      </c>
      <c r="L5" s="5">
        <f t="shared" si="1"/>
        <v>49</v>
      </c>
      <c r="M5" s="5">
        <v>1</v>
      </c>
      <c r="N5" s="60">
        <v>1</v>
      </c>
      <c r="O5" s="60">
        <v>1</v>
      </c>
      <c r="P5" s="60">
        <v>1</v>
      </c>
      <c r="Q5" s="60">
        <v>4</v>
      </c>
      <c r="R5" s="60">
        <v>1</v>
      </c>
      <c r="S5" s="60">
        <v>4</v>
      </c>
      <c r="T5" s="60">
        <v>1</v>
      </c>
      <c r="U5" s="60">
        <v>1</v>
      </c>
      <c r="V5" s="60">
        <v>4</v>
      </c>
      <c r="W5" s="60">
        <v>4</v>
      </c>
      <c r="X5" s="60">
        <v>1</v>
      </c>
      <c r="Y5" s="60">
        <v>1</v>
      </c>
      <c r="Z5" s="60">
        <v>1</v>
      </c>
      <c r="AA5" s="60">
        <v>4</v>
      </c>
      <c r="AB5" s="60">
        <v>1</v>
      </c>
      <c r="AC5" s="60">
        <v>4</v>
      </c>
      <c r="AD5" s="60">
        <v>1</v>
      </c>
      <c r="AE5" s="60">
        <v>1</v>
      </c>
      <c r="AF5" s="60">
        <v>4</v>
      </c>
      <c r="AG5" s="60">
        <v>1</v>
      </c>
      <c r="AH5" s="60">
        <v>1</v>
      </c>
      <c r="AI5" s="60">
        <v>4</v>
      </c>
      <c r="AJ5" s="60">
        <v>1</v>
      </c>
      <c r="AK5" s="60">
        <v>1</v>
      </c>
      <c r="AL5" s="60">
        <v>1</v>
      </c>
      <c r="AM5" s="60">
        <v>4</v>
      </c>
      <c r="AN5" s="60">
        <v>4</v>
      </c>
      <c r="AO5" s="60">
        <v>1</v>
      </c>
      <c r="AP5" s="60">
        <v>4</v>
      </c>
      <c r="AQ5" s="60">
        <v>4</v>
      </c>
      <c r="AR5" s="60">
        <v>4</v>
      </c>
      <c r="AS5" s="60">
        <v>4</v>
      </c>
      <c r="AT5" s="60">
        <v>4</v>
      </c>
      <c r="AU5" s="60">
        <v>1</v>
      </c>
      <c r="AV5" s="60">
        <v>4</v>
      </c>
      <c r="AW5" s="60">
        <v>4</v>
      </c>
      <c r="AX5" s="60">
        <v>1</v>
      </c>
      <c r="AY5" s="60">
        <v>1</v>
      </c>
      <c r="AZ5" s="60">
        <v>1</v>
      </c>
      <c r="BA5" s="60">
        <v>1</v>
      </c>
      <c r="BB5" s="60">
        <v>1</v>
      </c>
      <c r="BC5" s="60">
        <v>4</v>
      </c>
      <c r="BD5" s="60">
        <v>1</v>
      </c>
      <c r="BE5" s="60">
        <v>1</v>
      </c>
      <c r="BF5" s="60">
        <v>1</v>
      </c>
      <c r="BG5" s="60">
        <v>4</v>
      </c>
      <c r="BH5" s="60">
        <v>1</v>
      </c>
      <c r="BI5" s="60">
        <v>4</v>
      </c>
      <c r="BJ5" s="60">
        <v>1</v>
      </c>
      <c r="BK5" s="60">
        <v>4</v>
      </c>
      <c r="BL5" s="60">
        <v>1</v>
      </c>
      <c r="BM5" s="67" t="s">
        <v>82</v>
      </c>
      <c r="BN5" s="70">
        <f t="shared" si="2"/>
        <v>1</v>
      </c>
      <c r="BO5" s="71">
        <f t="shared" si="3"/>
        <v>1</v>
      </c>
      <c r="BP5" s="71">
        <f t="shared" si="4"/>
        <v>1</v>
      </c>
      <c r="BQ5" s="71">
        <f t="shared" si="5"/>
        <v>1</v>
      </c>
      <c r="BR5" s="71">
        <f t="shared" si="6"/>
        <v>1</v>
      </c>
      <c r="BS5" s="71">
        <f t="shared" si="7"/>
        <v>1</v>
      </c>
      <c r="BT5" s="72">
        <f t="shared" si="8"/>
        <v>1</v>
      </c>
    </row>
    <row r="6" spans="1:73" ht="15" x14ac:dyDescent="0.25">
      <c r="A6" s="69">
        <v>36</v>
      </c>
      <c r="B6" s="65" t="s">
        <v>103</v>
      </c>
      <c r="C6" s="65" t="s">
        <v>99</v>
      </c>
      <c r="D6" s="5">
        <v>2</v>
      </c>
      <c r="E6" s="5">
        <v>1</v>
      </c>
      <c r="F6" s="66">
        <f t="shared" si="0"/>
        <v>854</v>
      </c>
      <c r="G6" s="66">
        <v>2513</v>
      </c>
      <c r="H6" s="65" t="s">
        <v>104</v>
      </c>
      <c r="I6" s="65" t="s">
        <v>105</v>
      </c>
      <c r="J6">
        <v>6</v>
      </c>
      <c r="K6" s="66">
        <v>1978</v>
      </c>
      <c r="L6" s="5">
        <f t="shared" si="1"/>
        <v>47</v>
      </c>
      <c r="M6" s="5">
        <v>1</v>
      </c>
      <c r="N6" s="60">
        <v>1</v>
      </c>
      <c r="O6" s="60">
        <v>1</v>
      </c>
      <c r="P6" s="60">
        <v>1</v>
      </c>
      <c r="Q6" s="60">
        <v>4</v>
      </c>
      <c r="R6" s="60">
        <v>1</v>
      </c>
      <c r="S6" s="60">
        <v>4</v>
      </c>
      <c r="T6" s="60">
        <v>1</v>
      </c>
      <c r="U6" s="60">
        <v>1</v>
      </c>
      <c r="V6" s="60">
        <v>4</v>
      </c>
      <c r="W6" s="60">
        <v>4</v>
      </c>
      <c r="X6" s="60">
        <v>1</v>
      </c>
      <c r="Y6" s="60">
        <v>1</v>
      </c>
      <c r="Z6" s="60">
        <v>1</v>
      </c>
      <c r="AA6" s="60">
        <v>4</v>
      </c>
      <c r="AB6" s="60">
        <v>1</v>
      </c>
      <c r="AC6" s="60">
        <v>4</v>
      </c>
      <c r="AD6" s="60">
        <v>1</v>
      </c>
      <c r="AE6" s="60">
        <v>1</v>
      </c>
      <c r="AF6" s="60">
        <v>4</v>
      </c>
      <c r="AG6" s="60">
        <v>1</v>
      </c>
      <c r="AH6" s="60">
        <v>1</v>
      </c>
      <c r="AI6" s="60">
        <v>4</v>
      </c>
      <c r="AJ6" s="60">
        <v>1</v>
      </c>
      <c r="AK6" s="60">
        <v>1</v>
      </c>
      <c r="AL6" s="60">
        <v>1</v>
      </c>
      <c r="AM6" s="60">
        <v>4</v>
      </c>
      <c r="AN6" s="60">
        <v>4</v>
      </c>
      <c r="AO6" s="60">
        <v>1</v>
      </c>
      <c r="AP6" s="60">
        <v>4</v>
      </c>
      <c r="AQ6" s="60">
        <v>4</v>
      </c>
      <c r="AR6" s="60">
        <v>4</v>
      </c>
      <c r="AS6" s="60">
        <v>4</v>
      </c>
      <c r="AT6" s="60">
        <v>4</v>
      </c>
      <c r="AU6" s="60">
        <v>1</v>
      </c>
      <c r="AV6" s="60">
        <v>4</v>
      </c>
      <c r="AW6" s="60">
        <v>4</v>
      </c>
      <c r="AX6" s="60">
        <v>1</v>
      </c>
      <c r="AY6" s="60">
        <v>1</v>
      </c>
      <c r="AZ6" s="60">
        <v>1</v>
      </c>
      <c r="BA6" s="60">
        <v>1</v>
      </c>
      <c r="BB6" s="60">
        <v>1</v>
      </c>
      <c r="BC6" s="60">
        <v>4</v>
      </c>
      <c r="BD6" s="60">
        <v>1</v>
      </c>
      <c r="BE6" s="60">
        <v>1</v>
      </c>
      <c r="BF6" s="60">
        <v>1</v>
      </c>
      <c r="BG6" s="60">
        <v>4</v>
      </c>
      <c r="BH6" s="60">
        <v>1</v>
      </c>
      <c r="BI6" s="60">
        <v>4</v>
      </c>
      <c r="BJ6" s="60">
        <v>1</v>
      </c>
      <c r="BK6" s="60">
        <v>4</v>
      </c>
      <c r="BL6" s="60">
        <v>1</v>
      </c>
      <c r="BM6" s="67" t="s">
        <v>82</v>
      </c>
      <c r="BN6" s="70">
        <f t="shared" si="2"/>
        <v>1</v>
      </c>
      <c r="BO6" s="71">
        <f t="shared" si="3"/>
        <v>1</v>
      </c>
      <c r="BP6" s="71">
        <f t="shared" si="4"/>
        <v>1</v>
      </c>
      <c r="BQ6" s="71">
        <f t="shared" si="5"/>
        <v>1</v>
      </c>
      <c r="BR6" s="71">
        <f t="shared" si="6"/>
        <v>1</v>
      </c>
      <c r="BS6" s="71">
        <f t="shared" si="7"/>
        <v>1</v>
      </c>
      <c r="BT6" s="72">
        <f t="shared" si="8"/>
        <v>1</v>
      </c>
      <c r="BU6" s="3"/>
    </row>
    <row r="7" spans="1:73" ht="15" x14ac:dyDescent="0.25">
      <c r="A7" s="69">
        <v>37</v>
      </c>
      <c r="B7" s="65" t="s">
        <v>103</v>
      </c>
      <c r="C7" s="65" t="s">
        <v>99</v>
      </c>
      <c r="D7" s="5">
        <v>2</v>
      </c>
      <c r="E7" s="5">
        <v>1</v>
      </c>
      <c r="F7" s="66">
        <f t="shared" si="0"/>
        <v>854</v>
      </c>
      <c r="G7" s="66">
        <v>2513</v>
      </c>
      <c r="H7" s="65" t="s">
        <v>104</v>
      </c>
      <c r="I7" s="65" t="s">
        <v>105</v>
      </c>
      <c r="J7">
        <v>6</v>
      </c>
      <c r="K7" s="66">
        <v>1978</v>
      </c>
      <c r="L7" s="5">
        <f t="shared" si="1"/>
        <v>47</v>
      </c>
      <c r="M7" s="5">
        <v>1</v>
      </c>
      <c r="N7" s="60">
        <v>1</v>
      </c>
      <c r="O7" s="60">
        <v>1</v>
      </c>
      <c r="P7" s="60">
        <v>1</v>
      </c>
      <c r="Q7" s="60">
        <v>4</v>
      </c>
      <c r="R7" s="60">
        <v>1</v>
      </c>
      <c r="S7" s="60">
        <v>4</v>
      </c>
      <c r="T7" s="60">
        <v>1</v>
      </c>
      <c r="U7" s="60">
        <v>1</v>
      </c>
      <c r="V7" s="60">
        <v>4</v>
      </c>
      <c r="W7" s="60">
        <v>4</v>
      </c>
      <c r="X7" s="60">
        <v>1</v>
      </c>
      <c r="Y7" s="60">
        <v>1</v>
      </c>
      <c r="Z7" s="60">
        <v>1</v>
      </c>
      <c r="AA7" s="60">
        <v>4</v>
      </c>
      <c r="AB7" s="60">
        <v>1</v>
      </c>
      <c r="AC7" s="60">
        <v>4</v>
      </c>
      <c r="AD7" s="60">
        <v>1</v>
      </c>
      <c r="AE7" s="60">
        <v>1</v>
      </c>
      <c r="AF7" s="60">
        <v>4</v>
      </c>
      <c r="AG7" s="60">
        <v>1</v>
      </c>
      <c r="AH7" s="60">
        <v>1</v>
      </c>
      <c r="AI7" s="60">
        <v>4</v>
      </c>
      <c r="AJ7" s="60">
        <v>1</v>
      </c>
      <c r="AK7" s="60">
        <v>1</v>
      </c>
      <c r="AL7" s="60">
        <v>1</v>
      </c>
      <c r="AM7" s="60">
        <v>4</v>
      </c>
      <c r="AN7" s="60">
        <v>4</v>
      </c>
      <c r="AO7" s="60">
        <v>1</v>
      </c>
      <c r="AP7" s="60">
        <v>4</v>
      </c>
      <c r="AQ7" s="60">
        <v>4</v>
      </c>
      <c r="AR7" s="60">
        <v>4</v>
      </c>
      <c r="AS7" s="60">
        <v>4</v>
      </c>
      <c r="AT7" s="60">
        <v>4</v>
      </c>
      <c r="AU7" s="60">
        <v>1</v>
      </c>
      <c r="AV7" s="60">
        <v>4</v>
      </c>
      <c r="AW7" s="60">
        <v>4</v>
      </c>
      <c r="AX7" s="60">
        <v>1</v>
      </c>
      <c r="AY7" s="60">
        <v>1</v>
      </c>
      <c r="AZ7" s="60">
        <v>1</v>
      </c>
      <c r="BA7" s="60">
        <v>1</v>
      </c>
      <c r="BB7" s="60">
        <v>1</v>
      </c>
      <c r="BC7" s="60">
        <v>4</v>
      </c>
      <c r="BD7" s="60">
        <v>1</v>
      </c>
      <c r="BE7" s="60">
        <v>1</v>
      </c>
      <c r="BF7" s="60">
        <v>1</v>
      </c>
      <c r="BG7" s="60">
        <v>4</v>
      </c>
      <c r="BH7" s="60">
        <v>1</v>
      </c>
      <c r="BI7" s="60">
        <v>4</v>
      </c>
      <c r="BJ7" s="60">
        <v>1</v>
      </c>
      <c r="BK7" s="60">
        <v>4</v>
      </c>
      <c r="BL7" s="60">
        <v>1</v>
      </c>
      <c r="BM7" s="67" t="s">
        <v>82</v>
      </c>
      <c r="BN7" s="70">
        <f t="shared" si="2"/>
        <v>1</v>
      </c>
      <c r="BO7" s="71">
        <f t="shared" si="3"/>
        <v>1</v>
      </c>
      <c r="BP7" s="71">
        <f t="shared" si="4"/>
        <v>1</v>
      </c>
      <c r="BQ7" s="71">
        <f t="shared" si="5"/>
        <v>1</v>
      </c>
      <c r="BR7" s="71">
        <f t="shared" si="6"/>
        <v>1</v>
      </c>
      <c r="BS7" s="71">
        <f t="shared" si="7"/>
        <v>1</v>
      </c>
      <c r="BT7" s="72">
        <f t="shared" si="8"/>
        <v>1</v>
      </c>
      <c r="BU7" s="3"/>
    </row>
    <row r="8" spans="1:73" ht="15" x14ac:dyDescent="0.25">
      <c r="A8" s="69">
        <v>40</v>
      </c>
      <c r="B8" s="65" t="s">
        <v>103</v>
      </c>
      <c r="C8" s="65" t="s">
        <v>99</v>
      </c>
      <c r="D8" s="5">
        <v>2</v>
      </c>
      <c r="E8" s="5">
        <v>1</v>
      </c>
      <c r="F8" s="66">
        <f t="shared" si="0"/>
        <v>854</v>
      </c>
      <c r="G8" s="66">
        <v>2513</v>
      </c>
      <c r="H8" s="65" t="s">
        <v>104</v>
      </c>
      <c r="I8" s="65" t="s">
        <v>105</v>
      </c>
      <c r="J8">
        <v>6</v>
      </c>
      <c r="K8" s="66">
        <v>1976</v>
      </c>
      <c r="L8" s="5">
        <f t="shared" si="1"/>
        <v>49</v>
      </c>
      <c r="M8" s="5">
        <v>1</v>
      </c>
      <c r="N8" s="60">
        <v>1</v>
      </c>
      <c r="O8" s="60">
        <v>1</v>
      </c>
      <c r="P8" s="60">
        <v>1</v>
      </c>
      <c r="Q8" s="60">
        <v>4</v>
      </c>
      <c r="R8" s="60">
        <v>1</v>
      </c>
      <c r="S8" s="60">
        <v>4</v>
      </c>
      <c r="T8" s="60">
        <v>1</v>
      </c>
      <c r="U8" s="60">
        <v>1</v>
      </c>
      <c r="V8" s="60">
        <v>4</v>
      </c>
      <c r="W8" s="60">
        <v>4</v>
      </c>
      <c r="X8" s="60">
        <v>1</v>
      </c>
      <c r="Y8" s="60">
        <v>1</v>
      </c>
      <c r="Z8" s="60">
        <v>1</v>
      </c>
      <c r="AA8" s="60">
        <v>4</v>
      </c>
      <c r="AB8" s="60">
        <v>1</v>
      </c>
      <c r="AC8" s="60">
        <v>4</v>
      </c>
      <c r="AD8" s="60">
        <v>1</v>
      </c>
      <c r="AE8" s="60">
        <v>1</v>
      </c>
      <c r="AF8" s="60">
        <v>4</v>
      </c>
      <c r="AG8" s="60">
        <v>1</v>
      </c>
      <c r="AH8" s="60">
        <v>1</v>
      </c>
      <c r="AI8" s="60">
        <v>4</v>
      </c>
      <c r="AJ8" s="60">
        <v>1</v>
      </c>
      <c r="AK8" s="60">
        <v>1</v>
      </c>
      <c r="AL8" s="60">
        <v>1</v>
      </c>
      <c r="AM8" s="60">
        <v>4</v>
      </c>
      <c r="AN8" s="60">
        <v>4</v>
      </c>
      <c r="AO8" s="60">
        <v>1</v>
      </c>
      <c r="AP8" s="60">
        <v>4</v>
      </c>
      <c r="AQ8" s="60">
        <v>4</v>
      </c>
      <c r="AR8" s="60">
        <v>4</v>
      </c>
      <c r="AS8" s="60">
        <v>4</v>
      </c>
      <c r="AT8" s="60">
        <v>4</v>
      </c>
      <c r="AU8" s="60">
        <v>1</v>
      </c>
      <c r="AV8" s="60">
        <v>4</v>
      </c>
      <c r="AW8" s="60">
        <v>4</v>
      </c>
      <c r="AX8" s="60">
        <v>1</v>
      </c>
      <c r="AY8" s="60">
        <v>1</v>
      </c>
      <c r="AZ8" s="60">
        <v>1</v>
      </c>
      <c r="BA8" s="60">
        <v>1</v>
      </c>
      <c r="BB8" s="60">
        <v>1</v>
      </c>
      <c r="BC8" s="60">
        <v>4</v>
      </c>
      <c r="BD8" s="60">
        <v>1</v>
      </c>
      <c r="BE8" s="60">
        <v>1</v>
      </c>
      <c r="BF8" s="60">
        <v>1</v>
      </c>
      <c r="BG8" s="60">
        <v>4</v>
      </c>
      <c r="BH8" s="60">
        <v>1</v>
      </c>
      <c r="BI8" s="60">
        <v>4</v>
      </c>
      <c r="BJ8" s="60">
        <v>1</v>
      </c>
      <c r="BK8" s="60">
        <v>4</v>
      </c>
      <c r="BL8" s="60">
        <v>1</v>
      </c>
      <c r="BM8" s="67" t="s">
        <v>82</v>
      </c>
      <c r="BN8" s="70">
        <f t="shared" si="2"/>
        <v>1</v>
      </c>
      <c r="BO8" s="71">
        <f t="shared" si="3"/>
        <v>1</v>
      </c>
      <c r="BP8" s="71">
        <f t="shared" si="4"/>
        <v>1</v>
      </c>
      <c r="BQ8" s="71">
        <f t="shared" si="5"/>
        <v>1</v>
      </c>
      <c r="BR8" s="71">
        <f t="shared" si="6"/>
        <v>1</v>
      </c>
      <c r="BS8" s="71">
        <f t="shared" si="7"/>
        <v>1</v>
      </c>
      <c r="BT8" s="72">
        <f t="shared" si="8"/>
        <v>1</v>
      </c>
      <c r="BU8" s="3"/>
    </row>
    <row r="9" spans="1:73" ht="15" x14ac:dyDescent="0.25">
      <c r="A9" s="69">
        <v>44</v>
      </c>
      <c r="B9" s="65" t="s">
        <v>103</v>
      </c>
      <c r="C9" s="65" t="s">
        <v>99</v>
      </c>
      <c r="D9" s="5">
        <v>2</v>
      </c>
      <c r="E9" s="5">
        <v>1</v>
      </c>
      <c r="F9" s="66">
        <f t="shared" si="0"/>
        <v>854</v>
      </c>
      <c r="G9" s="66">
        <v>2513</v>
      </c>
      <c r="H9" s="65" t="s">
        <v>104</v>
      </c>
      <c r="I9" s="65" t="s">
        <v>105</v>
      </c>
      <c r="J9">
        <v>6</v>
      </c>
      <c r="K9" s="66">
        <v>1979</v>
      </c>
      <c r="L9" s="5">
        <f t="shared" si="1"/>
        <v>46</v>
      </c>
      <c r="M9" s="5">
        <v>1</v>
      </c>
      <c r="N9" s="60">
        <v>1</v>
      </c>
      <c r="O9" s="60">
        <v>1</v>
      </c>
      <c r="P9" s="60">
        <v>1</v>
      </c>
      <c r="Q9" s="60">
        <v>4</v>
      </c>
      <c r="R9" s="60">
        <v>1</v>
      </c>
      <c r="S9" s="60">
        <v>4</v>
      </c>
      <c r="T9" s="60">
        <v>1</v>
      </c>
      <c r="U9" s="60">
        <v>1</v>
      </c>
      <c r="V9" s="60">
        <v>4</v>
      </c>
      <c r="W9" s="60">
        <v>4</v>
      </c>
      <c r="X9" s="60">
        <v>1</v>
      </c>
      <c r="Y9" s="60">
        <v>1</v>
      </c>
      <c r="Z9" s="60">
        <v>1</v>
      </c>
      <c r="AA9" s="60">
        <v>4</v>
      </c>
      <c r="AB9" s="60">
        <v>1</v>
      </c>
      <c r="AC9" s="60">
        <v>4</v>
      </c>
      <c r="AD9" s="60">
        <v>1</v>
      </c>
      <c r="AE9" s="60">
        <v>1</v>
      </c>
      <c r="AF9" s="60">
        <v>4</v>
      </c>
      <c r="AG9" s="60">
        <v>1</v>
      </c>
      <c r="AH9" s="60">
        <v>1</v>
      </c>
      <c r="AI9" s="60">
        <v>4</v>
      </c>
      <c r="AJ9" s="60">
        <v>1</v>
      </c>
      <c r="AK9" s="60">
        <v>1</v>
      </c>
      <c r="AL9" s="60">
        <v>1</v>
      </c>
      <c r="AM9" s="60">
        <v>4</v>
      </c>
      <c r="AN9" s="60">
        <v>4</v>
      </c>
      <c r="AO9" s="60">
        <v>1</v>
      </c>
      <c r="AP9" s="60">
        <v>4</v>
      </c>
      <c r="AQ9" s="60">
        <v>4</v>
      </c>
      <c r="AR9" s="60">
        <v>4</v>
      </c>
      <c r="AS9" s="60">
        <v>4</v>
      </c>
      <c r="AT9" s="60">
        <v>4</v>
      </c>
      <c r="AU9" s="60">
        <v>1</v>
      </c>
      <c r="AV9" s="60">
        <v>4</v>
      </c>
      <c r="AW9" s="60">
        <v>4</v>
      </c>
      <c r="AX9" s="60">
        <v>1</v>
      </c>
      <c r="AY9" s="60">
        <v>1</v>
      </c>
      <c r="AZ9" s="60">
        <v>1</v>
      </c>
      <c r="BA9" s="60">
        <v>1</v>
      </c>
      <c r="BB9" s="60">
        <v>1</v>
      </c>
      <c r="BC9" s="60">
        <v>4</v>
      </c>
      <c r="BD9" s="60">
        <v>1</v>
      </c>
      <c r="BE9" s="60">
        <v>1</v>
      </c>
      <c r="BF9" s="60">
        <v>1</v>
      </c>
      <c r="BG9" s="60">
        <v>4</v>
      </c>
      <c r="BH9" s="60">
        <v>1</v>
      </c>
      <c r="BI9" s="60">
        <v>4</v>
      </c>
      <c r="BJ9" s="60">
        <v>1</v>
      </c>
      <c r="BK9" s="60">
        <v>4</v>
      </c>
      <c r="BL9" s="60">
        <v>1</v>
      </c>
      <c r="BM9" s="67" t="s">
        <v>82</v>
      </c>
      <c r="BN9" s="70">
        <f t="shared" si="2"/>
        <v>1</v>
      </c>
      <c r="BO9" s="71">
        <f t="shared" si="3"/>
        <v>1</v>
      </c>
      <c r="BP9" s="71">
        <f t="shared" si="4"/>
        <v>1</v>
      </c>
      <c r="BQ9" s="71">
        <f t="shared" si="5"/>
        <v>1</v>
      </c>
      <c r="BR9" s="71">
        <f t="shared" si="6"/>
        <v>1</v>
      </c>
      <c r="BS9" s="71">
        <f t="shared" si="7"/>
        <v>1</v>
      </c>
      <c r="BT9" s="72">
        <f t="shared" si="8"/>
        <v>1</v>
      </c>
      <c r="BU9" s="3"/>
    </row>
    <row r="10" spans="1:73" ht="15" x14ac:dyDescent="0.25">
      <c r="A10" s="69">
        <v>46</v>
      </c>
      <c r="B10" s="65" t="s">
        <v>103</v>
      </c>
      <c r="C10" s="65" t="s">
        <v>99</v>
      </c>
      <c r="D10" s="5">
        <v>2</v>
      </c>
      <c r="E10" s="5">
        <v>1</v>
      </c>
      <c r="F10" s="66">
        <f t="shared" si="0"/>
        <v>854</v>
      </c>
      <c r="G10" s="66">
        <v>2513</v>
      </c>
      <c r="H10" s="65" t="s">
        <v>104</v>
      </c>
      <c r="I10" s="65" t="s">
        <v>105</v>
      </c>
      <c r="J10">
        <v>6</v>
      </c>
      <c r="K10" s="66">
        <v>1973</v>
      </c>
      <c r="L10" s="5">
        <f t="shared" si="1"/>
        <v>52</v>
      </c>
      <c r="M10" s="5">
        <v>1</v>
      </c>
      <c r="N10" s="60">
        <v>1</v>
      </c>
      <c r="O10" s="60">
        <v>1</v>
      </c>
      <c r="P10" s="60">
        <v>1</v>
      </c>
      <c r="Q10" s="60">
        <v>4</v>
      </c>
      <c r="R10" s="60">
        <v>1</v>
      </c>
      <c r="S10" s="60">
        <v>4</v>
      </c>
      <c r="T10" s="60">
        <v>1</v>
      </c>
      <c r="U10" s="60">
        <v>1</v>
      </c>
      <c r="V10" s="60">
        <v>4</v>
      </c>
      <c r="W10" s="60">
        <v>4</v>
      </c>
      <c r="X10" s="60">
        <v>1</v>
      </c>
      <c r="Y10" s="60">
        <v>1</v>
      </c>
      <c r="Z10" s="60">
        <v>1</v>
      </c>
      <c r="AA10" s="60">
        <v>4</v>
      </c>
      <c r="AB10" s="60">
        <v>1</v>
      </c>
      <c r="AC10" s="60">
        <v>4</v>
      </c>
      <c r="AD10" s="60">
        <v>1</v>
      </c>
      <c r="AE10" s="60">
        <v>1</v>
      </c>
      <c r="AF10" s="60">
        <v>4</v>
      </c>
      <c r="AG10" s="60">
        <v>1</v>
      </c>
      <c r="AH10" s="60">
        <v>1</v>
      </c>
      <c r="AI10" s="60">
        <v>4</v>
      </c>
      <c r="AJ10" s="60">
        <v>1</v>
      </c>
      <c r="AK10" s="60">
        <v>1</v>
      </c>
      <c r="AL10" s="60">
        <v>1</v>
      </c>
      <c r="AM10" s="60">
        <v>4</v>
      </c>
      <c r="AN10" s="60">
        <v>4</v>
      </c>
      <c r="AO10" s="60">
        <v>1</v>
      </c>
      <c r="AP10" s="60">
        <v>4</v>
      </c>
      <c r="AQ10" s="60">
        <v>4</v>
      </c>
      <c r="AR10" s="60">
        <v>4</v>
      </c>
      <c r="AS10" s="60">
        <v>4</v>
      </c>
      <c r="AT10" s="60">
        <v>4</v>
      </c>
      <c r="AU10" s="60">
        <v>1</v>
      </c>
      <c r="AV10" s="60">
        <v>4</v>
      </c>
      <c r="AW10" s="60">
        <v>4</v>
      </c>
      <c r="AX10" s="60">
        <v>1</v>
      </c>
      <c r="AY10" s="60">
        <v>1</v>
      </c>
      <c r="AZ10" s="60">
        <v>1</v>
      </c>
      <c r="BA10" s="60">
        <v>1</v>
      </c>
      <c r="BB10" s="60">
        <v>1</v>
      </c>
      <c r="BC10" s="60">
        <v>4</v>
      </c>
      <c r="BD10" s="60">
        <v>1</v>
      </c>
      <c r="BE10" s="60">
        <v>1</v>
      </c>
      <c r="BF10" s="60">
        <v>1</v>
      </c>
      <c r="BG10" s="60">
        <v>4</v>
      </c>
      <c r="BH10" s="60">
        <v>1</v>
      </c>
      <c r="BI10" s="60">
        <v>4</v>
      </c>
      <c r="BJ10" s="60">
        <v>1</v>
      </c>
      <c r="BK10" s="60">
        <v>4</v>
      </c>
      <c r="BL10" s="60">
        <v>1</v>
      </c>
      <c r="BM10" s="67" t="s">
        <v>82</v>
      </c>
      <c r="BN10" s="70">
        <f t="shared" si="2"/>
        <v>1</v>
      </c>
      <c r="BO10" s="71">
        <f t="shared" si="3"/>
        <v>1</v>
      </c>
      <c r="BP10" s="71">
        <f t="shared" si="4"/>
        <v>1</v>
      </c>
      <c r="BQ10" s="71">
        <f t="shared" si="5"/>
        <v>1</v>
      </c>
      <c r="BR10" s="71">
        <f t="shared" si="6"/>
        <v>1</v>
      </c>
      <c r="BS10" s="71">
        <f t="shared" si="7"/>
        <v>1</v>
      </c>
      <c r="BT10" s="72">
        <f t="shared" si="8"/>
        <v>1</v>
      </c>
      <c r="BU10" s="3"/>
    </row>
    <row r="11" spans="1:73" ht="15" x14ac:dyDescent="0.25">
      <c r="A11" s="69">
        <v>50</v>
      </c>
      <c r="B11" s="65" t="s">
        <v>103</v>
      </c>
      <c r="C11" s="65" t="s">
        <v>99</v>
      </c>
      <c r="D11" s="5">
        <v>2</v>
      </c>
      <c r="E11" s="5">
        <v>1</v>
      </c>
      <c r="F11" s="66">
        <f t="shared" si="0"/>
        <v>854</v>
      </c>
      <c r="G11" s="66">
        <v>2513</v>
      </c>
      <c r="H11" s="65" t="s">
        <v>104</v>
      </c>
      <c r="I11" s="65" t="s">
        <v>105</v>
      </c>
      <c r="J11">
        <v>6</v>
      </c>
      <c r="K11" s="66">
        <v>1990</v>
      </c>
      <c r="L11" s="5">
        <f t="shared" si="1"/>
        <v>35</v>
      </c>
      <c r="M11" s="5">
        <v>1</v>
      </c>
      <c r="N11" s="60">
        <v>1</v>
      </c>
      <c r="O11" s="60">
        <v>1</v>
      </c>
      <c r="P11" s="60">
        <v>1</v>
      </c>
      <c r="Q11" s="60">
        <v>4</v>
      </c>
      <c r="R11" s="60">
        <v>1</v>
      </c>
      <c r="S11" s="60">
        <v>4</v>
      </c>
      <c r="T11" s="60">
        <v>1</v>
      </c>
      <c r="U11" s="60">
        <v>1</v>
      </c>
      <c r="V11" s="60">
        <v>4</v>
      </c>
      <c r="W11" s="60">
        <v>4</v>
      </c>
      <c r="X11" s="60">
        <v>1</v>
      </c>
      <c r="Y11" s="60">
        <v>1</v>
      </c>
      <c r="Z11" s="60">
        <v>1</v>
      </c>
      <c r="AA11" s="60">
        <v>4</v>
      </c>
      <c r="AB11" s="60">
        <v>1</v>
      </c>
      <c r="AC11" s="60">
        <v>4</v>
      </c>
      <c r="AD11" s="60">
        <v>1</v>
      </c>
      <c r="AE11" s="60">
        <v>1</v>
      </c>
      <c r="AF11" s="60">
        <v>4</v>
      </c>
      <c r="AG11" s="60">
        <v>1</v>
      </c>
      <c r="AH11" s="60">
        <v>1</v>
      </c>
      <c r="AI11" s="60">
        <v>4</v>
      </c>
      <c r="AJ11" s="60">
        <v>1</v>
      </c>
      <c r="AK11" s="60">
        <v>1</v>
      </c>
      <c r="AL11" s="60">
        <v>1</v>
      </c>
      <c r="AM11" s="60">
        <v>4</v>
      </c>
      <c r="AN11" s="60">
        <v>4</v>
      </c>
      <c r="AO11" s="60">
        <v>1</v>
      </c>
      <c r="AP11" s="60">
        <v>4</v>
      </c>
      <c r="AQ11" s="60">
        <v>4</v>
      </c>
      <c r="AR11" s="60">
        <v>4</v>
      </c>
      <c r="AS11" s="60">
        <v>4</v>
      </c>
      <c r="AT11" s="60">
        <v>4</v>
      </c>
      <c r="AU11" s="60">
        <v>1</v>
      </c>
      <c r="AV11" s="60">
        <v>4</v>
      </c>
      <c r="AW11" s="60">
        <v>4</v>
      </c>
      <c r="AX11" s="60">
        <v>1</v>
      </c>
      <c r="AY11" s="60">
        <v>1</v>
      </c>
      <c r="AZ11" s="60">
        <v>1</v>
      </c>
      <c r="BA11" s="60">
        <v>1</v>
      </c>
      <c r="BB11" s="60">
        <v>1</v>
      </c>
      <c r="BC11" s="60">
        <v>4</v>
      </c>
      <c r="BD11" s="60">
        <v>1</v>
      </c>
      <c r="BE11" s="60">
        <v>1</v>
      </c>
      <c r="BF11" s="60">
        <v>1</v>
      </c>
      <c r="BG11" s="60">
        <v>4</v>
      </c>
      <c r="BH11" s="60">
        <v>1</v>
      </c>
      <c r="BI11" s="60">
        <v>4</v>
      </c>
      <c r="BJ11" s="60">
        <v>1</v>
      </c>
      <c r="BK11" s="60">
        <v>4</v>
      </c>
      <c r="BL11" s="60">
        <v>1</v>
      </c>
      <c r="BM11" s="67" t="s">
        <v>82</v>
      </c>
      <c r="BN11" s="70">
        <f t="shared" si="2"/>
        <v>1</v>
      </c>
      <c r="BO11" s="71">
        <f t="shared" si="3"/>
        <v>1</v>
      </c>
      <c r="BP11" s="71">
        <f t="shared" si="4"/>
        <v>1</v>
      </c>
      <c r="BQ11" s="71">
        <f t="shared" si="5"/>
        <v>1</v>
      </c>
      <c r="BR11" s="71">
        <f t="shared" si="6"/>
        <v>1</v>
      </c>
      <c r="BS11" s="71">
        <f t="shared" si="7"/>
        <v>1</v>
      </c>
      <c r="BT11" s="72">
        <f t="shared" si="8"/>
        <v>1</v>
      </c>
      <c r="BU11" s="3"/>
    </row>
    <row r="12" spans="1:73" ht="15" x14ac:dyDescent="0.25">
      <c r="A12" s="69">
        <v>33</v>
      </c>
      <c r="B12" s="65" t="s">
        <v>101</v>
      </c>
      <c r="C12" s="65" t="s">
        <v>99</v>
      </c>
      <c r="D12" s="5">
        <v>2</v>
      </c>
      <c r="E12" s="5">
        <v>2</v>
      </c>
      <c r="F12" s="66">
        <f t="shared" si="0"/>
        <v>854</v>
      </c>
      <c r="G12" s="66"/>
      <c r="H12" s="65" t="s">
        <v>104</v>
      </c>
      <c r="I12" s="65" t="s">
        <v>105</v>
      </c>
      <c r="J12">
        <v>6</v>
      </c>
      <c r="K12" s="66">
        <v>1973</v>
      </c>
      <c r="L12" s="5">
        <f t="shared" si="1"/>
        <v>52</v>
      </c>
      <c r="M12" s="5">
        <v>1</v>
      </c>
      <c r="N12" s="60">
        <v>1</v>
      </c>
      <c r="O12" s="60">
        <v>1</v>
      </c>
      <c r="P12" s="60">
        <v>1</v>
      </c>
      <c r="Q12" s="60">
        <v>4</v>
      </c>
      <c r="R12" s="60">
        <v>1</v>
      </c>
      <c r="S12" s="60">
        <v>4</v>
      </c>
      <c r="T12" s="60">
        <v>1</v>
      </c>
      <c r="U12" s="60">
        <v>1</v>
      </c>
      <c r="V12" s="60">
        <v>4</v>
      </c>
      <c r="W12" s="60">
        <v>4</v>
      </c>
      <c r="X12" s="60">
        <v>1</v>
      </c>
      <c r="Y12" s="60">
        <v>1</v>
      </c>
      <c r="Z12" s="60">
        <v>1</v>
      </c>
      <c r="AA12" s="60">
        <v>4</v>
      </c>
      <c r="AB12" s="60">
        <v>1</v>
      </c>
      <c r="AC12" s="60">
        <v>4</v>
      </c>
      <c r="AD12" s="60">
        <v>1</v>
      </c>
      <c r="AE12" s="60">
        <v>1</v>
      </c>
      <c r="AF12" s="60">
        <v>4</v>
      </c>
      <c r="AG12" s="60">
        <v>1</v>
      </c>
      <c r="AH12" s="60">
        <v>1</v>
      </c>
      <c r="AI12" s="60">
        <v>4</v>
      </c>
      <c r="AJ12" s="60">
        <v>1</v>
      </c>
      <c r="AK12" s="60">
        <v>1</v>
      </c>
      <c r="AL12" s="60">
        <v>1</v>
      </c>
      <c r="AM12" s="60">
        <v>4</v>
      </c>
      <c r="AN12" s="60">
        <v>4</v>
      </c>
      <c r="AO12" s="60">
        <v>1</v>
      </c>
      <c r="AP12" s="60">
        <v>4</v>
      </c>
      <c r="AQ12" s="60">
        <v>4</v>
      </c>
      <c r="AR12" s="60">
        <v>4</v>
      </c>
      <c r="AS12" s="60">
        <v>4</v>
      </c>
      <c r="AT12" s="60">
        <v>4</v>
      </c>
      <c r="AU12" s="60">
        <v>1</v>
      </c>
      <c r="AV12" s="60">
        <v>4</v>
      </c>
      <c r="AW12" s="60">
        <v>4</v>
      </c>
      <c r="AX12" s="60">
        <v>1</v>
      </c>
      <c r="AY12" s="60">
        <v>1</v>
      </c>
      <c r="AZ12" s="60">
        <v>1</v>
      </c>
      <c r="BA12" s="60">
        <v>1</v>
      </c>
      <c r="BB12" s="60">
        <v>1</v>
      </c>
      <c r="BC12" s="60">
        <v>4</v>
      </c>
      <c r="BD12" s="60">
        <v>1</v>
      </c>
      <c r="BE12" s="60">
        <v>1</v>
      </c>
      <c r="BF12" s="60">
        <v>1</v>
      </c>
      <c r="BG12" s="60">
        <v>4</v>
      </c>
      <c r="BH12" s="60">
        <v>1</v>
      </c>
      <c r="BI12" s="60">
        <v>4</v>
      </c>
      <c r="BJ12" s="60">
        <v>1</v>
      </c>
      <c r="BK12" s="60">
        <v>4</v>
      </c>
      <c r="BL12" s="60">
        <v>1</v>
      </c>
      <c r="BM12" s="67" t="s">
        <v>82</v>
      </c>
      <c r="BN12" s="70">
        <f t="shared" si="2"/>
        <v>1</v>
      </c>
      <c r="BO12" s="71">
        <f t="shared" si="3"/>
        <v>1</v>
      </c>
      <c r="BP12" s="71">
        <f t="shared" si="4"/>
        <v>1</v>
      </c>
      <c r="BQ12" s="71">
        <f t="shared" si="5"/>
        <v>1</v>
      </c>
      <c r="BR12" s="71">
        <f t="shared" si="6"/>
        <v>1</v>
      </c>
      <c r="BS12" s="71">
        <f t="shared" si="7"/>
        <v>1</v>
      </c>
      <c r="BT12" s="72">
        <f t="shared" si="8"/>
        <v>1</v>
      </c>
      <c r="BU12" s="3"/>
    </row>
    <row r="13" spans="1:73" ht="15" x14ac:dyDescent="0.25">
      <c r="A13" s="4">
        <v>15</v>
      </c>
      <c r="B13" s="65" t="s">
        <v>103</v>
      </c>
      <c r="C13" s="65" t="s">
        <v>99</v>
      </c>
      <c r="D13" s="5">
        <v>2</v>
      </c>
      <c r="E13" s="5">
        <v>1</v>
      </c>
      <c r="F13" s="66">
        <f t="shared" si="0"/>
        <v>854</v>
      </c>
      <c r="G13" s="66">
        <v>2513</v>
      </c>
      <c r="H13" s="65" t="s">
        <v>104</v>
      </c>
      <c r="I13" s="65" t="s">
        <v>105</v>
      </c>
      <c r="J13">
        <v>6</v>
      </c>
      <c r="K13" s="66">
        <v>1982</v>
      </c>
      <c r="L13" s="5">
        <f t="shared" si="1"/>
        <v>43</v>
      </c>
      <c r="M13" s="5">
        <v>1</v>
      </c>
      <c r="N13" s="60">
        <v>1</v>
      </c>
      <c r="O13" s="60">
        <v>1</v>
      </c>
      <c r="P13" s="60">
        <v>1</v>
      </c>
      <c r="Q13" s="60">
        <v>4</v>
      </c>
      <c r="R13" s="60">
        <v>1</v>
      </c>
      <c r="S13" s="60">
        <v>4</v>
      </c>
      <c r="T13" s="60">
        <v>1</v>
      </c>
      <c r="U13" s="60">
        <v>1</v>
      </c>
      <c r="V13" s="60">
        <v>4</v>
      </c>
      <c r="W13" s="60">
        <v>4</v>
      </c>
      <c r="X13" s="60">
        <v>1</v>
      </c>
      <c r="Y13" s="60">
        <v>1</v>
      </c>
      <c r="Z13" s="60">
        <v>1</v>
      </c>
      <c r="AA13" s="60">
        <v>4</v>
      </c>
      <c r="AB13" s="60">
        <v>1</v>
      </c>
      <c r="AC13" s="60">
        <v>4</v>
      </c>
      <c r="AD13" s="60">
        <v>1</v>
      </c>
      <c r="AE13" s="60">
        <v>1</v>
      </c>
      <c r="AF13" s="60">
        <v>4</v>
      </c>
      <c r="AG13" s="60">
        <v>1</v>
      </c>
      <c r="AH13" s="60">
        <v>1</v>
      </c>
      <c r="AI13" s="60">
        <v>4</v>
      </c>
      <c r="AJ13" s="60">
        <v>1</v>
      </c>
      <c r="AK13" s="60">
        <v>1</v>
      </c>
      <c r="AL13" s="60">
        <v>1</v>
      </c>
      <c r="AM13" s="60">
        <v>4</v>
      </c>
      <c r="AN13" s="60">
        <v>4</v>
      </c>
      <c r="AO13" s="60">
        <v>1</v>
      </c>
      <c r="AP13" s="60">
        <v>4</v>
      </c>
      <c r="AQ13" s="60">
        <v>4</v>
      </c>
      <c r="AR13" s="60">
        <v>4</v>
      </c>
      <c r="AS13" s="60">
        <v>4</v>
      </c>
      <c r="AT13" s="60">
        <v>4</v>
      </c>
      <c r="AU13" s="60">
        <v>1</v>
      </c>
      <c r="AV13" s="60">
        <v>4</v>
      </c>
      <c r="AW13" s="60">
        <v>4</v>
      </c>
      <c r="AX13" s="60">
        <v>1</v>
      </c>
      <c r="AY13" s="60">
        <v>1</v>
      </c>
      <c r="AZ13" s="60">
        <v>1</v>
      </c>
      <c r="BA13" s="60">
        <v>1</v>
      </c>
      <c r="BB13" s="60">
        <v>1</v>
      </c>
      <c r="BC13" s="60">
        <v>4</v>
      </c>
      <c r="BD13" s="60">
        <v>1</v>
      </c>
      <c r="BE13" s="60">
        <v>1</v>
      </c>
      <c r="BF13" s="60">
        <v>1</v>
      </c>
      <c r="BG13" s="60">
        <v>4</v>
      </c>
      <c r="BH13" s="60">
        <v>1</v>
      </c>
      <c r="BI13" s="60">
        <v>4</v>
      </c>
      <c r="BJ13" s="60">
        <v>1</v>
      </c>
      <c r="BK13" s="60">
        <v>4</v>
      </c>
      <c r="BL13" s="60">
        <v>1</v>
      </c>
      <c r="BM13" s="67" t="s">
        <v>82</v>
      </c>
      <c r="BN13" s="47">
        <f t="shared" si="2"/>
        <v>1</v>
      </c>
      <c r="BO13" s="10">
        <f t="shared" ref="BO13:BT13" si="9">IF(COUNT(P13:X13)&gt;=5, (P13+Q13+S13+U13+V13+(IF(ISBLANK(R13),0,(5-R13)))+(IF(ISBLANK(T13),0,(5-T13)))+(IF(ISBLANK(W13),0,(5-W13)))+(IF(ISBLANK(X13),0,(5-X13))))/COUNT(P13:X13), "")</f>
        <v>3</v>
      </c>
      <c r="BP13" s="10">
        <f t="shared" si="9"/>
        <v>3</v>
      </c>
      <c r="BQ13" s="10">
        <f t="shared" si="9"/>
        <v>2.6666666666666665</v>
      </c>
      <c r="BR13" s="10">
        <f t="shared" si="9"/>
        <v>2.3333333333333335</v>
      </c>
      <c r="BS13" s="10">
        <f t="shared" si="9"/>
        <v>2</v>
      </c>
      <c r="BT13" s="48">
        <f t="shared" si="9"/>
        <v>2.3333333333333335</v>
      </c>
    </row>
    <row r="14" spans="1:73" ht="15" x14ac:dyDescent="0.25">
      <c r="A14" s="4">
        <v>49</v>
      </c>
      <c r="B14" s="65" t="s">
        <v>103</v>
      </c>
      <c r="C14" s="65" t="s">
        <v>99</v>
      </c>
      <c r="D14" s="5">
        <v>2</v>
      </c>
      <c r="E14" s="5">
        <v>1</v>
      </c>
      <c r="F14" s="66">
        <f t="shared" si="0"/>
        <v>854</v>
      </c>
      <c r="G14" s="66">
        <v>2513</v>
      </c>
      <c r="H14" s="65" t="s">
        <v>104</v>
      </c>
      <c r="I14" s="65" t="s">
        <v>105</v>
      </c>
      <c r="J14">
        <v>6</v>
      </c>
      <c r="K14" s="66">
        <v>1979</v>
      </c>
      <c r="L14" s="5">
        <f t="shared" si="1"/>
        <v>46</v>
      </c>
      <c r="M14" s="5">
        <v>1</v>
      </c>
      <c r="N14" s="60">
        <v>1</v>
      </c>
      <c r="O14" s="60">
        <v>1</v>
      </c>
      <c r="P14" s="60">
        <v>4</v>
      </c>
      <c r="Q14" s="60">
        <v>4</v>
      </c>
      <c r="R14" s="60">
        <v>4</v>
      </c>
      <c r="S14" s="60">
        <v>3</v>
      </c>
      <c r="T14" s="60">
        <v>4</v>
      </c>
      <c r="U14" s="60">
        <v>3</v>
      </c>
      <c r="V14" s="60">
        <v>4</v>
      </c>
      <c r="W14" s="60">
        <v>4</v>
      </c>
      <c r="X14" s="60">
        <v>3</v>
      </c>
      <c r="Y14" s="60">
        <v>4</v>
      </c>
      <c r="Z14" s="60">
        <v>4</v>
      </c>
      <c r="AA14" s="60">
        <v>4</v>
      </c>
      <c r="AB14" s="60">
        <v>4</v>
      </c>
      <c r="AC14" s="60">
        <v>4</v>
      </c>
      <c r="AD14" s="60">
        <v>3</v>
      </c>
      <c r="AE14" s="60">
        <v>4</v>
      </c>
      <c r="AF14" s="60">
        <v>4</v>
      </c>
      <c r="AG14" s="60">
        <v>4</v>
      </c>
      <c r="AH14" s="60">
        <v>4</v>
      </c>
      <c r="AI14" s="60">
        <v>4</v>
      </c>
      <c r="AJ14" s="60">
        <v>4</v>
      </c>
      <c r="AK14" s="60">
        <v>3</v>
      </c>
      <c r="AL14" s="60">
        <v>3</v>
      </c>
      <c r="AM14" s="60">
        <v>4</v>
      </c>
      <c r="AN14" s="60">
        <v>4</v>
      </c>
      <c r="AO14" s="60">
        <v>4</v>
      </c>
      <c r="AP14" s="60">
        <v>4</v>
      </c>
      <c r="AQ14" s="60">
        <v>4</v>
      </c>
      <c r="AR14" s="60">
        <v>4</v>
      </c>
      <c r="AS14" s="60">
        <v>3</v>
      </c>
      <c r="AT14" s="60">
        <v>3</v>
      </c>
      <c r="AU14" s="60">
        <v>3</v>
      </c>
      <c r="AV14" s="60">
        <v>3</v>
      </c>
      <c r="AW14" s="60">
        <v>4</v>
      </c>
      <c r="AX14" s="60">
        <v>4</v>
      </c>
      <c r="AY14" s="60">
        <v>4</v>
      </c>
      <c r="AZ14" s="60">
        <v>4</v>
      </c>
      <c r="BA14" s="60">
        <v>4</v>
      </c>
      <c r="BB14" s="60">
        <v>3</v>
      </c>
      <c r="BC14" s="60">
        <v>4</v>
      </c>
      <c r="BD14" s="60">
        <v>4</v>
      </c>
      <c r="BE14" s="60">
        <v>3</v>
      </c>
      <c r="BF14" s="60">
        <v>3</v>
      </c>
      <c r="BG14" s="60">
        <v>4</v>
      </c>
      <c r="BH14" s="60">
        <v>4</v>
      </c>
      <c r="BI14" s="60">
        <v>3</v>
      </c>
      <c r="BJ14" s="60">
        <v>4</v>
      </c>
      <c r="BK14" s="60">
        <v>3</v>
      </c>
      <c r="BL14" s="60">
        <v>4</v>
      </c>
      <c r="BM14" s="67" t="s">
        <v>82</v>
      </c>
      <c r="BN14" s="47">
        <f t="shared" si="2"/>
        <v>2.3333333333333335</v>
      </c>
      <c r="BO14" s="10">
        <f t="shared" ref="BO14:BO53" si="10">IF(COUNT(X14:AD14)&gt;=4, (X14+Y14+Z14+AB14+AD14+(IF(ISBLANK(AA14),0,(5-AA14)))+(IF(ISBLANK(AC14),0,(5-AC14))))/COUNT(X14:AD14), "")</f>
        <v>2.8571428571428572</v>
      </c>
      <c r="BP14" s="10">
        <f t="shared" ref="BP14:BP53" si="11">IF(COUNT(AE14:AJ14)&gt;=3, (AE14+AG14+AH14+AJ14+(IF(ISBLANK(AF14),0,(5-AF14)))+(IF(ISBLANK(AI14),0,(5-AI14))))/COUNT(AE14:AJ14), "")</f>
        <v>3</v>
      </c>
      <c r="BQ14" s="10">
        <f t="shared" ref="BQ14:BQ53" si="12">IF(COUNT(AK14:AP14)&gt;=3, (AK14+AL14+AO14+(IF(ISBLANK(AM14),0,(5-AM14)))+(IF(ISBLANK(AN14),0,(5-AN14)))+(IF(ISBLANK(AP14),0,(5-AP14))))/COUNT(AK14:AP14), "")</f>
        <v>2.1666666666666665</v>
      </c>
      <c r="BR14" s="10">
        <f t="shared" ref="BR14:BR53" si="13">IF(COUNT(AQ14:AW14)&gt;=4, (AU14+(IF(ISBLANK(AQ14),0,(5-AQ14)))+(IF(ISBLANK(AR14),0,(5-AR14)))+(IF(ISBLANK(AS14),0,(5-AS14)))+(IF(ISBLANK(AT14),0,(5-AT14)))+(IF(ISBLANK(AV14),0,(5-AV14)))+(IF(ISBLANK(AW14),0,(5-AW14))))/COUNT(AQ14:AW14), "")</f>
        <v>1.7142857142857142</v>
      </c>
      <c r="BS14" s="10">
        <f t="shared" ref="BS14:BS53" si="14">IF(COUNT(AX14:BE14)&gt;=4, (AX14+AY14+AZ14+BA14+BB14+BD14+BE14+(IF(ISBLANK(BC14),0,(5-BC14))))/COUNT(AX14:BE14), "")</f>
        <v>3.375</v>
      </c>
      <c r="BT14" s="48">
        <f t="shared" ref="BT14:BT53" si="15">IF(COUNT(BF14:BL14)&gt;=4, (BF14+BH14+BJ14+BL14+(IF(ISBLANK(BG14),0,(5-BG14)))+(IF(ISBLANK(BI14),0,(5-BI14)))+(IF(ISBLANK(BK14),0,(5-BK14))))/COUNT(BF14:BL14), "")</f>
        <v>2.8571428571428572</v>
      </c>
      <c r="BU14" s="3"/>
    </row>
    <row r="15" spans="1:73" ht="15" x14ac:dyDescent="0.25">
      <c r="A15" s="4">
        <v>23</v>
      </c>
      <c r="B15" s="65" t="s">
        <v>103</v>
      </c>
      <c r="C15" s="65" t="s">
        <v>99</v>
      </c>
      <c r="D15" s="5">
        <v>2</v>
      </c>
      <c r="E15" s="5">
        <v>1</v>
      </c>
      <c r="F15" s="66">
        <f t="shared" si="0"/>
        <v>854</v>
      </c>
      <c r="G15" s="66">
        <v>2513</v>
      </c>
      <c r="H15" s="65" t="s">
        <v>104</v>
      </c>
      <c r="I15" s="65" t="s">
        <v>105</v>
      </c>
      <c r="J15">
        <v>6</v>
      </c>
      <c r="K15" s="66">
        <v>1977</v>
      </c>
      <c r="L15" s="5">
        <f t="shared" si="1"/>
        <v>48</v>
      </c>
      <c r="M15" s="5">
        <v>1</v>
      </c>
      <c r="N15" s="60">
        <v>1</v>
      </c>
      <c r="O15" s="60">
        <v>2</v>
      </c>
      <c r="P15" s="60">
        <v>2</v>
      </c>
      <c r="Q15" s="60">
        <v>2</v>
      </c>
      <c r="R15" s="60">
        <v>2</v>
      </c>
      <c r="S15" s="60">
        <v>2</v>
      </c>
      <c r="T15" s="60">
        <v>2</v>
      </c>
      <c r="U15" s="60">
        <v>2</v>
      </c>
      <c r="V15" s="60">
        <v>2</v>
      </c>
      <c r="W15" s="60">
        <v>2</v>
      </c>
      <c r="X15" s="60">
        <v>2</v>
      </c>
      <c r="Y15" s="60">
        <v>2</v>
      </c>
      <c r="Z15" s="60">
        <v>2</v>
      </c>
      <c r="AA15" s="60">
        <v>2</v>
      </c>
      <c r="AB15" s="60">
        <v>2</v>
      </c>
      <c r="AC15" s="60">
        <v>2</v>
      </c>
      <c r="AD15" s="60">
        <v>2</v>
      </c>
      <c r="AE15" s="60">
        <v>2</v>
      </c>
      <c r="AF15" s="60">
        <v>2</v>
      </c>
      <c r="AG15" s="60">
        <v>2</v>
      </c>
      <c r="AH15" s="60">
        <v>2</v>
      </c>
      <c r="AI15" s="60">
        <v>2</v>
      </c>
      <c r="AJ15" s="60">
        <v>2</v>
      </c>
      <c r="AK15" s="60">
        <v>2</v>
      </c>
      <c r="AL15" s="60">
        <v>2</v>
      </c>
      <c r="AM15" s="60">
        <v>2</v>
      </c>
      <c r="AN15" s="60">
        <v>2</v>
      </c>
      <c r="AO15" s="60">
        <v>2</v>
      </c>
      <c r="AP15" s="60">
        <v>2</v>
      </c>
      <c r="AQ15" s="60">
        <v>2</v>
      </c>
      <c r="AR15" s="60">
        <v>2</v>
      </c>
      <c r="AS15" s="60">
        <v>2</v>
      </c>
      <c r="AT15" s="60">
        <v>2</v>
      </c>
      <c r="AU15" s="60">
        <v>2</v>
      </c>
      <c r="AV15" s="60">
        <v>2</v>
      </c>
      <c r="AW15" s="60">
        <v>2</v>
      </c>
      <c r="AX15" s="60">
        <v>2</v>
      </c>
      <c r="AY15" s="60">
        <v>2</v>
      </c>
      <c r="AZ15" s="60">
        <v>2</v>
      </c>
      <c r="BA15" s="60">
        <v>2</v>
      </c>
      <c r="BB15" s="60">
        <v>2</v>
      </c>
      <c r="BC15" s="60">
        <v>2</v>
      </c>
      <c r="BD15" s="60">
        <v>2</v>
      </c>
      <c r="BE15" s="60">
        <v>2</v>
      </c>
      <c r="BF15" s="60">
        <v>2</v>
      </c>
      <c r="BG15" s="60">
        <v>2</v>
      </c>
      <c r="BH15" s="60">
        <v>2</v>
      </c>
      <c r="BI15" s="60">
        <v>2</v>
      </c>
      <c r="BJ15" s="60">
        <v>2</v>
      </c>
      <c r="BK15" s="60">
        <v>2</v>
      </c>
      <c r="BL15" s="60">
        <v>2</v>
      </c>
      <c r="BM15" s="67" t="s">
        <v>82</v>
      </c>
      <c r="BN15" s="47">
        <f t="shared" si="2"/>
        <v>2.4444444444444446</v>
      </c>
      <c r="BO15" s="10">
        <f t="shared" si="10"/>
        <v>2.2857142857142856</v>
      </c>
      <c r="BP15" s="10">
        <f t="shared" si="11"/>
        <v>2.3333333333333335</v>
      </c>
      <c r="BQ15" s="10">
        <f t="shared" si="12"/>
        <v>2.5</v>
      </c>
      <c r="BR15" s="10">
        <f t="shared" si="13"/>
        <v>2.8571428571428572</v>
      </c>
      <c r="BS15" s="10">
        <f t="shared" si="14"/>
        <v>2.125</v>
      </c>
      <c r="BT15" s="48">
        <f t="shared" si="15"/>
        <v>2.4285714285714284</v>
      </c>
    </row>
    <row r="16" spans="1:73" ht="15" x14ac:dyDescent="0.25">
      <c r="A16" s="4">
        <v>30</v>
      </c>
      <c r="B16" s="65" t="s">
        <v>103</v>
      </c>
      <c r="C16" s="65" t="s">
        <v>99</v>
      </c>
      <c r="D16" s="5">
        <v>2</v>
      </c>
      <c r="E16" s="5">
        <v>1</v>
      </c>
      <c r="F16" s="66">
        <f t="shared" si="0"/>
        <v>854</v>
      </c>
      <c r="G16" s="66">
        <v>2513</v>
      </c>
      <c r="H16" s="65" t="s">
        <v>104</v>
      </c>
      <c r="I16" s="65" t="s">
        <v>105</v>
      </c>
      <c r="J16">
        <v>6</v>
      </c>
      <c r="K16" s="66">
        <v>1982</v>
      </c>
      <c r="L16" s="5">
        <f t="shared" si="1"/>
        <v>43</v>
      </c>
      <c r="M16" s="5">
        <v>1</v>
      </c>
      <c r="N16" s="60">
        <v>1</v>
      </c>
      <c r="O16" s="60">
        <v>3</v>
      </c>
      <c r="P16" s="60">
        <v>3</v>
      </c>
      <c r="Q16" s="60">
        <v>3</v>
      </c>
      <c r="R16" s="60">
        <v>3</v>
      </c>
      <c r="S16" s="60">
        <v>3</v>
      </c>
      <c r="T16" s="60">
        <v>3</v>
      </c>
      <c r="U16" s="60">
        <v>3</v>
      </c>
      <c r="V16" s="60">
        <v>3</v>
      </c>
      <c r="W16" s="60">
        <v>3</v>
      </c>
      <c r="X16" s="60">
        <v>3</v>
      </c>
      <c r="Y16" s="60">
        <v>2</v>
      </c>
      <c r="Z16" s="60">
        <v>2</v>
      </c>
      <c r="AA16" s="60">
        <v>2</v>
      </c>
      <c r="AB16" s="60">
        <v>3</v>
      </c>
      <c r="AC16" s="60">
        <v>3</v>
      </c>
      <c r="AD16" s="60">
        <v>3</v>
      </c>
      <c r="AE16" s="60">
        <v>3</v>
      </c>
      <c r="AF16" s="60">
        <v>3</v>
      </c>
      <c r="AG16" s="60">
        <v>3</v>
      </c>
      <c r="AH16" s="60">
        <v>3</v>
      </c>
      <c r="AI16" s="60">
        <v>4</v>
      </c>
      <c r="AJ16" s="60">
        <v>3</v>
      </c>
      <c r="AK16" s="60">
        <v>3</v>
      </c>
      <c r="AL16" s="60">
        <v>4</v>
      </c>
      <c r="AM16" s="60">
        <v>3</v>
      </c>
      <c r="AN16" s="60">
        <v>3</v>
      </c>
      <c r="AO16" s="60">
        <v>2</v>
      </c>
      <c r="AP16" s="60">
        <v>3</v>
      </c>
      <c r="AQ16" s="60">
        <v>3</v>
      </c>
      <c r="AR16" s="60">
        <v>3</v>
      </c>
      <c r="AS16" s="60">
        <v>2</v>
      </c>
      <c r="AT16" s="60">
        <v>3</v>
      </c>
      <c r="AU16" s="60">
        <v>3</v>
      </c>
      <c r="AV16" s="60">
        <v>3</v>
      </c>
      <c r="AW16" s="60">
        <v>2</v>
      </c>
      <c r="AX16" s="60">
        <v>3</v>
      </c>
      <c r="AY16" s="60">
        <v>3</v>
      </c>
      <c r="AZ16" s="60">
        <v>3</v>
      </c>
      <c r="BA16" s="60">
        <v>3</v>
      </c>
      <c r="BB16" s="60">
        <v>3</v>
      </c>
      <c r="BC16" s="60">
        <v>3</v>
      </c>
      <c r="BD16" s="60">
        <v>3</v>
      </c>
      <c r="BE16" s="60">
        <v>3</v>
      </c>
      <c r="BF16" s="60">
        <v>3</v>
      </c>
      <c r="BG16" s="60">
        <v>3</v>
      </c>
      <c r="BH16" s="60">
        <v>3</v>
      </c>
      <c r="BI16" s="60">
        <v>3</v>
      </c>
      <c r="BJ16" s="60">
        <v>3</v>
      </c>
      <c r="BK16" s="60">
        <v>3</v>
      </c>
      <c r="BL16" s="60">
        <v>3</v>
      </c>
      <c r="BM16" s="67" t="s">
        <v>82</v>
      </c>
      <c r="BN16" s="47">
        <f t="shared" si="2"/>
        <v>2.5555555555555554</v>
      </c>
      <c r="BO16" s="10">
        <f t="shared" si="10"/>
        <v>2.5714285714285716</v>
      </c>
      <c r="BP16" s="10">
        <f t="shared" si="11"/>
        <v>2.5</v>
      </c>
      <c r="BQ16" s="10">
        <f t="shared" si="12"/>
        <v>2.5</v>
      </c>
      <c r="BR16" s="10">
        <f t="shared" si="13"/>
        <v>2.4285714285714284</v>
      </c>
      <c r="BS16" s="10">
        <f t="shared" si="14"/>
        <v>2.875</v>
      </c>
      <c r="BT16" s="48">
        <f t="shared" si="15"/>
        <v>2.5714285714285716</v>
      </c>
    </row>
    <row r="17" spans="1:73" ht="15" x14ac:dyDescent="0.25">
      <c r="A17" s="4">
        <v>11</v>
      </c>
      <c r="B17" s="65" t="s">
        <v>100</v>
      </c>
      <c r="C17" s="65" t="s">
        <v>99</v>
      </c>
      <c r="D17" s="5">
        <v>1</v>
      </c>
      <c r="E17" s="5">
        <v>4</v>
      </c>
      <c r="F17" s="66">
        <f t="shared" si="0"/>
        <v>853</v>
      </c>
      <c r="G17" s="66"/>
      <c r="H17" s="65" t="s">
        <v>104</v>
      </c>
      <c r="I17" s="65" t="s">
        <v>105</v>
      </c>
      <c r="J17">
        <v>6</v>
      </c>
      <c r="K17" s="66">
        <v>1991</v>
      </c>
      <c r="L17" s="5">
        <f t="shared" si="1"/>
        <v>34</v>
      </c>
      <c r="M17" s="5">
        <v>2</v>
      </c>
      <c r="N17" s="60">
        <v>2</v>
      </c>
      <c r="O17" s="60">
        <v>3</v>
      </c>
      <c r="P17" s="60">
        <v>3</v>
      </c>
      <c r="Q17" s="60">
        <v>3</v>
      </c>
      <c r="R17" s="60">
        <v>3</v>
      </c>
      <c r="S17" s="60">
        <v>3</v>
      </c>
      <c r="T17" s="60">
        <v>3</v>
      </c>
      <c r="U17" s="60">
        <v>3</v>
      </c>
      <c r="V17" s="60">
        <v>3</v>
      </c>
      <c r="W17" s="60">
        <v>3</v>
      </c>
      <c r="X17" s="60">
        <v>3</v>
      </c>
      <c r="Y17" s="60">
        <v>3</v>
      </c>
      <c r="Z17" s="60">
        <v>3</v>
      </c>
      <c r="AA17" s="60">
        <v>3</v>
      </c>
      <c r="AB17" s="60">
        <v>3</v>
      </c>
      <c r="AC17" s="60">
        <v>3</v>
      </c>
      <c r="AD17" s="60">
        <v>3</v>
      </c>
      <c r="AE17" s="60">
        <v>3</v>
      </c>
      <c r="AF17" s="60">
        <v>3</v>
      </c>
      <c r="AG17" s="60">
        <v>3</v>
      </c>
      <c r="AH17" s="60">
        <v>3</v>
      </c>
      <c r="AI17" s="60">
        <v>3</v>
      </c>
      <c r="AJ17" s="60">
        <v>3</v>
      </c>
      <c r="AK17" s="60">
        <v>3</v>
      </c>
      <c r="AL17" s="60">
        <v>3</v>
      </c>
      <c r="AM17" s="60">
        <v>3</v>
      </c>
      <c r="AN17" s="60">
        <v>3</v>
      </c>
      <c r="AO17" s="60">
        <v>3</v>
      </c>
      <c r="AP17" s="60">
        <v>3</v>
      </c>
      <c r="AQ17" s="60">
        <v>3</v>
      </c>
      <c r="AR17" s="60">
        <v>3</v>
      </c>
      <c r="AS17" s="60">
        <v>3</v>
      </c>
      <c r="AT17" s="60">
        <v>3</v>
      </c>
      <c r="AU17" s="60">
        <v>3</v>
      </c>
      <c r="AV17" s="60">
        <v>3</v>
      </c>
      <c r="AW17" s="60">
        <v>3</v>
      </c>
      <c r="AX17" s="60">
        <v>3</v>
      </c>
      <c r="AY17" s="60">
        <v>3</v>
      </c>
      <c r="AZ17" s="60">
        <v>3</v>
      </c>
      <c r="BA17" s="60">
        <v>3</v>
      </c>
      <c r="BB17" s="60">
        <v>3</v>
      </c>
      <c r="BC17" s="60">
        <v>3</v>
      </c>
      <c r="BD17" s="60">
        <v>3</v>
      </c>
      <c r="BE17" s="60">
        <v>3</v>
      </c>
      <c r="BF17" s="60">
        <v>3</v>
      </c>
      <c r="BG17" s="60">
        <v>3</v>
      </c>
      <c r="BH17" s="60">
        <v>3</v>
      </c>
      <c r="BI17" s="60">
        <v>3</v>
      </c>
      <c r="BJ17" s="60">
        <v>3</v>
      </c>
      <c r="BK17" s="60">
        <v>2</v>
      </c>
      <c r="BL17" s="60">
        <v>2</v>
      </c>
      <c r="BM17" s="67" t="s">
        <v>82</v>
      </c>
      <c r="BN17" s="47">
        <f t="shared" si="2"/>
        <v>2.5555555555555554</v>
      </c>
      <c r="BO17" s="47">
        <f t="shared" si="10"/>
        <v>2.7142857142857144</v>
      </c>
      <c r="BP17" s="47">
        <f t="shared" si="11"/>
        <v>2.6666666666666665</v>
      </c>
      <c r="BQ17" s="47">
        <f t="shared" si="12"/>
        <v>2.5</v>
      </c>
      <c r="BR17" s="47">
        <f t="shared" si="13"/>
        <v>2.1428571428571428</v>
      </c>
      <c r="BS17" s="47">
        <f t="shared" si="14"/>
        <v>2.875</v>
      </c>
      <c r="BT17" s="47">
        <f t="shared" si="15"/>
        <v>2.5714285714285716</v>
      </c>
    </row>
    <row r="18" spans="1:73" ht="15" x14ac:dyDescent="0.25">
      <c r="A18" s="4">
        <v>51</v>
      </c>
      <c r="B18" s="65" t="s">
        <v>103</v>
      </c>
      <c r="C18" s="65" t="s">
        <v>99</v>
      </c>
      <c r="D18" s="5">
        <v>2</v>
      </c>
      <c r="E18" s="5">
        <v>1</v>
      </c>
      <c r="F18" s="66">
        <f t="shared" si="0"/>
        <v>854</v>
      </c>
      <c r="G18" s="66">
        <v>2513</v>
      </c>
      <c r="H18" s="65" t="s">
        <v>104</v>
      </c>
      <c r="I18" s="65" t="s">
        <v>105</v>
      </c>
      <c r="J18">
        <v>6</v>
      </c>
      <c r="K18" s="66">
        <v>1982</v>
      </c>
      <c r="L18" s="5">
        <f t="shared" si="1"/>
        <v>43</v>
      </c>
      <c r="M18" s="5">
        <v>1</v>
      </c>
      <c r="N18" s="60">
        <v>1</v>
      </c>
      <c r="O18" s="60">
        <v>4</v>
      </c>
      <c r="P18" s="60">
        <v>4</v>
      </c>
      <c r="Q18" s="60">
        <v>4</v>
      </c>
      <c r="R18" s="60">
        <v>4</v>
      </c>
      <c r="S18" s="60">
        <v>4</v>
      </c>
      <c r="T18" s="60">
        <v>4</v>
      </c>
      <c r="U18" s="60">
        <v>4</v>
      </c>
      <c r="V18" s="60">
        <v>4</v>
      </c>
      <c r="W18" s="60">
        <v>4</v>
      </c>
      <c r="X18" s="60">
        <v>4</v>
      </c>
      <c r="Y18" s="60">
        <v>4</v>
      </c>
      <c r="Z18" s="60">
        <v>4</v>
      </c>
      <c r="AA18" s="60">
        <v>4</v>
      </c>
      <c r="AB18" s="60">
        <v>4</v>
      </c>
      <c r="AC18" s="60">
        <v>4</v>
      </c>
      <c r="AD18" s="60">
        <v>4</v>
      </c>
      <c r="AE18" s="60">
        <v>4</v>
      </c>
      <c r="AF18" s="60">
        <v>4</v>
      </c>
      <c r="AG18" s="60">
        <v>4</v>
      </c>
      <c r="AH18" s="60">
        <v>4</v>
      </c>
      <c r="AI18" s="60">
        <v>4</v>
      </c>
      <c r="AJ18" s="60">
        <v>4</v>
      </c>
      <c r="AK18" s="60">
        <v>4</v>
      </c>
      <c r="AL18" s="60">
        <v>4</v>
      </c>
      <c r="AM18" s="60">
        <v>4</v>
      </c>
      <c r="AN18" s="60">
        <v>4</v>
      </c>
      <c r="AO18" s="60">
        <v>4</v>
      </c>
      <c r="AP18" s="60">
        <v>4</v>
      </c>
      <c r="AQ18" s="60">
        <v>4</v>
      </c>
      <c r="AR18" s="60">
        <v>4</v>
      </c>
      <c r="AS18" s="60">
        <v>4</v>
      </c>
      <c r="AT18" s="60">
        <v>4</v>
      </c>
      <c r="AU18" s="60">
        <v>4</v>
      </c>
      <c r="AV18" s="60">
        <v>4</v>
      </c>
      <c r="AW18" s="60">
        <v>4</v>
      </c>
      <c r="AX18" s="60">
        <v>4</v>
      </c>
      <c r="AY18" s="60">
        <v>4</v>
      </c>
      <c r="AZ18" s="60">
        <v>4</v>
      </c>
      <c r="BA18" s="60">
        <v>4</v>
      </c>
      <c r="BB18" s="60">
        <v>4</v>
      </c>
      <c r="BC18" s="60">
        <v>4</v>
      </c>
      <c r="BD18" s="60">
        <v>4</v>
      </c>
      <c r="BE18" s="60">
        <v>4</v>
      </c>
      <c r="BF18" s="60">
        <v>4</v>
      </c>
      <c r="BG18" s="60">
        <v>4</v>
      </c>
      <c r="BH18" s="60">
        <v>4</v>
      </c>
      <c r="BI18" s="60">
        <v>4</v>
      </c>
      <c r="BJ18" s="60">
        <v>4</v>
      </c>
      <c r="BK18" s="60">
        <v>4</v>
      </c>
      <c r="BL18" s="60">
        <v>4</v>
      </c>
      <c r="BM18" s="67" t="s">
        <v>82</v>
      </c>
      <c r="BN18" s="47">
        <f t="shared" si="2"/>
        <v>2.6666666666666665</v>
      </c>
      <c r="BO18" s="10">
        <f t="shared" si="10"/>
        <v>3.1428571428571428</v>
      </c>
      <c r="BP18" s="10">
        <f t="shared" si="11"/>
        <v>3</v>
      </c>
      <c r="BQ18" s="10">
        <f t="shared" si="12"/>
        <v>2.5</v>
      </c>
      <c r="BR18" s="10">
        <f t="shared" si="13"/>
        <v>1.4285714285714286</v>
      </c>
      <c r="BS18" s="10">
        <f t="shared" si="14"/>
        <v>3.625</v>
      </c>
      <c r="BT18" s="48">
        <f t="shared" si="15"/>
        <v>2.7142857142857144</v>
      </c>
      <c r="BU18" s="3"/>
    </row>
    <row r="19" spans="1:73" ht="15" x14ac:dyDescent="0.25">
      <c r="A19" s="4">
        <v>20</v>
      </c>
      <c r="B19" s="65" t="s">
        <v>103</v>
      </c>
      <c r="C19" s="65" t="s">
        <v>99</v>
      </c>
      <c r="D19" s="5">
        <v>2</v>
      </c>
      <c r="E19" s="5">
        <v>1</v>
      </c>
      <c r="F19" s="66">
        <f t="shared" si="0"/>
        <v>854</v>
      </c>
      <c r="G19" s="66">
        <v>2513</v>
      </c>
      <c r="H19" s="65" t="s">
        <v>104</v>
      </c>
      <c r="I19" s="65" t="s">
        <v>105</v>
      </c>
      <c r="J19">
        <v>6</v>
      </c>
      <c r="K19" s="66">
        <v>1982</v>
      </c>
      <c r="L19" s="5">
        <f t="shared" si="1"/>
        <v>43</v>
      </c>
      <c r="M19" s="5">
        <v>1</v>
      </c>
      <c r="N19" s="60">
        <v>1</v>
      </c>
      <c r="O19" s="60">
        <v>3</v>
      </c>
      <c r="P19" s="60">
        <v>3</v>
      </c>
      <c r="Q19" s="60">
        <v>2</v>
      </c>
      <c r="R19" s="60">
        <v>2</v>
      </c>
      <c r="S19" s="60">
        <v>3</v>
      </c>
      <c r="T19" s="60">
        <v>3</v>
      </c>
      <c r="U19" s="60">
        <v>3</v>
      </c>
      <c r="V19" s="60">
        <v>2</v>
      </c>
      <c r="W19" s="60">
        <v>2</v>
      </c>
      <c r="X19" s="60">
        <v>3</v>
      </c>
      <c r="Y19" s="60">
        <v>3</v>
      </c>
      <c r="Z19" s="60">
        <v>3</v>
      </c>
      <c r="AA19" s="60">
        <v>3</v>
      </c>
      <c r="AB19" s="60">
        <v>3</v>
      </c>
      <c r="AC19" s="60">
        <v>3</v>
      </c>
      <c r="AD19" s="60">
        <v>2</v>
      </c>
      <c r="AE19" s="60">
        <v>3</v>
      </c>
      <c r="AF19" s="60">
        <v>3</v>
      </c>
      <c r="AG19" s="60">
        <v>2</v>
      </c>
      <c r="AH19" s="60">
        <v>2</v>
      </c>
      <c r="AI19" s="60">
        <v>3</v>
      </c>
      <c r="AJ19" s="60">
        <v>3</v>
      </c>
      <c r="AK19" s="60">
        <v>3</v>
      </c>
      <c r="AL19" s="60">
        <v>3</v>
      </c>
      <c r="AM19" s="60">
        <v>2</v>
      </c>
      <c r="AN19" s="60">
        <v>3</v>
      </c>
      <c r="AO19" s="60">
        <v>3</v>
      </c>
      <c r="AP19" s="60">
        <v>2</v>
      </c>
      <c r="AQ19" s="60">
        <v>3</v>
      </c>
      <c r="AR19" s="60">
        <v>2</v>
      </c>
      <c r="AS19" s="60">
        <v>2</v>
      </c>
      <c r="AT19" s="60">
        <v>2</v>
      </c>
      <c r="AU19" s="60">
        <v>3</v>
      </c>
      <c r="AV19" s="60">
        <v>2</v>
      </c>
      <c r="AW19" s="60">
        <v>2</v>
      </c>
      <c r="AX19" s="60">
        <v>3</v>
      </c>
      <c r="AY19" s="60">
        <v>3</v>
      </c>
      <c r="AZ19" s="60">
        <v>3</v>
      </c>
      <c r="BA19" s="60">
        <v>3</v>
      </c>
      <c r="BB19" s="60">
        <v>3</v>
      </c>
      <c r="BC19" s="60">
        <v>2</v>
      </c>
      <c r="BD19" s="60">
        <v>3</v>
      </c>
      <c r="BE19" s="60">
        <v>3</v>
      </c>
      <c r="BF19" s="60">
        <v>3</v>
      </c>
      <c r="BG19" s="60">
        <v>3</v>
      </c>
      <c r="BH19" s="60">
        <v>3</v>
      </c>
      <c r="BI19" s="60">
        <v>2</v>
      </c>
      <c r="BJ19" s="60">
        <v>3</v>
      </c>
      <c r="BK19" s="60">
        <v>2</v>
      </c>
      <c r="BL19" s="60">
        <v>3</v>
      </c>
      <c r="BM19" s="67" t="s">
        <v>82</v>
      </c>
      <c r="BN19" s="47">
        <f t="shared" si="2"/>
        <v>2.7777777777777777</v>
      </c>
      <c r="BO19" s="10">
        <f t="shared" si="10"/>
        <v>2.5714285714285716</v>
      </c>
      <c r="BP19" s="10">
        <f t="shared" si="11"/>
        <v>2.3333333333333335</v>
      </c>
      <c r="BQ19" s="10">
        <f t="shared" si="12"/>
        <v>2.8333333333333335</v>
      </c>
      <c r="BR19" s="10">
        <f t="shared" si="13"/>
        <v>2.8571428571428572</v>
      </c>
      <c r="BS19" s="10">
        <f t="shared" si="14"/>
        <v>3</v>
      </c>
      <c r="BT19" s="48">
        <f t="shared" si="15"/>
        <v>2.8571428571428572</v>
      </c>
    </row>
    <row r="20" spans="1:73" ht="15" x14ac:dyDescent="0.25">
      <c r="A20" s="4">
        <v>7</v>
      </c>
      <c r="B20" s="65" t="s">
        <v>103</v>
      </c>
      <c r="C20" s="65" t="s">
        <v>99</v>
      </c>
      <c r="D20" s="5">
        <v>2</v>
      </c>
      <c r="E20" s="5">
        <v>1</v>
      </c>
      <c r="F20" s="66">
        <f t="shared" si="0"/>
        <v>854</v>
      </c>
      <c r="G20" s="66">
        <v>2513</v>
      </c>
      <c r="H20" s="65" t="s">
        <v>104</v>
      </c>
      <c r="I20" s="65" t="s">
        <v>105</v>
      </c>
      <c r="J20">
        <v>6</v>
      </c>
      <c r="K20" s="66">
        <v>1975</v>
      </c>
      <c r="L20" s="5">
        <f t="shared" si="1"/>
        <v>50</v>
      </c>
      <c r="M20" s="5">
        <v>1</v>
      </c>
      <c r="N20" s="60">
        <v>1</v>
      </c>
      <c r="O20" s="60">
        <v>3</v>
      </c>
      <c r="P20" s="60">
        <v>3</v>
      </c>
      <c r="Q20" s="60">
        <v>2</v>
      </c>
      <c r="R20" s="60">
        <v>2</v>
      </c>
      <c r="S20" s="60">
        <v>3</v>
      </c>
      <c r="T20" s="60">
        <v>3</v>
      </c>
      <c r="U20" s="60">
        <v>3</v>
      </c>
      <c r="V20" s="60">
        <v>2</v>
      </c>
      <c r="W20" s="60">
        <v>2</v>
      </c>
      <c r="X20" s="60">
        <v>3</v>
      </c>
      <c r="Y20" s="60">
        <v>3</v>
      </c>
      <c r="Z20" s="60">
        <v>3</v>
      </c>
      <c r="AA20" s="60">
        <v>2</v>
      </c>
      <c r="AB20" s="60">
        <v>3</v>
      </c>
      <c r="AC20" s="60">
        <v>2</v>
      </c>
      <c r="AD20" s="60">
        <v>3</v>
      </c>
      <c r="AE20" s="60">
        <v>3</v>
      </c>
      <c r="AF20" s="60">
        <v>2</v>
      </c>
      <c r="AG20" s="60">
        <v>3</v>
      </c>
      <c r="AH20" s="60">
        <v>3</v>
      </c>
      <c r="AI20" s="60">
        <v>2</v>
      </c>
      <c r="AJ20" s="60">
        <v>3</v>
      </c>
      <c r="AK20" s="60">
        <v>3</v>
      </c>
      <c r="AL20" s="60">
        <v>3</v>
      </c>
      <c r="AM20" s="60">
        <v>2</v>
      </c>
      <c r="AN20" s="60">
        <v>3</v>
      </c>
      <c r="AO20" s="60">
        <v>3</v>
      </c>
      <c r="AP20" s="60">
        <v>2</v>
      </c>
      <c r="AQ20" s="60">
        <v>2</v>
      </c>
      <c r="AR20" s="60">
        <v>3</v>
      </c>
      <c r="AS20" s="60">
        <v>3</v>
      </c>
      <c r="AT20" s="60">
        <v>3</v>
      </c>
      <c r="AU20" s="60">
        <v>3</v>
      </c>
      <c r="AV20" s="60">
        <v>3</v>
      </c>
      <c r="AW20" s="60">
        <v>3</v>
      </c>
      <c r="AX20" s="60">
        <v>3</v>
      </c>
      <c r="AY20" s="60">
        <v>3</v>
      </c>
      <c r="AZ20" s="60">
        <v>3</v>
      </c>
      <c r="BA20" s="60">
        <v>3</v>
      </c>
      <c r="BB20" s="60">
        <v>3</v>
      </c>
      <c r="BC20" s="60">
        <v>2</v>
      </c>
      <c r="BD20" s="60">
        <v>3</v>
      </c>
      <c r="BE20" s="60">
        <v>3</v>
      </c>
      <c r="BF20" s="60">
        <v>3</v>
      </c>
      <c r="BG20" s="60">
        <v>2</v>
      </c>
      <c r="BH20" s="60">
        <v>3</v>
      </c>
      <c r="BI20" s="60">
        <v>2</v>
      </c>
      <c r="BJ20" s="60">
        <v>3</v>
      </c>
      <c r="BK20" s="60">
        <v>2</v>
      </c>
      <c r="BL20" s="60">
        <v>3</v>
      </c>
      <c r="BM20" s="67" t="s">
        <v>82</v>
      </c>
      <c r="BN20" s="47">
        <f t="shared" si="2"/>
        <v>2.7777777777777777</v>
      </c>
      <c r="BO20" s="10">
        <f t="shared" si="10"/>
        <v>3</v>
      </c>
      <c r="BP20" s="10">
        <f t="shared" si="11"/>
        <v>3</v>
      </c>
      <c r="BQ20" s="10">
        <f t="shared" si="12"/>
        <v>2.8333333333333335</v>
      </c>
      <c r="BR20" s="10">
        <f t="shared" si="13"/>
        <v>2.2857142857142856</v>
      </c>
      <c r="BS20" s="10">
        <f t="shared" si="14"/>
        <v>3</v>
      </c>
      <c r="BT20" s="48">
        <f t="shared" si="15"/>
        <v>3</v>
      </c>
    </row>
    <row r="21" spans="1:73" ht="15" x14ac:dyDescent="0.25">
      <c r="A21" s="4">
        <v>42</v>
      </c>
      <c r="B21" s="65" t="s">
        <v>103</v>
      </c>
      <c r="C21" s="65" t="s">
        <v>99</v>
      </c>
      <c r="D21" s="5">
        <v>2</v>
      </c>
      <c r="E21" s="5">
        <v>1</v>
      </c>
      <c r="F21" s="66">
        <f t="shared" si="0"/>
        <v>854</v>
      </c>
      <c r="G21" s="66">
        <v>2513</v>
      </c>
      <c r="H21" s="65" t="s">
        <v>104</v>
      </c>
      <c r="I21" s="65" t="s">
        <v>105</v>
      </c>
      <c r="J21">
        <v>6</v>
      </c>
      <c r="K21" s="66">
        <v>1973</v>
      </c>
      <c r="L21" s="5">
        <f t="shared" si="1"/>
        <v>52</v>
      </c>
      <c r="M21" s="5">
        <v>1</v>
      </c>
      <c r="N21" s="60">
        <v>1</v>
      </c>
      <c r="O21" s="60">
        <v>3</v>
      </c>
      <c r="P21" s="60">
        <v>3</v>
      </c>
      <c r="Q21" s="60">
        <v>2</v>
      </c>
      <c r="R21" s="60">
        <v>3</v>
      </c>
      <c r="S21" s="60">
        <v>3</v>
      </c>
      <c r="T21" s="60">
        <v>3</v>
      </c>
      <c r="U21" s="60">
        <v>3</v>
      </c>
      <c r="V21" s="60">
        <v>2</v>
      </c>
      <c r="W21" s="60">
        <v>2</v>
      </c>
      <c r="X21" s="60">
        <v>3</v>
      </c>
      <c r="Y21" s="60">
        <v>3</v>
      </c>
      <c r="Z21" s="60">
        <v>3</v>
      </c>
      <c r="AA21" s="60">
        <v>2</v>
      </c>
      <c r="AB21" s="60">
        <v>3</v>
      </c>
      <c r="AC21" s="60">
        <v>3</v>
      </c>
      <c r="AD21" s="60">
        <v>3</v>
      </c>
      <c r="AE21" s="60">
        <v>3</v>
      </c>
      <c r="AF21" s="60">
        <v>2</v>
      </c>
      <c r="AG21" s="60">
        <v>3</v>
      </c>
      <c r="AH21" s="60">
        <v>3</v>
      </c>
      <c r="AI21" s="60">
        <v>2</v>
      </c>
      <c r="AJ21" s="60">
        <v>3</v>
      </c>
      <c r="AK21" s="60">
        <v>3</v>
      </c>
      <c r="AL21" s="60">
        <v>3</v>
      </c>
      <c r="AM21" s="60">
        <v>2</v>
      </c>
      <c r="AN21" s="60">
        <v>3</v>
      </c>
      <c r="AO21" s="60">
        <v>3</v>
      </c>
      <c r="AP21" s="60">
        <v>2</v>
      </c>
      <c r="AQ21" s="60">
        <v>2</v>
      </c>
      <c r="AR21" s="60">
        <v>3</v>
      </c>
      <c r="AS21" s="60">
        <v>3</v>
      </c>
      <c r="AT21" s="60">
        <v>2</v>
      </c>
      <c r="AU21" s="60">
        <v>3</v>
      </c>
      <c r="AV21" s="60">
        <v>2</v>
      </c>
      <c r="AW21" s="60">
        <v>3</v>
      </c>
      <c r="AX21" s="60">
        <v>3</v>
      </c>
      <c r="AY21" s="60">
        <v>3</v>
      </c>
      <c r="AZ21" s="60">
        <v>3</v>
      </c>
      <c r="BA21" s="60">
        <v>3</v>
      </c>
      <c r="BB21" s="60">
        <v>3</v>
      </c>
      <c r="BC21" s="60">
        <v>2</v>
      </c>
      <c r="BD21" s="60">
        <v>3</v>
      </c>
      <c r="BE21" s="60">
        <v>3</v>
      </c>
      <c r="BF21" s="60">
        <v>3</v>
      </c>
      <c r="BG21" s="60">
        <v>2</v>
      </c>
      <c r="BH21" s="60">
        <v>3</v>
      </c>
      <c r="BI21" s="60">
        <v>2</v>
      </c>
      <c r="BJ21" s="60">
        <v>3</v>
      </c>
      <c r="BK21" s="60">
        <v>2</v>
      </c>
      <c r="BL21" s="60">
        <v>3</v>
      </c>
      <c r="BM21" s="67" t="s">
        <v>82</v>
      </c>
      <c r="BN21" s="47">
        <f t="shared" si="2"/>
        <v>2.8888888888888888</v>
      </c>
      <c r="BO21" s="10">
        <f t="shared" si="10"/>
        <v>2.8571428571428572</v>
      </c>
      <c r="BP21" s="10">
        <f t="shared" si="11"/>
        <v>3</v>
      </c>
      <c r="BQ21" s="10">
        <f t="shared" si="12"/>
        <v>2.8333333333333335</v>
      </c>
      <c r="BR21" s="10">
        <f t="shared" si="13"/>
        <v>2.5714285714285716</v>
      </c>
      <c r="BS21" s="10">
        <f t="shared" si="14"/>
        <v>3</v>
      </c>
      <c r="BT21" s="48">
        <f t="shared" si="15"/>
        <v>3</v>
      </c>
      <c r="BU21" s="3"/>
    </row>
    <row r="22" spans="1:73" ht="15" x14ac:dyDescent="0.25">
      <c r="A22" s="4">
        <v>38</v>
      </c>
      <c r="B22" s="65" t="s">
        <v>103</v>
      </c>
      <c r="C22" s="65" t="s">
        <v>99</v>
      </c>
      <c r="D22" s="5">
        <v>2</v>
      </c>
      <c r="E22" s="5">
        <v>1</v>
      </c>
      <c r="F22" s="66">
        <f t="shared" si="0"/>
        <v>854</v>
      </c>
      <c r="G22" s="66">
        <v>2513</v>
      </c>
      <c r="H22" s="65" t="s">
        <v>104</v>
      </c>
      <c r="I22" s="65" t="s">
        <v>105</v>
      </c>
      <c r="J22">
        <v>6</v>
      </c>
      <c r="K22" s="66">
        <v>1977</v>
      </c>
      <c r="L22" s="5">
        <f t="shared" si="1"/>
        <v>48</v>
      </c>
      <c r="M22" s="5">
        <v>1</v>
      </c>
      <c r="N22" s="60">
        <v>1</v>
      </c>
      <c r="O22" s="60">
        <v>3</v>
      </c>
      <c r="P22" s="60">
        <v>3</v>
      </c>
      <c r="Q22" s="60">
        <v>3</v>
      </c>
      <c r="R22" s="60">
        <v>3</v>
      </c>
      <c r="S22" s="60">
        <v>2</v>
      </c>
      <c r="T22" s="60">
        <v>3</v>
      </c>
      <c r="U22" s="60">
        <v>3</v>
      </c>
      <c r="V22" s="60">
        <v>2</v>
      </c>
      <c r="W22" s="60">
        <v>2</v>
      </c>
      <c r="X22" s="60">
        <v>3</v>
      </c>
      <c r="Y22" s="60">
        <v>3</v>
      </c>
      <c r="Z22" s="60">
        <v>3</v>
      </c>
      <c r="AA22" s="60">
        <v>2</v>
      </c>
      <c r="AB22" s="60">
        <v>3</v>
      </c>
      <c r="AC22" s="60">
        <v>2</v>
      </c>
      <c r="AD22" s="60">
        <v>3</v>
      </c>
      <c r="AE22" s="60">
        <v>3</v>
      </c>
      <c r="AF22" s="60">
        <v>3</v>
      </c>
      <c r="AG22" s="60">
        <v>3</v>
      </c>
      <c r="AH22" s="60">
        <v>3</v>
      </c>
      <c r="AI22" s="60">
        <v>2</v>
      </c>
      <c r="AJ22" s="60">
        <v>3</v>
      </c>
      <c r="AK22" s="60">
        <v>3</v>
      </c>
      <c r="AL22" s="60">
        <v>3</v>
      </c>
      <c r="AM22" s="60">
        <v>2</v>
      </c>
      <c r="AN22" s="60">
        <v>3</v>
      </c>
      <c r="AO22" s="60">
        <v>3</v>
      </c>
      <c r="AP22" s="60">
        <v>2</v>
      </c>
      <c r="AQ22" s="60">
        <v>2</v>
      </c>
      <c r="AR22" s="60">
        <v>2</v>
      </c>
      <c r="AS22" s="60">
        <v>2</v>
      </c>
      <c r="AT22" s="60">
        <v>2</v>
      </c>
      <c r="AU22" s="60">
        <v>3</v>
      </c>
      <c r="AV22" s="60">
        <v>3</v>
      </c>
      <c r="AW22" s="60">
        <v>3</v>
      </c>
      <c r="AX22" s="60">
        <v>3</v>
      </c>
      <c r="AY22" s="60">
        <v>3</v>
      </c>
      <c r="AZ22" s="60">
        <v>3</v>
      </c>
      <c r="BA22" s="60">
        <v>3</v>
      </c>
      <c r="BB22" s="60">
        <v>3</v>
      </c>
      <c r="BC22" s="60">
        <v>2</v>
      </c>
      <c r="BD22" s="60">
        <v>3</v>
      </c>
      <c r="BE22" s="60">
        <v>3</v>
      </c>
      <c r="BF22" s="60">
        <v>3</v>
      </c>
      <c r="BG22" s="60">
        <v>1</v>
      </c>
      <c r="BH22" s="60">
        <v>3</v>
      </c>
      <c r="BI22" s="60">
        <v>2</v>
      </c>
      <c r="BJ22" s="60">
        <v>4</v>
      </c>
      <c r="BK22" s="60">
        <v>2</v>
      </c>
      <c r="BL22" s="60">
        <v>3</v>
      </c>
      <c r="BM22" s="67" t="s">
        <v>82</v>
      </c>
      <c r="BN22" s="47">
        <f t="shared" si="2"/>
        <v>2.8888888888888888</v>
      </c>
      <c r="BO22" s="10">
        <f t="shared" si="10"/>
        <v>3</v>
      </c>
      <c r="BP22" s="10">
        <f t="shared" si="11"/>
        <v>2.8333333333333335</v>
      </c>
      <c r="BQ22" s="10">
        <f t="shared" si="12"/>
        <v>2.8333333333333335</v>
      </c>
      <c r="BR22" s="10">
        <f t="shared" si="13"/>
        <v>2.7142857142857144</v>
      </c>
      <c r="BS22" s="10">
        <f t="shared" si="14"/>
        <v>3</v>
      </c>
      <c r="BT22" s="48">
        <f t="shared" si="15"/>
        <v>3.2857142857142856</v>
      </c>
      <c r="BU22" s="3"/>
    </row>
    <row r="23" spans="1:73" ht="15" x14ac:dyDescent="0.25">
      <c r="A23" s="4">
        <v>24</v>
      </c>
      <c r="B23" s="65" t="s">
        <v>103</v>
      </c>
      <c r="C23" s="65" t="s">
        <v>99</v>
      </c>
      <c r="D23" s="5">
        <v>2</v>
      </c>
      <c r="E23" s="5">
        <v>1</v>
      </c>
      <c r="F23" s="66">
        <f t="shared" si="0"/>
        <v>854</v>
      </c>
      <c r="G23" s="66">
        <v>2513</v>
      </c>
      <c r="H23" s="65" t="s">
        <v>104</v>
      </c>
      <c r="I23" s="65" t="s">
        <v>105</v>
      </c>
      <c r="J23">
        <v>6</v>
      </c>
      <c r="K23" s="66">
        <v>1976</v>
      </c>
      <c r="L23" s="5">
        <f t="shared" si="1"/>
        <v>49</v>
      </c>
      <c r="M23" s="5">
        <v>1</v>
      </c>
      <c r="N23" s="60">
        <v>1</v>
      </c>
      <c r="O23" s="60">
        <v>4</v>
      </c>
      <c r="P23" s="60">
        <v>4</v>
      </c>
      <c r="Q23" s="60">
        <v>2</v>
      </c>
      <c r="R23" s="60">
        <v>4</v>
      </c>
      <c r="S23" s="60">
        <v>4</v>
      </c>
      <c r="T23" s="60">
        <v>4</v>
      </c>
      <c r="U23" s="60">
        <v>4</v>
      </c>
      <c r="V23" s="60">
        <v>4</v>
      </c>
      <c r="W23" s="60">
        <v>4</v>
      </c>
      <c r="X23" s="60">
        <v>4</v>
      </c>
      <c r="Y23" s="60">
        <v>4</v>
      </c>
      <c r="Z23" s="60">
        <v>4</v>
      </c>
      <c r="AA23" s="60">
        <v>4</v>
      </c>
      <c r="AB23" s="60">
        <v>4</v>
      </c>
      <c r="AC23" s="60">
        <v>4</v>
      </c>
      <c r="AD23" s="60">
        <v>4</v>
      </c>
      <c r="AE23" s="60">
        <v>4</v>
      </c>
      <c r="AF23" s="60">
        <v>4</v>
      </c>
      <c r="AG23" s="60">
        <v>4</v>
      </c>
      <c r="AH23" s="60">
        <v>4</v>
      </c>
      <c r="AI23" s="60">
        <v>4</v>
      </c>
      <c r="AJ23" s="60">
        <v>4</v>
      </c>
      <c r="AK23" s="60">
        <v>4</v>
      </c>
      <c r="AL23" s="60">
        <v>4</v>
      </c>
      <c r="AM23" s="60">
        <v>1</v>
      </c>
      <c r="AN23" s="60">
        <v>2</v>
      </c>
      <c r="AO23" s="60">
        <v>4</v>
      </c>
      <c r="AP23" s="60">
        <v>2</v>
      </c>
      <c r="AQ23" s="60">
        <v>2</v>
      </c>
      <c r="AR23" s="60">
        <v>1</v>
      </c>
      <c r="AS23" s="60">
        <v>1</v>
      </c>
      <c r="AT23" s="60">
        <v>2</v>
      </c>
      <c r="AU23" s="60">
        <v>2</v>
      </c>
      <c r="AV23" s="60">
        <v>3</v>
      </c>
      <c r="AW23" s="60">
        <v>3</v>
      </c>
      <c r="AX23" s="60">
        <v>3</v>
      </c>
      <c r="AY23" s="60">
        <v>4</v>
      </c>
      <c r="AZ23" s="60">
        <v>4</v>
      </c>
      <c r="BA23" s="60">
        <v>4</v>
      </c>
      <c r="BB23" s="60">
        <v>4</v>
      </c>
      <c r="BC23" s="60">
        <v>2</v>
      </c>
      <c r="BD23" s="60">
        <v>2</v>
      </c>
      <c r="BE23" s="60">
        <v>4</v>
      </c>
      <c r="BF23" s="60">
        <v>4</v>
      </c>
      <c r="BG23" s="60">
        <v>2</v>
      </c>
      <c r="BH23" s="60">
        <v>3</v>
      </c>
      <c r="BI23" s="60">
        <v>2</v>
      </c>
      <c r="BJ23" s="60">
        <v>4</v>
      </c>
      <c r="BK23" s="60">
        <v>2</v>
      </c>
      <c r="BL23" s="60">
        <v>3</v>
      </c>
      <c r="BM23" s="67" t="s">
        <v>82</v>
      </c>
      <c r="BN23" s="47">
        <f t="shared" si="2"/>
        <v>2.8888888888888888</v>
      </c>
      <c r="BO23" s="10">
        <f t="shared" si="10"/>
        <v>3.1428571428571428</v>
      </c>
      <c r="BP23" s="10">
        <f t="shared" si="11"/>
        <v>3</v>
      </c>
      <c r="BQ23" s="10">
        <f t="shared" si="12"/>
        <v>3.6666666666666665</v>
      </c>
      <c r="BR23" s="10">
        <f t="shared" si="13"/>
        <v>2.8571428571428572</v>
      </c>
      <c r="BS23" s="10">
        <f t="shared" si="14"/>
        <v>3.5</v>
      </c>
      <c r="BT23" s="48">
        <f t="shared" si="15"/>
        <v>3.2857142857142856</v>
      </c>
    </row>
    <row r="24" spans="1:73" ht="15" x14ac:dyDescent="0.25">
      <c r="A24" s="4">
        <v>43</v>
      </c>
      <c r="B24" s="65" t="s">
        <v>103</v>
      </c>
      <c r="C24" s="65" t="s">
        <v>99</v>
      </c>
      <c r="D24" s="5">
        <v>2</v>
      </c>
      <c r="E24" s="5">
        <v>1</v>
      </c>
      <c r="F24" s="66">
        <f t="shared" si="0"/>
        <v>854</v>
      </c>
      <c r="G24" s="66">
        <v>2513</v>
      </c>
      <c r="H24" s="65" t="s">
        <v>104</v>
      </c>
      <c r="I24" s="65" t="s">
        <v>105</v>
      </c>
      <c r="J24">
        <v>6</v>
      </c>
      <c r="K24" s="66">
        <v>1980</v>
      </c>
      <c r="L24" s="5">
        <f t="shared" si="1"/>
        <v>45</v>
      </c>
      <c r="M24" s="5">
        <v>1</v>
      </c>
      <c r="N24" s="60">
        <v>1</v>
      </c>
      <c r="O24" s="60">
        <v>4</v>
      </c>
      <c r="P24" s="60">
        <v>3</v>
      </c>
      <c r="Q24" s="60">
        <v>4</v>
      </c>
      <c r="R24" s="60">
        <v>3</v>
      </c>
      <c r="S24" s="60">
        <v>3</v>
      </c>
      <c r="T24" s="60">
        <v>4</v>
      </c>
      <c r="U24" s="60">
        <v>4</v>
      </c>
      <c r="V24" s="60">
        <v>2</v>
      </c>
      <c r="W24" s="60">
        <v>3</v>
      </c>
      <c r="X24" s="60">
        <v>4</v>
      </c>
      <c r="Y24" s="60">
        <v>4</v>
      </c>
      <c r="Z24" s="60">
        <v>4</v>
      </c>
      <c r="AA24" s="60">
        <v>3</v>
      </c>
      <c r="AB24" s="60">
        <v>4</v>
      </c>
      <c r="AC24" s="60">
        <v>3</v>
      </c>
      <c r="AD24" s="60">
        <v>3</v>
      </c>
      <c r="AE24" s="60">
        <v>3</v>
      </c>
      <c r="AF24" s="60">
        <v>4</v>
      </c>
      <c r="AG24" s="60">
        <v>3</v>
      </c>
      <c r="AH24" s="60">
        <v>3</v>
      </c>
      <c r="AI24" s="60">
        <v>2</v>
      </c>
      <c r="AJ24" s="60">
        <v>3</v>
      </c>
      <c r="AK24" s="60">
        <v>4</v>
      </c>
      <c r="AL24" s="60">
        <v>4</v>
      </c>
      <c r="AM24" s="60">
        <v>2</v>
      </c>
      <c r="AN24" s="60">
        <v>4</v>
      </c>
      <c r="AO24" s="60">
        <v>4</v>
      </c>
      <c r="AP24" s="60">
        <v>2</v>
      </c>
      <c r="AQ24" s="60">
        <v>2</v>
      </c>
      <c r="AR24" s="60">
        <v>2</v>
      </c>
      <c r="AS24" s="60">
        <v>4</v>
      </c>
      <c r="AT24" s="60">
        <v>4</v>
      </c>
      <c r="AU24" s="60">
        <v>3</v>
      </c>
      <c r="AV24" s="60">
        <v>3</v>
      </c>
      <c r="AW24" s="60">
        <v>3</v>
      </c>
      <c r="AX24" s="60">
        <v>4</v>
      </c>
      <c r="AY24" s="60">
        <v>4</v>
      </c>
      <c r="AZ24" s="60">
        <v>4</v>
      </c>
      <c r="BA24" s="60">
        <v>4</v>
      </c>
      <c r="BB24" s="60">
        <v>4</v>
      </c>
      <c r="BC24" s="60">
        <v>2</v>
      </c>
      <c r="BD24" s="60">
        <v>4</v>
      </c>
      <c r="BE24" s="60">
        <v>4</v>
      </c>
      <c r="BF24" s="60">
        <v>4</v>
      </c>
      <c r="BG24" s="60">
        <v>2</v>
      </c>
      <c r="BH24" s="60">
        <v>4</v>
      </c>
      <c r="BI24" s="60">
        <v>2</v>
      </c>
      <c r="BJ24" s="60">
        <v>4</v>
      </c>
      <c r="BK24" s="60">
        <v>2</v>
      </c>
      <c r="BL24" s="60">
        <v>4</v>
      </c>
      <c r="BM24" s="67" t="s">
        <v>82</v>
      </c>
      <c r="BN24" s="47">
        <f t="shared" si="2"/>
        <v>2.8888888888888888</v>
      </c>
      <c r="BO24" s="10">
        <f t="shared" si="10"/>
        <v>3.2857142857142856</v>
      </c>
      <c r="BP24" s="10">
        <f t="shared" si="11"/>
        <v>2.6666666666666665</v>
      </c>
      <c r="BQ24" s="10">
        <f t="shared" si="12"/>
        <v>3.1666666666666665</v>
      </c>
      <c r="BR24" s="10">
        <f t="shared" si="13"/>
        <v>2.1428571428571428</v>
      </c>
      <c r="BS24" s="10">
        <f t="shared" si="14"/>
        <v>3.875</v>
      </c>
      <c r="BT24" s="48">
        <f t="shared" si="15"/>
        <v>3.5714285714285716</v>
      </c>
      <c r="BU24" s="3"/>
    </row>
    <row r="25" spans="1:73" ht="15" x14ac:dyDescent="0.25">
      <c r="A25" s="4">
        <v>28</v>
      </c>
      <c r="B25" s="65" t="s">
        <v>103</v>
      </c>
      <c r="C25" s="65" t="s">
        <v>99</v>
      </c>
      <c r="D25" s="5">
        <v>2</v>
      </c>
      <c r="E25" s="5">
        <v>1</v>
      </c>
      <c r="F25" s="66">
        <f t="shared" si="0"/>
        <v>854</v>
      </c>
      <c r="G25" s="66">
        <v>2513</v>
      </c>
      <c r="H25" s="65" t="s">
        <v>104</v>
      </c>
      <c r="I25" s="65" t="s">
        <v>105</v>
      </c>
      <c r="J25">
        <v>6</v>
      </c>
      <c r="K25" s="66">
        <v>1978</v>
      </c>
      <c r="L25" s="5">
        <f t="shared" si="1"/>
        <v>47</v>
      </c>
      <c r="M25" s="5">
        <v>1</v>
      </c>
      <c r="N25" s="60">
        <v>1</v>
      </c>
      <c r="O25" s="60">
        <v>2</v>
      </c>
      <c r="P25" s="60">
        <v>4</v>
      </c>
      <c r="Q25" s="60">
        <v>4</v>
      </c>
      <c r="R25" s="60">
        <v>2</v>
      </c>
      <c r="S25" s="60">
        <v>2</v>
      </c>
      <c r="T25" s="60">
        <v>4</v>
      </c>
      <c r="U25" s="60">
        <v>4</v>
      </c>
      <c r="V25" s="60">
        <v>2</v>
      </c>
      <c r="W25" s="60">
        <v>2</v>
      </c>
      <c r="X25" s="60">
        <v>4</v>
      </c>
      <c r="Y25" s="60">
        <v>4</v>
      </c>
      <c r="Z25" s="60">
        <v>4</v>
      </c>
      <c r="AA25" s="60">
        <v>4</v>
      </c>
      <c r="AB25" s="60">
        <v>4</v>
      </c>
      <c r="AC25" s="60">
        <v>2</v>
      </c>
      <c r="AD25" s="60">
        <v>4</v>
      </c>
      <c r="AE25" s="60">
        <v>4</v>
      </c>
      <c r="AF25" s="60">
        <v>2</v>
      </c>
      <c r="AG25" s="60">
        <v>4</v>
      </c>
      <c r="AH25" s="60">
        <v>4</v>
      </c>
      <c r="AI25" s="60">
        <v>2</v>
      </c>
      <c r="AJ25" s="60">
        <v>2</v>
      </c>
      <c r="AK25" s="60">
        <v>4</v>
      </c>
      <c r="AL25" s="60">
        <v>4</v>
      </c>
      <c r="AM25" s="60">
        <v>2</v>
      </c>
      <c r="AN25" s="60">
        <v>2</v>
      </c>
      <c r="AO25" s="60">
        <v>4</v>
      </c>
      <c r="AP25" s="60">
        <v>2</v>
      </c>
      <c r="AQ25" s="60">
        <v>2</v>
      </c>
      <c r="AR25" s="60">
        <v>2</v>
      </c>
      <c r="AS25" s="60">
        <v>2</v>
      </c>
      <c r="AT25" s="60">
        <v>2</v>
      </c>
      <c r="AU25" s="60">
        <v>2</v>
      </c>
      <c r="AV25" s="60">
        <v>2</v>
      </c>
      <c r="AW25" s="60">
        <v>2</v>
      </c>
      <c r="AX25" s="60">
        <v>2</v>
      </c>
      <c r="AY25" s="60">
        <v>2</v>
      </c>
      <c r="AZ25" s="60">
        <v>2</v>
      </c>
      <c r="BA25" s="60">
        <v>4</v>
      </c>
      <c r="BB25" s="60">
        <v>4</v>
      </c>
      <c r="BC25" s="60">
        <v>4</v>
      </c>
      <c r="BD25" s="60">
        <v>4</v>
      </c>
      <c r="BE25" s="60">
        <v>4</v>
      </c>
      <c r="BF25" s="60">
        <v>4</v>
      </c>
      <c r="BG25" s="60">
        <v>2</v>
      </c>
      <c r="BH25" s="60">
        <v>4</v>
      </c>
      <c r="BI25" s="60">
        <v>2</v>
      </c>
      <c r="BJ25" s="60">
        <v>4</v>
      </c>
      <c r="BK25" s="60">
        <v>2</v>
      </c>
      <c r="BL25" s="60">
        <v>4</v>
      </c>
      <c r="BM25" s="67" t="s">
        <v>82</v>
      </c>
      <c r="BN25" s="47">
        <f t="shared" si="2"/>
        <v>2.8888888888888888</v>
      </c>
      <c r="BO25" s="10">
        <f t="shared" si="10"/>
        <v>3.4285714285714284</v>
      </c>
      <c r="BP25" s="10">
        <f t="shared" si="11"/>
        <v>3.3333333333333335</v>
      </c>
      <c r="BQ25" s="10">
        <f t="shared" si="12"/>
        <v>3.5</v>
      </c>
      <c r="BR25" s="10">
        <f t="shared" si="13"/>
        <v>2.8571428571428572</v>
      </c>
      <c r="BS25" s="10">
        <f t="shared" si="14"/>
        <v>2.875</v>
      </c>
      <c r="BT25" s="48">
        <f t="shared" si="15"/>
        <v>3.5714285714285716</v>
      </c>
    </row>
    <row r="26" spans="1:73" ht="15" x14ac:dyDescent="0.25">
      <c r="A26" s="4">
        <v>45</v>
      </c>
      <c r="B26" s="65" t="s">
        <v>103</v>
      </c>
      <c r="C26" s="65" t="s">
        <v>99</v>
      </c>
      <c r="D26" s="5">
        <v>2</v>
      </c>
      <c r="E26" s="5">
        <v>1</v>
      </c>
      <c r="F26" s="66">
        <f t="shared" si="0"/>
        <v>854</v>
      </c>
      <c r="G26" s="66">
        <v>2513</v>
      </c>
      <c r="H26" s="65" t="s">
        <v>104</v>
      </c>
      <c r="I26" s="65" t="s">
        <v>105</v>
      </c>
      <c r="J26">
        <v>6</v>
      </c>
      <c r="K26" s="66">
        <v>1977</v>
      </c>
      <c r="L26" s="5">
        <f t="shared" si="1"/>
        <v>48</v>
      </c>
      <c r="M26" s="5">
        <v>1</v>
      </c>
      <c r="N26" s="60">
        <v>1</v>
      </c>
      <c r="O26" s="60">
        <v>3</v>
      </c>
      <c r="P26" s="60">
        <v>3</v>
      </c>
      <c r="Q26" s="60">
        <v>2</v>
      </c>
      <c r="R26" s="60">
        <v>3</v>
      </c>
      <c r="S26" s="60">
        <v>2</v>
      </c>
      <c r="T26" s="60">
        <v>3</v>
      </c>
      <c r="U26" s="60">
        <v>3</v>
      </c>
      <c r="V26" s="60">
        <v>2</v>
      </c>
      <c r="W26" s="60">
        <v>2</v>
      </c>
      <c r="X26" s="60">
        <v>2</v>
      </c>
      <c r="Y26" s="60">
        <v>3</v>
      </c>
      <c r="Z26" s="60">
        <v>3</v>
      </c>
      <c r="AA26" s="60">
        <v>2</v>
      </c>
      <c r="AB26" s="60">
        <v>3</v>
      </c>
      <c r="AC26" s="60">
        <v>3</v>
      </c>
      <c r="AD26" s="60">
        <v>3</v>
      </c>
      <c r="AE26" s="60">
        <v>3</v>
      </c>
      <c r="AF26" s="60">
        <v>2</v>
      </c>
      <c r="AG26" s="60">
        <v>3</v>
      </c>
      <c r="AH26" s="60">
        <v>3</v>
      </c>
      <c r="AI26" s="60">
        <v>2</v>
      </c>
      <c r="AJ26" s="60">
        <v>3</v>
      </c>
      <c r="AK26" s="60">
        <v>3</v>
      </c>
      <c r="AL26" s="60">
        <v>3</v>
      </c>
      <c r="AM26" s="60">
        <v>2</v>
      </c>
      <c r="AN26" s="60">
        <v>2</v>
      </c>
      <c r="AO26" s="60">
        <v>3</v>
      </c>
      <c r="AP26" s="60">
        <v>2</v>
      </c>
      <c r="AQ26" s="60">
        <v>3</v>
      </c>
      <c r="AR26" s="60">
        <v>3</v>
      </c>
      <c r="AS26" s="60">
        <v>2</v>
      </c>
      <c r="AT26" s="60">
        <v>2</v>
      </c>
      <c r="AU26" s="60">
        <v>2</v>
      </c>
      <c r="AV26" s="60">
        <v>2</v>
      </c>
      <c r="AW26" s="60">
        <v>3</v>
      </c>
      <c r="AX26" s="60">
        <v>3</v>
      </c>
      <c r="AY26" s="60">
        <v>3</v>
      </c>
      <c r="AZ26" s="60">
        <v>3</v>
      </c>
      <c r="BA26" s="60">
        <v>3</v>
      </c>
      <c r="BB26" s="60">
        <v>3</v>
      </c>
      <c r="BC26" s="60">
        <v>3</v>
      </c>
      <c r="BD26" s="60">
        <v>3</v>
      </c>
      <c r="BE26" s="60">
        <v>3</v>
      </c>
      <c r="BF26" s="60">
        <v>3</v>
      </c>
      <c r="BG26" s="60">
        <v>2</v>
      </c>
      <c r="BH26" s="60">
        <v>3</v>
      </c>
      <c r="BI26" s="60">
        <v>3</v>
      </c>
      <c r="BJ26" s="60">
        <v>3</v>
      </c>
      <c r="BK26" s="60">
        <v>2</v>
      </c>
      <c r="BL26" s="60">
        <v>3</v>
      </c>
      <c r="BM26" s="67" t="s">
        <v>82</v>
      </c>
      <c r="BN26" s="47">
        <f t="shared" si="2"/>
        <v>3</v>
      </c>
      <c r="BO26" s="10">
        <f t="shared" si="10"/>
        <v>2.7142857142857144</v>
      </c>
      <c r="BP26" s="10">
        <f t="shared" si="11"/>
        <v>3</v>
      </c>
      <c r="BQ26" s="10">
        <f t="shared" si="12"/>
        <v>3</v>
      </c>
      <c r="BR26" s="10">
        <f t="shared" si="13"/>
        <v>2.4285714285714284</v>
      </c>
      <c r="BS26" s="10">
        <f t="shared" si="14"/>
        <v>2.875</v>
      </c>
      <c r="BT26" s="48">
        <f t="shared" si="15"/>
        <v>2.8571428571428572</v>
      </c>
      <c r="BU26" s="3"/>
    </row>
    <row r="27" spans="1:73" ht="15" x14ac:dyDescent="0.25">
      <c r="A27" s="4">
        <v>10</v>
      </c>
      <c r="B27" s="65" t="s">
        <v>103</v>
      </c>
      <c r="C27" s="65" t="s">
        <v>99</v>
      </c>
      <c r="D27" s="5">
        <v>2</v>
      </c>
      <c r="E27" s="5">
        <v>1</v>
      </c>
      <c r="F27" s="66">
        <f t="shared" si="0"/>
        <v>854</v>
      </c>
      <c r="G27" s="66">
        <v>2513</v>
      </c>
      <c r="H27" s="65" t="s">
        <v>104</v>
      </c>
      <c r="I27" s="65" t="s">
        <v>105</v>
      </c>
      <c r="J27">
        <v>6</v>
      </c>
      <c r="K27" s="66">
        <v>1982</v>
      </c>
      <c r="L27" s="5">
        <f t="shared" si="1"/>
        <v>43</v>
      </c>
      <c r="M27" s="5">
        <v>1</v>
      </c>
      <c r="N27" s="60">
        <v>1</v>
      </c>
      <c r="O27" s="60">
        <v>3</v>
      </c>
      <c r="P27" s="60">
        <v>3</v>
      </c>
      <c r="Q27" s="60">
        <v>2</v>
      </c>
      <c r="R27" s="60">
        <v>3</v>
      </c>
      <c r="S27" s="60">
        <v>2</v>
      </c>
      <c r="T27" s="60">
        <v>3</v>
      </c>
      <c r="U27" s="60">
        <v>3</v>
      </c>
      <c r="V27" s="60">
        <v>2</v>
      </c>
      <c r="W27" s="60">
        <v>2</v>
      </c>
      <c r="X27" s="60">
        <v>3</v>
      </c>
      <c r="Y27" s="60">
        <v>3</v>
      </c>
      <c r="Z27" s="60">
        <v>3</v>
      </c>
      <c r="AA27" s="60">
        <v>2</v>
      </c>
      <c r="AB27" s="60">
        <v>3</v>
      </c>
      <c r="AC27" s="60">
        <v>2</v>
      </c>
      <c r="AD27" s="60">
        <v>3</v>
      </c>
      <c r="AE27" s="60">
        <v>3</v>
      </c>
      <c r="AF27" s="60">
        <v>2</v>
      </c>
      <c r="AG27" s="60">
        <v>3</v>
      </c>
      <c r="AH27" s="60">
        <v>3</v>
      </c>
      <c r="AI27" s="60">
        <v>2</v>
      </c>
      <c r="AJ27" s="60">
        <v>3</v>
      </c>
      <c r="AK27" s="60">
        <v>3</v>
      </c>
      <c r="AL27" s="60">
        <v>3</v>
      </c>
      <c r="AM27" s="60">
        <v>2</v>
      </c>
      <c r="AN27" s="60">
        <v>3</v>
      </c>
      <c r="AO27" s="60">
        <v>3</v>
      </c>
      <c r="AP27" s="60">
        <v>2</v>
      </c>
      <c r="AQ27" s="60">
        <v>2</v>
      </c>
      <c r="AR27" s="60">
        <v>2</v>
      </c>
      <c r="AS27" s="60">
        <v>2</v>
      </c>
      <c r="AT27" s="60">
        <v>2</v>
      </c>
      <c r="AU27" s="60">
        <v>2</v>
      </c>
      <c r="AV27" s="60">
        <v>3</v>
      </c>
      <c r="AW27" s="60">
        <v>3</v>
      </c>
      <c r="AX27" s="60">
        <v>3</v>
      </c>
      <c r="AY27" s="60">
        <v>3</v>
      </c>
      <c r="AZ27" s="60">
        <v>3</v>
      </c>
      <c r="BA27" s="60">
        <v>3</v>
      </c>
      <c r="BB27" s="60">
        <v>3</v>
      </c>
      <c r="BC27" s="60">
        <v>2</v>
      </c>
      <c r="BD27" s="60">
        <v>3</v>
      </c>
      <c r="BE27" s="60">
        <v>3</v>
      </c>
      <c r="BF27" s="60">
        <v>3</v>
      </c>
      <c r="BG27" s="60">
        <v>2</v>
      </c>
      <c r="BH27" s="60">
        <v>3</v>
      </c>
      <c r="BI27" s="60">
        <v>2</v>
      </c>
      <c r="BJ27" s="60">
        <v>3</v>
      </c>
      <c r="BK27" s="60">
        <v>2</v>
      </c>
      <c r="BL27" s="60">
        <v>3</v>
      </c>
      <c r="BM27" s="67" t="s">
        <v>82</v>
      </c>
      <c r="BN27" s="47">
        <f t="shared" si="2"/>
        <v>3</v>
      </c>
      <c r="BO27" s="10">
        <f t="shared" si="10"/>
        <v>3</v>
      </c>
      <c r="BP27" s="10">
        <f t="shared" si="11"/>
        <v>3</v>
      </c>
      <c r="BQ27" s="10">
        <f t="shared" si="12"/>
        <v>2.8333333333333335</v>
      </c>
      <c r="BR27" s="10">
        <f t="shared" si="13"/>
        <v>2.5714285714285716</v>
      </c>
      <c r="BS27" s="10">
        <f t="shared" si="14"/>
        <v>3</v>
      </c>
      <c r="BT27" s="48">
        <f t="shared" si="15"/>
        <v>3</v>
      </c>
    </row>
    <row r="28" spans="1:73" ht="15" x14ac:dyDescent="0.25">
      <c r="A28" s="4">
        <v>21</v>
      </c>
      <c r="B28" s="65" t="s">
        <v>103</v>
      </c>
      <c r="C28" s="65" t="s">
        <v>99</v>
      </c>
      <c r="D28" s="5">
        <v>2</v>
      </c>
      <c r="E28" s="5">
        <v>1</v>
      </c>
      <c r="F28" s="66">
        <f t="shared" si="0"/>
        <v>854</v>
      </c>
      <c r="G28" s="66">
        <v>2513</v>
      </c>
      <c r="H28" s="65" t="s">
        <v>104</v>
      </c>
      <c r="I28" s="65" t="s">
        <v>105</v>
      </c>
      <c r="J28">
        <v>6</v>
      </c>
      <c r="K28" s="66">
        <v>1972</v>
      </c>
      <c r="L28" s="5">
        <f t="shared" si="1"/>
        <v>53</v>
      </c>
      <c r="M28" s="5">
        <v>1</v>
      </c>
      <c r="N28" s="60">
        <v>1</v>
      </c>
      <c r="O28" s="60">
        <v>3</v>
      </c>
      <c r="P28" s="60">
        <v>3</v>
      </c>
      <c r="Q28" s="60">
        <v>2</v>
      </c>
      <c r="R28" s="60">
        <v>3</v>
      </c>
      <c r="S28" s="60">
        <v>2</v>
      </c>
      <c r="T28" s="60">
        <v>3</v>
      </c>
      <c r="U28" s="60">
        <v>3</v>
      </c>
      <c r="V28" s="60">
        <v>2</v>
      </c>
      <c r="W28" s="60">
        <v>2</v>
      </c>
      <c r="X28" s="60">
        <v>3</v>
      </c>
      <c r="Y28" s="60">
        <v>3</v>
      </c>
      <c r="Z28" s="60">
        <v>3</v>
      </c>
      <c r="AA28" s="60">
        <v>2</v>
      </c>
      <c r="AB28" s="60">
        <v>3</v>
      </c>
      <c r="AC28" s="60">
        <v>2</v>
      </c>
      <c r="AD28" s="60">
        <v>3</v>
      </c>
      <c r="AE28" s="60">
        <v>3</v>
      </c>
      <c r="AF28" s="60">
        <v>3</v>
      </c>
      <c r="AG28" s="60">
        <v>3</v>
      </c>
      <c r="AH28" s="60">
        <v>3</v>
      </c>
      <c r="AI28" s="60">
        <v>3</v>
      </c>
      <c r="AJ28" s="60">
        <v>3</v>
      </c>
      <c r="AK28" s="60">
        <v>3</v>
      </c>
      <c r="AL28" s="60">
        <v>3</v>
      </c>
      <c r="AM28" s="60">
        <v>2</v>
      </c>
      <c r="AN28" s="60">
        <v>2</v>
      </c>
      <c r="AO28" s="60">
        <v>3</v>
      </c>
      <c r="AP28" s="60">
        <v>2</v>
      </c>
      <c r="AQ28" s="60">
        <v>2</v>
      </c>
      <c r="AR28" s="60">
        <v>3</v>
      </c>
      <c r="AS28" s="60">
        <v>3</v>
      </c>
      <c r="AT28" s="60">
        <v>2</v>
      </c>
      <c r="AU28" s="60">
        <v>3</v>
      </c>
      <c r="AV28" s="60">
        <v>3</v>
      </c>
      <c r="AW28" s="60">
        <v>3</v>
      </c>
      <c r="AX28" s="60">
        <v>3</v>
      </c>
      <c r="AY28" s="60">
        <v>3</v>
      </c>
      <c r="AZ28" s="60">
        <v>3</v>
      </c>
      <c r="BA28" s="60">
        <v>3</v>
      </c>
      <c r="BB28" s="60">
        <v>3</v>
      </c>
      <c r="BC28" s="60">
        <v>2</v>
      </c>
      <c r="BD28" s="60">
        <v>3</v>
      </c>
      <c r="BE28" s="60">
        <v>3</v>
      </c>
      <c r="BF28" s="60">
        <v>3</v>
      </c>
      <c r="BG28" s="60">
        <v>2</v>
      </c>
      <c r="BH28" s="60">
        <v>3</v>
      </c>
      <c r="BI28" s="60">
        <v>2</v>
      </c>
      <c r="BJ28" s="60">
        <v>4</v>
      </c>
      <c r="BK28" s="60">
        <v>2</v>
      </c>
      <c r="BL28" s="60">
        <v>3</v>
      </c>
      <c r="BM28" s="67" t="s">
        <v>82</v>
      </c>
      <c r="BN28" s="47">
        <f t="shared" si="2"/>
        <v>3</v>
      </c>
      <c r="BO28" s="10">
        <f t="shared" si="10"/>
        <v>3</v>
      </c>
      <c r="BP28" s="10">
        <f t="shared" si="11"/>
        <v>2.6666666666666665</v>
      </c>
      <c r="BQ28" s="10">
        <f t="shared" si="12"/>
        <v>3</v>
      </c>
      <c r="BR28" s="10">
        <f t="shared" si="13"/>
        <v>2.4285714285714284</v>
      </c>
      <c r="BS28" s="10">
        <f t="shared" si="14"/>
        <v>3</v>
      </c>
      <c r="BT28" s="48">
        <f t="shared" si="15"/>
        <v>3.1428571428571428</v>
      </c>
    </row>
    <row r="29" spans="1:73" ht="15" x14ac:dyDescent="0.25">
      <c r="A29" s="4">
        <v>34</v>
      </c>
      <c r="B29" s="65" t="s">
        <v>103</v>
      </c>
      <c r="C29" s="65" t="s">
        <v>99</v>
      </c>
      <c r="D29" s="5">
        <v>2</v>
      </c>
      <c r="E29" s="5">
        <v>1</v>
      </c>
      <c r="F29" s="66">
        <f t="shared" si="0"/>
        <v>854</v>
      </c>
      <c r="G29" s="66">
        <v>2513</v>
      </c>
      <c r="H29" s="65" t="s">
        <v>104</v>
      </c>
      <c r="I29" s="65" t="s">
        <v>105</v>
      </c>
      <c r="J29">
        <v>6</v>
      </c>
      <c r="K29" s="66">
        <v>1975</v>
      </c>
      <c r="L29" s="5">
        <f t="shared" si="1"/>
        <v>50</v>
      </c>
      <c r="M29" s="5">
        <v>1</v>
      </c>
      <c r="N29" s="60">
        <v>1</v>
      </c>
      <c r="O29" s="60">
        <v>4</v>
      </c>
      <c r="P29" s="60">
        <v>3</v>
      </c>
      <c r="Q29" s="60">
        <v>3</v>
      </c>
      <c r="R29" s="60">
        <v>3</v>
      </c>
      <c r="S29" s="60">
        <v>2</v>
      </c>
      <c r="T29" s="60">
        <v>3</v>
      </c>
      <c r="U29" s="60">
        <v>3</v>
      </c>
      <c r="V29" s="60">
        <v>2</v>
      </c>
      <c r="W29" s="60">
        <v>2</v>
      </c>
      <c r="X29" s="60">
        <v>3</v>
      </c>
      <c r="Y29" s="60">
        <v>3</v>
      </c>
      <c r="Z29" s="60">
        <v>3</v>
      </c>
      <c r="AA29" s="60">
        <v>2</v>
      </c>
      <c r="AB29" s="60">
        <v>3</v>
      </c>
      <c r="AC29" s="60">
        <v>2</v>
      </c>
      <c r="AD29" s="60">
        <v>3</v>
      </c>
      <c r="AE29" s="60">
        <v>3</v>
      </c>
      <c r="AF29" s="60">
        <v>2</v>
      </c>
      <c r="AG29" s="60">
        <v>3</v>
      </c>
      <c r="AH29" s="60">
        <v>3</v>
      </c>
      <c r="AI29" s="60">
        <v>3</v>
      </c>
      <c r="AJ29" s="60">
        <v>2</v>
      </c>
      <c r="AK29" s="60">
        <v>3</v>
      </c>
      <c r="AL29" s="60">
        <v>3</v>
      </c>
      <c r="AM29" s="60">
        <v>2</v>
      </c>
      <c r="AN29" s="60">
        <v>3</v>
      </c>
      <c r="AO29" s="60">
        <v>3</v>
      </c>
      <c r="AP29" s="60">
        <v>3</v>
      </c>
      <c r="AQ29" s="60">
        <v>3</v>
      </c>
      <c r="AR29" s="60">
        <v>2</v>
      </c>
      <c r="AS29" s="60">
        <v>2</v>
      </c>
      <c r="AT29" s="60">
        <v>2</v>
      </c>
      <c r="AU29" s="60">
        <v>3</v>
      </c>
      <c r="AV29" s="60">
        <v>2</v>
      </c>
      <c r="AW29" s="60">
        <v>3</v>
      </c>
      <c r="AX29" s="60">
        <v>3</v>
      </c>
      <c r="AY29" s="60">
        <v>3</v>
      </c>
      <c r="AZ29" s="60">
        <v>3</v>
      </c>
      <c r="BA29" s="60">
        <v>3</v>
      </c>
      <c r="BB29" s="60">
        <v>3</v>
      </c>
      <c r="BC29" s="60">
        <v>2</v>
      </c>
      <c r="BD29" s="60">
        <v>3</v>
      </c>
      <c r="BE29" s="60">
        <v>3</v>
      </c>
      <c r="BF29" s="60">
        <v>3</v>
      </c>
      <c r="BG29" s="60">
        <v>2</v>
      </c>
      <c r="BH29" s="60">
        <v>3</v>
      </c>
      <c r="BI29" s="60">
        <v>2</v>
      </c>
      <c r="BJ29" s="60">
        <v>3</v>
      </c>
      <c r="BK29" s="60">
        <v>2</v>
      </c>
      <c r="BL29" s="60">
        <v>3</v>
      </c>
      <c r="BM29" s="67" t="s">
        <v>82</v>
      </c>
      <c r="BN29" s="47">
        <f t="shared" si="2"/>
        <v>3</v>
      </c>
      <c r="BO29" s="10">
        <f t="shared" si="10"/>
        <v>3</v>
      </c>
      <c r="BP29" s="10">
        <f t="shared" si="11"/>
        <v>2.6666666666666665</v>
      </c>
      <c r="BQ29" s="10">
        <f t="shared" si="12"/>
        <v>2.6666666666666665</v>
      </c>
      <c r="BR29" s="10">
        <f t="shared" si="13"/>
        <v>2.7142857142857144</v>
      </c>
      <c r="BS29" s="10">
        <f t="shared" si="14"/>
        <v>3</v>
      </c>
      <c r="BT29" s="48">
        <f t="shared" si="15"/>
        <v>3</v>
      </c>
      <c r="BU29" s="3"/>
    </row>
    <row r="30" spans="1:73" ht="15" x14ac:dyDescent="0.25">
      <c r="A30" s="4">
        <v>35</v>
      </c>
      <c r="B30" s="65" t="s">
        <v>103</v>
      </c>
      <c r="C30" s="65" t="s">
        <v>99</v>
      </c>
      <c r="D30" s="5">
        <v>2</v>
      </c>
      <c r="E30" s="5">
        <v>1</v>
      </c>
      <c r="F30" s="66">
        <f t="shared" si="0"/>
        <v>854</v>
      </c>
      <c r="G30" s="66">
        <v>2513</v>
      </c>
      <c r="H30" s="65" t="s">
        <v>104</v>
      </c>
      <c r="I30" s="65" t="s">
        <v>105</v>
      </c>
      <c r="J30">
        <v>6</v>
      </c>
      <c r="K30" s="66">
        <v>1980</v>
      </c>
      <c r="L30" s="5">
        <f t="shared" si="1"/>
        <v>45</v>
      </c>
      <c r="M30" s="5">
        <v>1</v>
      </c>
      <c r="N30" s="60">
        <v>1</v>
      </c>
      <c r="O30" s="60">
        <v>3</v>
      </c>
      <c r="P30" s="60">
        <v>3</v>
      </c>
      <c r="Q30" s="60">
        <v>2</v>
      </c>
      <c r="R30" s="60">
        <v>3</v>
      </c>
      <c r="S30" s="60">
        <v>2</v>
      </c>
      <c r="T30" s="60">
        <v>3</v>
      </c>
      <c r="U30" s="60">
        <v>3</v>
      </c>
      <c r="V30" s="60">
        <v>2</v>
      </c>
      <c r="W30" s="60">
        <v>2</v>
      </c>
      <c r="X30" s="60">
        <v>3</v>
      </c>
      <c r="Y30" s="60">
        <v>3</v>
      </c>
      <c r="Z30" s="60">
        <v>2</v>
      </c>
      <c r="AA30" s="60">
        <v>2</v>
      </c>
      <c r="AB30" s="60">
        <v>4</v>
      </c>
      <c r="AC30" s="60">
        <v>2</v>
      </c>
      <c r="AD30" s="60">
        <v>3</v>
      </c>
      <c r="AE30" s="60">
        <v>3</v>
      </c>
      <c r="AF30" s="60">
        <v>3</v>
      </c>
      <c r="AG30" s="60">
        <v>3</v>
      </c>
      <c r="AH30" s="60">
        <v>2</v>
      </c>
      <c r="AI30" s="60">
        <v>2</v>
      </c>
      <c r="AJ30" s="60">
        <v>3</v>
      </c>
      <c r="AK30" s="60">
        <v>4</v>
      </c>
      <c r="AL30" s="60">
        <v>3</v>
      </c>
      <c r="AM30" s="60">
        <v>2</v>
      </c>
      <c r="AN30" s="60">
        <v>2</v>
      </c>
      <c r="AO30" s="60">
        <v>3</v>
      </c>
      <c r="AP30" s="60">
        <v>2</v>
      </c>
      <c r="AQ30" s="60">
        <v>2</v>
      </c>
      <c r="AR30" s="60">
        <v>2</v>
      </c>
      <c r="AS30" s="60">
        <v>2</v>
      </c>
      <c r="AT30" s="60">
        <v>2</v>
      </c>
      <c r="AU30" s="60">
        <v>3</v>
      </c>
      <c r="AV30" s="60">
        <v>2</v>
      </c>
      <c r="AW30" s="60">
        <v>2</v>
      </c>
      <c r="AX30" s="60">
        <v>3</v>
      </c>
      <c r="AY30" s="60">
        <v>3</v>
      </c>
      <c r="AZ30" s="60">
        <v>3</v>
      </c>
      <c r="BA30" s="60">
        <v>3</v>
      </c>
      <c r="BB30" s="60">
        <v>3</v>
      </c>
      <c r="BC30" s="60">
        <v>2</v>
      </c>
      <c r="BD30" s="60">
        <v>3</v>
      </c>
      <c r="BE30" s="60">
        <v>3</v>
      </c>
      <c r="BF30" s="60">
        <v>3</v>
      </c>
      <c r="BG30" s="60">
        <v>2</v>
      </c>
      <c r="BH30" s="60">
        <v>3</v>
      </c>
      <c r="BI30" s="60">
        <v>2</v>
      </c>
      <c r="BJ30" s="60">
        <v>4</v>
      </c>
      <c r="BK30" s="60">
        <v>2</v>
      </c>
      <c r="BL30" s="60">
        <v>3</v>
      </c>
      <c r="BM30" s="67" t="s">
        <v>82</v>
      </c>
      <c r="BN30" s="47">
        <f t="shared" si="2"/>
        <v>3</v>
      </c>
      <c r="BO30" s="10">
        <f t="shared" si="10"/>
        <v>3</v>
      </c>
      <c r="BP30" s="10">
        <f t="shared" si="11"/>
        <v>2.6666666666666665</v>
      </c>
      <c r="BQ30" s="10">
        <f t="shared" si="12"/>
        <v>3.1666666666666665</v>
      </c>
      <c r="BR30" s="10">
        <f t="shared" si="13"/>
        <v>3</v>
      </c>
      <c r="BS30" s="10">
        <f t="shared" si="14"/>
        <v>3</v>
      </c>
      <c r="BT30" s="48">
        <f t="shared" si="15"/>
        <v>3.1428571428571428</v>
      </c>
      <c r="BU30" s="3"/>
    </row>
    <row r="31" spans="1:73" ht="15" x14ac:dyDescent="0.25">
      <c r="A31" s="4">
        <v>39</v>
      </c>
      <c r="B31" s="65" t="s">
        <v>103</v>
      </c>
      <c r="C31" s="65" t="s">
        <v>99</v>
      </c>
      <c r="D31" s="5">
        <v>2</v>
      </c>
      <c r="E31" s="5">
        <v>1</v>
      </c>
      <c r="F31" s="66">
        <f t="shared" si="0"/>
        <v>854</v>
      </c>
      <c r="G31" s="66">
        <v>2513</v>
      </c>
      <c r="H31" s="65" t="s">
        <v>104</v>
      </c>
      <c r="I31" s="65" t="s">
        <v>105</v>
      </c>
      <c r="J31">
        <v>6</v>
      </c>
      <c r="K31" s="66">
        <v>1977</v>
      </c>
      <c r="L31" s="5">
        <f t="shared" si="1"/>
        <v>48</v>
      </c>
      <c r="M31" s="5">
        <v>1</v>
      </c>
      <c r="N31" s="60">
        <v>1</v>
      </c>
      <c r="O31" s="60">
        <v>3</v>
      </c>
      <c r="P31" s="60">
        <v>3</v>
      </c>
      <c r="Q31" s="60">
        <v>2</v>
      </c>
      <c r="R31" s="60">
        <v>3</v>
      </c>
      <c r="S31" s="60">
        <v>2</v>
      </c>
      <c r="T31" s="60">
        <v>3</v>
      </c>
      <c r="U31" s="60">
        <v>3</v>
      </c>
      <c r="V31" s="60">
        <v>2</v>
      </c>
      <c r="W31" s="60">
        <v>2</v>
      </c>
      <c r="X31" s="60">
        <v>3</v>
      </c>
      <c r="Y31" s="60">
        <v>3</v>
      </c>
      <c r="Z31" s="60">
        <v>3</v>
      </c>
      <c r="AA31" s="60">
        <v>2</v>
      </c>
      <c r="AB31" s="60">
        <v>3</v>
      </c>
      <c r="AC31" s="60">
        <v>2</v>
      </c>
      <c r="AD31" s="60">
        <v>3</v>
      </c>
      <c r="AE31" s="60">
        <v>3</v>
      </c>
      <c r="AF31" s="60">
        <v>3</v>
      </c>
      <c r="AG31" s="60">
        <v>3</v>
      </c>
      <c r="AH31" s="60">
        <v>3</v>
      </c>
      <c r="AI31" s="60">
        <v>2</v>
      </c>
      <c r="AJ31" s="60">
        <v>3</v>
      </c>
      <c r="AK31" s="60">
        <v>3</v>
      </c>
      <c r="AL31" s="60">
        <v>3</v>
      </c>
      <c r="AM31" s="60">
        <v>2</v>
      </c>
      <c r="AN31" s="60">
        <v>3</v>
      </c>
      <c r="AO31" s="60">
        <v>3</v>
      </c>
      <c r="AP31" s="60">
        <v>2</v>
      </c>
      <c r="AQ31" s="60">
        <v>3</v>
      </c>
      <c r="AR31" s="60">
        <v>3</v>
      </c>
      <c r="AS31" s="60">
        <v>3</v>
      </c>
      <c r="AT31" s="60">
        <v>2</v>
      </c>
      <c r="AU31" s="60">
        <v>3</v>
      </c>
      <c r="AV31" s="60">
        <v>3</v>
      </c>
      <c r="AW31" s="60">
        <v>2</v>
      </c>
      <c r="AX31" s="60">
        <v>3</v>
      </c>
      <c r="AY31" s="60">
        <v>3</v>
      </c>
      <c r="AZ31" s="60">
        <v>3</v>
      </c>
      <c r="BA31" s="60">
        <v>3</v>
      </c>
      <c r="BB31" s="60">
        <v>3</v>
      </c>
      <c r="BC31" s="60">
        <v>3</v>
      </c>
      <c r="BD31" s="60">
        <v>3</v>
      </c>
      <c r="BE31" s="60">
        <v>3</v>
      </c>
      <c r="BF31" s="60">
        <v>3</v>
      </c>
      <c r="BG31" s="60">
        <v>3</v>
      </c>
      <c r="BH31" s="60">
        <v>3</v>
      </c>
      <c r="BI31" s="60">
        <v>3</v>
      </c>
      <c r="BJ31" s="60">
        <v>3</v>
      </c>
      <c r="BK31" s="60">
        <v>3</v>
      </c>
      <c r="BL31" s="60">
        <v>3</v>
      </c>
      <c r="BM31" s="67" t="s">
        <v>82</v>
      </c>
      <c r="BN31" s="47">
        <f t="shared" si="2"/>
        <v>3</v>
      </c>
      <c r="BO31" s="10">
        <f t="shared" si="10"/>
        <v>3</v>
      </c>
      <c r="BP31" s="10">
        <f t="shared" si="11"/>
        <v>2.8333333333333335</v>
      </c>
      <c r="BQ31" s="10">
        <f t="shared" si="12"/>
        <v>2.8333333333333335</v>
      </c>
      <c r="BR31" s="10">
        <f t="shared" si="13"/>
        <v>2.4285714285714284</v>
      </c>
      <c r="BS31" s="10">
        <f t="shared" si="14"/>
        <v>2.875</v>
      </c>
      <c r="BT31" s="48">
        <f t="shared" si="15"/>
        <v>2.5714285714285716</v>
      </c>
      <c r="BU31" s="3"/>
    </row>
    <row r="32" spans="1:73" ht="15" x14ac:dyDescent="0.25">
      <c r="A32" s="4">
        <v>31</v>
      </c>
      <c r="B32" s="65" t="s">
        <v>103</v>
      </c>
      <c r="C32" s="65" t="s">
        <v>99</v>
      </c>
      <c r="D32" s="5">
        <v>2</v>
      </c>
      <c r="E32" s="5">
        <v>1</v>
      </c>
      <c r="F32" s="66">
        <f t="shared" si="0"/>
        <v>854</v>
      </c>
      <c r="G32" s="66">
        <v>2513</v>
      </c>
      <c r="H32" s="65" t="s">
        <v>104</v>
      </c>
      <c r="I32" s="65" t="s">
        <v>105</v>
      </c>
      <c r="J32">
        <v>6</v>
      </c>
      <c r="K32" s="66">
        <v>1980</v>
      </c>
      <c r="L32" s="5">
        <f t="shared" si="1"/>
        <v>45</v>
      </c>
      <c r="M32" s="5">
        <v>1</v>
      </c>
      <c r="N32" s="60">
        <v>1</v>
      </c>
      <c r="O32" s="60">
        <v>2</v>
      </c>
      <c r="P32" s="60">
        <v>4</v>
      </c>
      <c r="Q32" s="60">
        <v>2</v>
      </c>
      <c r="R32" s="60">
        <v>3</v>
      </c>
      <c r="S32" s="60">
        <v>2</v>
      </c>
      <c r="T32" s="60">
        <v>3</v>
      </c>
      <c r="U32" s="60">
        <v>4</v>
      </c>
      <c r="V32" s="60">
        <v>2</v>
      </c>
      <c r="W32" s="60">
        <v>2</v>
      </c>
      <c r="X32" s="60">
        <v>3</v>
      </c>
      <c r="Y32" s="60">
        <v>3</v>
      </c>
      <c r="Z32" s="60">
        <v>3</v>
      </c>
      <c r="AA32" s="60">
        <v>2</v>
      </c>
      <c r="AB32" s="60">
        <v>3</v>
      </c>
      <c r="AC32" s="60">
        <v>2</v>
      </c>
      <c r="AD32" s="60">
        <v>3</v>
      </c>
      <c r="AE32" s="60">
        <v>3</v>
      </c>
      <c r="AF32" s="60">
        <v>2</v>
      </c>
      <c r="AG32" s="60">
        <v>3</v>
      </c>
      <c r="AH32" s="60">
        <v>3</v>
      </c>
      <c r="AI32" s="60">
        <v>2</v>
      </c>
      <c r="AJ32" s="60">
        <v>3</v>
      </c>
      <c r="AK32" s="60">
        <v>3</v>
      </c>
      <c r="AL32" s="60">
        <v>3</v>
      </c>
      <c r="AM32" s="60">
        <v>2</v>
      </c>
      <c r="AN32" s="60">
        <v>2</v>
      </c>
      <c r="AO32" s="60">
        <v>3</v>
      </c>
      <c r="AP32" s="60">
        <v>2</v>
      </c>
      <c r="AQ32" s="60">
        <v>2</v>
      </c>
      <c r="AR32" s="60">
        <v>2</v>
      </c>
      <c r="AS32" s="60">
        <v>2</v>
      </c>
      <c r="AT32" s="60">
        <v>2</v>
      </c>
      <c r="AU32" s="60">
        <v>2</v>
      </c>
      <c r="AV32" s="60">
        <v>2</v>
      </c>
      <c r="AW32" s="60">
        <v>3</v>
      </c>
      <c r="AX32" s="60">
        <v>3</v>
      </c>
      <c r="AY32" s="60">
        <v>3</v>
      </c>
      <c r="AZ32" s="60">
        <v>3</v>
      </c>
      <c r="BA32" s="60">
        <v>3</v>
      </c>
      <c r="BB32" s="60">
        <v>3</v>
      </c>
      <c r="BC32" s="60">
        <v>2</v>
      </c>
      <c r="BD32" s="60">
        <v>2</v>
      </c>
      <c r="BE32" s="60">
        <v>3</v>
      </c>
      <c r="BF32" s="60">
        <v>3</v>
      </c>
      <c r="BG32" s="60">
        <v>2</v>
      </c>
      <c r="BH32" s="60">
        <v>3</v>
      </c>
      <c r="BI32" s="60">
        <v>2</v>
      </c>
      <c r="BJ32" s="60">
        <v>3</v>
      </c>
      <c r="BK32" s="60">
        <v>2</v>
      </c>
      <c r="BL32" s="60">
        <v>3</v>
      </c>
      <c r="BM32" s="67" t="s">
        <v>82</v>
      </c>
      <c r="BN32" s="47">
        <f t="shared" si="2"/>
        <v>3.1111111111111112</v>
      </c>
      <c r="BO32" s="10">
        <f t="shared" si="10"/>
        <v>3</v>
      </c>
      <c r="BP32" s="10">
        <f t="shared" si="11"/>
        <v>3</v>
      </c>
      <c r="BQ32" s="10">
        <f t="shared" si="12"/>
        <v>3</v>
      </c>
      <c r="BR32" s="10">
        <f t="shared" si="13"/>
        <v>2.7142857142857144</v>
      </c>
      <c r="BS32" s="10">
        <f t="shared" si="14"/>
        <v>2.875</v>
      </c>
      <c r="BT32" s="48">
        <f t="shared" si="15"/>
        <v>3</v>
      </c>
    </row>
    <row r="33" spans="1:73" ht="15" x14ac:dyDescent="0.25">
      <c r="A33" s="4">
        <v>22</v>
      </c>
      <c r="B33" s="65" t="s">
        <v>103</v>
      </c>
      <c r="C33" s="65" t="s">
        <v>99</v>
      </c>
      <c r="D33" s="5">
        <v>2</v>
      </c>
      <c r="E33" s="5">
        <v>1</v>
      </c>
      <c r="F33" s="66">
        <f t="shared" si="0"/>
        <v>854</v>
      </c>
      <c r="G33" s="66">
        <v>2513</v>
      </c>
      <c r="H33" s="65" t="s">
        <v>104</v>
      </c>
      <c r="I33" s="65" t="s">
        <v>105</v>
      </c>
      <c r="J33">
        <v>6</v>
      </c>
      <c r="K33" s="66">
        <v>1974</v>
      </c>
      <c r="L33" s="5">
        <f t="shared" si="1"/>
        <v>51</v>
      </c>
      <c r="M33" s="5">
        <v>1</v>
      </c>
      <c r="N33" s="60">
        <v>1</v>
      </c>
      <c r="O33" s="60">
        <v>1</v>
      </c>
      <c r="P33" s="60">
        <v>4</v>
      </c>
      <c r="Q33" s="60">
        <v>2</v>
      </c>
      <c r="R33" s="60">
        <v>4</v>
      </c>
      <c r="S33" s="60">
        <v>2</v>
      </c>
      <c r="T33" s="60">
        <v>4</v>
      </c>
      <c r="U33" s="60">
        <v>4</v>
      </c>
      <c r="V33" s="60">
        <v>2</v>
      </c>
      <c r="W33" s="60">
        <v>2</v>
      </c>
      <c r="X33" s="60">
        <v>4</v>
      </c>
      <c r="Y33" s="60">
        <v>4</v>
      </c>
      <c r="Z33" s="60">
        <v>4</v>
      </c>
      <c r="AA33" s="60">
        <v>4</v>
      </c>
      <c r="AB33" s="60">
        <v>4</v>
      </c>
      <c r="AC33" s="60">
        <v>4</v>
      </c>
      <c r="AD33" s="60">
        <v>4</v>
      </c>
      <c r="AE33" s="60">
        <v>4</v>
      </c>
      <c r="AF33" s="60">
        <v>2</v>
      </c>
      <c r="AG33" s="60">
        <v>4</v>
      </c>
      <c r="AH33" s="60">
        <v>4</v>
      </c>
      <c r="AI33" s="60">
        <v>2</v>
      </c>
      <c r="AJ33" s="60">
        <v>4</v>
      </c>
      <c r="AK33" s="60">
        <v>4</v>
      </c>
      <c r="AL33" s="60">
        <v>4</v>
      </c>
      <c r="AM33" s="60">
        <v>2</v>
      </c>
      <c r="AN33" s="60">
        <v>2</v>
      </c>
      <c r="AO33" s="60">
        <v>4</v>
      </c>
      <c r="AP33" s="60">
        <v>2</v>
      </c>
      <c r="AQ33" s="60">
        <v>2</v>
      </c>
      <c r="AR33" s="60">
        <v>2</v>
      </c>
      <c r="AS33" s="60">
        <v>2</v>
      </c>
      <c r="AT33" s="60">
        <v>2</v>
      </c>
      <c r="AU33" s="60">
        <v>2</v>
      </c>
      <c r="AV33" s="60">
        <v>2</v>
      </c>
      <c r="AW33" s="60">
        <v>2</v>
      </c>
      <c r="AX33" s="60">
        <v>4</v>
      </c>
      <c r="AY33" s="60">
        <v>4</v>
      </c>
      <c r="AZ33" s="60">
        <v>4</v>
      </c>
      <c r="BA33" s="60">
        <v>4</v>
      </c>
      <c r="BB33" s="60">
        <v>4</v>
      </c>
      <c r="BC33" s="60">
        <v>2</v>
      </c>
      <c r="BD33" s="60">
        <v>4</v>
      </c>
      <c r="BE33" s="60">
        <v>4</v>
      </c>
      <c r="BF33" s="60">
        <v>4</v>
      </c>
      <c r="BG33" s="60">
        <v>4</v>
      </c>
      <c r="BH33" s="60">
        <v>4</v>
      </c>
      <c r="BI33" s="60">
        <v>2</v>
      </c>
      <c r="BJ33" s="60">
        <v>4</v>
      </c>
      <c r="BK33" s="60">
        <v>2</v>
      </c>
      <c r="BL33" s="60">
        <v>4</v>
      </c>
      <c r="BM33" s="67" t="s">
        <v>82</v>
      </c>
      <c r="BN33" s="47">
        <f t="shared" si="2"/>
        <v>3.2222222222222223</v>
      </c>
      <c r="BO33" s="10">
        <f t="shared" si="10"/>
        <v>3.1428571428571428</v>
      </c>
      <c r="BP33" s="10">
        <f t="shared" si="11"/>
        <v>3.6666666666666665</v>
      </c>
      <c r="BQ33" s="10">
        <f t="shared" si="12"/>
        <v>3.5</v>
      </c>
      <c r="BR33" s="10">
        <f t="shared" si="13"/>
        <v>2.8571428571428572</v>
      </c>
      <c r="BS33" s="10">
        <f t="shared" si="14"/>
        <v>3.875</v>
      </c>
      <c r="BT33" s="48">
        <f t="shared" si="15"/>
        <v>3.2857142857142856</v>
      </c>
    </row>
    <row r="34" spans="1:73" ht="15" x14ac:dyDescent="0.25">
      <c r="A34" s="4">
        <v>9</v>
      </c>
      <c r="B34" s="65" t="s">
        <v>102</v>
      </c>
      <c r="C34" s="65" t="s">
        <v>99</v>
      </c>
      <c r="D34" s="5">
        <v>2</v>
      </c>
      <c r="E34" s="5">
        <v>3</v>
      </c>
      <c r="F34" s="66">
        <f t="shared" si="0"/>
        <v>854</v>
      </c>
      <c r="G34" s="66"/>
      <c r="H34" s="65" t="s">
        <v>104</v>
      </c>
      <c r="I34" s="65" t="s">
        <v>105</v>
      </c>
      <c r="J34">
        <v>6</v>
      </c>
      <c r="K34" s="66">
        <v>2000</v>
      </c>
      <c r="L34" s="5">
        <f t="shared" si="1"/>
        <v>25</v>
      </c>
      <c r="M34" s="5">
        <v>2</v>
      </c>
      <c r="N34" s="60">
        <v>2</v>
      </c>
      <c r="O34" s="60">
        <v>3</v>
      </c>
      <c r="P34" s="60">
        <v>3</v>
      </c>
      <c r="Q34" s="60">
        <v>1</v>
      </c>
      <c r="R34" s="60">
        <v>1</v>
      </c>
      <c r="S34" s="60">
        <v>1</v>
      </c>
      <c r="T34" s="60">
        <v>3</v>
      </c>
      <c r="U34" s="60">
        <v>3</v>
      </c>
      <c r="V34" s="60">
        <v>1</v>
      </c>
      <c r="W34" s="60">
        <v>1</v>
      </c>
      <c r="X34" s="60">
        <v>3</v>
      </c>
      <c r="Y34" s="60">
        <v>3</v>
      </c>
      <c r="Z34" s="60">
        <v>3</v>
      </c>
      <c r="AA34" s="60">
        <v>2</v>
      </c>
      <c r="AB34" s="60">
        <v>3</v>
      </c>
      <c r="AC34" s="60">
        <v>2</v>
      </c>
      <c r="AD34" s="60">
        <v>4</v>
      </c>
      <c r="AE34" s="60">
        <v>3</v>
      </c>
      <c r="AF34" s="60">
        <v>2</v>
      </c>
      <c r="AG34" s="60">
        <v>3</v>
      </c>
      <c r="AH34" s="60">
        <v>3</v>
      </c>
      <c r="AI34" s="60">
        <v>2</v>
      </c>
      <c r="AJ34" s="60">
        <v>3</v>
      </c>
      <c r="AK34" s="60">
        <v>3</v>
      </c>
      <c r="AL34" s="60">
        <v>3</v>
      </c>
      <c r="AM34" s="60">
        <v>2</v>
      </c>
      <c r="AN34" s="60">
        <v>2</v>
      </c>
      <c r="AO34" s="60">
        <v>3</v>
      </c>
      <c r="AP34" s="60">
        <v>2</v>
      </c>
      <c r="AQ34" s="60">
        <v>2</v>
      </c>
      <c r="AR34" s="60">
        <v>2</v>
      </c>
      <c r="AS34" s="60">
        <v>3</v>
      </c>
      <c r="AT34" s="60">
        <v>1</v>
      </c>
      <c r="AU34" s="60">
        <v>2</v>
      </c>
      <c r="AV34" s="60">
        <v>2</v>
      </c>
      <c r="AW34" s="60">
        <v>1</v>
      </c>
      <c r="AX34" s="60">
        <v>3</v>
      </c>
      <c r="AY34" s="60">
        <v>3</v>
      </c>
      <c r="AZ34" s="60">
        <v>3</v>
      </c>
      <c r="BA34" s="60">
        <v>3</v>
      </c>
      <c r="BB34" s="60">
        <v>3</v>
      </c>
      <c r="BC34" s="60">
        <v>2</v>
      </c>
      <c r="BD34" s="60">
        <v>3</v>
      </c>
      <c r="BE34" s="60">
        <v>3</v>
      </c>
      <c r="BF34" s="60">
        <v>3</v>
      </c>
      <c r="BG34" s="60">
        <v>2</v>
      </c>
      <c r="BH34" s="60">
        <v>4</v>
      </c>
      <c r="BI34" s="60">
        <v>2</v>
      </c>
      <c r="BJ34" s="60">
        <v>3</v>
      </c>
      <c r="BK34" s="60">
        <v>2</v>
      </c>
      <c r="BL34" s="60">
        <v>3</v>
      </c>
      <c r="BM34" s="67" t="s">
        <v>82</v>
      </c>
      <c r="BN34" s="47">
        <f t="shared" si="2"/>
        <v>3.2222222222222223</v>
      </c>
      <c r="BO34" s="10">
        <f t="shared" si="10"/>
        <v>3.1428571428571428</v>
      </c>
      <c r="BP34" s="10">
        <f t="shared" si="11"/>
        <v>3</v>
      </c>
      <c r="BQ34" s="10">
        <f t="shared" si="12"/>
        <v>3</v>
      </c>
      <c r="BR34" s="10">
        <f t="shared" si="13"/>
        <v>3</v>
      </c>
      <c r="BS34" s="10">
        <f t="shared" si="14"/>
        <v>3</v>
      </c>
      <c r="BT34" s="48">
        <f t="shared" si="15"/>
        <v>3.1428571428571428</v>
      </c>
    </row>
    <row r="35" spans="1:73" ht="15" x14ac:dyDescent="0.25">
      <c r="A35" s="4">
        <v>16</v>
      </c>
      <c r="B35" s="65" t="s">
        <v>103</v>
      </c>
      <c r="C35" s="65" t="s">
        <v>99</v>
      </c>
      <c r="D35" s="5">
        <v>2</v>
      </c>
      <c r="E35" s="5">
        <v>1</v>
      </c>
      <c r="F35" s="66">
        <f t="shared" ref="F35:F53" si="16">852+D35</f>
        <v>854</v>
      </c>
      <c r="G35" s="66">
        <v>2513</v>
      </c>
      <c r="H35" s="65" t="s">
        <v>104</v>
      </c>
      <c r="I35" s="65" t="s">
        <v>105</v>
      </c>
      <c r="J35">
        <v>6</v>
      </c>
      <c r="K35" s="66">
        <v>1975</v>
      </c>
      <c r="L35" s="5">
        <f t="shared" ref="L35:L66" si="17">2025-K35</f>
        <v>50</v>
      </c>
      <c r="M35" s="5">
        <v>1</v>
      </c>
      <c r="N35" s="60">
        <v>1</v>
      </c>
      <c r="O35" s="60">
        <v>4</v>
      </c>
      <c r="P35" s="60">
        <v>4</v>
      </c>
      <c r="Q35" s="60">
        <v>2</v>
      </c>
      <c r="R35" s="60">
        <v>4</v>
      </c>
      <c r="S35" s="60">
        <v>2</v>
      </c>
      <c r="T35" s="60">
        <v>3</v>
      </c>
      <c r="U35" s="60">
        <v>3</v>
      </c>
      <c r="V35" s="60">
        <v>2</v>
      </c>
      <c r="W35" s="60">
        <v>2</v>
      </c>
      <c r="X35" s="60">
        <v>3</v>
      </c>
      <c r="Y35" s="60">
        <v>3</v>
      </c>
      <c r="Z35" s="60">
        <v>3</v>
      </c>
      <c r="AA35" s="60">
        <v>2</v>
      </c>
      <c r="AB35" s="60">
        <v>3</v>
      </c>
      <c r="AC35" s="60">
        <v>2</v>
      </c>
      <c r="AD35" s="60">
        <v>3</v>
      </c>
      <c r="AE35" s="60">
        <v>2</v>
      </c>
      <c r="AF35" s="60">
        <v>3</v>
      </c>
      <c r="AG35" s="60">
        <v>2</v>
      </c>
      <c r="AH35" s="60">
        <v>3</v>
      </c>
      <c r="AI35" s="60">
        <v>3</v>
      </c>
      <c r="AJ35" s="60">
        <v>2</v>
      </c>
      <c r="AK35" s="60">
        <v>3</v>
      </c>
      <c r="AL35" s="60">
        <v>3</v>
      </c>
      <c r="AM35" s="60">
        <v>2</v>
      </c>
      <c r="AN35" s="60">
        <v>2</v>
      </c>
      <c r="AO35" s="60">
        <v>3</v>
      </c>
      <c r="AP35" s="60">
        <v>2</v>
      </c>
      <c r="AQ35" s="60">
        <v>2</v>
      </c>
      <c r="AR35" s="60">
        <v>2</v>
      </c>
      <c r="AS35" s="60">
        <v>2</v>
      </c>
      <c r="AT35" s="60">
        <v>2</v>
      </c>
      <c r="AU35" s="60">
        <v>2</v>
      </c>
      <c r="AV35" s="60">
        <v>2</v>
      </c>
      <c r="AW35" s="60">
        <v>2</v>
      </c>
      <c r="AX35" s="60">
        <v>3</v>
      </c>
      <c r="AY35" s="60">
        <v>3</v>
      </c>
      <c r="AZ35" s="60">
        <v>3</v>
      </c>
      <c r="BA35" s="60">
        <v>3</v>
      </c>
      <c r="BB35" s="60">
        <v>3</v>
      </c>
      <c r="BC35" s="60">
        <v>2</v>
      </c>
      <c r="BD35" s="60">
        <v>3</v>
      </c>
      <c r="BE35" s="60">
        <v>3</v>
      </c>
      <c r="BF35" s="60">
        <v>3</v>
      </c>
      <c r="BG35" s="60">
        <v>2</v>
      </c>
      <c r="BH35" s="60">
        <v>3</v>
      </c>
      <c r="BI35" s="60">
        <v>2</v>
      </c>
      <c r="BJ35" s="60">
        <v>3</v>
      </c>
      <c r="BK35" s="60">
        <v>2</v>
      </c>
      <c r="BL35" s="60">
        <v>3</v>
      </c>
      <c r="BM35" s="67" t="s">
        <v>82</v>
      </c>
      <c r="BN35" s="47">
        <f t="shared" ref="BN35:BN53" si="18">IF(COUNT(O35:W35)&gt;=5, (O35+P35+R35+T35+U35+(IF(ISBLANK(Q35),0,(5-Q35)))+(IF(ISBLANK(S35),0,(5-S35)))+(IF(ISBLANK(V35),0,(5-V35)))+(IF(ISBLANK(W35),0,(5-W35))))/COUNT(O35:W35), "")</f>
        <v>3.3333333333333335</v>
      </c>
      <c r="BO35" s="10">
        <f t="shared" si="10"/>
        <v>3</v>
      </c>
      <c r="BP35" s="10">
        <f t="shared" si="11"/>
        <v>2.1666666666666665</v>
      </c>
      <c r="BQ35" s="10">
        <f t="shared" si="12"/>
        <v>3</v>
      </c>
      <c r="BR35" s="10">
        <f t="shared" si="13"/>
        <v>2.8571428571428572</v>
      </c>
      <c r="BS35" s="10">
        <f t="shared" si="14"/>
        <v>3</v>
      </c>
      <c r="BT35" s="48">
        <f t="shared" si="15"/>
        <v>3</v>
      </c>
    </row>
    <row r="36" spans="1:73" ht="15" x14ac:dyDescent="0.25">
      <c r="A36" s="4">
        <v>48</v>
      </c>
      <c r="B36" s="65" t="s">
        <v>103</v>
      </c>
      <c r="C36" s="65" t="s">
        <v>99</v>
      </c>
      <c r="D36" s="5">
        <v>2</v>
      </c>
      <c r="E36" s="5">
        <v>1</v>
      </c>
      <c r="F36" s="66">
        <f t="shared" si="16"/>
        <v>854</v>
      </c>
      <c r="G36" s="66">
        <v>2513</v>
      </c>
      <c r="H36" s="65" t="s">
        <v>104</v>
      </c>
      <c r="I36" s="65" t="s">
        <v>105</v>
      </c>
      <c r="J36">
        <v>6</v>
      </c>
      <c r="K36" s="66">
        <v>1978</v>
      </c>
      <c r="L36" s="5">
        <f t="shared" si="17"/>
        <v>47</v>
      </c>
      <c r="M36" s="5">
        <v>1</v>
      </c>
      <c r="N36" s="60">
        <v>1</v>
      </c>
      <c r="O36" s="60">
        <v>3</v>
      </c>
      <c r="P36" s="60">
        <v>3</v>
      </c>
      <c r="Q36" s="60">
        <v>1</v>
      </c>
      <c r="R36" s="60">
        <v>3</v>
      </c>
      <c r="S36" s="60">
        <v>1</v>
      </c>
      <c r="T36" s="60">
        <v>3</v>
      </c>
      <c r="U36" s="60">
        <v>3</v>
      </c>
      <c r="V36" s="60">
        <v>1</v>
      </c>
      <c r="W36" s="60">
        <v>1</v>
      </c>
      <c r="X36" s="60">
        <v>3</v>
      </c>
      <c r="Y36" s="60">
        <v>3</v>
      </c>
      <c r="Z36" s="60">
        <v>1</v>
      </c>
      <c r="AA36" s="60">
        <v>1</v>
      </c>
      <c r="AB36" s="60">
        <v>3</v>
      </c>
      <c r="AC36" s="60">
        <v>1</v>
      </c>
      <c r="AD36" s="60">
        <v>3</v>
      </c>
      <c r="AE36" s="60">
        <v>3</v>
      </c>
      <c r="AF36" s="60">
        <v>3</v>
      </c>
      <c r="AG36" s="60">
        <v>3</v>
      </c>
      <c r="AH36" s="60">
        <v>3</v>
      </c>
      <c r="AI36" s="60">
        <v>2</v>
      </c>
      <c r="AJ36" s="60">
        <v>3</v>
      </c>
      <c r="AK36" s="60">
        <v>4</v>
      </c>
      <c r="AL36" s="60">
        <v>3</v>
      </c>
      <c r="AM36" s="60">
        <v>3</v>
      </c>
      <c r="AN36" s="60">
        <v>1</v>
      </c>
      <c r="AO36" s="60">
        <v>3</v>
      </c>
      <c r="AP36" s="60">
        <v>1</v>
      </c>
      <c r="AQ36" s="60">
        <v>1</v>
      </c>
      <c r="AR36" s="60">
        <v>1</v>
      </c>
      <c r="AS36" s="60">
        <v>2</v>
      </c>
      <c r="AT36" s="60">
        <v>1</v>
      </c>
      <c r="AU36" s="60">
        <v>3</v>
      </c>
      <c r="AV36" s="60">
        <v>1</v>
      </c>
      <c r="AW36" s="60">
        <v>1</v>
      </c>
      <c r="AX36" s="60">
        <v>3</v>
      </c>
      <c r="AY36" s="60">
        <v>3</v>
      </c>
      <c r="AZ36" s="60">
        <v>3</v>
      </c>
      <c r="BA36" s="60">
        <v>3</v>
      </c>
      <c r="BB36" s="60">
        <v>3</v>
      </c>
      <c r="BC36" s="60">
        <v>1</v>
      </c>
      <c r="BD36" s="60">
        <v>3</v>
      </c>
      <c r="BE36" s="60">
        <v>3</v>
      </c>
      <c r="BF36" s="60">
        <v>3</v>
      </c>
      <c r="BG36" s="60">
        <v>1</v>
      </c>
      <c r="BH36" s="60">
        <v>3</v>
      </c>
      <c r="BI36" s="60">
        <v>1</v>
      </c>
      <c r="BJ36" s="60">
        <v>3</v>
      </c>
      <c r="BK36" s="60">
        <v>1</v>
      </c>
      <c r="BL36" s="60">
        <v>3</v>
      </c>
      <c r="BM36" s="67" t="s">
        <v>82</v>
      </c>
      <c r="BN36" s="47">
        <f t="shared" si="18"/>
        <v>3.4444444444444446</v>
      </c>
      <c r="BO36" s="10">
        <f t="shared" si="10"/>
        <v>3</v>
      </c>
      <c r="BP36" s="10">
        <f t="shared" si="11"/>
        <v>2.8333333333333335</v>
      </c>
      <c r="BQ36" s="10">
        <f t="shared" si="12"/>
        <v>3.3333333333333335</v>
      </c>
      <c r="BR36" s="10">
        <f t="shared" si="13"/>
        <v>3.7142857142857144</v>
      </c>
      <c r="BS36" s="10">
        <f t="shared" si="14"/>
        <v>3.125</v>
      </c>
      <c r="BT36" s="48">
        <f t="shared" si="15"/>
        <v>3.4285714285714284</v>
      </c>
      <c r="BU36" s="3"/>
    </row>
    <row r="37" spans="1:73" ht="15" x14ac:dyDescent="0.25">
      <c r="A37" s="4">
        <v>14</v>
      </c>
      <c r="B37" s="65" t="s">
        <v>103</v>
      </c>
      <c r="C37" s="65" t="s">
        <v>99</v>
      </c>
      <c r="D37" s="5">
        <v>2</v>
      </c>
      <c r="E37" s="5">
        <v>1</v>
      </c>
      <c r="F37" s="66">
        <f t="shared" si="16"/>
        <v>854</v>
      </c>
      <c r="G37" s="66">
        <v>2513</v>
      </c>
      <c r="H37" s="65" t="s">
        <v>104</v>
      </c>
      <c r="I37" s="65" t="s">
        <v>105</v>
      </c>
      <c r="J37">
        <v>6</v>
      </c>
      <c r="K37" s="66">
        <v>1977</v>
      </c>
      <c r="L37" s="5">
        <f t="shared" si="17"/>
        <v>48</v>
      </c>
      <c r="M37" s="5">
        <v>1</v>
      </c>
      <c r="N37" s="60">
        <v>1</v>
      </c>
      <c r="O37" s="60">
        <v>3</v>
      </c>
      <c r="P37" s="60">
        <v>3</v>
      </c>
      <c r="Q37" s="60">
        <v>1</v>
      </c>
      <c r="R37" s="60">
        <v>3</v>
      </c>
      <c r="S37" s="60">
        <v>1</v>
      </c>
      <c r="T37" s="60">
        <v>3</v>
      </c>
      <c r="U37" s="60">
        <v>3</v>
      </c>
      <c r="V37" s="60">
        <v>1</v>
      </c>
      <c r="W37" s="60">
        <v>1</v>
      </c>
      <c r="X37" s="60">
        <v>3</v>
      </c>
      <c r="Y37" s="60">
        <v>3</v>
      </c>
      <c r="Z37" s="60">
        <v>3</v>
      </c>
      <c r="AA37" s="60">
        <v>1</v>
      </c>
      <c r="AB37" s="60">
        <v>3</v>
      </c>
      <c r="AC37" s="60">
        <v>1</v>
      </c>
      <c r="AD37" s="60">
        <v>3</v>
      </c>
      <c r="AE37" s="60">
        <v>3</v>
      </c>
      <c r="AF37" s="60">
        <v>2</v>
      </c>
      <c r="AG37" s="60">
        <v>3</v>
      </c>
      <c r="AH37" s="60">
        <v>3</v>
      </c>
      <c r="AI37" s="60">
        <v>1</v>
      </c>
      <c r="AJ37" s="60">
        <v>3</v>
      </c>
      <c r="AK37" s="60">
        <v>3</v>
      </c>
      <c r="AL37" s="60">
        <v>3</v>
      </c>
      <c r="AM37" s="60">
        <v>1</v>
      </c>
      <c r="AN37" s="60">
        <v>1</v>
      </c>
      <c r="AO37" s="60">
        <v>3</v>
      </c>
      <c r="AP37" s="60">
        <v>1</v>
      </c>
      <c r="AQ37" s="60">
        <v>1</v>
      </c>
      <c r="AR37" s="60">
        <v>1</v>
      </c>
      <c r="AS37" s="60">
        <v>1</v>
      </c>
      <c r="AT37" s="60">
        <v>1</v>
      </c>
      <c r="AU37" s="60">
        <v>3</v>
      </c>
      <c r="AV37" s="60">
        <v>1</v>
      </c>
      <c r="AW37" s="60">
        <v>1</v>
      </c>
      <c r="AX37" s="60">
        <v>3</v>
      </c>
      <c r="AY37" s="60">
        <v>3</v>
      </c>
      <c r="AZ37" s="60">
        <v>3</v>
      </c>
      <c r="BA37" s="60">
        <v>3</v>
      </c>
      <c r="BB37" s="60">
        <v>3</v>
      </c>
      <c r="BC37" s="60">
        <v>1</v>
      </c>
      <c r="BD37" s="60">
        <v>3</v>
      </c>
      <c r="BE37" s="60">
        <v>3</v>
      </c>
      <c r="BF37" s="60">
        <v>3</v>
      </c>
      <c r="BG37" s="60">
        <v>1</v>
      </c>
      <c r="BH37" s="60">
        <v>3</v>
      </c>
      <c r="BI37" s="60">
        <v>1</v>
      </c>
      <c r="BJ37" s="60">
        <v>3</v>
      </c>
      <c r="BK37" s="60">
        <v>1</v>
      </c>
      <c r="BL37" s="60">
        <v>3</v>
      </c>
      <c r="BM37" s="67" t="s">
        <v>82</v>
      </c>
      <c r="BN37" s="47">
        <f t="shared" si="18"/>
        <v>3.4444444444444446</v>
      </c>
      <c r="BO37" s="10">
        <f t="shared" si="10"/>
        <v>3.2857142857142856</v>
      </c>
      <c r="BP37" s="10">
        <f t="shared" si="11"/>
        <v>3.1666666666666665</v>
      </c>
      <c r="BQ37" s="10">
        <f t="shared" si="12"/>
        <v>3.5</v>
      </c>
      <c r="BR37" s="10">
        <f t="shared" si="13"/>
        <v>3.8571428571428572</v>
      </c>
      <c r="BS37" s="10">
        <f t="shared" si="14"/>
        <v>3.125</v>
      </c>
      <c r="BT37" s="48">
        <f t="shared" si="15"/>
        <v>3.4285714285714284</v>
      </c>
    </row>
    <row r="38" spans="1:73" ht="15" x14ac:dyDescent="0.25">
      <c r="A38" s="4">
        <v>26</v>
      </c>
      <c r="B38" s="65" t="s">
        <v>103</v>
      </c>
      <c r="C38" s="65" t="s">
        <v>99</v>
      </c>
      <c r="D38" s="5">
        <v>2</v>
      </c>
      <c r="E38" s="5">
        <v>1</v>
      </c>
      <c r="F38" s="66">
        <f t="shared" si="16"/>
        <v>854</v>
      </c>
      <c r="G38" s="66">
        <v>2513</v>
      </c>
      <c r="H38" s="65" t="s">
        <v>104</v>
      </c>
      <c r="I38" s="65" t="s">
        <v>105</v>
      </c>
      <c r="J38">
        <v>6</v>
      </c>
      <c r="K38" s="66">
        <v>1976</v>
      </c>
      <c r="L38" s="5">
        <f t="shared" si="17"/>
        <v>49</v>
      </c>
      <c r="M38" s="5">
        <v>1</v>
      </c>
      <c r="N38" s="60">
        <v>1</v>
      </c>
      <c r="O38" s="60">
        <v>4</v>
      </c>
      <c r="P38" s="60">
        <v>4</v>
      </c>
      <c r="Q38" s="60">
        <v>2</v>
      </c>
      <c r="R38" s="60">
        <v>4</v>
      </c>
      <c r="S38" s="60">
        <v>2</v>
      </c>
      <c r="T38" s="60">
        <v>4</v>
      </c>
      <c r="U38" s="60">
        <v>4</v>
      </c>
      <c r="V38" s="60">
        <v>2</v>
      </c>
      <c r="W38" s="60">
        <v>2</v>
      </c>
      <c r="X38" s="60">
        <v>4</v>
      </c>
      <c r="Y38" s="60">
        <v>4</v>
      </c>
      <c r="Z38" s="60">
        <v>4</v>
      </c>
      <c r="AA38" s="60">
        <v>4</v>
      </c>
      <c r="AB38" s="60">
        <v>4</v>
      </c>
      <c r="AC38" s="60">
        <v>2</v>
      </c>
      <c r="AD38" s="60">
        <v>4</v>
      </c>
      <c r="AE38" s="60">
        <v>4</v>
      </c>
      <c r="AF38" s="60">
        <v>2</v>
      </c>
      <c r="AG38" s="60">
        <v>4</v>
      </c>
      <c r="AH38" s="60">
        <v>4</v>
      </c>
      <c r="AI38" s="60">
        <v>2</v>
      </c>
      <c r="AJ38" s="60">
        <v>2</v>
      </c>
      <c r="AK38" s="60">
        <v>4</v>
      </c>
      <c r="AL38" s="60">
        <v>4</v>
      </c>
      <c r="AM38" s="60">
        <v>2</v>
      </c>
      <c r="AN38" s="60">
        <v>2</v>
      </c>
      <c r="AO38" s="60">
        <v>4</v>
      </c>
      <c r="AP38" s="60">
        <v>2</v>
      </c>
      <c r="AQ38" s="60">
        <v>2</v>
      </c>
      <c r="AR38" s="60">
        <v>2</v>
      </c>
      <c r="AS38" s="60">
        <v>2</v>
      </c>
      <c r="AT38" s="60">
        <v>2</v>
      </c>
      <c r="AU38" s="60">
        <v>2</v>
      </c>
      <c r="AV38" s="60">
        <v>2</v>
      </c>
      <c r="AW38" s="60">
        <v>2</v>
      </c>
      <c r="AX38" s="60">
        <v>4</v>
      </c>
      <c r="AY38" s="60">
        <v>2</v>
      </c>
      <c r="AZ38" s="60">
        <v>4</v>
      </c>
      <c r="BA38" s="60">
        <v>4</v>
      </c>
      <c r="BB38" s="60">
        <v>4</v>
      </c>
      <c r="BC38" s="60">
        <v>4</v>
      </c>
      <c r="BD38" s="60">
        <v>4</v>
      </c>
      <c r="BE38" s="60">
        <v>4</v>
      </c>
      <c r="BF38" s="60">
        <v>4</v>
      </c>
      <c r="BG38" s="60">
        <v>2</v>
      </c>
      <c r="BH38" s="60">
        <v>4</v>
      </c>
      <c r="BI38" s="60">
        <v>4</v>
      </c>
      <c r="BJ38" s="60">
        <v>4</v>
      </c>
      <c r="BK38" s="60">
        <v>2</v>
      </c>
      <c r="BL38" s="60">
        <v>4</v>
      </c>
      <c r="BM38" s="67" t="s">
        <v>82</v>
      </c>
      <c r="BN38" s="47">
        <f t="shared" si="18"/>
        <v>3.5555555555555554</v>
      </c>
      <c r="BO38" s="10">
        <f t="shared" si="10"/>
        <v>3.4285714285714284</v>
      </c>
      <c r="BP38" s="10">
        <f t="shared" si="11"/>
        <v>3.3333333333333335</v>
      </c>
      <c r="BQ38" s="10">
        <f t="shared" si="12"/>
        <v>3.5</v>
      </c>
      <c r="BR38" s="10">
        <f t="shared" si="13"/>
        <v>2.8571428571428572</v>
      </c>
      <c r="BS38" s="10">
        <f t="shared" si="14"/>
        <v>3.375</v>
      </c>
      <c r="BT38" s="48">
        <f t="shared" si="15"/>
        <v>3.2857142857142856</v>
      </c>
    </row>
    <row r="39" spans="1:73" ht="15" x14ac:dyDescent="0.25">
      <c r="A39" s="4">
        <v>13</v>
      </c>
      <c r="B39" s="65" t="s">
        <v>103</v>
      </c>
      <c r="C39" s="65" t="s">
        <v>99</v>
      </c>
      <c r="D39" s="5">
        <v>2</v>
      </c>
      <c r="E39" s="5">
        <v>1</v>
      </c>
      <c r="F39" s="66">
        <f t="shared" si="16"/>
        <v>854</v>
      </c>
      <c r="G39" s="66">
        <v>2513</v>
      </c>
      <c r="H39" s="65" t="s">
        <v>104</v>
      </c>
      <c r="I39" s="65" t="s">
        <v>105</v>
      </c>
      <c r="J39">
        <v>6</v>
      </c>
      <c r="K39" s="66">
        <v>1974</v>
      </c>
      <c r="L39" s="5">
        <f t="shared" si="17"/>
        <v>51</v>
      </c>
      <c r="M39" s="5">
        <v>1</v>
      </c>
      <c r="N39" s="60">
        <v>1</v>
      </c>
      <c r="O39" s="60">
        <v>4</v>
      </c>
      <c r="P39" s="60">
        <v>4</v>
      </c>
      <c r="Q39" s="60">
        <v>2</v>
      </c>
      <c r="R39" s="60">
        <v>4</v>
      </c>
      <c r="S39" s="60">
        <v>2</v>
      </c>
      <c r="T39" s="60">
        <v>4</v>
      </c>
      <c r="U39" s="60">
        <v>4</v>
      </c>
      <c r="V39" s="60">
        <v>2</v>
      </c>
      <c r="W39" s="60">
        <v>2</v>
      </c>
      <c r="X39" s="60">
        <v>4</v>
      </c>
      <c r="Y39" s="60">
        <v>4</v>
      </c>
      <c r="Z39" s="60">
        <v>4</v>
      </c>
      <c r="AA39" s="60">
        <v>2</v>
      </c>
      <c r="AB39" s="60">
        <v>4</v>
      </c>
      <c r="AC39" s="60">
        <v>2</v>
      </c>
      <c r="AD39" s="60">
        <v>4</v>
      </c>
      <c r="AE39" s="60">
        <v>4</v>
      </c>
      <c r="AF39" s="60">
        <v>2</v>
      </c>
      <c r="AG39" s="60">
        <v>4</v>
      </c>
      <c r="AH39" s="60">
        <v>4</v>
      </c>
      <c r="AI39" s="60">
        <v>2</v>
      </c>
      <c r="AJ39" s="60">
        <v>4</v>
      </c>
      <c r="AK39" s="60">
        <v>4</v>
      </c>
      <c r="AL39" s="60">
        <v>4</v>
      </c>
      <c r="AM39" s="60">
        <v>1</v>
      </c>
      <c r="AN39" s="60">
        <v>2</v>
      </c>
      <c r="AO39" s="60">
        <v>4</v>
      </c>
      <c r="AP39" s="60">
        <v>1</v>
      </c>
      <c r="AQ39" s="60">
        <v>1</v>
      </c>
      <c r="AR39" s="60">
        <v>1</v>
      </c>
      <c r="AS39" s="60">
        <v>1</v>
      </c>
      <c r="AT39" s="60">
        <v>1</v>
      </c>
      <c r="AU39" s="60">
        <v>4</v>
      </c>
      <c r="AV39" s="60">
        <v>1</v>
      </c>
      <c r="AW39" s="60">
        <v>2</v>
      </c>
      <c r="AX39" s="60">
        <v>4</v>
      </c>
      <c r="AY39" s="60">
        <v>4</v>
      </c>
      <c r="AZ39" s="60">
        <v>4</v>
      </c>
      <c r="BA39" s="60">
        <v>4</v>
      </c>
      <c r="BB39" s="60">
        <v>4</v>
      </c>
      <c r="BC39" s="60">
        <v>2</v>
      </c>
      <c r="BD39" s="60">
        <v>4</v>
      </c>
      <c r="BE39" s="60">
        <v>4</v>
      </c>
      <c r="BF39" s="60">
        <v>4</v>
      </c>
      <c r="BG39" s="60">
        <v>1</v>
      </c>
      <c r="BH39" s="60">
        <v>4</v>
      </c>
      <c r="BI39" s="60">
        <v>2</v>
      </c>
      <c r="BJ39" s="60">
        <v>4</v>
      </c>
      <c r="BK39" s="60">
        <v>2</v>
      </c>
      <c r="BL39" s="60">
        <v>4</v>
      </c>
      <c r="BM39" s="67" t="s">
        <v>82</v>
      </c>
      <c r="BN39" s="47">
        <f t="shared" si="18"/>
        <v>3.5555555555555554</v>
      </c>
      <c r="BO39" s="10">
        <f t="shared" si="10"/>
        <v>3.7142857142857144</v>
      </c>
      <c r="BP39" s="10">
        <f t="shared" si="11"/>
        <v>3.6666666666666665</v>
      </c>
      <c r="BQ39" s="10">
        <f t="shared" si="12"/>
        <v>3.8333333333333335</v>
      </c>
      <c r="BR39" s="10">
        <f t="shared" si="13"/>
        <v>3.8571428571428572</v>
      </c>
      <c r="BS39" s="10">
        <f t="shared" si="14"/>
        <v>3.875</v>
      </c>
      <c r="BT39" s="48">
        <f t="shared" si="15"/>
        <v>3.7142857142857144</v>
      </c>
    </row>
    <row r="40" spans="1:73" ht="15" x14ac:dyDescent="0.25">
      <c r="A40" s="4">
        <v>47</v>
      </c>
      <c r="B40" s="65" t="s">
        <v>103</v>
      </c>
      <c r="C40" s="65" t="s">
        <v>99</v>
      </c>
      <c r="D40" s="5">
        <v>2</v>
      </c>
      <c r="E40" s="5">
        <v>1</v>
      </c>
      <c r="F40" s="66">
        <f t="shared" si="16"/>
        <v>854</v>
      </c>
      <c r="G40" s="66">
        <v>2513</v>
      </c>
      <c r="H40" s="65" t="s">
        <v>104</v>
      </c>
      <c r="I40" s="65" t="s">
        <v>105</v>
      </c>
      <c r="J40">
        <v>6</v>
      </c>
      <c r="K40" s="66">
        <v>1978</v>
      </c>
      <c r="L40" s="5">
        <f t="shared" si="17"/>
        <v>47</v>
      </c>
      <c r="M40" s="5">
        <v>1</v>
      </c>
      <c r="N40" s="60">
        <v>1</v>
      </c>
      <c r="O40" s="60">
        <v>4</v>
      </c>
      <c r="P40" s="60">
        <v>4</v>
      </c>
      <c r="Q40" s="60">
        <v>2</v>
      </c>
      <c r="R40" s="60">
        <v>4</v>
      </c>
      <c r="S40" s="60">
        <v>2</v>
      </c>
      <c r="T40" s="60">
        <v>4</v>
      </c>
      <c r="U40" s="60">
        <v>4</v>
      </c>
      <c r="V40" s="60">
        <v>2</v>
      </c>
      <c r="W40" s="60">
        <v>2</v>
      </c>
      <c r="X40" s="60">
        <v>4</v>
      </c>
      <c r="Y40" s="60">
        <v>4</v>
      </c>
      <c r="Z40" s="60">
        <v>4</v>
      </c>
      <c r="AA40" s="60">
        <v>2</v>
      </c>
      <c r="AB40" s="60">
        <v>4</v>
      </c>
      <c r="AC40" s="60">
        <v>2</v>
      </c>
      <c r="AD40" s="60">
        <v>4</v>
      </c>
      <c r="AE40" s="60">
        <v>4</v>
      </c>
      <c r="AF40" s="60">
        <v>4</v>
      </c>
      <c r="AG40" s="60">
        <v>4</v>
      </c>
      <c r="AH40" s="60">
        <v>4</v>
      </c>
      <c r="AI40" s="60">
        <v>2</v>
      </c>
      <c r="AJ40" s="60">
        <v>4</v>
      </c>
      <c r="AK40" s="60">
        <v>4</v>
      </c>
      <c r="AL40" s="60">
        <v>4</v>
      </c>
      <c r="AM40" s="60">
        <v>4</v>
      </c>
      <c r="AN40" s="60">
        <v>4</v>
      </c>
      <c r="AO40" s="60">
        <v>4</v>
      </c>
      <c r="AP40" s="60">
        <v>2</v>
      </c>
      <c r="AQ40" s="60">
        <v>4</v>
      </c>
      <c r="AR40" s="60">
        <v>2</v>
      </c>
      <c r="AS40" s="60">
        <v>2</v>
      </c>
      <c r="AT40" s="60">
        <v>4</v>
      </c>
      <c r="AU40" s="60">
        <v>4</v>
      </c>
      <c r="AV40" s="60">
        <v>2</v>
      </c>
      <c r="AW40" s="60">
        <v>2</v>
      </c>
      <c r="AX40" s="60">
        <v>4</v>
      </c>
      <c r="AY40" s="60">
        <v>4</v>
      </c>
      <c r="AZ40" s="60">
        <v>4</v>
      </c>
      <c r="BA40" s="60">
        <v>4</v>
      </c>
      <c r="BB40" s="60">
        <v>4</v>
      </c>
      <c r="BC40" s="60">
        <v>2</v>
      </c>
      <c r="BD40" s="60">
        <v>4</v>
      </c>
      <c r="BE40" s="60">
        <v>4</v>
      </c>
      <c r="BF40" s="60">
        <v>4</v>
      </c>
      <c r="BG40" s="60">
        <v>2</v>
      </c>
      <c r="BH40" s="60">
        <v>4</v>
      </c>
      <c r="BI40" s="60">
        <v>4</v>
      </c>
      <c r="BJ40" s="60">
        <v>4</v>
      </c>
      <c r="BK40" s="60">
        <v>2</v>
      </c>
      <c r="BL40" s="60">
        <v>4</v>
      </c>
      <c r="BM40" s="67" t="s">
        <v>82</v>
      </c>
      <c r="BN40" s="47">
        <f t="shared" si="18"/>
        <v>3.5555555555555554</v>
      </c>
      <c r="BO40" s="10">
        <f t="shared" si="10"/>
        <v>3.7142857142857144</v>
      </c>
      <c r="BP40" s="10">
        <f t="shared" si="11"/>
        <v>3.3333333333333335</v>
      </c>
      <c r="BQ40" s="10">
        <f t="shared" si="12"/>
        <v>2.8333333333333335</v>
      </c>
      <c r="BR40" s="10">
        <f t="shared" si="13"/>
        <v>2.5714285714285716</v>
      </c>
      <c r="BS40" s="10">
        <f t="shared" si="14"/>
        <v>3.875</v>
      </c>
      <c r="BT40" s="48">
        <f t="shared" si="15"/>
        <v>3.2857142857142856</v>
      </c>
      <c r="BU40" s="3"/>
    </row>
    <row r="41" spans="1:73" ht="15" x14ac:dyDescent="0.25">
      <c r="A41" s="4">
        <v>18</v>
      </c>
      <c r="B41" s="65" t="s">
        <v>103</v>
      </c>
      <c r="C41" s="65" t="s">
        <v>99</v>
      </c>
      <c r="D41" s="5">
        <v>2</v>
      </c>
      <c r="E41" s="5">
        <v>1</v>
      </c>
      <c r="F41" s="66">
        <f t="shared" si="16"/>
        <v>854</v>
      </c>
      <c r="G41" s="66">
        <v>2513</v>
      </c>
      <c r="H41" s="65" t="s">
        <v>104</v>
      </c>
      <c r="I41" s="65" t="s">
        <v>105</v>
      </c>
      <c r="J41">
        <v>6</v>
      </c>
      <c r="K41" s="66">
        <v>1979</v>
      </c>
      <c r="L41" s="5">
        <f t="shared" si="17"/>
        <v>46</v>
      </c>
      <c r="M41" s="5">
        <v>1</v>
      </c>
      <c r="N41" s="60">
        <v>1</v>
      </c>
      <c r="O41" s="60">
        <v>4</v>
      </c>
      <c r="P41" s="60">
        <v>4</v>
      </c>
      <c r="Q41" s="60">
        <v>1</v>
      </c>
      <c r="R41" s="60">
        <v>1</v>
      </c>
      <c r="S41" s="60">
        <v>1</v>
      </c>
      <c r="T41" s="60">
        <v>4</v>
      </c>
      <c r="U41" s="60">
        <v>4</v>
      </c>
      <c r="V41" s="60">
        <v>1</v>
      </c>
      <c r="W41" s="60">
        <v>1</v>
      </c>
      <c r="X41" s="60">
        <v>4</v>
      </c>
      <c r="Y41" s="60">
        <v>4</v>
      </c>
      <c r="Z41" s="60">
        <v>1</v>
      </c>
      <c r="AA41" s="60">
        <v>1</v>
      </c>
      <c r="AB41" s="60">
        <v>4</v>
      </c>
      <c r="AC41" s="60">
        <v>1</v>
      </c>
      <c r="AD41" s="60">
        <v>4</v>
      </c>
      <c r="AE41" s="60">
        <v>4</v>
      </c>
      <c r="AF41" s="60">
        <v>1</v>
      </c>
      <c r="AG41" s="60">
        <v>4</v>
      </c>
      <c r="AH41" s="60">
        <v>4</v>
      </c>
      <c r="AI41" s="60">
        <v>1</v>
      </c>
      <c r="AJ41" s="60">
        <v>4</v>
      </c>
      <c r="AK41" s="60">
        <v>4</v>
      </c>
      <c r="AL41" s="60">
        <v>4</v>
      </c>
      <c r="AM41" s="60">
        <v>1</v>
      </c>
      <c r="AN41" s="60">
        <v>1</v>
      </c>
      <c r="AO41" s="60">
        <v>4</v>
      </c>
      <c r="AP41" s="60">
        <v>1</v>
      </c>
      <c r="AQ41" s="60">
        <v>1</v>
      </c>
      <c r="AR41" s="60">
        <v>1</v>
      </c>
      <c r="AS41" s="60">
        <v>1</v>
      </c>
      <c r="AT41" s="60">
        <v>1</v>
      </c>
      <c r="AU41" s="60">
        <v>1</v>
      </c>
      <c r="AV41" s="60">
        <v>1</v>
      </c>
      <c r="AW41" s="60">
        <v>1</v>
      </c>
      <c r="AX41" s="60">
        <v>4</v>
      </c>
      <c r="AY41" s="60">
        <v>4</v>
      </c>
      <c r="AZ41" s="60">
        <v>4</v>
      </c>
      <c r="BA41" s="60">
        <v>4</v>
      </c>
      <c r="BB41" s="60">
        <v>4</v>
      </c>
      <c r="BC41" s="60">
        <v>1</v>
      </c>
      <c r="BD41" s="60">
        <v>4</v>
      </c>
      <c r="BE41" s="60">
        <v>4</v>
      </c>
      <c r="BF41" s="60">
        <v>4</v>
      </c>
      <c r="BG41" s="60">
        <v>1</v>
      </c>
      <c r="BH41" s="60">
        <v>4</v>
      </c>
      <c r="BI41" s="60">
        <v>1</v>
      </c>
      <c r="BJ41" s="60">
        <v>4</v>
      </c>
      <c r="BK41" s="60">
        <v>1</v>
      </c>
      <c r="BL41" s="60">
        <v>4</v>
      </c>
      <c r="BM41" s="67" t="s">
        <v>82</v>
      </c>
      <c r="BN41" s="47">
        <f t="shared" si="18"/>
        <v>3.6666666666666665</v>
      </c>
      <c r="BO41" s="10">
        <f t="shared" si="10"/>
        <v>3.5714285714285716</v>
      </c>
      <c r="BP41" s="10">
        <f t="shared" si="11"/>
        <v>4</v>
      </c>
      <c r="BQ41" s="10">
        <f t="shared" si="12"/>
        <v>4</v>
      </c>
      <c r="BR41" s="10">
        <f t="shared" si="13"/>
        <v>3.5714285714285716</v>
      </c>
      <c r="BS41" s="10">
        <f t="shared" si="14"/>
        <v>4</v>
      </c>
      <c r="BT41" s="48">
        <f t="shared" si="15"/>
        <v>4</v>
      </c>
    </row>
    <row r="42" spans="1:73" ht="15" x14ac:dyDescent="0.25">
      <c r="A42" s="4">
        <v>19</v>
      </c>
      <c r="B42" s="65" t="s">
        <v>103</v>
      </c>
      <c r="C42" s="65" t="s">
        <v>99</v>
      </c>
      <c r="D42" s="5">
        <v>2</v>
      </c>
      <c r="E42" s="5">
        <v>1</v>
      </c>
      <c r="F42" s="66">
        <f t="shared" si="16"/>
        <v>854</v>
      </c>
      <c r="G42" s="66">
        <v>2513</v>
      </c>
      <c r="H42" s="65" t="s">
        <v>104</v>
      </c>
      <c r="I42" s="65" t="s">
        <v>105</v>
      </c>
      <c r="J42">
        <v>6</v>
      </c>
      <c r="K42" s="66">
        <v>1983</v>
      </c>
      <c r="L42" s="5">
        <f t="shared" si="17"/>
        <v>42</v>
      </c>
      <c r="M42" s="5">
        <v>1</v>
      </c>
      <c r="N42" s="60">
        <v>1</v>
      </c>
      <c r="O42" s="60">
        <v>3</v>
      </c>
      <c r="P42" s="60">
        <v>4</v>
      </c>
      <c r="Q42" s="60">
        <v>2</v>
      </c>
      <c r="R42" s="60">
        <v>4</v>
      </c>
      <c r="S42" s="60">
        <v>2</v>
      </c>
      <c r="T42" s="60">
        <v>4</v>
      </c>
      <c r="U42" s="60">
        <v>4</v>
      </c>
      <c r="V42" s="60">
        <v>1</v>
      </c>
      <c r="W42" s="60">
        <v>1</v>
      </c>
      <c r="X42" s="60">
        <v>4</v>
      </c>
      <c r="Y42" s="60">
        <v>4</v>
      </c>
      <c r="Z42" s="60">
        <v>4</v>
      </c>
      <c r="AA42" s="60">
        <v>2</v>
      </c>
      <c r="AB42" s="60">
        <v>4</v>
      </c>
      <c r="AC42" s="60">
        <v>2</v>
      </c>
      <c r="AD42" s="60">
        <v>3</v>
      </c>
      <c r="AE42" s="60">
        <v>4</v>
      </c>
      <c r="AF42" s="60">
        <v>2</v>
      </c>
      <c r="AG42" s="60">
        <v>3</v>
      </c>
      <c r="AH42" s="60">
        <v>2</v>
      </c>
      <c r="AI42" s="60">
        <v>2</v>
      </c>
      <c r="AJ42" s="60">
        <v>1</v>
      </c>
      <c r="AK42" s="60">
        <v>4</v>
      </c>
      <c r="AL42" s="60">
        <v>4</v>
      </c>
      <c r="AM42" s="60">
        <v>1</v>
      </c>
      <c r="AN42" s="60">
        <v>4</v>
      </c>
      <c r="AO42" s="60">
        <v>4</v>
      </c>
      <c r="AP42" s="60">
        <v>1</v>
      </c>
      <c r="AQ42" s="60">
        <v>1</v>
      </c>
      <c r="AR42" s="60">
        <v>1</v>
      </c>
      <c r="AS42" s="60">
        <v>1</v>
      </c>
      <c r="AT42" s="60">
        <v>1</v>
      </c>
      <c r="AU42" s="60">
        <v>1</v>
      </c>
      <c r="AV42" s="60">
        <v>1</v>
      </c>
      <c r="AW42" s="60">
        <v>1</v>
      </c>
      <c r="AX42" s="60">
        <v>4</v>
      </c>
      <c r="AY42" s="60">
        <v>4</v>
      </c>
      <c r="AZ42" s="60">
        <v>4</v>
      </c>
      <c r="BA42" s="60">
        <v>4</v>
      </c>
      <c r="BB42" s="60">
        <v>4</v>
      </c>
      <c r="BC42" s="60">
        <v>1</v>
      </c>
      <c r="BD42" s="60">
        <v>2</v>
      </c>
      <c r="BE42" s="60">
        <v>3</v>
      </c>
      <c r="BF42" s="60">
        <v>4</v>
      </c>
      <c r="BG42" s="60">
        <v>1</v>
      </c>
      <c r="BH42" s="60">
        <v>4</v>
      </c>
      <c r="BI42" s="60">
        <v>1</v>
      </c>
      <c r="BJ42" s="60">
        <v>4</v>
      </c>
      <c r="BK42" s="60">
        <v>1</v>
      </c>
      <c r="BL42" s="60">
        <v>1</v>
      </c>
      <c r="BM42" s="67" t="s">
        <v>82</v>
      </c>
      <c r="BN42" s="47">
        <f t="shared" si="18"/>
        <v>3.6666666666666665</v>
      </c>
      <c r="BO42" s="10">
        <f t="shared" si="10"/>
        <v>3.5714285714285716</v>
      </c>
      <c r="BP42" s="10">
        <f t="shared" si="11"/>
        <v>2.6666666666666665</v>
      </c>
      <c r="BQ42" s="10">
        <f t="shared" si="12"/>
        <v>3.5</v>
      </c>
      <c r="BR42" s="10">
        <f t="shared" si="13"/>
        <v>3.5714285714285716</v>
      </c>
      <c r="BS42" s="10">
        <f t="shared" si="14"/>
        <v>3.625</v>
      </c>
      <c r="BT42" s="48">
        <f t="shared" si="15"/>
        <v>3.5714285714285716</v>
      </c>
    </row>
    <row r="43" spans="1:73" ht="15" x14ac:dyDescent="0.25">
      <c r="A43" s="4">
        <v>12</v>
      </c>
      <c r="B43" s="65" t="s">
        <v>103</v>
      </c>
      <c r="C43" s="65" t="s">
        <v>99</v>
      </c>
      <c r="D43" s="5">
        <v>2</v>
      </c>
      <c r="E43" s="5">
        <v>1</v>
      </c>
      <c r="F43" s="66">
        <f t="shared" si="16"/>
        <v>854</v>
      </c>
      <c r="G43" s="66">
        <v>2513</v>
      </c>
      <c r="H43" s="65" t="s">
        <v>104</v>
      </c>
      <c r="I43" s="65" t="s">
        <v>105</v>
      </c>
      <c r="J43">
        <v>6</v>
      </c>
      <c r="K43" s="66">
        <v>1978</v>
      </c>
      <c r="L43" s="5">
        <f t="shared" si="17"/>
        <v>47</v>
      </c>
      <c r="M43" s="5">
        <v>1</v>
      </c>
      <c r="N43" s="60">
        <v>1</v>
      </c>
      <c r="O43" s="60">
        <v>4</v>
      </c>
      <c r="P43" s="60">
        <v>4</v>
      </c>
      <c r="Q43" s="60">
        <v>4</v>
      </c>
      <c r="R43" s="60">
        <v>4</v>
      </c>
      <c r="S43" s="60">
        <v>1</v>
      </c>
      <c r="T43" s="60">
        <v>4</v>
      </c>
      <c r="U43" s="60">
        <v>4</v>
      </c>
      <c r="V43" s="60">
        <v>1</v>
      </c>
      <c r="W43" s="60">
        <v>1</v>
      </c>
      <c r="X43" s="60">
        <v>4</v>
      </c>
      <c r="Y43" s="60">
        <v>4</v>
      </c>
      <c r="Z43" s="60">
        <v>4</v>
      </c>
      <c r="AA43" s="60">
        <v>1</v>
      </c>
      <c r="AB43" s="60">
        <v>4</v>
      </c>
      <c r="AC43" s="60">
        <v>1</v>
      </c>
      <c r="AD43" s="60">
        <v>4</v>
      </c>
      <c r="AE43" s="60">
        <v>4</v>
      </c>
      <c r="AF43" s="60">
        <v>1</v>
      </c>
      <c r="AG43" s="60">
        <v>4</v>
      </c>
      <c r="AH43" s="60">
        <v>4</v>
      </c>
      <c r="AI43" s="60">
        <v>1</v>
      </c>
      <c r="AJ43" s="60">
        <v>1</v>
      </c>
      <c r="AK43" s="60">
        <v>4</v>
      </c>
      <c r="AL43" s="60">
        <v>4</v>
      </c>
      <c r="AM43" s="60">
        <v>1</v>
      </c>
      <c r="AN43" s="60">
        <v>1</v>
      </c>
      <c r="AO43" s="60">
        <v>4</v>
      </c>
      <c r="AP43" s="60">
        <v>1</v>
      </c>
      <c r="AQ43" s="60">
        <v>1</v>
      </c>
      <c r="AR43" s="60">
        <v>1</v>
      </c>
      <c r="AS43" s="60">
        <v>1</v>
      </c>
      <c r="AT43" s="60">
        <v>1</v>
      </c>
      <c r="AU43" s="60">
        <v>4</v>
      </c>
      <c r="AV43" s="60">
        <v>1</v>
      </c>
      <c r="AW43" s="60">
        <v>1</v>
      </c>
      <c r="AX43" s="60">
        <v>4</v>
      </c>
      <c r="AY43" s="60">
        <v>4</v>
      </c>
      <c r="AZ43" s="60">
        <v>4</v>
      </c>
      <c r="BA43" s="60">
        <v>4</v>
      </c>
      <c r="BB43" s="60">
        <v>4</v>
      </c>
      <c r="BC43" s="60">
        <v>1</v>
      </c>
      <c r="BD43" s="60">
        <v>4</v>
      </c>
      <c r="BE43" s="60">
        <v>4</v>
      </c>
      <c r="BF43" s="60">
        <v>4</v>
      </c>
      <c r="BG43" s="60">
        <v>1</v>
      </c>
      <c r="BH43" s="60">
        <v>4</v>
      </c>
      <c r="BI43" s="60">
        <v>1</v>
      </c>
      <c r="BJ43" s="60">
        <v>4</v>
      </c>
      <c r="BK43" s="60">
        <v>1</v>
      </c>
      <c r="BL43" s="60">
        <v>4</v>
      </c>
      <c r="BM43" s="67" t="s">
        <v>82</v>
      </c>
      <c r="BN43" s="47">
        <f t="shared" si="18"/>
        <v>3.6666666666666665</v>
      </c>
      <c r="BO43" s="10">
        <f t="shared" si="10"/>
        <v>4</v>
      </c>
      <c r="BP43" s="10">
        <f t="shared" si="11"/>
        <v>3.5</v>
      </c>
      <c r="BQ43" s="10">
        <f t="shared" si="12"/>
        <v>4</v>
      </c>
      <c r="BR43" s="10">
        <f t="shared" si="13"/>
        <v>4</v>
      </c>
      <c r="BS43" s="10">
        <f t="shared" si="14"/>
        <v>4</v>
      </c>
      <c r="BT43" s="48">
        <f t="shared" si="15"/>
        <v>4</v>
      </c>
    </row>
    <row r="44" spans="1:73" ht="15" x14ac:dyDescent="0.25">
      <c r="A44" s="4">
        <v>29</v>
      </c>
      <c r="B44" s="65" t="s">
        <v>103</v>
      </c>
      <c r="C44" s="65" t="s">
        <v>99</v>
      </c>
      <c r="D44" s="5">
        <v>2</v>
      </c>
      <c r="E44" s="5">
        <v>1</v>
      </c>
      <c r="F44" s="66">
        <f t="shared" si="16"/>
        <v>854</v>
      </c>
      <c r="G44" s="66">
        <v>2513</v>
      </c>
      <c r="H44" s="65" t="s">
        <v>104</v>
      </c>
      <c r="I44" s="65" t="s">
        <v>105</v>
      </c>
      <c r="J44">
        <v>6</v>
      </c>
      <c r="K44" s="66">
        <v>1980</v>
      </c>
      <c r="L44" s="5">
        <f t="shared" si="17"/>
        <v>45</v>
      </c>
      <c r="M44" s="5">
        <v>1</v>
      </c>
      <c r="N44" s="60">
        <v>2</v>
      </c>
      <c r="O44" s="60">
        <v>4</v>
      </c>
      <c r="P44" s="60">
        <v>4</v>
      </c>
      <c r="Q44" s="60">
        <v>1</v>
      </c>
      <c r="R44" s="60">
        <v>4</v>
      </c>
      <c r="S44" s="60">
        <v>2</v>
      </c>
      <c r="T44" s="60">
        <v>4</v>
      </c>
      <c r="U44" s="60">
        <v>4</v>
      </c>
      <c r="V44" s="60">
        <v>2</v>
      </c>
      <c r="W44" s="60">
        <v>1</v>
      </c>
      <c r="X44" s="60">
        <v>4</v>
      </c>
      <c r="Y44" s="60">
        <v>4</v>
      </c>
      <c r="Z44" s="60">
        <v>4</v>
      </c>
      <c r="AA44" s="60">
        <v>1</v>
      </c>
      <c r="AB44" s="60">
        <v>4</v>
      </c>
      <c r="AC44" s="60">
        <v>2</v>
      </c>
      <c r="AD44" s="60">
        <v>4</v>
      </c>
      <c r="AE44" s="60">
        <v>4</v>
      </c>
      <c r="AF44" s="60">
        <v>2</v>
      </c>
      <c r="AG44" s="60">
        <v>4</v>
      </c>
      <c r="AH44" s="60">
        <v>4</v>
      </c>
      <c r="AI44" s="60">
        <v>2</v>
      </c>
      <c r="AJ44" s="60">
        <v>3</v>
      </c>
      <c r="AK44" s="60">
        <v>4</v>
      </c>
      <c r="AL44" s="60">
        <v>4</v>
      </c>
      <c r="AM44" s="60">
        <v>1</v>
      </c>
      <c r="AN44" s="60">
        <v>2</v>
      </c>
      <c r="AO44" s="60">
        <v>4</v>
      </c>
      <c r="AP44" s="60">
        <v>2</v>
      </c>
      <c r="AQ44" s="60">
        <v>2</v>
      </c>
      <c r="AR44" s="60">
        <v>1</v>
      </c>
      <c r="AS44" s="60">
        <v>2</v>
      </c>
      <c r="AT44" s="60">
        <v>1</v>
      </c>
      <c r="AU44" s="60">
        <v>4</v>
      </c>
      <c r="AV44" s="60">
        <v>2</v>
      </c>
      <c r="AW44" s="60">
        <v>2</v>
      </c>
      <c r="AX44" s="60">
        <v>4</v>
      </c>
      <c r="AY44" s="60">
        <v>4</v>
      </c>
      <c r="AZ44" s="60">
        <v>4</v>
      </c>
      <c r="BA44" s="60">
        <v>4</v>
      </c>
      <c r="BB44" s="60">
        <v>4</v>
      </c>
      <c r="BC44" s="60">
        <v>2</v>
      </c>
      <c r="BD44" s="60">
        <v>4</v>
      </c>
      <c r="BE44" s="60">
        <v>4</v>
      </c>
      <c r="BF44" s="60">
        <v>4</v>
      </c>
      <c r="BG44" s="60">
        <v>2</v>
      </c>
      <c r="BH44" s="60">
        <v>4</v>
      </c>
      <c r="BI44" s="60">
        <v>2</v>
      </c>
      <c r="BJ44" s="60">
        <v>4</v>
      </c>
      <c r="BK44" s="60">
        <v>2</v>
      </c>
      <c r="BL44" s="60">
        <v>4</v>
      </c>
      <c r="BM44" s="67" t="s">
        <v>82</v>
      </c>
      <c r="BN44" s="47">
        <f t="shared" si="18"/>
        <v>3.7777777777777777</v>
      </c>
      <c r="BO44" s="10">
        <f t="shared" si="10"/>
        <v>3.8571428571428572</v>
      </c>
      <c r="BP44" s="10">
        <f t="shared" si="11"/>
        <v>3.5</v>
      </c>
      <c r="BQ44" s="10">
        <f t="shared" si="12"/>
        <v>3.6666666666666665</v>
      </c>
      <c r="BR44" s="10">
        <f t="shared" si="13"/>
        <v>3.4285714285714284</v>
      </c>
      <c r="BS44" s="10">
        <f t="shared" si="14"/>
        <v>3.875</v>
      </c>
      <c r="BT44" s="48">
        <f t="shared" si="15"/>
        <v>3.5714285714285716</v>
      </c>
    </row>
    <row r="45" spans="1:73" ht="15" x14ac:dyDescent="0.25">
      <c r="A45" s="4">
        <v>27</v>
      </c>
      <c r="B45" s="65" t="s">
        <v>103</v>
      </c>
      <c r="C45" s="65" t="s">
        <v>99</v>
      </c>
      <c r="D45" s="5">
        <v>2</v>
      </c>
      <c r="E45" s="5">
        <v>1</v>
      </c>
      <c r="F45" s="66">
        <f t="shared" si="16"/>
        <v>854</v>
      </c>
      <c r="G45" s="66">
        <v>2513</v>
      </c>
      <c r="H45" s="65" t="s">
        <v>104</v>
      </c>
      <c r="I45" s="65" t="s">
        <v>105</v>
      </c>
      <c r="J45">
        <v>6</v>
      </c>
      <c r="K45" s="66">
        <v>1977</v>
      </c>
      <c r="L45" s="5">
        <f t="shared" si="17"/>
        <v>48</v>
      </c>
      <c r="M45" s="5">
        <v>1</v>
      </c>
      <c r="N45" s="60">
        <v>1</v>
      </c>
      <c r="O45" s="60">
        <v>4</v>
      </c>
      <c r="P45" s="60">
        <v>4</v>
      </c>
      <c r="Q45" s="60">
        <v>1</v>
      </c>
      <c r="R45" s="60">
        <v>4</v>
      </c>
      <c r="S45" s="60">
        <v>1</v>
      </c>
      <c r="T45" s="60">
        <v>4</v>
      </c>
      <c r="U45" s="60">
        <v>3</v>
      </c>
      <c r="V45" s="60">
        <v>1</v>
      </c>
      <c r="W45" s="60">
        <v>1</v>
      </c>
      <c r="X45" s="60">
        <v>4</v>
      </c>
      <c r="Y45" s="60">
        <v>4</v>
      </c>
      <c r="Z45" s="60">
        <v>1</v>
      </c>
      <c r="AA45" s="60">
        <v>1</v>
      </c>
      <c r="AB45" s="60">
        <v>4</v>
      </c>
      <c r="AC45" s="60">
        <v>1</v>
      </c>
      <c r="AD45" s="60">
        <v>4</v>
      </c>
      <c r="AE45" s="60">
        <v>4</v>
      </c>
      <c r="AF45" s="60">
        <v>1</v>
      </c>
      <c r="AG45" s="60">
        <v>4</v>
      </c>
      <c r="AH45" s="60">
        <v>3</v>
      </c>
      <c r="AI45" s="60">
        <v>1</v>
      </c>
      <c r="AJ45" s="60">
        <v>4</v>
      </c>
      <c r="AK45" s="60">
        <v>4</v>
      </c>
      <c r="AL45" s="60">
        <v>4</v>
      </c>
      <c r="AM45" s="60">
        <v>1</v>
      </c>
      <c r="AN45" s="60">
        <v>1</v>
      </c>
      <c r="AO45" s="60">
        <v>4</v>
      </c>
      <c r="AP45" s="60">
        <v>1</v>
      </c>
      <c r="AQ45" s="60">
        <v>1</v>
      </c>
      <c r="AR45" s="60">
        <v>1</v>
      </c>
      <c r="AS45" s="60">
        <v>1</v>
      </c>
      <c r="AT45" s="60">
        <v>1</v>
      </c>
      <c r="AU45" s="60">
        <v>3</v>
      </c>
      <c r="AV45" s="60">
        <v>1</v>
      </c>
      <c r="AW45" s="60">
        <v>1</v>
      </c>
      <c r="AX45" s="60">
        <v>4</v>
      </c>
      <c r="AY45" s="60">
        <v>4</v>
      </c>
      <c r="AZ45" s="60">
        <v>4</v>
      </c>
      <c r="BA45" s="60">
        <v>4</v>
      </c>
      <c r="BB45" s="60">
        <v>4</v>
      </c>
      <c r="BC45" s="60">
        <v>1</v>
      </c>
      <c r="BD45" s="60">
        <v>4</v>
      </c>
      <c r="BE45" s="60">
        <v>4</v>
      </c>
      <c r="BF45" s="60">
        <v>4</v>
      </c>
      <c r="BG45" s="60">
        <v>1</v>
      </c>
      <c r="BH45" s="60">
        <v>4</v>
      </c>
      <c r="BI45" s="60">
        <v>1</v>
      </c>
      <c r="BJ45" s="60">
        <v>4</v>
      </c>
      <c r="BK45" s="60">
        <v>1</v>
      </c>
      <c r="BL45" s="60">
        <v>4</v>
      </c>
      <c r="BM45" s="67" t="s">
        <v>82</v>
      </c>
      <c r="BN45" s="47">
        <f t="shared" si="18"/>
        <v>3.8888888888888888</v>
      </c>
      <c r="BO45" s="10">
        <f t="shared" si="10"/>
        <v>3.5714285714285716</v>
      </c>
      <c r="BP45" s="10">
        <f t="shared" si="11"/>
        <v>3.8333333333333335</v>
      </c>
      <c r="BQ45" s="10">
        <f t="shared" si="12"/>
        <v>4</v>
      </c>
      <c r="BR45" s="10">
        <f t="shared" si="13"/>
        <v>3.8571428571428572</v>
      </c>
      <c r="BS45" s="10">
        <f t="shared" si="14"/>
        <v>4</v>
      </c>
      <c r="BT45" s="48">
        <f t="shared" si="15"/>
        <v>4</v>
      </c>
    </row>
    <row r="46" spans="1:73" ht="15" x14ac:dyDescent="0.25">
      <c r="A46" s="4">
        <v>6</v>
      </c>
      <c r="B46" s="65" t="s">
        <v>102</v>
      </c>
      <c r="C46" s="65" t="s">
        <v>99</v>
      </c>
      <c r="D46" s="5">
        <v>2</v>
      </c>
      <c r="E46" s="5">
        <v>3</v>
      </c>
      <c r="F46" s="66">
        <f t="shared" si="16"/>
        <v>854</v>
      </c>
      <c r="G46" s="66"/>
      <c r="H46" s="65" t="s">
        <v>104</v>
      </c>
      <c r="I46" s="65" t="s">
        <v>105</v>
      </c>
      <c r="J46">
        <v>6</v>
      </c>
      <c r="K46" s="66">
        <v>1998</v>
      </c>
      <c r="L46" s="5">
        <f t="shared" si="17"/>
        <v>27</v>
      </c>
      <c r="M46" s="5">
        <v>2</v>
      </c>
      <c r="N46" s="60">
        <v>2</v>
      </c>
      <c r="O46" s="60">
        <v>4</v>
      </c>
      <c r="P46" s="60">
        <v>4</v>
      </c>
      <c r="Q46" s="60">
        <v>1</v>
      </c>
      <c r="R46" s="60">
        <v>4</v>
      </c>
      <c r="S46" s="60">
        <v>2</v>
      </c>
      <c r="T46" s="60">
        <v>4</v>
      </c>
      <c r="U46" s="60">
        <v>4</v>
      </c>
      <c r="V46" s="60">
        <v>1</v>
      </c>
      <c r="W46" s="60">
        <v>1</v>
      </c>
      <c r="X46" s="60">
        <v>4</v>
      </c>
      <c r="Y46" s="60">
        <v>4</v>
      </c>
      <c r="Z46" s="60">
        <v>4</v>
      </c>
      <c r="AA46" s="60">
        <v>1</v>
      </c>
      <c r="AB46" s="60">
        <v>4</v>
      </c>
      <c r="AC46" s="60">
        <v>2</v>
      </c>
      <c r="AD46" s="60">
        <v>4</v>
      </c>
      <c r="AE46" s="60">
        <v>4</v>
      </c>
      <c r="AF46" s="60">
        <v>2</v>
      </c>
      <c r="AG46" s="60">
        <v>4</v>
      </c>
      <c r="AH46" s="60">
        <v>4</v>
      </c>
      <c r="AI46" s="60">
        <v>2</v>
      </c>
      <c r="AJ46" s="60">
        <v>4</v>
      </c>
      <c r="AK46" s="60">
        <v>4</v>
      </c>
      <c r="AL46" s="60">
        <v>4</v>
      </c>
      <c r="AM46" s="60">
        <v>2</v>
      </c>
      <c r="AN46" s="60">
        <v>3</v>
      </c>
      <c r="AO46" s="60">
        <v>4</v>
      </c>
      <c r="AP46" s="60">
        <v>1</v>
      </c>
      <c r="AQ46" s="60">
        <v>1</v>
      </c>
      <c r="AR46" s="60">
        <v>1</v>
      </c>
      <c r="AS46" s="60">
        <v>1</v>
      </c>
      <c r="AT46" s="60">
        <v>1</v>
      </c>
      <c r="AU46" s="60">
        <v>1</v>
      </c>
      <c r="AV46" s="60">
        <v>2</v>
      </c>
      <c r="AW46" s="60">
        <v>2</v>
      </c>
      <c r="AX46" s="60">
        <v>4</v>
      </c>
      <c r="AY46" s="60">
        <v>4</v>
      </c>
      <c r="AZ46" s="60">
        <v>4</v>
      </c>
      <c r="BA46" s="60">
        <v>4</v>
      </c>
      <c r="BB46" s="60">
        <v>4</v>
      </c>
      <c r="BC46" s="60">
        <v>1</v>
      </c>
      <c r="BD46" s="60">
        <v>4</v>
      </c>
      <c r="BE46" s="60">
        <v>4</v>
      </c>
      <c r="BF46" s="60">
        <v>4</v>
      </c>
      <c r="BG46" s="60">
        <v>1</v>
      </c>
      <c r="BH46" s="60">
        <v>4</v>
      </c>
      <c r="BI46" s="60">
        <v>2</v>
      </c>
      <c r="BJ46" s="60">
        <v>3</v>
      </c>
      <c r="BK46" s="60">
        <v>2</v>
      </c>
      <c r="BL46" s="60">
        <v>4</v>
      </c>
      <c r="BM46" s="67" t="s">
        <v>82</v>
      </c>
      <c r="BN46" s="47">
        <f t="shared" si="18"/>
        <v>3.8888888888888888</v>
      </c>
      <c r="BO46" s="10">
        <f t="shared" si="10"/>
        <v>3.8571428571428572</v>
      </c>
      <c r="BP46" s="10">
        <f t="shared" si="11"/>
        <v>3.6666666666666665</v>
      </c>
      <c r="BQ46" s="10">
        <f t="shared" si="12"/>
        <v>3.5</v>
      </c>
      <c r="BR46" s="10">
        <f t="shared" si="13"/>
        <v>3.2857142857142856</v>
      </c>
      <c r="BS46" s="10">
        <f t="shared" si="14"/>
        <v>4</v>
      </c>
      <c r="BT46" s="48">
        <f t="shared" si="15"/>
        <v>3.5714285714285716</v>
      </c>
    </row>
    <row r="47" spans="1:73" ht="15" x14ac:dyDescent="0.25">
      <c r="A47" s="4">
        <v>1</v>
      </c>
      <c r="B47" s="65" t="s">
        <v>103</v>
      </c>
      <c r="C47" s="65" t="s">
        <v>99</v>
      </c>
      <c r="D47" s="66">
        <v>2</v>
      </c>
      <c r="E47" s="66">
        <v>1</v>
      </c>
      <c r="F47" s="66">
        <f t="shared" si="16"/>
        <v>854</v>
      </c>
      <c r="G47" s="66">
        <v>2513</v>
      </c>
      <c r="H47" s="65" t="s">
        <v>104</v>
      </c>
      <c r="I47" s="65" t="s">
        <v>105</v>
      </c>
      <c r="J47">
        <v>6</v>
      </c>
      <c r="K47" s="66">
        <v>1970</v>
      </c>
      <c r="L47" s="5">
        <f t="shared" si="17"/>
        <v>55</v>
      </c>
      <c r="M47" s="5">
        <v>1</v>
      </c>
      <c r="N47" s="60">
        <v>1</v>
      </c>
      <c r="O47" s="60">
        <v>4</v>
      </c>
      <c r="P47" s="60">
        <v>4</v>
      </c>
      <c r="Q47" s="60">
        <v>2</v>
      </c>
      <c r="R47" s="60">
        <v>4</v>
      </c>
      <c r="S47" s="60">
        <v>1</v>
      </c>
      <c r="T47" s="60">
        <v>4</v>
      </c>
      <c r="U47" s="60">
        <v>4</v>
      </c>
      <c r="V47" s="60">
        <v>1</v>
      </c>
      <c r="W47" s="60">
        <v>1</v>
      </c>
      <c r="X47" s="60">
        <v>4</v>
      </c>
      <c r="Y47" s="60">
        <v>4</v>
      </c>
      <c r="Z47" s="60">
        <v>4</v>
      </c>
      <c r="AA47" s="60">
        <v>1</v>
      </c>
      <c r="AB47" s="60">
        <v>4</v>
      </c>
      <c r="AC47" s="60">
        <v>1</v>
      </c>
      <c r="AD47" s="60">
        <v>4</v>
      </c>
      <c r="AE47" s="60">
        <v>4</v>
      </c>
      <c r="AF47" s="60">
        <v>1</v>
      </c>
      <c r="AG47" s="60">
        <v>4</v>
      </c>
      <c r="AH47" s="60">
        <v>4</v>
      </c>
      <c r="AI47" s="60">
        <v>1</v>
      </c>
      <c r="AJ47" s="60">
        <v>4</v>
      </c>
      <c r="AK47" s="60">
        <v>4</v>
      </c>
      <c r="AL47" s="60">
        <v>4</v>
      </c>
      <c r="AM47" s="60">
        <v>4</v>
      </c>
      <c r="AN47" s="60">
        <v>4</v>
      </c>
      <c r="AO47" s="60">
        <v>4</v>
      </c>
      <c r="AP47" s="60">
        <v>1</v>
      </c>
      <c r="AQ47" s="60">
        <v>1</v>
      </c>
      <c r="AR47" s="60">
        <v>2</v>
      </c>
      <c r="AS47" s="60">
        <v>2</v>
      </c>
      <c r="AT47" s="60">
        <v>1</v>
      </c>
      <c r="AU47" s="60">
        <v>4</v>
      </c>
      <c r="AV47" s="60">
        <v>1</v>
      </c>
      <c r="AW47" s="60">
        <v>1</v>
      </c>
      <c r="AX47" s="60">
        <v>4</v>
      </c>
      <c r="AY47" s="60">
        <v>4</v>
      </c>
      <c r="AZ47" s="60">
        <v>4</v>
      </c>
      <c r="BA47" s="60">
        <v>4</v>
      </c>
      <c r="BB47" s="60">
        <v>4</v>
      </c>
      <c r="BC47" s="60">
        <v>1</v>
      </c>
      <c r="BD47" s="60">
        <v>4</v>
      </c>
      <c r="BE47" s="60">
        <v>4</v>
      </c>
      <c r="BF47" s="60">
        <v>4</v>
      </c>
      <c r="BG47" s="60">
        <v>1</v>
      </c>
      <c r="BH47" s="60">
        <v>4</v>
      </c>
      <c r="BI47" s="60">
        <v>1</v>
      </c>
      <c r="BJ47" s="60">
        <v>4</v>
      </c>
      <c r="BK47" s="60">
        <v>1</v>
      </c>
      <c r="BL47" s="60">
        <v>4</v>
      </c>
      <c r="BM47" s="67" t="s">
        <v>82</v>
      </c>
      <c r="BN47" s="47">
        <f t="shared" si="18"/>
        <v>3.8888888888888888</v>
      </c>
      <c r="BO47" s="10">
        <f t="shared" si="10"/>
        <v>4</v>
      </c>
      <c r="BP47" s="10">
        <f t="shared" si="11"/>
        <v>4</v>
      </c>
      <c r="BQ47" s="10">
        <f t="shared" si="12"/>
        <v>3</v>
      </c>
      <c r="BR47" s="10">
        <f t="shared" si="13"/>
        <v>3.7142857142857144</v>
      </c>
      <c r="BS47" s="10">
        <f t="shared" si="14"/>
        <v>4</v>
      </c>
      <c r="BT47" s="48">
        <f t="shared" si="15"/>
        <v>4</v>
      </c>
      <c r="BU47" s="13"/>
    </row>
    <row r="48" spans="1:73" ht="15" x14ac:dyDescent="0.25">
      <c r="A48" s="4">
        <v>2</v>
      </c>
      <c r="B48" s="65" t="s">
        <v>103</v>
      </c>
      <c r="C48" s="65" t="s">
        <v>99</v>
      </c>
      <c r="D48" s="66">
        <v>2</v>
      </c>
      <c r="E48" s="66">
        <v>1</v>
      </c>
      <c r="F48" s="66">
        <f t="shared" si="16"/>
        <v>854</v>
      </c>
      <c r="G48" s="66">
        <v>2513</v>
      </c>
      <c r="H48" s="65" t="s">
        <v>104</v>
      </c>
      <c r="I48" s="65" t="s">
        <v>105</v>
      </c>
      <c r="J48">
        <v>6</v>
      </c>
      <c r="K48" s="66">
        <v>1976</v>
      </c>
      <c r="L48" s="5">
        <f t="shared" si="17"/>
        <v>49</v>
      </c>
      <c r="M48" s="5">
        <v>1</v>
      </c>
      <c r="N48" s="60">
        <v>1</v>
      </c>
      <c r="O48" s="60">
        <v>4</v>
      </c>
      <c r="P48" s="60">
        <v>4</v>
      </c>
      <c r="Q48" s="60">
        <v>1</v>
      </c>
      <c r="R48" s="60">
        <v>4</v>
      </c>
      <c r="S48" s="60">
        <v>1</v>
      </c>
      <c r="T48" s="60">
        <v>4</v>
      </c>
      <c r="U48" s="60">
        <v>4</v>
      </c>
      <c r="V48" s="60">
        <v>1</v>
      </c>
      <c r="W48" s="60">
        <v>1</v>
      </c>
      <c r="X48" s="60">
        <v>4</v>
      </c>
      <c r="Y48" s="60">
        <v>4</v>
      </c>
      <c r="Z48" s="60">
        <v>1</v>
      </c>
      <c r="AA48" s="60">
        <v>1</v>
      </c>
      <c r="AB48" s="60">
        <v>4</v>
      </c>
      <c r="AC48" s="60">
        <v>1</v>
      </c>
      <c r="AD48" s="60">
        <v>4</v>
      </c>
      <c r="AE48" s="60">
        <v>4</v>
      </c>
      <c r="AF48" s="60">
        <v>1</v>
      </c>
      <c r="AG48" s="60">
        <v>4</v>
      </c>
      <c r="AH48" s="60">
        <v>4</v>
      </c>
      <c r="AI48" s="60">
        <v>1</v>
      </c>
      <c r="AJ48" s="60">
        <v>4</v>
      </c>
      <c r="AK48" s="60">
        <v>4</v>
      </c>
      <c r="AL48" s="60">
        <v>4</v>
      </c>
      <c r="AM48" s="60">
        <v>1</v>
      </c>
      <c r="AN48" s="60">
        <v>1</v>
      </c>
      <c r="AO48" s="60">
        <v>4</v>
      </c>
      <c r="AP48" s="60">
        <v>1</v>
      </c>
      <c r="AQ48" s="60">
        <v>1</v>
      </c>
      <c r="AR48" s="60">
        <v>1</v>
      </c>
      <c r="AS48" s="60">
        <v>1</v>
      </c>
      <c r="AT48" s="60">
        <v>1</v>
      </c>
      <c r="AU48" s="60">
        <v>1</v>
      </c>
      <c r="AV48" s="60">
        <v>1</v>
      </c>
      <c r="AW48" s="60">
        <v>1</v>
      </c>
      <c r="AX48" s="60">
        <v>4</v>
      </c>
      <c r="AY48" s="60">
        <v>4</v>
      </c>
      <c r="AZ48" s="60">
        <v>4</v>
      </c>
      <c r="BA48" s="60">
        <v>4</v>
      </c>
      <c r="BB48" s="60">
        <v>4</v>
      </c>
      <c r="BC48" s="60">
        <v>1</v>
      </c>
      <c r="BD48" s="60">
        <v>4</v>
      </c>
      <c r="BE48" s="60">
        <v>4</v>
      </c>
      <c r="BF48" s="60">
        <v>4</v>
      </c>
      <c r="BG48" s="60">
        <v>1</v>
      </c>
      <c r="BH48" s="60">
        <v>4</v>
      </c>
      <c r="BI48" s="60">
        <v>1</v>
      </c>
      <c r="BJ48" s="60">
        <v>4</v>
      </c>
      <c r="BK48" s="60">
        <v>1</v>
      </c>
      <c r="BL48" s="60">
        <v>4</v>
      </c>
      <c r="BM48" s="67" t="s">
        <v>82</v>
      </c>
      <c r="BN48" s="47">
        <f t="shared" si="18"/>
        <v>4</v>
      </c>
      <c r="BO48" s="10">
        <f t="shared" si="10"/>
        <v>3.5714285714285716</v>
      </c>
      <c r="BP48" s="10">
        <f t="shared" si="11"/>
        <v>4</v>
      </c>
      <c r="BQ48" s="10">
        <f t="shared" si="12"/>
        <v>4</v>
      </c>
      <c r="BR48" s="10">
        <f t="shared" si="13"/>
        <v>3.5714285714285716</v>
      </c>
      <c r="BS48" s="10">
        <f t="shared" si="14"/>
        <v>4</v>
      </c>
      <c r="BT48" s="48">
        <f t="shared" si="15"/>
        <v>4</v>
      </c>
      <c r="BU48" s="13"/>
    </row>
    <row r="49" spans="1:73" ht="15" x14ac:dyDescent="0.25">
      <c r="A49" s="4">
        <v>5</v>
      </c>
      <c r="B49" s="65" t="s">
        <v>103</v>
      </c>
      <c r="C49" s="65" t="s">
        <v>99</v>
      </c>
      <c r="D49" s="5">
        <v>2</v>
      </c>
      <c r="E49" s="5">
        <v>1</v>
      </c>
      <c r="F49" s="66">
        <f t="shared" si="16"/>
        <v>854</v>
      </c>
      <c r="G49" s="66">
        <v>2513</v>
      </c>
      <c r="H49" s="65" t="s">
        <v>104</v>
      </c>
      <c r="I49" s="65" t="s">
        <v>105</v>
      </c>
      <c r="J49">
        <v>6</v>
      </c>
      <c r="K49" s="66">
        <v>1975</v>
      </c>
      <c r="L49" s="5">
        <f t="shared" si="17"/>
        <v>50</v>
      </c>
      <c r="M49" s="5">
        <v>1</v>
      </c>
      <c r="N49" s="60">
        <v>2</v>
      </c>
      <c r="O49" s="60">
        <v>4</v>
      </c>
      <c r="P49" s="60">
        <v>4</v>
      </c>
      <c r="Q49" s="60">
        <v>1</v>
      </c>
      <c r="R49" s="60">
        <v>4</v>
      </c>
      <c r="S49" s="60">
        <v>1</v>
      </c>
      <c r="T49" s="60">
        <v>4</v>
      </c>
      <c r="U49" s="60">
        <v>4</v>
      </c>
      <c r="V49" s="60">
        <v>1</v>
      </c>
      <c r="W49" s="60">
        <v>1</v>
      </c>
      <c r="X49" s="60">
        <v>4</v>
      </c>
      <c r="Y49" s="60">
        <v>4</v>
      </c>
      <c r="Z49" s="60">
        <v>4</v>
      </c>
      <c r="AA49" s="60">
        <v>4</v>
      </c>
      <c r="AB49" s="60">
        <v>4</v>
      </c>
      <c r="AC49" s="60">
        <v>1</v>
      </c>
      <c r="AD49" s="60">
        <v>4</v>
      </c>
      <c r="AE49" s="60">
        <v>4</v>
      </c>
      <c r="AF49" s="60">
        <v>2</v>
      </c>
      <c r="AG49" s="60">
        <v>4</v>
      </c>
      <c r="AH49" s="60">
        <v>4</v>
      </c>
      <c r="AI49" s="60">
        <v>1</v>
      </c>
      <c r="AJ49" s="60">
        <v>1</v>
      </c>
      <c r="AK49" s="60">
        <v>1</v>
      </c>
      <c r="AL49" s="60">
        <v>4</v>
      </c>
      <c r="AM49" s="60">
        <v>1</v>
      </c>
      <c r="AN49" s="60">
        <v>1</v>
      </c>
      <c r="AO49" s="60">
        <v>4</v>
      </c>
      <c r="AP49" s="60">
        <v>1</v>
      </c>
      <c r="AQ49" s="60">
        <v>1</v>
      </c>
      <c r="AR49" s="60">
        <v>2</v>
      </c>
      <c r="AS49" s="60">
        <v>2</v>
      </c>
      <c r="AT49" s="60">
        <v>2</v>
      </c>
      <c r="AU49" s="60">
        <v>2</v>
      </c>
      <c r="AV49" s="60">
        <v>2</v>
      </c>
      <c r="AW49" s="60">
        <v>1</v>
      </c>
      <c r="AX49" s="60">
        <v>4</v>
      </c>
      <c r="AY49" s="60">
        <v>4</v>
      </c>
      <c r="AZ49" s="60">
        <v>4</v>
      </c>
      <c r="BA49" s="60">
        <v>4</v>
      </c>
      <c r="BB49" s="60">
        <v>4</v>
      </c>
      <c r="BC49" s="60">
        <v>1</v>
      </c>
      <c r="BD49" s="60">
        <v>4</v>
      </c>
      <c r="BE49" s="60">
        <v>4</v>
      </c>
      <c r="BF49" s="60">
        <v>4</v>
      </c>
      <c r="BG49" s="60">
        <v>1</v>
      </c>
      <c r="BH49" s="60">
        <v>4</v>
      </c>
      <c r="BI49" s="60">
        <v>2</v>
      </c>
      <c r="BJ49" s="60">
        <v>3</v>
      </c>
      <c r="BK49" s="60">
        <v>2</v>
      </c>
      <c r="BL49" s="60">
        <v>4</v>
      </c>
      <c r="BM49" s="67" t="s">
        <v>82</v>
      </c>
      <c r="BN49" s="47">
        <f t="shared" si="18"/>
        <v>4</v>
      </c>
      <c r="BO49" s="10">
        <f t="shared" si="10"/>
        <v>3.5714285714285716</v>
      </c>
      <c r="BP49" s="10">
        <f t="shared" si="11"/>
        <v>3.3333333333333335</v>
      </c>
      <c r="BQ49" s="10">
        <f t="shared" si="12"/>
        <v>3.5</v>
      </c>
      <c r="BR49" s="10">
        <f t="shared" si="13"/>
        <v>3.1428571428571428</v>
      </c>
      <c r="BS49" s="10">
        <f t="shared" si="14"/>
        <v>4</v>
      </c>
      <c r="BT49" s="48">
        <f t="shared" si="15"/>
        <v>3.5714285714285716</v>
      </c>
    </row>
    <row r="50" spans="1:73" ht="15" x14ac:dyDescent="0.25">
      <c r="A50" s="4">
        <v>41</v>
      </c>
      <c r="B50" s="65" t="s">
        <v>103</v>
      </c>
      <c r="C50" s="65" t="s">
        <v>99</v>
      </c>
      <c r="D50" s="5">
        <v>2</v>
      </c>
      <c r="E50" s="5">
        <v>1</v>
      </c>
      <c r="F50" s="66">
        <f t="shared" si="16"/>
        <v>854</v>
      </c>
      <c r="G50" s="66">
        <v>2513</v>
      </c>
      <c r="H50" s="65" t="s">
        <v>104</v>
      </c>
      <c r="I50" s="65" t="s">
        <v>105</v>
      </c>
      <c r="J50">
        <v>6</v>
      </c>
      <c r="K50" s="66">
        <v>1974</v>
      </c>
      <c r="L50" s="5">
        <f t="shared" si="17"/>
        <v>51</v>
      </c>
      <c r="M50" s="5">
        <v>1</v>
      </c>
      <c r="N50" s="60">
        <v>1</v>
      </c>
      <c r="O50" s="60">
        <v>4</v>
      </c>
      <c r="P50" s="60">
        <v>4</v>
      </c>
      <c r="Q50" s="60">
        <v>1</v>
      </c>
      <c r="R50" s="60">
        <v>4</v>
      </c>
      <c r="S50" s="60">
        <v>1</v>
      </c>
      <c r="T50" s="60">
        <v>4</v>
      </c>
      <c r="U50" s="60">
        <v>4</v>
      </c>
      <c r="V50" s="60">
        <v>1</v>
      </c>
      <c r="W50" s="60">
        <v>1</v>
      </c>
      <c r="X50" s="60">
        <v>4</v>
      </c>
      <c r="Y50" s="60">
        <v>4</v>
      </c>
      <c r="Z50" s="60">
        <v>4</v>
      </c>
      <c r="AA50" s="60">
        <v>1</v>
      </c>
      <c r="AB50" s="60">
        <v>4</v>
      </c>
      <c r="AC50" s="60">
        <v>1</v>
      </c>
      <c r="AD50" s="60">
        <v>3</v>
      </c>
      <c r="AE50" s="60">
        <v>3</v>
      </c>
      <c r="AF50" s="60">
        <v>3</v>
      </c>
      <c r="AG50" s="60">
        <v>4</v>
      </c>
      <c r="AH50" s="60">
        <v>3</v>
      </c>
      <c r="AI50" s="60">
        <v>1</v>
      </c>
      <c r="AJ50" s="60">
        <v>4</v>
      </c>
      <c r="AK50" s="60">
        <v>4</v>
      </c>
      <c r="AL50" s="60">
        <v>4</v>
      </c>
      <c r="AM50" s="60">
        <v>1</v>
      </c>
      <c r="AN50" s="60">
        <v>4</v>
      </c>
      <c r="AO50" s="60">
        <v>4</v>
      </c>
      <c r="AP50" s="60">
        <v>1</v>
      </c>
      <c r="AQ50" s="60">
        <v>1</v>
      </c>
      <c r="AR50" s="60">
        <v>1</v>
      </c>
      <c r="AS50" s="60">
        <v>1</v>
      </c>
      <c r="AT50" s="60">
        <v>1</v>
      </c>
      <c r="AU50" s="60">
        <v>2</v>
      </c>
      <c r="AV50" s="60">
        <v>2</v>
      </c>
      <c r="AW50" s="60">
        <v>3</v>
      </c>
      <c r="AX50" s="60">
        <v>3</v>
      </c>
      <c r="AY50" s="60">
        <v>4</v>
      </c>
      <c r="AZ50" s="60">
        <v>4</v>
      </c>
      <c r="BA50" s="60">
        <v>4</v>
      </c>
      <c r="BB50" s="60">
        <v>4</v>
      </c>
      <c r="BC50" s="60">
        <v>1</v>
      </c>
      <c r="BD50" s="60">
        <v>4</v>
      </c>
      <c r="BE50" s="60">
        <v>4</v>
      </c>
      <c r="BF50" s="60">
        <v>4</v>
      </c>
      <c r="BG50" s="60">
        <v>2</v>
      </c>
      <c r="BH50" s="60">
        <v>4</v>
      </c>
      <c r="BI50" s="60">
        <v>1</v>
      </c>
      <c r="BJ50" s="60">
        <v>4</v>
      </c>
      <c r="BK50" s="60">
        <v>1</v>
      </c>
      <c r="BL50" s="60">
        <v>4</v>
      </c>
      <c r="BM50" s="67" t="s">
        <v>82</v>
      </c>
      <c r="BN50" s="47">
        <f t="shared" si="18"/>
        <v>4</v>
      </c>
      <c r="BO50" s="10">
        <f t="shared" si="10"/>
        <v>3.8571428571428572</v>
      </c>
      <c r="BP50" s="10">
        <f t="shared" si="11"/>
        <v>3.3333333333333335</v>
      </c>
      <c r="BQ50" s="10">
        <f t="shared" si="12"/>
        <v>3.5</v>
      </c>
      <c r="BR50" s="10">
        <f t="shared" si="13"/>
        <v>3.2857142857142856</v>
      </c>
      <c r="BS50" s="10">
        <f t="shared" si="14"/>
        <v>3.875</v>
      </c>
      <c r="BT50" s="48">
        <f t="shared" si="15"/>
        <v>3.8571428571428572</v>
      </c>
      <c r="BU50" s="3"/>
    </row>
    <row r="51" spans="1:73" ht="15" x14ac:dyDescent="0.25">
      <c r="A51" s="4">
        <v>4</v>
      </c>
      <c r="B51" s="65" t="s">
        <v>100</v>
      </c>
      <c r="C51" s="65" t="s">
        <v>99</v>
      </c>
      <c r="D51" s="5">
        <v>1</v>
      </c>
      <c r="E51" s="5">
        <v>4</v>
      </c>
      <c r="F51" s="66">
        <f t="shared" si="16"/>
        <v>853</v>
      </c>
      <c r="G51" s="66"/>
      <c r="H51" s="65" t="s">
        <v>104</v>
      </c>
      <c r="I51" s="65" t="s">
        <v>105</v>
      </c>
      <c r="J51">
        <v>6</v>
      </c>
      <c r="K51" s="66">
        <v>1970</v>
      </c>
      <c r="L51" s="5">
        <f t="shared" si="17"/>
        <v>55</v>
      </c>
      <c r="M51" s="5">
        <v>1</v>
      </c>
      <c r="N51" s="60">
        <v>1</v>
      </c>
      <c r="O51" s="60">
        <v>4</v>
      </c>
      <c r="P51" s="60">
        <v>4</v>
      </c>
      <c r="Q51" s="60">
        <v>1</v>
      </c>
      <c r="R51" s="60">
        <v>4</v>
      </c>
      <c r="S51" s="60">
        <v>1</v>
      </c>
      <c r="T51" s="60">
        <v>4</v>
      </c>
      <c r="U51" s="60">
        <v>4</v>
      </c>
      <c r="V51" s="60">
        <v>1</v>
      </c>
      <c r="W51" s="60">
        <v>1</v>
      </c>
      <c r="X51" s="60">
        <v>4</v>
      </c>
      <c r="Y51" s="60">
        <v>4</v>
      </c>
      <c r="Z51" s="60">
        <v>4</v>
      </c>
      <c r="AA51" s="60">
        <v>1</v>
      </c>
      <c r="AB51" s="60">
        <v>4</v>
      </c>
      <c r="AC51" s="60">
        <v>1</v>
      </c>
      <c r="AD51" s="60">
        <v>4</v>
      </c>
      <c r="AE51" s="60">
        <v>4</v>
      </c>
      <c r="AF51" s="60">
        <v>1</v>
      </c>
      <c r="AG51" s="60">
        <v>4</v>
      </c>
      <c r="AH51" s="60">
        <v>4</v>
      </c>
      <c r="AI51" s="60">
        <v>1</v>
      </c>
      <c r="AJ51" s="60">
        <v>4</v>
      </c>
      <c r="AK51" s="60">
        <v>4</v>
      </c>
      <c r="AL51" s="60">
        <v>4</v>
      </c>
      <c r="AM51" s="60">
        <v>1</v>
      </c>
      <c r="AN51" s="60">
        <v>1</v>
      </c>
      <c r="AO51" s="60">
        <v>4</v>
      </c>
      <c r="AP51" s="60">
        <v>1</v>
      </c>
      <c r="AQ51" s="60">
        <v>1</v>
      </c>
      <c r="AR51" s="60">
        <v>1</v>
      </c>
      <c r="AS51" s="60">
        <v>1</v>
      </c>
      <c r="AT51" s="60">
        <v>1</v>
      </c>
      <c r="AU51" s="60">
        <v>1</v>
      </c>
      <c r="AV51" s="60">
        <v>1</v>
      </c>
      <c r="AW51" s="60">
        <v>1</v>
      </c>
      <c r="AX51" s="60">
        <v>4</v>
      </c>
      <c r="AY51" s="60">
        <v>4</v>
      </c>
      <c r="AZ51" s="60">
        <v>4</v>
      </c>
      <c r="BA51" s="60">
        <v>4</v>
      </c>
      <c r="BB51" s="60">
        <v>4</v>
      </c>
      <c r="BC51" s="60">
        <v>1</v>
      </c>
      <c r="BD51" s="60">
        <v>1</v>
      </c>
      <c r="BE51" s="60">
        <v>4</v>
      </c>
      <c r="BF51" s="60">
        <v>4</v>
      </c>
      <c r="BG51" s="60">
        <v>1</v>
      </c>
      <c r="BH51" s="60">
        <v>4</v>
      </c>
      <c r="BI51" s="60">
        <v>1</v>
      </c>
      <c r="BJ51" s="60">
        <v>4</v>
      </c>
      <c r="BK51" s="60">
        <v>1</v>
      </c>
      <c r="BL51" s="60">
        <v>4</v>
      </c>
      <c r="BM51" s="67" t="s">
        <v>82</v>
      </c>
      <c r="BN51" s="47">
        <f t="shared" si="18"/>
        <v>4</v>
      </c>
      <c r="BO51" s="10">
        <f t="shared" si="10"/>
        <v>4</v>
      </c>
      <c r="BP51" s="10">
        <f t="shared" si="11"/>
        <v>4</v>
      </c>
      <c r="BQ51" s="10">
        <f t="shared" si="12"/>
        <v>4</v>
      </c>
      <c r="BR51" s="10">
        <f t="shared" si="13"/>
        <v>3.5714285714285716</v>
      </c>
      <c r="BS51" s="10">
        <f t="shared" si="14"/>
        <v>3.625</v>
      </c>
      <c r="BT51" s="48">
        <f t="shared" si="15"/>
        <v>4</v>
      </c>
    </row>
    <row r="52" spans="1:73" ht="15" x14ac:dyDescent="0.25">
      <c r="A52" s="4">
        <v>3</v>
      </c>
      <c r="B52" s="65" t="s">
        <v>103</v>
      </c>
      <c r="C52" s="65" t="s">
        <v>99</v>
      </c>
      <c r="D52" s="66">
        <v>2</v>
      </c>
      <c r="E52" s="66">
        <v>1</v>
      </c>
      <c r="F52" s="66">
        <f t="shared" si="16"/>
        <v>854</v>
      </c>
      <c r="G52" s="66">
        <v>2513</v>
      </c>
      <c r="H52" s="65" t="s">
        <v>104</v>
      </c>
      <c r="I52" s="65" t="s">
        <v>105</v>
      </c>
      <c r="J52">
        <v>6</v>
      </c>
      <c r="K52" s="66">
        <v>1980</v>
      </c>
      <c r="L52" s="5">
        <f t="shared" si="17"/>
        <v>45</v>
      </c>
      <c r="M52" s="5">
        <v>1</v>
      </c>
      <c r="N52" s="60">
        <v>1</v>
      </c>
      <c r="O52" s="60">
        <v>4</v>
      </c>
      <c r="P52" s="60">
        <v>4</v>
      </c>
      <c r="Q52" s="60">
        <v>1</v>
      </c>
      <c r="R52" s="60">
        <v>4</v>
      </c>
      <c r="S52" s="60">
        <v>1</v>
      </c>
      <c r="T52" s="60">
        <v>4</v>
      </c>
      <c r="U52" s="60">
        <v>4</v>
      </c>
      <c r="V52" s="60">
        <v>1</v>
      </c>
      <c r="W52" s="60">
        <v>1</v>
      </c>
      <c r="X52" s="60">
        <v>4</v>
      </c>
      <c r="Y52" s="60">
        <v>4</v>
      </c>
      <c r="Z52" s="60">
        <v>4</v>
      </c>
      <c r="AA52" s="60">
        <v>1</v>
      </c>
      <c r="AB52" s="60">
        <v>4</v>
      </c>
      <c r="AC52" s="60">
        <v>1</v>
      </c>
      <c r="AD52" s="60">
        <v>4</v>
      </c>
      <c r="AE52" s="60">
        <v>4</v>
      </c>
      <c r="AF52" s="60">
        <v>1</v>
      </c>
      <c r="AG52" s="60">
        <v>4</v>
      </c>
      <c r="AH52" s="60">
        <v>4</v>
      </c>
      <c r="AI52" s="60">
        <v>1</v>
      </c>
      <c r="AJ52" s="60">
        <v>4</v>
      </c>
      <c r="AK52" s="60">
        <v>4</v>
      </c>
      <c r="AL52" s="60">
        <v>4</v>
      </c>
      <c r="AM52" s="60">
        <v>4</v>
      </c>
      <c r="AN52" s="60">
        <v>1</v>
      </c>
      <c r="AO52" s="60">
        <v>4</v>
      </c>
      <c r="AP52" s="60">
        <v>1</v>
      </c>
      <c r="AQ52" s="60">
        <v>1</v>
      </c>
      <c r="AR52" s="60">
        <v>1</v>
      </c>
      <c r="AS52" s="60">
        <v>1</v>
      </c>
      <c r="AT52" s="60">
        <v>1</v>
      </c>
      <c r="AU52" s="60">
        <v>1</v>
      </c>
      <c r="AV52" s="60">
        <v>1</v>
      </c>
      <c r="AW52" s="60">
        <v>1</v>
      </c>
      <c r="AX52" s="60">
        <v>4</v>
      </c>
      <c r="AY52" s="60">
        <v>4</v>
      </c>
      <c r="AZ52" s="60">
        <v>4</v>
      </c>
      <c r="BA52" s="60">
        <v>4</v>
      </c>
      <c r="BB52" s="60">
        <v>4</v>
      </c>
      <c r="BC52" s="60">
        <v>2</v>
      </c>
      <c r="BD52" s="60">
        <v>3</v>
      </c>
      <c r="BE52" s="60">
        <v>4</v>
      </c>
      <c r="BF52" s="60">
        <v>4</v>
      </c>
      <c r="BG52" s="60">
        <v>1</v>
      </c>
      <c r="BH52" s="60">
        <v>4</v>
      </c>
      <c r="BI52" s="60">
        <v>1</v>
      </c>
      <c r="BJ52" s="60">
        <v>4</v>
      </c>
      <c r="BK52" s="60">
        <v>1</v>
      </c>
      <c r="BL52" s="60">
        <v>4</v>
      </c>
      <c r="BM52" s="67" t="s">
        <v>82</v>
      </c>
      <c r="BN52" s="47">
        <f t="shared" si="18"/>
        <v>4</v>
      </c>
      <c r="BO52" s="10">
        <f t="shared" si="10"/>
        <v>4</v>
      </c>
      <c r="BP52" s="10">
        <f t="shared" si="11"/>
        <v>4</v>
      </c>
      <c r="BQ52" s="10">
        <f t="shared" si="12"/>
        <v>3.5</v>
      </c>
      <c r="BR52" s="10">
        <f t="shared" si="13"/>
        <v>3.5714285714285716</v>
      </c>
      <c r="BS52" s="10">
        <f t="shared" si="14"/>
        <v>3.75</v>
      </c>
      <c r="BT52" s="48">
        <f t="shared" si="15"/>
        <v>4</v>
      </c>
      <c r="BU52" s="13"/>
    </row>
    <row r="53" spans="1:73" ht="15" x14ac:dyDescent="0.25">
      <c r="A53" s="69">
        <v>8</v>
      </c>
      <c r="B53" s="65" t="s">
        <v>103</v>
      </c>
      <c r="C53" s="65" t="s">
        <v>99</v>
      </c>
      <c r="D53" s="5">
        <v>2</v>
      </c>
      <c r="E53" s="5">
        <v>1</v>
      </c>
      <c r="F53" s="66">
        <f t="shared" si="16"/>
        <v>854</v>
      </c>
      <c r="G53" s="66">
        <v>2513</v>
      </c>
      <c r="H53" s="65" t="s">
        <v>104</v>
      </c>
      <c r="I53" s="65" t="s">
        <v>105</v>
      </c>
      <c r="J53">
        <v>6</v>
      </c>
      <c r="K53" s="66">
        <v>1971</v>
      </c>
      <c r="L53" s="5">
        <f t="shared" si="17"/>
        <v>54</v>
      </c>
      <c r="M53" s="5">
        <v>1</v>
      </c>
      <c r="N53" s="60">
        <v>1</v>
      </c>
      <c r="O53" s="60">
        <v>4</v>
      </c>
      <c r="P53" s="60">
        <v>4</v>
      </c>
      <c r="Q53" s="60">
        <v>1</v>
      </c>
      <c r="R53" s="60">
        <v>4</v>
      </c>
      <c r="S53" s="60">
        <v>1</v>
      </c>
      <c r="T53" s="60">
        <v>4</v>
      </c>
      <c r="U53" s="60">
        <v>4</v>
      </c>
      <c r="V53" s="60">
        <v>1</v>
      </c>
      <c r="W53" s="60">
        <v>1</v>
      </c>
      <c r="X53" s="60">
        <v>4</v>
      </c>
      <c r="Y53" s="60">
        <v>4</v>
      </c>
      <c r="Z53" s="60">
        <v>4</v>
      </c>
      <c r="AA53" s="60">
        <v>1</v>
      </c>
      <c r="AB53" s="60">
        <v>4</v>
      </c>
      <c r="AC53" s="60">
        <v>1</v>
      </c>
      <c r="AD53" s="60">
        <v>4</v>
      </c>
      <c r="AE53" s="60">
        <v>4</v>
      </c>
      <c r="AF53" s="60">
        <v>1</v>
      </c>
      <c r="AG53" s="60">
        <v>4</v>
      </c>
      <c r="AH53" s="60">
        <v>4</v>
      </c>
      <c r="AI53" s="60">
        <v>1</v>
      </c>
      <c r="AJ53" s="60">
        <v>4</v>
      </c>
      <c r="AK53" s="60">
        <v>4</v>
      </c>
      <c r="AL53" s="60">
        <v>4</v>
      </c>
      <c r="AM53" s="60">
        <v>1</v>
      </c>
      <c r="AN53" s="60">
        <v>1</v>
      </c>
      <c r="AO53" s="60">
        <v>4</v>
      </c>
      <c r="AP53" s="60">
        <v>1</v>
      </c>
      <c r="AQ53" s="60">
        <v>1</v>
      </c>
      <c r="AR53" s="60">
        <v>1</v>
      </c>
      <c r="AS53" s="60">
        <v>1</v>
      </c>
      <c r="AT53" s="60">
        <v>1</v>
      </c>
      <c r="AU53" s="60">
        <v>4</v>
      </c>
      <c r="AV53" s="60">
        <v>1</v>
      </c>
      <c r="AW53" s="60">
        <v>1</v>
      </c>
      <c r="AX53" s="60">
        <v>4</v>
      </c>
      <c r="AY53" s="60">
        <v>4</v>
      </c>
      <c r="AZ53" s="60">
        <v>4</v>
      </c>
      <c r="BA53" s="60">
        <v>4</v>
      </c>
      <c r="BB53" s="60">
        <v>4</v>
      </c>
      <c r="BC53" s="60">
        <v>1</v>
      </c>
      <c r="BD53" s="60">
        <v>4</v>
      </c>
      <c r="BE53" s="60">
        <v>4</v>
      </c>
      <c r="BF53" s="60">
        <v>4</v>
      </c>
      <c r="BG53" s="60">
        <v>1</v>
      </c>
      <c r="BH53" s="60">
        <v>4</v>
      </c>
      <c r="BI53" s="60">
        <v>1</v>
      </c>
      <c r="BJ53" s="60">
        <v>4</v>
      </c>
      <c r="BK53" s="60">
        <v>1</v>
      </c>
      <c r="BL53" s="60">
        <v>4</v>
      </c>
      <c r="BM53" s="67" t="s">
        <v>82</v>
      </c>
      <c r="BN53" s="70">
        <f t="shared" si="18"/>
        <v>4</v>
      </c>
      <c r="BO53" s="71">
        <f t="shared" si="10"/>
        <v>4</v>
      </c>
      <c r="BP53" s="71">
        <f t="shared" si="11"/>
        <v>4</v>
      </c>
      <c r="BQ53" s="71">
        <f t="shared" si="12"/>
        <v>4</v>
      </c>
      <c r="BR53" s="71">
        <f t="shared" si="13"/>
        <v>4</v>
      </c>
      <c r="BS53" s="71">
        <f t="shared" si="14"/>
        <v>4</v>
      </c>
      <c r="BT53" s="72">
        <f t="shared" si="15"/>
        <v>4</v>
      </c>
    </row>
    <row r="54" spans="1:73" ht="13.5" thickBot="1" x14ac:dyDescent="0.25">
      <c r="A54" s="34" t="s">
        <v>77</v>
      </c>
      <c r="B54" s="5"/>
      <c r="C54" s="5"/>
      <c r="D54" s="5"/>
      <c r="E54" s="5"/>
      <c r="F54" s="5"/>
      <c r="G54" s="5"/>
      <c r="H54" s="5"/>
      <c r="I54" s="5"/>
      <c r="K54" s="5"/>
      <c r="L54" s="5"/>
      <c r="M54" s="5"/>
      <c r="N54" s="33"/>
      <c r="O54" s="6"/>
      <c r="P54" s="5"/>
      <c r="Q54" s="5"/>
      <c r="R54" s="5"/>
      <c r="S54" s="5"/>
      <c r="T54" s="5"/>
      <c r="U54" s="5"/>
      <c r="V54" s="5"/>
      <c r="W54" s="36"/>
      <c r="X54" s="4"/>
      <c r="Y54" s="5"/>
      <c r="Z54" s="5"/>
      <c r="AA54" s="5"/>
      <c r="AB54" s="5"/>
      <c r="AC54" s="5"/>
      <c r="AD54" s="33"/>
      <c r="AE54" s="6"/>
      <c r="AF54" s="5"/>
      <c r="AG54" s="5"/>
      <c r="AH54" s="5"/>
      <c r="AI54" s="5"/>
      <c r="AJ54" s="36"/>
      <c r="AK54" s="4"/>
      <c r="AL54" s="5"/>
      <c r="AM54" s="5"/>
      <c r="AN54" s="5"/>
      <c r="AO54" s="5"/>
      <c r="AP54" s="33"/>
      <c r="AQ54" s="6"/>
      <c r="AR54" s="5"/>
      <c r="AS54" s="5"/>
      <c r="AT54" s="5"/>
      <c r="AU54" s="5"/>
      <c r="AV54" s="5"/>
      <c r="AW54" s="36"/>
      <c r="AX54" s="4"/>
      <c r="AY54" s="5"/>
      <c r="AZ54" s="5"/>
      <c r="BA54" s="5"/>
      <c r="BB54" s="5"/>
      <c r="BC54" s="5"/>
      <c r="BD54" s="5"/>
      <c r="BE54" s="33"/>
      <c r="BF54" s="6"/>
      <c r="BG54" s="5"/>
      <c r="BH54" s="5"/>
      <c r="BI54" s="5"/>
      <c r="BJ54" s="5"/>
      <c r="BK54" s="5"/>
      <c r="BL54" s="33"/>
      <c r="BM54" s="44"/>
      <c r="BN54" s="47" t="str">
        <f t="shared" ref="BN54" si="19">IF(COUNT(O54:W54)&gt;=5, (O54+P54+R54+T54+U54+(IF(ISBLANK(Q54),0,(5-Q54)))+(IF(ISBLANK(S54),0,(5-S54)))+(IF(ISBLANK(V54),0,(5-V54)))+(IF(ISBLANK(W54),0,(5-W54))))/COUNT(O54:W54), "")</f>
        <v/>
      </c>
      <c r="BO54" s="10" t="str">
        <f t="shared" ref="BO54" si="20">IF(COUNT(X54:AD54)&gt;=4, (X54+Y54+Z54+AB54+AD54+(IF(ISBLANK(AA54),0,(5-AA54)))+(IF(ISBLANK(AC54),0,(5-AC54))))/COUNT(X54:AD54), "")</f>
        <v/>
      </c>
      <c r="BP54" s="10" t="str">
        <f t="shared" ref="BP54" si="21">IF(COUNT(AE54:AJ54)&gt;=3, (AE54+AG54+AH54+AJ54+(IF(ISBLANK(AF54),0,(5-AF54)))+(IF(ISBLANK(AI54),0,(5-AI54))))/COUNT(AE54:AJ54), "")</f>
        <v/>
      </c>
      <c r="BQ54" s="10" t="str">
        <f t="shared" ref="BQ54" si="22">IF(COUNT(AK54:AP54)&gt;=3, (AK54+AL54+AO54+(IF(ISBLANK(AM54),0,(5-AM54)))+(IF(ISBLANK(AN54),0,(5-AN54)))+(IF(ISBLANK(AP54),0,(5-AP54))))/COUNT(AK54:AP54), "")</f>
        <v/>
      </c>
      <c r="BR54" s="10"/>
      <c r="BS54" s="10" t="str">
        <f t="shared" ref="BS54" si="23">IF(COUNT(AX54:BE54)&gt;=4, (AX54+AY54+AZ54+BA54+BB54+BD54+BE54+(IF(ISBLANK(BC54),0,(5-BC54))))/COUNT(AX54:BE54), "")</f>
        <v/>
      </c>
      <c r="BT54" s="48" t="str">
        <f t="shared" ref="BT54" si="24">IF(COUNT(BF54:BL54)&gt;=4, (BF54+BH54+BJ54+BL54+(IF(ISBLANK(BG54),0,(5-BG54)))+(IF(ISBLANK(BI54),0,(5-BI54)))+(IF(ISBLANK(BK54),0,(5-BK54))))/COUNT(BF54:BL54), "")</f>
        <v/>
      </c>
    </row>
    <row r="55" spans="1:73" ht="13.5" thickBot="1" x14ac:dyDescent="0.25">
      <c r="A55" s="24" t="s">
        <v>89</v>
      </c>
      <c r="B55" s="25"/>
      <c r="C55" s="25"/>
      <c r="D55" s="25"/>
      <c r="E55" s="25"/>
      <c r="F55" s="25"/>
      <c r="G55" s="25"/>
      <c r="H55" s="25"/>
      <c r="I55" s="25"/>
      <c r="K55" s="25"/>
      <c r="L55" s="25"/>
      <c r="M55" s="25"/>
      <c r="N55" s="26"/>
      <c r="O55" s="52">
        <f t="shared" ref="O55:P57" si="25">AVERAGE(O1:O43)</f>
        <v>2.5365853658536586</v>
      </c>
      <c r="P55" s="53">
        <f t="shared" si="25"/>
        <v>2.7560975609756095</v>
      </c>
      <c r="Q55" s="53">
        <f>5-AVERAGE(Q1:Q43)</f>
        <v>2.2195121951219514</v>
      </c>
      <c r="R55" s="53">
        <f>AVERAGE(R1:R43)</f>
        <v>2.5121951219512195</v>
      </c>
      <c r="S55" s="53">
        <f>5-AVERAGE(S1:S43)</f>
        <v>2.3170731707317072</v>
      </c>
      <c r="T55" s="53">
        <f t="shared" ref="T55:U57" si="26">AVERAGE(T1:T43)</f>
        <v>2.7317073170731709</v>
      </c>
      <c r="U55" s="53">
        <f t="shared" si="26"/>
        <v>2.7317073170731709</v>
      </c>
      <c r="V55" s="53">
        <f t="shared" ref="V55:W57" si="27">5-AVERAGE(V1:V43)</f>
        <v>2.4146341463414633</v>
      </c>
      <c r="W55" s="54">
        <f t="shared" si="27"/>
        <v>2.3902439024390243</v>
      </c>
      <c r="X55" s="55">
        <f t="shared" ref="X55:Z57" si="28">AVERAGE(X1:X43)</f>
        <v>2.6829268292682928</v>
      </c>
      <c r="Y55" s="53">
        <f t="shared" si="28"/>
        <v>2.7073170731707319</v>
      </c>
      <c r="Z55" s="53">
        <f t="shared" si="28"/>
        <v>2.5609756097560976</v>
      </c>
      <c r="AA55" s="53">
        <f>5-AVERAGE(AA1:AA43)</f>
        <v>2.1951219512195124</v>
      </c>
      <c r="AB55" s="53">
        <f>AVERAGE(AB1:AB43)</f>
        <v>2.7560975609756095</v>
      </c>
      <c r="AC55" s="53">
        <f>5-AVERAGE(AC1:AC43)</f>
        <v>2.2195121951219514</v>
      </c>
      <c r="AD55" s="56">
        <f t="shared" ref="AD55:AE57" si="29">AVERAGE(AD1:AD43)</f>
        <v>2.6585365853658538</v>
      </c>
      <c r="AE55" s="52">
        <f t="shared" si="29"/>
        <v>2.6829268292682928</v>
      </c>
      <c r="AF55" s="53">
        <f>5-AVERAGE(AF1:AF43)</f>
        <v>2.0487804878048781</v>
      </c>
      <c r="AG55" s="53">
        <f t="shared" ref="AG55:AH57" si="30">AVERAGE(AG1:AG43)</f>
        <v>2.6341463414634148</v>
      </c>
      <c r="AH55" s="53">
        <f t="shared" si="30"/>
        <v>2.6097560975609757</v>
      </c>
      <c r="AI55" s="53">
        <f>5-AVERAGE(AI1:AI43)</f>
        <v>2.2195121951219514</v>
      </c>
      <c r="AJ55" s="54">
        <f t="shared" ref="AJ55:AL57" si="31">AVERAGE(AJ1:AJ43)</f>
        <v>2.4146341463414633</v>
      </c>
      <c r="AK55" s="55">
        <f t="shared" si="31"/>
        <v>2.7560975609756095</v>
      </c>
      <c r="AL55" s="53">
        <f t="shared" si="31"/>
        <v>2.7317073170731709</v>
      </c>
      <c r="AM55" s="53">
        <f t="shared" ref="AM55:AN57" si="32">5-AVERAGE(AM1:AM43)</f>
        <v>2.3902439024390243</v>
      </c>
      <c r="AN55" s="53">
        <f t="shared" si="32"/>
        <v>2.0975609756097562</v>
      </c>
      <c r="AO55" s="53">
        <f>AVERAGE(AO1:AO43)</f>
        <v>2.7073170731707319</v>
      </c>
      <c r="AP55" s="56">
        <f t="shared" ref="AP55:AT57" si="33">5-AVERAGE(AP1:AP43)</f>
        <v>2.4390243902439024</v>
      </c>
      <c r="AQ55" s="52">
        <f t="shared" si="33"/>
        <v>2.3170731707317072</v>
      </c>
      <c r="AR55" s="53">
        <f t="shared" si="33"/>
        <v>2.3658536585365852</v>
      </c>
      <c r="AS55" s="53">
        <f t="shared" si="33"/>
        <v>2.3414634146341462</v>
      </c>
      <c r="AT55" s="53">
        <f t="shared" si="33"/>
        <v>2.3902439024390243</v>
      </c>
      <c r="AU55" s="53">
        <f>AVERAGE(AU1:AU43)</f>
        <v>2.2195121951219514</v>
      </c>
      <c r="AV55" s="53">
        <f t="shared" ref="AV55:AW57" si="34">5-AVERAGE(AV1:AV43)</f>
        <v>2.3170731707317072</v>
      </c>
      <c r="AW55" s="54">
        <f t="shared" si="34"/>
        <v>2.2439024390243905</v>
      </c>
      <c r="AX55" s="55">
        <f t="shared" ref="AX55:BB57" si="35">AVERAGE(AX1:AX43)</f>
        <v>2.6585365853658538</v>
      </c>
      <c r="AY55" s="53">
        <f t="shared" si="35"/>
        <v>2.6341463414634148</v>
      </c>
      <c r="AZ55" s="53">
        <f t="shared" si="35"/>
        <v>2.6829268292682928</v>
      </c>
      <c r="BA55" s="53">
        <f t="shared" si="35"/>
        <v>2.7317073170731709</v>
      </c>
      <c r="BB55" s="53">
        <f t="shared" si="35"/>
        <v>2.7073170731707319</v>
      </c>
      <c r="BC55" s="53">
        <f>5-AVERAGE(BC1:BC43)</f>
        <v>2.2926829268292681</v>
      </c>
      <c r="BD55" s="53">
        <f t="shared" ref="BD55:BF57" si="36">AVERAGE(BD1:BD43)</f>
        <v>2.6097560975609757</v>
      </c>
      <c r="BE55" s="56">
        <f t="shared" si="36"/>
        <v>2.6829268292682928</v>
      </c>
      <c r="BF55" s="52">
        <f t="shared" si="36"/>
        <v>2.7073170731707319</v>
      </c>
      <c r="BG55" s="53">
        <f>5-AVERAGE(BG1:BG43)</f>
        <v>2.3902439024390243</v>
      </c>
      <c r="BH55" s="53">
        <f>AVERAGE(BH1:BH43)</f>
        <v>2.7317073170731709</v>
      </c>
      <c r="BI55" s="53">
        <f>5-AVERAGE(BI1:BI43)</f>
        <v>2.3170731707317072</v>
      </c>
      <c r="BJ55" s="53">
        <f>AVERAGE(BJ1:BJ43)</f>
        <v>2.8048780487804876</v>
      </c>
      <c r="BK55" s="53">
        <f>5-AVERAGE(BK1:BK43)</f>
        <v>2.4634146341463414</v>
      </c>
      <c r="BL55" s="56">
        <f>AVERAGE(BL1:BL43)</f>
        <v>2.6097560975609757</v>
      </c>
      <c r="BM55" s="57"/>
      <c r="BN55" s="58">
        <f>AVERAGEIF($N$3:$N$53,2,BN3:BN54)</f>
        <v>3.4888888888888885</v>
      </c>
      <c r="BO55" s="58">
        <f t="shared" ref="BO55:BT55" si="37">AVERAGEIF($N$3:$N$53,2,BO3:BO54)</f>
        <v>3.4285714285714293</v>
      </c>
      <c r="BP55" s="58">
        <f t="shared" si="37"/>
        <v>3.2333333333333329</v>
      </c>
      <c r="BQ55" s="58">
        <f t="shared" si="37"/>
        <v>3.2333333333333329</v>
      </c>
      <c r="BR55" s="58">
        <f t="shared" si="37"/>
        <v>3</v>
      </c>
      <c r="BS55" s="58">
        <f t="shared" si="37"/>
        <v>3.55</v>
      </c>
      <c r="BT55" s="58">
        <f t="shared" si="37"/>
        <v>3.285714285714286</v>
      </c>
      <c r="BU55" s="9" t="s">
        <v>73</v>
      </c>
    </row>
    <row r="56" spans="1:73" ht="13.5" thickBot="1" x14ac:dyDescent="0.25">
      <c r="A56" s="24" t="s">
        <v>91</v>
      </c>
      <c r="B56" s="25"/>
      <c r="C56" s="25"/>
      <c r="D56" s="25"/>
      <c r="E56" s="25"/>
      <c r="F56" s="25"/>
      <c r="G56" s="25"/>
      <c r="H56" s="25"/>
      <c r="I56" s="25"/>
      <c r="K56" s="25"/>
      <c r="L56" s="25"/>
      <c r="M56" s="25"/>
      <c r="N56" s="26"/>
      <c r="O56" s="52">
        <f t="shared" si="25"/>
        <v>2.5714285714285716</v>
      </c>
      <c r="P56" s="53">
        <f t="shared" si="25"/>
        <v>2.7857142857142856</v>
      </c>
      <c r="Q56" s="53">
        <f>5-AVERAGE(Q2:Q44)</f>
        <v>2.2619047619047619</v>
      </c>
      <c r="R56" s="53">
        <f>AVERAGE(R2:R44)</f>
        <v>2.5476190476190474</v>
      </c>
      <c r="S56" s="53">
        <f>5-AVERAGE(S2:S44)</f>
        <v>2.3333333333333335</v>
      </c>
      <c r="T56" s="53">
        <f t="shared" si="26"/>
        <v>2.7619047619047619</v>
      </c>
      <c r="U56" s="53">
        <f t="shared" si="26"/>
        <v>2.7619047619047619</v>
      </c>
      <c r="V56" s="53">
        <f t="shared" si="27"/>
        <v>2.4285714285714284</v>
      </c>
      <c r="W56" s="54">
        <f t="shared" si="27"/>
        <v>2.4285714285714284</v>
      </c>
      <c r="X56" s="55">
        <f t="shared" si="28"/>
        <v>2.7142857142857144</v>
      </c>
      <c r="Y56" s="53">
        <f t="shared" si="28"/>
        <v>2.7380952380952381</v>
      </c>
      <c r="Z56" s="53">
        <f t="shared" si="28"/>
        <v>2.5952380952380953</v>
      </c>
      <c r="AA56" s="53">
        <f>5-AVERAGE(AA2:AA44)</f>
        <v>2.2380952380952381</v>
      </c>
      <c r="AB56" s="53">
        <f>AVERAGE(AB2:AB44)</f>
        <v>2.7857142857142856</v>
      </c>
      <c r="AC56" s="53">
        <f>5-AVERAGE(AC2:AC44)</f>
        <v>2.2380952380952381</v>
      </c>
      <c r="AD56" s="56">
        <f t="shared" si="29"/>
        <v>2.6904761904761907</v>
      </c>
      <c r="AE56" s="52">
        <f t="shared" si="29"/>
        <v>2.7142857142857144</v>
      </c>
      <c r="AF56" s="53">
        <f>5-AVERAGE(AF2:AF44)</f>
        <v>2.0714285714285716</v>
      </c>
      <c r="AG56" s="53">
        <f t="shared" si="30"/>
        <v>2.6666666666666665</v>
      </c>
      <c r="AH56" s="53">
        <f t="shared" si="30"/>
        <v>2.6428571428571428</v>
      </c>
      <c r="AI56" s="53">
        <f>5-AVERAGE(AI2:AI44)</f>
        <v>2.2380952380952381</v>
      </c>
      <c r="AJ56" s="54">
        <f t="shared" si="31"/>
        <v>2.4285714285714284</v>
      </c>
      <c r="AK56" s="55">
        <f t="shared" si="31"/>
        <v>2.7857142857142856</v>
      </c>
      <c r="AL56" s="53">
        <f t="shared" si="31"/>
        <v>2.7619047619047619</v>
      </c>
      <c r="AM56" s="53">
        <f t="shared" si="32"/>
        <v>2.4285714285714284</v>
      </c>
      <c r="AN56" s="53">
        <f t="shared" si="32"/>
        <v>2.1190476190476191</v>
      </c>
      <c r="AO56" s="53">
        <f>AVERAGE(AO2:AO44)</f>
        <v>2.7380952380952381</v>
      </c>
      <c r="AP56" s="56">
        <f t="shared" si="33"/>
        <v>2.4523809523809526</v>
      </c>
      <c r="AQ56" s="52">
        <f t="shared" si="33"/>
        <v>2.3333333333333335</v>
      </c>
      <c r="AR56" s="53">
        <f t="shared" si="33"/>
        <v>2.4047619047619047</v>
      </c>
      <c r="AS56" s="53">
        <f t="shared" si="33"/>
        <v>2.3571428571428572</v>
      </c>
      <c r="AT56" s="53">
        <f t="shared" si="33"/>
        <v>2.4285714285714284</v>
      </c>
      <c r="AU56" s="53">
        <f>AVERAGE(AU2:AU44)</f>
        <v>2.2619047619047619</v>
      </c>
      <c r="AV56" s="53">
        <f t="shared" si="34"/>
        <v>2.3333333333333335</v>
      </c>
      <c r="AW56" s="54">
        <f t="shared" si="34"/>
        <v>2.2619047619047619</v>
      </c>
      <c r="AX56" s="55">
        <f t="shared" si="35"/>
        <v>2.6904761904761907</v>
      </c>
      <c r="AY56" s="53">
        <f t="shared" si="35"/>
        <v>2.6666666666666665</v>
      </c>
      <c r="AZ56" s="53">
        <f t="shared" si="35"/>
        <v>2.7142857142857144</v>
      </c>
      <c r="BA56" s="53">
        <f t="shared" si="35"/>
        <v>2.7619047619047619</v>
      </c>
      <c r="BB56" s="53">
        <f t="shared" si="35"/>
        <v>2.7380952380952381</v>
      </c>
      <c r="BC56" s="53">
        <f>5-AVERAGE(BC2:BC44)</f>
        <v>2.3095238095238093</v>
      </c>
      <c r="BD56" s="53">
        <f t="shared" si="36"/>
        <v>2.6428571428571428</v>
      </c>
      <c r="BE56" s="56">
        <f t="shared" si="36"/>
        <v>2.7142857142857144</v>
      </c>
      <c r="BF56" s="52">
        <f t="shared" si="36"/>
        <v>2.7380952380952381</v>
      </c>
      <c r="BG56" s="53">
        <f>5-AVERAGE(BG2:BG44)</f>
        <v>2.4047619047619047</v>
      </c>
      <c r="BH56" s="53">
        <f>AVERAGE(BH2:BH44)</f>
        <v>2.7619047619047619</v>
      </c>
      <c r="BI56" s="53">
        <f>5-AVERAGE(BI2:BI44)</f>
        <v>2.3333333333333335</v>
      </c>
      <c r="BJ56" s="53">
        <f>AVERAGE(BJ2:BJ44)</f>
        <v>2.8333333333333335</v>
      </c>
      <c r="BK56" s="53">
        <f>5-AVERAGE(BK2:BK44)</f>
        <v>2.4761904761904763</v>
      </c>
      <c r="BL56" s="56">
        <f>AVERAGE(BL2:BL44)</f>
        <v>2.6428571428571428</v>
      </c>
      <c r="BM56" s="57"/>
      <c r="BN56" s="58">
        <f>AVERAGEIF($N$3:$N$53,1,BN3:BN54)</f>
        <v>2.7173913043478262</v>
      </c>
      <c r="BO56" s="58">
        <f t="shared" ref="BO56:BT56" si="38">AVERAGEIF($N$3:$N$53,1,BO3:BO54)</f>
        <v>2.7670807453416146</v>
      </c>
      <c r="BP56" s="58">
        <f t="shared" si="38"/>
        <v>2.681159420289855</v>
      </c>
      <c r="BQ56" s="58">
        <f t="shared" si="38"/>
        <v>2.7282608695652173</v>
      </c>
      <c r="BR56" s="58">
        <f t="shared" si="38"/>
        <v>2.5351966873706004</v>
      </c>
      <c r="BS56" s="58">
        <f t="shared" si="38"/>
        <v>2.8260869565217392</v>
      </c>
      <c r="BT56" s="58">
        <f t="shared" si="38"/>
        <v>2.8053830227743277</v>
      </c>
      <c r="BU56" s="9" t="s">
        <v>73</v>
      </c>
    </row>
    <row r="57" spans="1:73" ht="13.5" thickBot="1" x14ac:dyDescent="0.25">
      <c r="A57" s="24" t="s">
        <v>90</v>
      </c>
      <c r="B57" s="25"/>
      <c r="C57" s="25"/>
      <c r="D57" s="25"/>
      <c r="E57" s="25"/>
      <c r="F57" s="25"/>
      <c r="G57" s="25"/>
      <c r="H57" s="25"/>
      <c r="I57" s="25"/>
      <c r="K57" s="25"/>
      <c r="L57" s="68">
        <f>AVERAGE(L3:L53)</f>
        <v>46.705882352941174</v>
      </c>
      <c r="M57" s="25"/>
      <c r="N57" s="26"/>
      <c r="O57" s="52">
        <f t="shared" si="25"/>
        <v>2.6046511627906979</v>
      </c>
      <c r="P57" s="53">
        <f t="shared" si="25"/>
        <v>2.8139534883720931</v>
      </c>
      <c r="Q57" s="53">
        <f>5-AVERAGE(Q3:Q45)</f>
        <v>2.3023255813953489</v>
      </c>
      <c r="R57" s="53">
        <f>AVERAGE(R3:R45)</f>
        <v>2.5813953488372094</v>
      </c>
      <c r="S57" s="53">
        <f>5-AVERAGE(S3:S45)</f>
        <v>2.3720930232558142</v>
      </c>
      <c r="T57" s="53">
        <f t="shared" si="26"/>
        <v>2.7906976744186047</v>
      </c>
      <c r="U57" s="53">
        <f t="shared" si="26"/>
        <v>2.7674418604651163</v>
      </c>
      <c r="V57" s="53">
        <f t="shared" si="27"/>
        <v>2.4651162790697674</v>
      </c>
      <c r="W57" s="54">
        <f t="shared" si="27"/>
        <v>2.4651162790697674</v>
      </c>
      <c r="X57" s="55">
        <f t="shared" si="28"/>
        <v>2.7441860465116279</v>
      </c>
      <c r="Y57" s="53">
        <f t="shared" si="28"/>
        <v>2.7674418604651163</v>
      </c>
      <c r="Z57" s="53">
        <f t="shared" si="28"/>
        <v>2.558139534883721</v>
      </c>
      <c r="AA57" s="53">
        <f>5-AVERAGE(AA3:AA45)</f>
        <v>2.2790697674418605</v>
      </c>
      <c r="AB57" s="53">
        <f>AVERAGE(AB3:AB45)</f>
        <v>2.8139534883720931</v>
      </c>
      <c r="AC57" s="53">
        <f>5-AVERAGE(AC3:AC45)</f>
        <v>2.2790697674418605</v>
      </c>
      <c r="AD57" s="56">
        <f t="shared" si="29"/>
        <v>2.7209302325581395</v>
      </c>
      <c r="AE57" s="52">
        <f t="shared" si="29"/>
        <v>2.7441860465116279</v>
      </c>
      <c r="AF57" s="53">
        <f>5-AVERAGE(AF3:AF45)</f>
        <v>2.1162790697674421</v>
      </c>
      <c r="AG57" s="53">
        <f t="shared" si="30"/>
        <v>2.6976744186046511</v>
      </c>
      <c r="AH57" s="53">
        <f t="shared" si="30"/>
        <v>2.6511627906976742</v>
      </c>
      <c r="AI57" s="53">
        <f>5-AVERAGE(AI3:AI45)</f>
        <v>2.2790697674418605</v>
      </c>
      <c r="AJ57" s="54">
        <f t="shared" si="31"/>
        <v>2.4651162790697674</v>
      </c>
      <c r="AK57" s="55">
        <f t="shared" si="31"/>
        <v>2.8139534883720931</v>
      </c>
      <c r="AL57" s="53">
        <f t="shared" si="31"/>
        <v>2.7906976744186047</v>
      </c>
      <c r="AM57" s="53">
        <f t="shared" si="32"/>
        <v>2.4651162790697674</v>
      </c>
      <c r="AN57" s="53">
        <f t="shared" si="32"/>
        <v>2.1627906976744184</v>
      </c>
      <c r="AO57" s="53">
        <f>AVERAGE(AO3:AO45)</f>
        <v>2.7674418604651163</v>
      </c>
      <c r="AP57" s="56">
        <f t="shared" si="33"/>
        <v>2.4883720930232558</v>
      </c>
      <c r="AQ57" s="52">
        <f t="shared" si="33"/>
        <v>2.3720930232558142</v>
      </c>
      <c r="AR57" s="53">
        <f t="shared" si="33"/>
        <v>2.441860465116279</v>
      </c>
      <c r="AS57" s="53">
        <f t="shared" si="33"/>
        <v>2.3953488372093021</v>
      </c>
      <c r="AT57" s="53">
        <f t="shared" si="33"/>
        <v>2.4651162790697674</v>
      </c>
      <c r="AU57" s="53">
        <f>AVERAGE(AU3:AU45)</f>
        <v>2.2790697674418605</v>
      </c>
      <c r="AV57" s="53">
        <f t="shared" si="34"/>
        <v>2.3720930232558142</v>
      </c>
      <c r="AW57" s="54">
        <f t="shared" si="34"/>
        <v>2.3023255813953489</v>
      </c>
      <c r="AX57" s="55">
        <f t="shared" si="35"/>
        <v>2.7209302325581395</v>
      </c>
      <c r="AY57" s="53">
        <f t="shared" si="35"/>
        <v>2.6976744186046511</v>
      </c>
      <c r="AZ57" s="53">
        <f t="shared" si="35"/>
        <v>2.7441860465116279</v>
      </c>
      <c r="BA57" s="53">
        <f t="shared" si="35"/>
        <v>2.7906976744186047</v>
      </c>
      <c r="BB57" s="53">
        <f t="shared" si="35"/>
        <v>2.7674418604651163</v>
      </c>
      <c r="BC57" s="53">
        <f>5-AVERAGE(BC3:BC45)</f>
        <v>2.3488372093023258</v>
      </c>
      <c r="BD57" s="53">
        <f t="shared" si="36"/>
        <v>2.6744186046511627</v>
      </c>
      <c r="BE57" s="56">
        <f t="shared" si="36"/>
        <v>2.7441860465116279</v>
      </c>
      <c r="BF57" s="52">
        <f t="shared" si="36"/>
        <v>2.7674418604651163</v>
      </c>
      <c r="BG57" s="53">
        <f>5-AVERAGE(BG3:BG45)</f>
        <v>2.441860465116279</v>
      </c>
      <c r="BH57" s="53">
        <f>AVERAGE(BH3:BH45)</f>
        <v>2.7906976744186047</v>
      </c>
      <c r="BI57" s="53">
        <f>5-AVERAGE(BI3:BI45)</f>
        <v>2.3720930232558142</v>
      </c>
      <c r="BJ57" s="53">
        <f>AVERAGE(BJ3:BJ45)</f>
        <v>2.86046511627907</v>
      </c>
      <c r="BK57" s="53">
        <f>5-AVERAGE(BK3:BK45)</f>
        <v>2.5116279069767442</v>
      </c>
      <c r="BL57" s="56">
        <f>AVERAGE(BL3:BL45)</f>
        <v>2.6744186046511627</v>
      </c>
      <c r="BM57" s="57"/>
      <c r="BN57" s="58">
        <f t="shared" ref="BN57:BT57" si="39">AVERAGE(BN3:BN53)</f>
        <v>2.7930283224400876</v>
      </c>
      <c r="BO57" s="58">
        <f t="shared" si="39"/>
        <v>2.8319327731092439</v>
      </c>
      <c r="BP57" s="58">
        <f t="shared" si="39"/>
        <v>2.7352941176470589</v>
      </c>
      <c r="BQ57" s="58">
        <f t="shared" si="39"/>
        <v>2.7777777777777777</v>
      </c>
      <c r="BR57" s="58">
        <f t="shared" si="39"/>
        <v>2.5807656395891692</v>
      </c>
      <c r="BS57" s="58">
        <f t="shared" si="39"/>
        <v>2.8970588235294117</v>
      </c>
      <c r="BT57" s="58">
        <f t="shared" si="39"/>
        <v>2.8524743230625589</v>
      </c>
      <c r="BU57" s="9" t="s">
        <v>73</v>
      </c>
    </row>
    <row r="58" spans="1:73" x14ac:dyDescent="0.2">
      <c r="A58" s="11"/>
      <c r="O58" s="12"/>
      <c r="P58" s="12"/>
      <c r="Q58" s="12"/>
      <c r="R58" s="12"/>
      <c r="S58" s="12"/>
      <c r="T58" s="12"/>
      <c r="U58" s="12"/>
      <c r="V58" s="12"/>
      <c r="W58" s="12"/>
      <c r="X58" s="14"/>
      <c r="Y58" s="12"/>
      <c r="Z58" s="12"/>
      <c r="AA58" s="12"/>
      <c r="AB58" s="12"/>
      <c r="AC58" s="12"/>
      <c r="AD58" s="15"/>
      <c r="AE58" s="12"/>
      <c r="AF58" s="12"/>
      <c r="AG58" s="12"/>
      <c r="AH58" s="12"/>
      <c r="AI58" s="12"/>
      <c r="AJ58" s="12"/>
      <c r="AK58" s="14"/>
      <c r="AL58" s="12"/>
      <c r="AM58" s="12"/>
      <c r="AN58" s="12"/>
      <c r="AO58" s="12"/>
      <c r="AP58" s="15"/>
      <c r="AQ58" s="12"/>
      <c r="AR58" s="12"/>
      <c r="AS58" s="12"/>
      <c r="AT58" s="12"/>
      <c r="AU58" s="12"/>
      <c r="AV58" s="12"/>
      <c r="AW58" s="12"/>
      <c r="AX58" s="14"/>
      <c r="AY58" s="12"/>
      <c r="AZ58" s="12"/>
      <c r="BA58" s="12"/>
      <c r="BB58" s="12"/>
      <c r="BC58" s="12"/>
      <c r="BD58" s="12"/>
      <c r="BE58" s="15"/>
      <c r="BF58" s="12"/>
      <c r="BG58" s="12"/>
      <c r="BH58" s="12"/>
      <c r="BI58" s="12"/>
      <c r="BJ58" s="12"/>
      <c r="BK58" s="12"/>
      <c r="BL58" s="15"/>
      <c r="BM58" s="59"/>
      <c r="BN58" s="61"/>
      <c r="BO58" s="62"/>
      <c r="BP58" s="62"/>
      <c r="BQ58" s="62"/>
      <c r="BR58" s="62"/>
      <c r="BS58" s="62"/>
      <c r="BT58" s="63"/>
      <c r="BU58" s="9"/>
    </row>
    <row r="59" spans="1:73" x14ac:dyDescent="0.2">
      <c r="A59" s="11" t="s">
        <v>75</v>
      </c>
      <c r="O59" s="14">
        <f t="shared" ref="O59:AT59" si="40">_xlfn.VAR.P(O3:O45)</f>
        <v>1.4018388318009736</v>
      </c>
      <c r="P59" s="12">
        <f t="shared" si="40"/>
        <v>1.3607355327203894</v>
      </c>
      <c r="Q59" s="12">
        <f t="shared" si="40"/>
        <v>1.2341806381828015</v>
      </c>
      <c r="R59" s="12">
        <f t="shared" si="40"/>
        <v>1.4061654948620876</v>
      </c>
      <c r="S59" s="12">
        <f t="shared" si="40"/>
        <v>1.1173607355327204</v>
      </c>
      <c r="T59" s="12">
        <f t="shared" si="40"/>
        <v>1.3282855597620336</v>
      </c>
      <c r="U59" s="12">
        <f t="shared" si="40"/>
        <v>1.2947539210383991</v>
      </c>
      <c r="V59" s="12">
        <f t="shared" si="40"/>
        <v>1.2255273120605732</v>
      </c>
      <c r="W59" s="12">
        <f t="shared" si="40"/>
        <v>1.27203893996755</v>
      </c>
      <c r="X59" s="14">
        <f t="shared" si="40"/>
        <v>1.306652244456463</v>
      </c>
      <c r="Y59" s="12">
        <f t="shared" si="40"/>
        <v>1.341265548945376</v>
      </c>
      <c r="Z59" s="12">
        <f t="shared" si="40"/>
        <v>1.4559221200649</v>
      </c>
      <c r="AA59" s="12">
        <f t="shared" si="40"/>
        <v>1.2709572742022714</v>
      </c>
      <c r="AB59" s="12">
        <f t="shared" si="40"/>
        <v>1.3607355327203894</v>
      </c>
      <c r="AC59" s="12">
        <f t="shared" si="40"/>
        <v>1.1314223904813412</v>
      </c>
      <c r="AD59" s="15">
        <f t="shared" si="40"/>
        <v>1.2709572742022714</v>
      </c>
      <c r="AE59" s="12">
        <f t="shared" si="40"/>
        <v>1.306652244456463</v>
      </c>
      <c r="AF59" s="12">
        <f t="shared" si="40"/>
        <v>0.9864791779340184</v>
      </c>
      <c r="AG59" s="12">
        <f t="shared" si="40"/>
        <v>1.2806922660897782</v>
      </c>
      <c r="AH59" s="12">
        <f t="shared" si="40"/>
        <v>1.2504056246619795</v>
      </c>
      <c r="AI59" s="12">
        <f t="shared" si="40"/>
        <v>1.0849107625743646</v>
      </c>
      <c r="AJ59" s="12">
        <f t="shared" si="40"/>
        <v>1.2255273120605732</v>
      </c>
      <c r="AK59" s="14">
        <f t="shared" si="40"/>
        <v>1.3607355327203894</v>
      </c>
      <c r="AL59" s="12">
        <f t="shared" si="40"/>
        <v>1.3282855597620336</v>
      </c>
      <c r="AM59" s="12">
        <f t="shared" si="40"/>
        <v>1.27203893996755</v>
      </c>
      <c r="AN59" s="12">
        <f t="shared" si="40"/>
        <v>1.1130340724716064</v>
      </c>
      <c r="AO59" s="12">
        <f t="shared" si="40"/>
        <v>1.341265548945376</v>
      </c>
      <c r="AP59" s="15">
        <f t="shared" si="40"/>
        <v>1.1800973499188752</v>
      </c>
      <c r="AQ59" s="12">
        <f t="shared" si="40"/>
        <v>1.2103839913466738</v>
      </c>
      <c r="AR59" s="12">
        <f t="shared" si="40"/>
        <v>1.2698756084369929</v>
      </c>
      <c r="AS59" s="12">
        <f t="shared" si="40"/>
        <v>1.1692806922660899</v>
      </c>
      <c r="AT59" s="12">
        <f t="shared" si="40"/>
        <v>1.3185505678745268</v>
      </c>
      <c r="AU59" s="12">
        <f t="shared" ref="AU59:BL59" si="41">_xlfn.VAR.P(AU3:AU45)</f>
        <v>1.0383991346673878</v>
      </c>
      <c r="AV59" s="12">
        <f t="shared" si="41"/>
        <v>1.1173607355327204</v>
      </c>
      <c r="AW59" s="12">
        <f t="shared" si="41"/>
        <v>1.1411573823688481</v>
      </c>
      <c r="AX59" s="14">
        <f t="shared" si="41"/>
        <v>1.2709572742022714</v>
      </c>
      <c r="AY59" s="12">
        <f t="shared" si="41"/>
        <v>1.2806922660897782</v>
      </c>
      <c r="AZ59" s="12">
        <f t="shared" si="41"/>
        <v>1.306652244456463</v>
      </c>
      <c r="BA59" s="12">
        <f t="shared" si="41"/>
        <v>1.3282855597620336</v>
      </c>
      <c r="BB59" s="12">
        <f t="shared" si="41"/>
        <v>1.2947539210383991</v>
      </c>
      <c r="BC59" s="12">
        <f t="shared" si="41"/>
        <v>1.2038939967550026</v>
      </c>
      <c r="BD59" s="12">
        <f t="shared" si="41"/>
        <v>1.2893455922120065</v>
      </c>
      <c r="BE59" s="15">
        <f t="shared" si="41"/>
        <v>1.2601406165494862</v>
      </c>
      <c r="BF59" s="12">
        <f t="shared" si="41"/>
        <v>1.2947539210383991</v>
      </c>
      <c r="BG59" s="12">
        <f t="shared" si="41"/>
        <v>1.2698756084369929</v>
      </c>
      <c r="BH59" s="12">
        <f t="shared" si="41"/>
        <v>1.3282855597620336</v>
      </c>
      <c r="BI59" s="12">
        <f t="shared" si="41"/>
        <v>1.1638723634396972</v>
      </c>
      <c r="BJ59" s="12">
        <f t="shared" si="41"/>
        <v>1.4223904813412656</v>
      </c>
      <c r="BK59" s="12">
        <f t="shared" si="41"/>
        <v>1.0870740941049215</v>
      </c>
      <c r="BL59" s="15">
        <f t="shared" si="41"/>
        <v>1.3358572201189833</v>
      </c>
      <c r="BM59" s="59"/>
      <c r="BN59" s="14">
        <f t="shared" ref="BN59:BT59" si="42">_xlfn.VAR.P(BN3:BN45)</f>
        <v>0.97383303620909578</v>
      </c>
      <c r="BO59" s="12">
        <f t="shared" si="42"/>
        <v>0.92773810443593463</v>
      </c>
      <c r="BP59" s="12">
        <f t="shared" si="42"/>
        <v>0.85767081305209858</v>
      </c>
      <c r="BQ59" s="12">
        <f t="shared" si="42"/>
        <v>0.97458085451595655</v>
      </c>
      <c r="BR59" s="12">
        <f t="shared" si="42"/>
        <v>0.88818740043340139</v>
      </c>
      <c r="BS59" s="12">
        <f t="shared" si="42"/>
        <v>1.0790123039480801</v>
      </c>
      <c r="BT59" s="15">
        <f t="shared" si="42"/>
        <v>0.98168158556012608</v>
      </c>
    </row>
    <row r="60" spans="1:73" x14ac:dyDescent="0.2">
      <c r="A60" s="11" t="s">
        <v>74</v>
      </c>
      <c r="O60" s="14">
        <f t="shared" ref="O60:AT60" si="43">_xlfn.STDEV.P(O3:O45)</f>
        <v>1.1839927498937539</v>
      </c>
      <c r="P60" s="12">
        <f t="shared" si="43"/>
        <v>1.1665056933939026</v>
      </c>
      <c r="Q60" s="12">
        <f t="shared" si="43"/>
        <v>1.1109368290694128</v>
      </c>
      <c r="R60" s="12">
        <f t="shared" si="43"/>
        <v>1.1858184915332057</v>
      </c>
      <c r="S60" s="12">
        <f t="shared" si="43"/>
        <v>1.0570528537082338</v>
      </c>
      <c r="T60" s="12">
        <f t="shared" si="43"/>
        <v>1.1525127156617552</v>
      </c>
      <c r="U60" s="12">
        <f t="shared" si="43"/>
        <v>1.1378725416488435</v>
      </c>
      <c r="V60" s="12">
        <f t="shared" si="43"/>
        <v>1.107035370735991</v>
      </c>
      <c r="W60" s="12">
        <f t="shared" si="43"/>
        <v>1.1278470374867109</v>
      </c>
      <c r="X60" s="14">
        <f t="shared" si="43"/>
        <v>1.1430889048785589</v>
      </c>
      <c r="Y60" s="12">
        <f t="shared" si="43"/>
        <v>1.1581301951617426</v>
      </c>
      <c r="Z60" s="12">
        <f t="shared" si="43"/>
        <v>1.206615978704451</v>
      </c>
      <c r="AA60" s="12">
        <f t="shared" si="43"/>
        <v>1.1273674087014718</v>
      </c>
      <c r="AB60" s="12">
        <f t="shared" si="43"/>
        <v>1.1665056933939026</v>
      </c>
      <c r="AC60" s="12">
        <f t="shared" si="43"/>
        <v>1.0636834070724903</v>
      </c>
      <c r="AD60" s="15">
        <f t="shared" si="43"/>
        <v>1.1273674087014718</v>
      </c>
      <c r="AE60" s="12">
        <f t="shared" si="43"/>
        <v>1.1430889048785589</v>
      </c>
      <c r="AF60" s="12">
        <f t="shared" si="43"/>
        <v>0.99321658158430803</v>
      </c>
      <c r="AG60" s="12">
        <f t="shared" si="43"/>
        <v>1.1316767498229245</v>
      </c>
      <c r="AH60" s="12">
        <f t="shared" si="43"/>
        <v>1.1182153748996566</v>
      </c>
      <c r="AI60" s="12">
        <f t="shared" si="43"/>
        <v>1.0415904965841252</v>
      </c>
      <c r="AJ60" s="12">
        <f t="shared" si="43"/>
        <v>1.107035370735991</v>
      </c>
      <c r="AK60" s="14">
        <f t="shared" si="43"/>
        <v>1.1665056933939026</v>
      </c>
      <c r="AL60" s="12">
        <f t="shared" si="43"/>
        <v>1.1525127156617552</v>
      </c>
      <c r="AM60" s="12">
        <f t="shared" si="43"/>
        <v>1.1278470374867109</v>
      </c>
      <c r="AN60" s="12">
        <f t="shared" si="43"/>
        <v>1.0550042997408144</v>
      </c>
      <c r="AO60" s="12">
        <f t="shared" si="43"/>
        <v>1.1581301951617426</v>
      </c>
      <c r="AP60" s="15">
        <f t="shared" si="43"/>
        <v>1.0863228571280616</v>
      </c>
      <c r="AQ60" s="12">
        <f t="shared" si="43"/>
        <v>1.1001745276758019</v>
      </c>
      <c r="AR60" s="12">
        <f t="shared" si="43"/>
        <v>1.1268875757754155</v>
      </c>
      <c r="AS60" s="12">
        <f t="shared" si="43"/>
        <v>1.0813328314011788</v>
      </c>
      <c r="AT60" s="12">
        <f t="shared" si="43"/>
        <v>1.148281571686373</v>
      </c>
      <c r="AU60" s="12">
        <f t="shared" ref="AU60:BL60" si="44">_xlfn.STDEV.P(AU3:AU45)</f>
        <v>1.0190187116375184</v>
      </c>
      <c r="AV60" s="12">
        <f t="shared" si="44"/>
        <v>1.0570528537082338</v>
      </c>
      <c r="AW60" s="12">
        <f t="shared" si="44"/>
        <v>1.0682496816610094</v>
      </c>
      <c r="AX60" s="14">
        <f t="shared" si="44"/>
        <v>1.1273674087014718</v>
      </c>
      <c r="AY60" s="12">
        <f t="shared" si="44"/>
        <v>1.1316767498229245</v>
      </c>
      <c r="AZ60" s="12">
        <f t="shared" si="44"/>
        <v>1.1430889048785589</v>
      </c>
      <c r="BA60" s="12">
        <f t="shared" si="44"/>
        <v>1.1525127156617552</v>
      </c>
      <c r="BB60" s="12">
        <f t="shared" si="44"/>
        <v>1.1378725416488435</v>
      </c>
      <c r="BC60" s="12">
        <f t="shared" si="44"/>
        <v>1.0972210336823673</v>
      </c>
      <c r="BD60" s="12">
        <f t="shared" si="44"/>
        <v>1.1354935456496469</v>
      </c>
      <c r="BE60" s="15">
        <f t="shared" si="44"/>
        <v>1.1225598498741554</v>
      </c>
      <c r="BF60" s="12">
        <f t="shared" si="44"/>
        <v>1.1378725416488435</v>
      </c>
      <c r="BG60" s="12">
        <f t="shared" si="44"/>
        <v>1.1268875757754155</v>
      </c>
      <c r="BH60" s="12">
        <f t="shared" si="44"/>
        <v>1.1525127156617552</v>
      </c>
      <c r="BI60" s="12">
        <f t="shared" si="44"/>
        <v>1.0788291632319258</v>
      </c>
      <c r="BJ60" s="12">
        <f t="shared" si="44"/>
        <v>1.1926401306937753</v>
      </c>
      <c r="BK60" s="12">
        <f t="shared" si="44"/>
        <v>1.0426284544865068</v>
      </c>
      <c r="BL60" s="15">
        <f t="shared" si="44"/>
        <v>1.1557928967245747</v>
      </c>
      <c r="BM60" s="59"/>
      <c r="BN60" s="14">
        <f t="shared" ref="BN60:BT60" si="45">_xlfn.STDEV.P(BN3:BN45)</f>
        <v>0.98682979090068812</v>
      </c>
      <c r="BO60" s="12">
        <f t="shared" si="45"/>
        <v>0.96319162394402835</v>
      </c>
      <c r="BP60" s="12">
        <f t="shared" si="45"/>
        <v>0.92610518465890179</v>
      </c>
      <c r="BQ60" s="12">
        <f t="shared" si="45"/>
        <v>0.98720861752516953</v>
      </c>
      <c r="BR60" s="12">
        <f t="shared" si="45"/>
        <v>0.94243694772297704</v>
      </c>
      <c r="BS60" s="12">
        <f t="shared" si="45"/>
        <v>1.0387551703592528</v>
      </c>
      <c r="BT60" s="15">
        <f t="shared" si="45"/>
        <v>0.99079845859797644</v>
      </c>
      <c r="BU60" s="9"/>
    </row>
    <row r="61" spans="1:73" ht="13.5" thickBot="1" x14ac:dyDescent="0.25">
      <c r="A61" s="13" t="s">
        <v>76</v>
      </c>
      <c r="O61" s="16">
        <f t="shared" ref="O61:AT61" si="46">O60/SQRT(COUNTA(O3:O45))</f>
        <v>0.18055720164296665</v>
      </c>
      <c r="P61" s="17">
        <f t="shared" si="46"/>
        <v>0.17789045052741384</v>
      </c>
      <c r="Q61" s="17">
        <f t="shared" si="46"/>
        <v>0.16941627816292268</v>
      </c>
      <c r="R61" s="17">
        <f t="shared" si="46"/>
        <v>0.18083562463277975</v>
      </c>
      <c r="S61" s="17">
        <f t="shared" si="46"/>
        <v>0.16119904895650555</v>
      </c>
      <c r="T61" s="17">
        <f t="shared" si="46"/>
        <v>0.17575654142856539</v>
      </c>
      <c r="U61" s="17">
        <f t="shared" si="46"/>
        <v>0.17352393582217582</v>
      </c>
      <c r="V61" s="17">
        <f t="shared" si="46"/>
        <v>0.16882131134486361</v>
      </c>
      <c r="W61" s="17">
        <f t="shared" si="46"/>
        <v>0.17199506077058699</v>
      </c>
      <c r="X61" s="16">
        <f t="shared" si="46"/>
        <v>0.17431942375704296</v>
      </c>
      <c r="Y61" s="17">
        <f t="shared" si="46"/>
        <v>0.17661319902118619</v>
      </c>
      <c r="Z61" s="17">
        <f t="shared" si="46"/>
        <v>0.18400721169290535</v>
      </c>
      <c r="AA61" s="17">
        <f t="shared" si="46"/>
        <v>0.17192191806654766</v>
      </c>
      <c r="AB61" s="17">
        <f t="shared" si="46"/>
        <v>0.17789045052741384</v>
      </c>
      <c r="AC61" s="17">
        <f t="shared" si="46"/>
        <v>0.16221019886506874</v>
      </c>
      <c r="AD61" s="18">
        <f t="shared" si="46"/>
        <v>0.17192191806654766</v>
      </c>
      <c r="AE61" s="17">
        <f t="shared" si="46"/>
        <v>0.17431942375704296</v>
      </c>
      <c r="AF61" s="17">
        <f t="shared" si="46"/>
        <v>0.15146410872224378</v>
      </c>
      <c r="AG61" s="17">
        <f t="shared" si="46"/>
        <v>0.17257908642664471</v>
      </c>
      <c r="AH61" s="17">
        <f t="shared" si="46"/>
        <v>0.1705262459961352</v>
      </c>
      <c r="AI61" s="17">
        <f t="shared" si="46"/>
        <v>0.15884106160110684</v>
      </c>
      <c r="AJ61" s="17">
        <f t="shared" si="46"/>
        <v>0.16882131134486361</v>
      </c>
      <c r="AK61" s="16">
        <f t="shared" si="46"/>
        <v>0.17789045052741384</v>
      </c>
      <c r="AL61" s="17">
        <f t="shared" si="46"/>
        <v>0.17575654142856539</v>
      </c>
      <c r="AM61" s="17">
        <f t="shared" si="46"/>
        <v>0.17199506077058699</v>
      </c>
      <c r="AN61" s="17">
        <f t="shared" si="46"/>
        <v>0.16088664740522493</v>
      </c>
      <c r="AO61" s="17">
        <f t="shared" si="46"/>
        <v>0.17661319902118619</v>
      </c>
      <c r="AP61" s="18">
        <f t="shared" si="46"/>
        <v>0.16566268263165976</v>
      </c>
      <c r="AQ61" s="17">
        <f t="shared" si="46"/>
        <v>0.1677750425869084</v>
      </c>
      <c r="AR61" s="17">
        <f t="shared" si="46"/>
        <v>0.1718487442313256</v>
      </c>
      <c r="AS61" s="17">
        <f t="shared" si="46"/>
        <v>0.16490171084238722</v>
      </c>
      <c r="AT61" s="17">
        <f t="shared" si="46"/>
        <v>0.1751112980214482</v>
      </c>
      <c r="AU61" s="17">
        <f t="shared" ref="AU61:BL61" si="47">AU60/SQRT(COUNTA(AU3:AU45))</f>
        <v>0.1553988966668943</v>
      </c>
      <c r="AV61" s="17">
        <f t="shared" si="47"/>
        <v>0.16119904895650555</v>
      </c>
      <c r="AW61" s="17">
        <f t="shared" si="47"/>
        <v>0.162906549211564</v>
      </c>
      <c r="AX61" s="16">
        <f t="shared" si="47"/>
        <v>0.17192191806654766</v>
      </c>
      <c r="AY61" s="17">
        <f t="shared" si="47"/>
        <v>0.17257908642664471</v>
      </c>
      <c r="AZ61" s="17">
        <f t="shared" si="47"/>
        <v>0.17431942375704296</v>
      </c>
      <c r="BA61" s="17">
        <f t="shared" si="47"/>
        <v>0.17575654142856539</v>
      </c>
      <c r="BB61" s="17">
        <f t="shared" si="47"/>
        <v>0.17352393582217582</v>
      </c>
      <c r="BC61" s="17">
        <f t="shared" si="47"/>
        <v>0.16732463897542368</v>
      </c>
      <c r="BD61" s="17">
        <f t="shared" si="47"/>
        <v>0.17316114233347132</v>
      </c>
      <c r="BE61" s="18">
        <f t="shared" si="47"/>
        <v>0.17118877221859202</v>
      </c>
      <c r="BF61" s="17">
        <f t="shared" si="47"/>
        <v>0.17352393582217582</v>
      </c>
      <c r="BG61" s="17">
        <f t="shared" si="47"/>
        <v>0.1718487442313256</v>
      </c>
      <c r="BH61" s="17">
        <f t="shared" si="47"/>
        <v>0.17575654142856539</v>
      </c>
      <c r="BI61" s="17">
        <f t="shared" si="47"/>
        <v>0.16451990502598887</v>
      </c>
      <c r="BJ61" s="17">
        <f t="shared" si="47"/>
        <v>0.18187591485209151</v>
      </c>
      <c r="BK61" s="17">
        <f t="shared" si="47"/>
        <v>0.15899934869728546</v>
      </c>
      <c r="BL61" s="18">
        <f t="shared" si="47"/>
        <v>0.17625676435107746</v>
      </c>
      <c r="BM61" s="59"/>
      <c r="BN61" s="16">
        <f t="shared" ref="BN61:BT61" si="48">BN60/SQRT(COUNTA(BN3:BN45))</f>
        <v>0.15049013227397814</v>
      </c>
      <c r="BO61" s="17">
        <f t="shared" si="48"/>
        <v>0.14688534560780411</v>
      </c>
      <c r="BP61" s="17">
        <f t="shared" si="48"/>
        <v>0.14122971663809536</v>
      </c>
      <c r="BQ61" s="17">
        <f t="shared" si="48"/>
        <v>0.15054790279261548</v>
      </c>
      <c r="BR61" s="17">
        <f t="shared" si="48"/>
        <v>0.14372028715637769</v>
      </c>
      <c r="BS61" s="17">
        <f t="shared" si="48"/>
        <v>0.15840867840538725</v>
      </c>
      <c r="BT61" s="18">
        <f t="shared" si="48"/>
        <v>0.15109534842393982</v>
      </c>
    </row>
    <row r="63" spans="1:73" x14ac:dyDescent="0.2">
      <c r="BN63" s="64"/>
    </row>
  </sheetData>
  <sheetProtection selectLockedCells="1"/>
  <autoFilter ref="D2:BT57" xr:uid="{00000000-0009-0000-0000-000000000000}"/>
  <sortState xmlns:xlrd2="http://schemas.microsoft.com/office/spreadsheetml/2017/richdata2" ref="A3:BU53">
    <sortCondition ref="BN3:BN53"/>
    <sortCondition ref="BO3:BO53"/>
  </sortState>
  <mergeCells count="8">
    <mergeCell ref="O1:W1"/>
    <mergeCell ref="X1:AD1"/>
    <mergeCell ref="AE1:AJ1"/>
    <mergeCell ref="BN1:BT1"/>
    <mergeCell ref="AX1:BE1"/>
    <mergeCell ref="BF1:BL1"/>
    <mergeCell ref="AK1:AP1"/>
    <mergeCell ref="AQ1:AW1"/>
  </mergeCells>
  <phoneticPr fontId="1" type="noConversion"/>
  <dataValidations count="1">
    <dataValidation type="whole" allowBlank="1" showInputMessage="1" showErrorMessage="1" sqref="O6:BL54" xr:uid="{00000000-0002-0000-0000-000000000000}">
      <formula1>1</formula1>
      <formula2>4</formula2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" error="Please select the most relevant industrial sector for benchmarking purposes" promptTitle="Industrial sector - benchmarking" xr:uid="{00000000-0002-0000-0000-000001000000}">
          <x14:formula1>
            <xm:f>Sectors!$A$1:$A$8</xm:f>
          </x14:formula1>
          <xm:sqref>C3:C53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selection activeCell="A2" sqref="A2"/>
    </sheetView>
  </sheetViews>
  <sheetFormatPr baseColWidth="10" defaultColWidth="9.140625" defaultRowHeight="12.75" x14ac:dyDescent="0.2"/>
  <cols>
    <col min="1" max="1" width="12" bestFit="1" customWidth="1"/>
  </cols>
  <sheetData>
    <row r="1" spans="1:1" x14ac:dyDescent="0.2">
      <c r="A1" t="s">
        <v>92</v>
      </c>
    </row>
    <row r="2" spans="1:1" x14ac:dyDescent="0.2">
      <c r="A2" t="s">
        <v>93</v>
      </c>
    </row>
    <row r="3" spans="1:1" x14ac:dyDescent="0.2">
      <c r="A3" t="s">
        <v>94</v>
      </c>
    </row>
    <row r="4" spans="1:1" x14ac:dyDescent="0.2">
      <c r="A4" t="s">
        <v>95</v>
      </c>
    </row>
    <row r="5" spans="1:1" x14ac:dyDescent="0.2">
      <c r="A5" t="s">
        <v>96</v>
      </c>
    </row>
    <row r="6" spans="1:1" x14ac:dyDescent="0.2">
      <c r="A6" t="s">
        <v>97</v>
      </c>
    </row>
    <row r="7" spans="1:1" x14ac:dyDescent="0.2">
      <c r="A7" t="s">
        <v>98</v>
      </c>
    </row>
    <row r="8" spans="1:1" x14ac:dyDescent="0.2">
      <c r="A8" t="s">
        <v>99</v>
      </c>
    </row>
  </sheetData>
  <dataValidations count="1">
    <dataValidation type="list" showInputMessage="1" showErrorMessage="1" errorTitle="Invalid entry" error="Please select the most relevant sector for benchmarking" promptTitle="NOSACQ benchmark sector" sqref="A1:A8" xr:uid="{00000000-0002-0000-0500-000000000000}">
      <formula1>A1:A8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4</vt:i4>
      </vt:variant>
    </vt:vector>
  </HeadingPairs>
  <TitlesOfParts>
    <vt:vector size="6" baseType="lpstr">
      <vt:lpstr>NOSACQ-50 data entry</vt:lpstr>
      <vt:lpstr>Sectors</vt:lpstr>
      <vt:lpstr>NOSACQ-50 Diagram Promedio  (3)</vt:lpstr>
      <vt:lpstr>NOSACQ-50 Diagram Promedio (3)</vt:lpstr>
      <vt:lpstr>NOSACQ-50 Diagram Promedio (2)</vt:lpstr>
      <vt:lpstr>NOSACQ-50 Diagram Promedio</vt:lpstr>
    </vt:vector>
  </TitlesOfParts>
  <Company>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Kines</dc:creator>
  <cp:lastModifiedBy>Andres Suarez</cp:lastModifiedBy>
  <cp:lastPrinted>2014-12-12T11:22:33Z</cp:lastPrinted>
  <dcterms:created xsi:type="dcterms:W3CDTF">2008-12-17T07:56:14Z</dcterms:created>
  <dcterms:modified xsi:type="dcterms:W3CDTF">2025-10-17T15:12:36Z</dcterms:modified>
</cp:coreProperties>
</file>