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F21509B6-4B28-4851-983B-02A24407B0FB}" xr6:coauthVersionLast="47" xr6:coauthVersionMax="47" xr10:uidLastSave="{00000000-0000-0000-0000-000000000000}"/>
  <bookViews>
    <workbookView xWindow="-16874" yWindow="2671" windowWidth="16992" windowHeight="10093" activeTab="6" xr2:uid="{00000000-000D-0000-FFFF-FFFF00000000}"/>
  </bookViews>
  <sheets>
    <sheet name="工作表1" sheetId="1" r:id="rId1"/>
    <sheet name="hyperlink" sheetId="2" r:id="rId2"/>
    <sheet name="工作表5" sheetId="7" r:id="rId3"/>
    <sheet name="工作表2" sheetId="3" r:id="rId4"/>
    <sheet name="工作表4" sheetId="6" r:id="rId5"/>
    <sheet name="工作表3" sheetId="4" r:id="rId6"/>
    <sheet name="工作表6" sheetId="8" r:id="rId7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5" i="3" l="1"/>
  <c r="B5" i="3"/>
  <c r="D2" i="3" s="1"/>
  <c r="K5" i="3"/>
  <c r="J5" i="3"/>
  <c r="I4" i="3"/>
  <c r="K4" i="3" s="1"/>
  <c r="H4" i="3"/>
  <c r="J4" i="3" s="1"/>
  <c r="J3" i="3"/>
  <c r="K3" i="3"/>
  <c r="K2" i="3"/>
  <c r="J2" i="3"/>
  <c r="C3" i="2"/>
  <c r="B3" i="2"/>
  <c r="L5" i="3" l="1"/>
  <c r="M5" i="3" s="1"/>
  <c r="L2" i="3"/>
  <c r="M2" i="3" s="1"/>
  <c r="L3" i="3"/>
  <c r="M3" i="3" s="1"/>
  <c r="L4" i="3"/>
  <c r="M4" i="3" s="1"/>
  <c r="O2" i="1"/>
  <c r="M6" i="1"/>
  <c r="M9" i="1"/>
  <c r="H3" i="1" a="1"/>
  <c r="H3" i="1" s="1"/>
  <c r="H4" i="1" a="1"/>
  <c r="H4" i="1"/>
  <c r="H5" i="1" a="1"/>
  <c r="H5" i="1" s="1"/>
  <c r="H6" i="1" a="1"/>
  <c r="H6" i="1"/>
  <c r="H7" i="1" a="1"/>
  <c r="H7" i="1" s="1"/>
  <c r="H8" i="1" a="1"/>
  <c r="H8" i="1" s="1"/>
  <c r="H9" i="1" a="1"/>
  <c r="H9" i="1" s="1"/>
  <c r="H10" i="1" a="1"/>
  <c r="H10" i="1" s="1"/>
  <c r="H2" i="1" a="1"/>
  <c r="H2" i="1" s="1"/>
  <c r="G10" i="1" a="1"/>
  <c r="G10" i="1" s="1"/>
  <c r="G3" i="1" a="1"/>
  <c r="G3" i="1" s="1"/>
  <c r="G4" i="1" a="1"/>
  <c r="G4" i="1" s="1"/>
  <c r="G5" i="1" a="1"/>
  <c r="G5" i="1" s="1"/>
  <c r="G6" i="1" a="1"/>
  <c r="G6" i="1" s="1"/>
  <c r="G7" i="1" a="1"/>
  <c r="G7" i="1" s="1"/>
  <c r="G8" i="1" a="1"/>
  <c r="G8" i="1" s="1"/>
  <c r="G9" i="1" a="1"/>
  <c r="G9" i="1" s="1"/>
  <c r="G2" i="1" a="1"/>
  <c r="G2" i="1" s="1"/>
  <c r="G11" i="1"/>
  <c r="G12" i="1"/>
  <c r="G13" i="1"/>
</calcChain>
</file>

<file path=xl/sharedStrings.xml><?xml version="1.0" encoding="utf-8"?>
<sst xmlns="http://schemas.openxmlformats.org/spreadsheetml/2006/main" count="59" uniqueCount="45">
  <si>
    <t>部品</t>
    <phoneticPr fontId="1" type="noConversion"/>
  </si>
  <si>
    <t>規格</t>
    <phoneticPr fontId="1" type="noConversion"/>
  </si>
  <si>
    <t>廠商</t>
    <phoneticPr fontId="1" type="noConversion"/>
  </si>
  <si>
    <t>風扇</t>
    <phoneticPr fontId="1" type="noConversion"/>
  </si>
  <si>
    <t>壓縮充</t>
    <phoneticPr fontId="1" type="noConversion"/>
  </si>
  <si>
    <t>光電</t>
    <phoneticPr fontId="1" type="noConversion"/>
  </si>
  <si>
    <t>電光</t>
    <phoneticPr fontId="1" type="noConversion"/>
  </si>
  <si>
    <t>圈</t>
    <phoneticPr fontId="1" type="noConversion"/>
  </si>
  <si>
    <t>沒有</t>
    <phoneticPr fontId="1" type="noConversion"/>
  </si>
  <si>
    <t>大大</t>
    <phoneticPr fontId="1" type="noConversion"/>
  </si>
  <si>
    <t>小小</t>
    <phoneticPr fontId="1" type="noConversion"/>
  </si>
  <si>
    <t>尖</t>
    <phoneticPr fontId="1" type="noConversion"/>
  </si>
  <si>
    <t>001</t>
    <phoneticPr fontId="1" type="noConversion"/>
  </si>
  <si>
    <t>003</t>
  </si>
  <si>
    <t>004</t>
  </si>
  <si>
    <t>005</t>
  </si>
  <si>
    <t>006</t>
  </si>
  <si>
    <t>007</t>
  </si>
  <si>
    <t>008</t>
  </si>
  <si>
    <t>009</t>
  </si>
  <si>
    <t>002</t>
  </si>
  <si>
    <t>束</t>
    <phoneticPr fontId="1" type="noConversion"/>
  </si>
  <si>
    <t>西</t>
    <phoneticPr fontId="1" type="noConversion"/>
  </si>
  <si>
    <t>南</t>
    <phoneticPr fontId="1" type="noConversion"/>
  </si>
  <si>
    <t>北</t>
    <phoneticPr fontId="1" type="noConversion"/>
  </si>
  <si>
    <t>西北</t>
    <phoneticPr fontId="1" type="noConversion"/>
  </si>
  <si>
    <t>束南</t>
    <phoneticPr fontId="1" type="noConversion"/>
  </si>
  <si>
    <t>西南</t>
    <phoneticPr fontId="1" type="noConversion"/>
  </si>
  <si>
    <t>繫北</t>
    <phoneticPr fontId="1" type="noConversion"/>
  </si>
  <si>
    <t>月</t>
    <phoneticPr fontId="1" type="noConversion"/>
  </si>
  <si>
    <t>平日</t>
    <phoneticPr fontId="1" type="noConversion"/>
  </si>
  <si>
    <t>假日</t>
    <phoneticPr fontId="1" type="noConversion"/>
  </si>
  <si>
    <t>錢</t>
    <phoneticPr fontId="1" type="noConversion"/>
  </si>
  <si>
    <t>假日一天2餐</t>
    <phoneticPr fontId="1" type="noConversion"/>
  </si>
  <si>
    <t>平日1天1餐</t>
    <phoneticPr fontId="1" type="noConversion"/>
  </si>
  <si>
    <t>平日花費</t>
    <phoneticPr fontId="1" type="noConversion"/>
  </si>
  <si>
    <t>假日花費</t>
    <phoneticPr fontId="1" type="noConversion"/>
  </si>
  <si>
    <t>總花費</t>
    <phoneticPr fontId="1" type="noConversion"/>
  </si>
  <si>
    <t>固定開銷</t>
    <phoneticPr fontId="1" type="noConversion"/>
  </si>
  <si>
    <t>手機</t>
    <phoneticPr fontId="1" type="noConversion"/>
  </si>
  <si>
    <t>房租</t>
    <phoneticPr fontId="1" type="noConversion"/>
  </si>
  <si>
    <t>保險</t>
    <phoneticPr fontId="1" type="noConversion"/>
  </si>
  <si>
    <t>扣掉固定費</t>
    <phoneticPr fontId="1" type="noConversion"/>
  </si>
  <si>
    <t>扣掉一個月飲食</t>
    <phoneticPr fontId="1" type="noConversion"/>
  </si>
  <si>
    <t xml:space="preserve">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</si>
</sst>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);[Red]\(0.00\)"/>
  </numFmts>
  <fonts count="5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u/>
      <sz val="11"/>
      <color theme="10"/>
      <name val="新細明體"/>
      <family val="2"/>
      <scheme val="minor"/>
    </font>
    <font>
      <sz val="11"/>
      <color theme="10"/>
      <name val="新細明體"/>
      <family val="2"/>
      <scheme val="minor"/>
    </font>
    <font>
      <sz val="11"/>
      <color theme="1"/>
      <name val="新細明體"/>
      <family val="1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176" fontId="0" fillId="0" borderId="0" xfId="0" applyNumberFormat="1"/>
    <xf numFmtId="0" fontId="0" fillId="0" borderId="0" xfId="0" quotePrefix="1" applyNumberFormat="1"/>
    <xf numFmtId="0" fontId="3" fillId="0" borderId="0" xfId="1" applyFont="1" applyAlignment="1">
      <alignment horizontal="center" vertical="center"/>
    </xf>
    <xf numFmtId="0" fontId="0" fillId="0" borderId="0" xfId="0" applyAlignment="1">
      <alignment horizontal="center"/>
    </xf>
    <xf numFmtId="0" fontId="4" fillId="0" borderId="0" xfId="0" applyFont="1"/>
  </cellXfs>
  <cellStyles count="2">
    <cellStyle name="一般" xfId="0" builtinId="0"/>
    <cellStyle name="超連結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149631</xdr:colOff>
      <xdr:row>16</xdr:row>
      <xdr:rowOff>157941</xdr:rowOff>
    </xdr:from>
    <xdr:to>
      <xdr:col>36</xdr:col>
      <xdr:colOff>241072</xdr:colOff>
      <xdr:row>35</xdr:row>
      <xdr:rowOff>49878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17127927-43B7-4914-8C9A-B690F65529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5121" t="53057" r="30701" b="5390"/>
        <a:stretch/>
      </xdr:blipFill>
      <xdr:spPr>
        <a:xfrm>
          <a:off x="15711056" y="3217025"/>
          <a:ext cx="6076605" cy="3524598"/>
        </a:xfrm>
        <a:prstGeom prst="rect">
          <a:avLst/>
        </a:prstGeom>
      </xdr:spPr>
    </xdr:pic>
    <xdr:clientData/>
  </xdr:twoCellAnchor>
  <xdr:twoCellAnchor editAs="oneCell">
    <xdr:from>
      <xdr:col>8</xdr:col>
      <xdr:colOff>199506</xdr:colOff>
      <xdr:row>12</xdr:row>
      <xdr:rowOff>24938</xdr:rowOff>
    </xdr:from>
    <xdr:to>
      <xdr:col>25</xdr:col>
      <xdr:colOff>8314</xdr:colOff>
      <xdr:row>30</xdr:row>
      <xdr:rowOff>74815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2095F039-A05A-4F20-8D33-37B0EC2A57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6505" t="48530" r="10600" b="17385"/>
        <a:stretch/>
      </xdr:blipFill>
      <xdr:spPr>
        <a:xfrm>
          <a:off x="4987637" y="2319251"/>
          <a:ext cx="9983586" cy="3491346"/>
        </a:xfrm>
        <a:prstGeom prst="rect">
          <a:avLst/>
        </a:prstGeom>
      </xdr:spPr>
    </xdr:pic>
    <xdr:clientData/>
  </xdr:twoCellAnchor>
  <xdr:twoCellAnchor editAs="oneCell">
    <xdr:from>
      <xdr:col>7</xdr:col>
      <xdr:colOff>523701</xdr:colOff>
      <xdr:row>33</xdr:row>
      <xdr:rowOff>58189</xdr:rowOff>
    </xdr:from>
    <xdr:to>
      <xdr:col>23</xdr:col>
      <xdr:colOff>299259</xdr:colOff>
      <xdr:row>59</xdr:row>
      <xdr:rowOff>99753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60DDEACE-2DAE-45A9-86BC-75CA8FE553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56134" t="21660" r="13179" b="29607"/>
        <a:stretch/>
      </xdr:blipFill>
      <xdr:spPr>
        <a:xfrm>
          <a:off x="4713316" y="6367549"/>
          <a:ext cx="9351819" cy="5012575"/>
        </a:xfrm>
        <a:prstGeom prst="rect">
          <a:avLst/>
        </a:prstGeom>
      </xdr:spPr>
    </xdr:pic>
    <xdr:clientData/>
  </xdr:twoCellAnchor>
  <xdr:twoCellAnchor editAs="oneCell">
    <xdr:from>
      <xdr:col>15</xdr:col>
      <xdr:colOff>523703</xdr:colOff>
      <xdr:row>32</xdr:row>
      <xdr:rowOff>58189</xdr:rowOff>
    </xdr:from>
    <xdr:to>
      <xdr:col>31</xdr:col>
      <xdr:colOff>415637</xdr:colOff>
      <xdr:row>54</xdr:row>
      <xdr:rowOff>58190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6F274821-AF7F-4DC5-88F7-80AA8DA888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55506" t="22710" r="13426" b="36396"/>
        <a:stretch/>
      </xdr:blipFill>
      <xdr:spPr>
        <a:xfrm>
          <a:off x="9501448" y="6176356"/>
          <a:ext cx="9468196" cy="4206241"/>
        </a:xfrm>
        <a:prstGeom prst="rect">
          <a:avLst/>
        </a:prstGeom>
      </xdr:spPr>
    </xdr:pic>
    <xdr:clientData/>
  </xdr:twoCellAnchor>
  <xdr:twoCellAnchor editAs="oneCell">
    <xdr:from>
      <xdr:col>16</xdr:col>
      <xdr:colOff>523703</xdr:colOff>
      <xdr:row>25</xdr:row>
      <xdr:rowOff>166255</xdr:rowOff>
    </xdr:from>
    <xdr:to>
      <xdr:col>32</xdr:col>
      <xdr:colOff>224445</xdr:colOff>
      <xdr:row>58</xdr:row>
      <xdr:rowOff>133004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FE473196-9547-495C-8322-494084631B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65981" t="33540" r="3579" b="5442"/>
        <a:stretch/>
      </xdr:blipFill>
      <xdr:spPr>
        <a:xfrm>
          <a:off x="10099965" y="4946073"/>
          <a:ext cx="9277004" cy="6276109"/>
        </a:xfrm>
        <a:prstGeom prst="rect">
          <a:avLst/>
        </a:prstGeom>
      </xdr:spPr>
    </xdr:pic>
    <xdr:clientData/>
  </xdr:twoCellAnchor>
  <xdr:twoCellAnchor editAs="oneCell">
    <xdr:from>
      <xdr:col>8</xdr:col>
      <xdr:colOff>257693</xdr:colOff>
      <xdr:row>23</xdr:row>
      <xdr:rowOff>24938</xdr:rowOff>
    </xdr:from>
    <xdr:to>
      <xdr:col>18</xdr:col>
      <xdr:colOff>41562</xdr:colOff>
      <xdr:row>51</xdr:row>
      <xdr:rowOff>74815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DB9C6AAE-E0D1-4C63-B481-AF4F097102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51361" t="23518" r="29710" b="23950"/>
        <a:stretch/>
      </xdr:blipFill>
      <xdr:spPr>
        <a:xfrm>
          <a:off x="5045824" y="4422371"/>
          <a:ext cx="5769033" cy="540327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349133</xdr:colOff>
      <xdr:row>3</xdr:row>
      <xdr:rowOff>133005</xdr:rowOff>
    </xdr:from>
    <xdr:to>
      <xdr:col>19</xdr:col>
      <xdr:colOff>174566</xdr:colOff>
      <xdr:row>28</xdr:row>
      <xdr:rowOff>174569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3FC088AC-9356-4E2A-A813-F6FE49799B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8398" t="33055" r="18608" b="20070"/>
        <a:stretch/>
      </xdr:blipFill>
      <xdr:spPr>
        <a:xfrm>
          <a:off x="4538748" y="706583"/>
          <a:ext cx="7007629" cy="482138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382386</xdr:colOff>
      <xdr:row>13</xdr:row>
      <xdr:rowOff>0</xdr:rowOff>
    </xdr:from>
    <xdr:to>
      <xdr:col>18</xdr:col>
      <xdr:colOff>74815</xdr:colOff>
      <xdr:row>45</xdr:row>
      <xdr:rowOff>66503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F402ECC9-26CB-4E03-8F91-51134DF3E6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4818" t="26104" r="10562" b="13767"/>
        <a:stretch/>
      </xdr:blipFill>
      <xdr:spPr>
        <a:xfrm>
          <a:off x="7697586" y="2502131"/>
          <a:ext cx="4455622" cy="6184670"/>
        </a:xfrm>
        <a:prstGeom prst="rect">
          <a:avLst/>
        </a:prstGeom>
      </xdr:spPr>
    </xdr:pic>
    <xdr:clientData/>
  </xdr:twoCellAnchor>
  <xdr:twoCellAnchor editAs="oneCell">
    <xdr:from>
      <xdr:col>3</xdr:col>
      <xdr:colOff>581892</xdr:colOff>
      <xdr:row>38</xdr:row>
      <xdr:rowOff>116378</xdr:rowOff>
    </xdr:from>
    <xdr:to>
      <xdr:col>17</xdr:col>
      <xdr:colOff>473826</xdr:colOff>
      <xdr:row>67</xdr:row>
      <xdr:rowOff>149628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2DC36F93-DD93-4E01-A814-3A8BB095E7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0434" t="20122" r="18416" b="25647"/>
        <a:stretch/>
      </xdr:blipFill>
      <xdr:spPr>
        <a:xfrm>
          <a:off x="2460568" y="7398327"/>
          <a:ext cx="9493134" cy="557783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149630</xdr:colOff>
      <xdr:row>10</xdr:row>
      <xdr:rowOff>58189</xdr:rowOff>
    </xdr:from>
    <xdr:to>
      <xdr:col>20</xdr:col>
      <xdr:colOff>548640</xdr:colOff>
      <xdr:row>31</xdr:row>
      <xdr:rowOff>108065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16485C41-2C39-4A4A-BC45-91F985E042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2097" t="39359" r="13209" b="21122"/>
        <a:stretch/>
      </xdr:blipFill>
      <xdr:spPr>
        <a:xfrm>
          <a:off x="1945179" y="1970116"/>
          <a:ext cx="10573788" cy="4064924"/>
        </a:xfrm>
        <a:prstGeom prst="rect">
          <a:avLst/>
        </a:prstGeom>
      </xdr:spPr>
    </xdr:pic>
    <xdr:clientData/>
  </xdr:twoCellAnchor>
  <xdr:twoCellAnchor editAs="oneCell">
    <xdr:from>
      <xdr:col>2</xdr:col>
      <xdr:colOff>266007</xdr:colOff>
      <xdr:row>19</xdr:row>
      <xdr:rowOff>182880</xdr:rowOff>
    </xdr:from>
    <xdr:to>
      <xdr:col>13</xdr:col>
      <xdr:colOff>182880</xdr:colOff>
      <xdr:row>42</xdr:row>
      <xdr:rowOff>149628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1B101810-B62B-4A59-B0D6-CE1F6B6AAF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9080" t="29338" r="19590" b="28232"/>
        <a:stretch/>
      </xdr:blipFill>
      <xdr:spPr>
        <a:xfrm>
          <a:off x="1463040" y="3815542"/>
          <a:ext cx="6500553" cy="436418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23748</xdr:colOff>
      <xdr:row>0</xdr:row>
      <xdr:rowOff>0</xdr:rowOff>
    </xdr:from>
    <xdr:to>
      <xdr:col>18</xdr:col>
      <xdr:colOff>249378</xdr:colOff>
      <xdr:row>43</xdr:row>
      <xdr:rowOff>134314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26E28021-A134-4C5C-9E4C-9F14FAAFCC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0044" t="23747" r="31307" b="11774"/>
        <a:stretch/>
      </xdr:blipFill>
      <xdr:spPr>
        <a:xfrm>
          <a:off x="23748" y="0"/>
          <a:ext cx="10913423" cy="8304537"/>
        </a:xfrm>
        <a:prstGeom prst="rect">
          <a:avLst/>
        </a:prstGeom>
      </xdr:spPr>
    </xdr:pic>
    <xdr:clientData/>
  </xdr:twoCellAnchor>
  <xdr:twoCellAnchor editAs="oneCell">
    <xdr:from>
      <xdr:col>18</xdr:col>
      <xdr:colOff>83126</xdr:colOff>
      <xdr:row>0</xdr:row>
      <xdr:rowOff>0</xdr:rowOff>
    </xdr:from>
    <xdr:to>
      <xdr:col>37</xdr:col>
      <xdr:colOff>439387</xdr:colOff>
      <xdr:row>43</xdr:row>
      <xdr:rowOff>183110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97D0CE70-4DDF-441E-B78F-6AB86803B1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0056" t="25285" r="31226" b="13640"/>
        <a:stretch/>
      </xdr:blipFill>
      <xdr:spPr>
        <a:xfrm>
          <a:off x="10770919" y="0"/>
          <a:ext cx="11637818" cy="835333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590203</xdr:colOff>
      <xdr:row>17</xdr:row>
      <xdr:rowOff>41563</xdr:rowOff>
    </xdr:from>
    <xdr:to>
      <xdr:col>23</xdr:col>
      <xdr:colOff>249384</xdr:colOff>
      <xdr:row>54</xdr:row>
      <xdr:rowOff>41562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64444D5B-96C6-4858-AFF5-FA69263AFB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8578" t="17134" r="19154" b="14090"/>
        <a:stretch/>
      </xdr:blipFill>
      <xdr:spPr>
        <a:xfrm>
          <a:off x="4181301" y="3291839"/>
          <a:ext cx="9833959" cy="70741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工作表1"/>
  <dimension ref="A1:O13"/>
  <sheetViews>
    <sheetView topLeftCell="A7" workbookViewId="0">
      <selection activeCell="I11" sqref="I11"/>
    </sheetView>
  </sheetViews>
  <sheetFormatPr defaultRowHeight="15.05" x14ac:dyDescent="0.25"/>
  <cols>
    <col min="13" max="13" width="18.375" customWidth="1"/>
    <col min="15" max="15" width="9.625" bestFit="1" customWidth="1"/>
  </cols>
  <sheetData>
    <row r="1" spans="1:15" x14ac:dyDescent="0.25">
      <c r="A1" t="s">
        <v>0</v>
      </c>
      <c r="B1" t="s">
        <v>1</v>
      </c>
      <c r="C1" t="s">
        <v>2</v>
      </c>
      <c r="F1" t="s">
        <v>0</v>
      </c>
      <c r="G1" t="s">
        <v>1</v>
      </c>
      <c r="H1" t="s">
        <v>2</v>
      </c>
    </row>
    <row r="2" spans="1:15" x14ac:dyDescent="0.25">
      <c r="A2" t="s">
        <v>3</v>
      </c>
      <c r="B2" s="2" t="s">
        <v>12</v>
      </c>
      <c r="C2" t="s">
        <v>21</v>
      </c>
      <c r="F2" t="s">
        <v>3</v>
      </c>
      <c r="G2" t="str">
        <f t="array" ref="G2">IFERROR(INDEX($B$2:$B$15, SMALL(IF($F2=$A$2:$A$15, ROW($A$2:$A$15)-ROW($A$2)+1), ROW($1:$1))),"" )</f>
        <v>001</v>
      </c>
      <c r="H2" t="str">
        <f t="array" ref="H2">IFERROR(INDEX($C$2:$C$15, SMALL(IF($F2=$A$2:$A$15, ROW($A$2:$A$15)-ROW($A$2)+1), ROW($1:$1))),"" )</f>
        <v>束</v>
      </c>
      <c r="O2" t="e">
        <f>FILTER</f>
        <v>#NAME?</v>
      </c>
    </row>
    <row r="3" spans="1:15" x14ac:dyDescent="0.25">
      <c r="A3" t="s">
        <v>4</v>
      </c>
      <c r="B3" s="2" t="s">
        <v>20</v>
      </c>
      <c r="C3" t="s">
        <v>22</v>
      </c>
      <c r="F3" t="s">
        <v>6</v>
      </c>
      <c r="G3" t="str">
        <f t="array" ref="G3">IFERROR(INDEX($B$2:$B$15, SMALL(IF($F3=$A$2:$A$15, ROW($A$2:$A$15)-ROW($A$2)+1), ROW($1:$1))),"" )</f>
        <v>004</v>
      </c>
      <c r="H3" t="str">
        <f t="array" ref="H3">IFERROR(INDEX($C$2:$C$15, SMALL(IF($F3=$A$2:$A$15, ROW($A$2:$A$15)-ROW($A$2)+1), ROW($1:$1))),"" )</f>
        <v>北</v>
      </c>
    </row>
    <row r="4" spans="1:15" x14ac:dyDescent="0.25">
      <c r="A4" t="s">
        <v>5</v>
      </c>
      <c r="B4" s="2" t="s">
        <v>13</v>
      </c>
      <c r="C4" t="s">
        <v>23</v>
      </c>
      <c r="F4" t="s">
        <v>9</v>
      </c>
      <c r="G4" t="str">
        <f t="array" ref="G4">IFERROR(INDEX($B$2:$B$15, SMALL(IF($F4=$A$2:$A$15, ROW($A$2:$A$15)-ROW($A$2)+1), ROW($1:$1))),"" )</f>
        <v>007</v>
      </c>
      <c r="H4" t="str">
        <f t="array" ref="H4">IFERROR(INDEX($C$2:$C$15, SMALL(IF($F4=$A$2:$A$15, ROW($A$2:$A$15)-ROW($A$2)+1), ROW($1:$1))),"" )</f>
        <v>西南</v>
      </c>
    </row>
    <row r="5" spans="1:15" x14ac:dyDescent="0.25">
      <c r="A5" t="s">
        <v>6</v>
      </c>
      <c r="B5" s="2" t="s">
        <v>14</v>
      </c>
      <c r="C5" t="s">
        <v>24</v>
      </c>
      <c r="F5" t="s">
        <v>6</v>
      </c>
      <c r="G5" t="str">
        <f t="array" ref="G5">IFERROR(INDEX($B$2:$B$15, SMALL(IF($F5=$A$2:$A$15, ROW($A$2:$A$15)-ROW($A$2)+1), ROW($1:$1))),"" )</f>
        <v>004</v>
      </c>
      <c r="H5" t="str">
        <f t="array" ref="H5">IFERROR(INDEX($C$2:$C$15, SMALL(IF($F5=$A$2:$A$15, ROW($A$2:$A$15)-ROW($A$2)+1), ROW($1:$1))),"" )</f>
        <v>北</v>
      </c>
    </row>
    <row r="6" spans="1:15" x14ac:dyDescent="0.25">
      <c r="A6" t="s">
        <v>7</v>
      </c>
      <c r="B6" s="2" t="s">
        <v>15</v>
      </c>
      <c r="C6" t="s">
        <v>25</v>
      </c>
      <c r="F6" t="s">
        <v>5</v>
      </c>
      <c r="G6" t="str">
        <f t="array" ref="G6">IFERROR(INDEX($B$2:$B$15, SMALL(IF($F6=$A$2:$A$15, ROW($A$2:$A$15)-ROW($A$2)+1), ROW($1:$1))),"" )</f>
        <v>003</v>
      </c>
      <c r="H6" t="str">
        <f t="array" ref="H6">IFERROR(INDEX($C$2:$C$15, SMALL(IF($F6=$A$2:$A$15, ROW($A$2:$A$15)-ROW($A$2)+1), ROW($1:$1))),"" )</f>
        <v>南</v>
      </c>
      <c r="M6">
        <f>10000000*0.01</f>
        <v>100000</v>
      </c>
    </row>
    <row r="7" spans="1:15" x14ac:dyDescent="0.25">
      <c r="A7" t="s">
        <v>8</v>
      </c>
      <c r="B7" s="2" t="s">
        <v>16</v>
      </c>
      <c r="C7" t="s">
        <v>26</v>
      </c>
      <c r="F7" t="s">
        <v>10</v>
      </c>
      <c r="G7" t="str">
        <f t="array" ref="G7">IFERROR(INDEX($B$2:$B$15, SMALL(IF($F7=$A$2:$A$15, ROW($A$2:$A$15)-ROW($A$2)+1), ROW($1:$1))),"" )</f>
        <v>008</v>
      </c>
      <c r="H7" t="str">
        <f t="array" ref="H7">IFERROR(INDEX($C$2:$C$15, SMALL(IF($F7=$A$2:$A$15, ROW($A$2:$A$15)-ROW($A$2)+1), ROW($1:$1))),"" )</f>
        <v>繫北</v>
      </c>
    </row>
    <row r="8" spans="1:15" x14ac:dyDescent="0.25">
      <c r="A8" t="s">
        <v>9</v>
      </c>
      <c r="B8" s="2" t="s">
        <v>17</v>
      </c>
      <c r="C8" t="s">
        <v>27</v>
      </c>
      <c r="F8" t="s">
        <v>11</v>
      </c>
      <c r="G8" t="str">
        <f t="array" ref="G8">IFERROR(INDEX($B$2:$B$15, SMALL(IF($F8=$A$2:$A$15, ROW($A$2:$A$15)-ROW($A$2)+1), ROW($1:$1))),"" )</f>
        <v>009</v>
      </c>
      <c r="H8" t="str">
        <f t="array" ref="H8">IFERROR(INDEX($C$2:$C$15, SMALL(IF($F8=$A$2:$A$15, ROW($A$2:$A$15)-ROW($A$2)+1), ROW($1:$1))),"" )</f>
        <v>西北</v>
      </c>
    </row>
    <row r="9" spans="1:15" x14ac:dyDescent="0.25">
      <c r="A9" t="s">
        <v>10</v>
      </c>
      <c r="B9" s="2" t="s">
        <v>18</v>
      </c>
      <c r="C9" t="s">
        <v>28</v>
      </c>
      <c r="F9" t="s">
        <v>5</v>
      </c>
      <c r="G9" t="str">
        <f t="array" ref="G9">IFERROR(INDEX($B$2:$B$15, SMALL(IF($F9=$A$2:$A$15, ROW($A$2:$A$15)-ROW($A$2)+1), ROW($1:$1))),"" )</f>
        <v>003</v>
      </c>
      <c r="H9" t="str">
        <f t="array" ref="H9">IFERROR(INDEX($C$2:$C$15, SMALL(IF($F9=$A$2:$A$15, ROW($A$2:$A$15)-ROW($A$2)+1), ROW($1:$1))),"" )</f>
        <v>南</v>
      </c>
      <c r="M9" s="1">
        <f>10000000*0.01</f>
        <v>100000</v>
      </c>
    </row>
    <row r="10" spans="1:15" x14ac:dyDescent="0.25">
      <c r="A10" t="s">
        <v>11</v>
      </c>
      <c r="B10" s="2" t="s">
        <v>19</v>
      </c>
      <c r="C10" t="s">
        <v>25</v>
      </c>
      <c r="F10" t="s">
        <v>3</v>
      </c>
      <c r="G10" t="str">
        <f t="array" ref="G10">IFERROR(INDEX($B$2:$B$15, SMALL(IF($F10=$A$2:$A$15, ROW($A$2:$A$15)-ROW($A$2)+1), ROW($1:$1))),"" )</f>
        <v>001</v>
      </c>
      <c r="H10" t="str">
        <f t="array" ref="H10">IFERROR(INDEX($C$2:$C$15, SMALL(IF($F10=$A$2:$A$15, ROW($A$2:$A$15)-ROW($A$2)+1), ROW($1:$1))),"" )</f>
        <v>束</v>
      </c>
    </row>
    <row r="11" spans="1:15" x14ac:dyDescent="0.25">
      <c r="G11" t="str">
        <f t="shared" ref="G11:G13" si="0">IFERROR(INDEX($B$2:$B$15, SMALL(IF($F11=$A$2:$A$15, ROW($A$2:$A$15)-ROW($A$2)+1), ROW(10:10))),"" )</f>
        <v/>
      </c>
    </row>
    <row r="12" spans="1:15" x14ac:dyDescent="0.25">
      <c r="G12" t="str">
        <f t="shared" si="0"/>
        <v/>
      </c>
    </row>
    <row r="13" spans="1:15" x14ac:dyDescent="0.25">
      <c r="G13" t="str">
        <f t="shared" si="0"/>
        <v/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2A368-C3E2-4AA0-B37E-485AD9A3EE0C}">
  <sheetPr codeName="工作表2"/>
  <dimension ref="B3:C3"/>
  <sheetViews>
    <sheetView topLeftCell="H23" workbookViewId="0">
      <selection activeCell="N32" sqref="N32"/>
    </sheetView>
  </sheetViews>
  <sheetFormatPr defaultRowHeight="15.05" x14ac:dyDescent="0.25"/>
  <sheetData>
    <row r="3" spans="2:3" x14ac:dyDescent="0.25">
      <c r="B3" s="4" t="str">
        <f>HYPERLINK("#A"&amp;ROW()-31&amp;":A2000","▲")</f>
        <v>▲</v>
      </c>
      <c r="C3" s="3" t="str">
        <f>HYPERLINK("#A"&amp;ROW()+29&amp;":A2000","▼")</f>
        <v>▼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BFEF9-A2E2-4A6C-963C-D93C7DAA2AE0}">
  <dimension ref="A1"/>
  <sheetViews>
    <sheetView topLeftCell="A10" workbookViewId="0">
      <selection activeCell="V20" sqref="V20"/>
    </sheetView>
  </sheetViews>
  <sheetFormatPr defaultRowHeight="15.05" x14ac:dyDescent="0.25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57CB4-1D3A-405C-B1EB-E5902571DAA8}">
  <dimension ref="A1:M9"/>
  <sheetViews>
    <sheetView topLeftCell="A40" workbookViewId="0">
      <selection activeCell="F39" sqref="F39"/>
    </sheetView>
  </sheetViews>
  <sheetFormatPr defaultRowHeight="15.05" x14ac:dyDescent="0.25"/>
  <cols>
    <col min="2" max="2" width="10.25" bestFit="1" customWidth="1"/>
    <col min="8" max="8" width="12.625" bestFit="1" customWidth="1"/>
    <col min="9" max="9" width="13.875" bestFit="1" customWidth="1"/>
    <col min="10" max="10" width="10.25" bestFit="1" customWidth="1"/>
    <col min="13" max="13" width="17.625" bestFit="1" customWidth="1"/>
  </cols>
  <sheetData>
    <row r="1" spans="1:13" x14ac:dyDescent="0.25">
      <c r="A1" t="s">
        <v>38</v>
      </c>
      <c r="C1" t="s">
        <v>32</v>
      </c>
      <c r="D1" t="s">
        <v>42</v>
      </c>
      <c r="E1" s="5" t="s">
        <v>29</v>
      </c>
      <c r="F1" t="s">
        <v>30</v>
      </c>
      <c r="G1" t="s">
        <v>31</v>
      </c>
      <c r="H1" t="s">
        <v>34</v>
      </c>
      <c r="I1" t="s">
        <v>33</v>
      </c>
      <c r="J1" t="s">
        <v>35</v>
      </c>
      <c r="K1" t="s">
        <v>36</v>
      </c>
      <c r="L1" t="s">
        <v>37</v>
      </c>
      <c r="M1" t="s">
        <v>43</v>
      </c>
    </row>
    <row r="2" spans="1:13" ht="16.399999999999999" customHeight="1" x14ac:dyDescent="0.25">
      <c r="A2" t="s">
        <v>39</v>
      </c>
      <c r="B2">
        <v>1000</v>
      </c>
      <c r="C2">
        <v>24500</v>
      </c>
      <c r="D2">
        <f>C2-B5</f>
        <v>13500</v>
      </c>
      <c r="E2">
        <v>3</v>
      </c>
      <c r="F2">
        <v>23</v>
      </c>
      <c r="G2">
        <v>8</v>
      </c>
      <c r="H2">
        <v>120</v>
      </c>
      <c r="I2">
        <v>200</v>
      </c>
      <c r="J2">
        <f>H2*F2</f>
        <v>2760</v>
      </c>
      <c r="K2">
        <f>I2*G2</f>
        <v>1600</v>
      </c>
      <c r="L2">
        <f>K2+J2</f>
        <v>4360</v>
      </c>
      <c r="M2">
        <f>D2-L2</f>
        <v>9140</v>
      </c>
    </row>
    <row r="3" spans="1:13" x14ac:dyDescent="0.25">
      <c r="A3" t="s">
        <v>40</v>
      </c>
      <c r="B3">
        <v>8000</v>
      </c>
      <c r="D3">
        <v>12000</v>
      </c>
      <c r="F3">
        <v>23</v>
      </c>
      <c r="G3">
        <v>8</v>
      </c>
      <c r="H3">
        <v>70</v>
      </c>
      <c r="I3">
        <v>200</v>
      </c>
      <c r="J3">
        <f t="shared" ref="J3:J5" si="0">H3*F3</f>
        <v>1610</v>
      </c>
      <c r="K3">
        <f t="shared" ref="K3:K5" si="1">I3*G3</f>
        <v>1600</v>
      </c>
      <c r="L3">
        <f t="shared" ref="L3:L5" si="2">K3+J3</f>
        <v>3210</v>
      </c>
      <c r="M3">
        <f t="shared" ref="M3:M5" si="3">D3-L3</f>
        <v>8790</v>
      </c>
    </row>
    <row r="4" spans="1:13" x14ac:dyDescent="0.25">
      <c r="A4" t="s">
        <v>41</v>
      </c>
      <c r="B4">
        <v>2000</v>
      </c>
      <c r="D4">
        <v>12000</v>
      </c>
      <c r="F4">
        <v>23</v>
      </c>
      <c r="G4">
        <v>8</v>
      </c>
      <c r="H4">
        <f>F4*C4</f>
        <v>0</v>
      </c>
      <c r="I4">
        <f t="shared" ref="I4" si="4">G4*E4</f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3"/>
        <v>12000</v>
      </c>
    </row>
    <row r="5" spans="1:13" x14ac:dyDescent="0.25">
      <c r="A5" t="s">
        <v>38</v>
      </c>
      <c r="B5">
        <f>B2+B3+B4</f>
        <v>11000</v>
      </c>
      <c r="D5">
        <f>C2-B5</f>
        <v>13500</v>
      </c>
      <c r="F5">
        <v>23</v>
      </c>
      <c r="G5">
        <v>8</v>
      </c>
      <c r="H5">
        <v>120</v>
      </c>
      <c r="I5">
        <v>200</v>
      </c>
      <c r="J5">
        <f t="shared" si="0"/>
        <v>2760</v>
      </c>
      <c r="K5">
        <f t="shared" si="1"/>
        <v>1600</v>
      </c>
      <c r="L5">
        <f t="shared" si="2"/>
        <v>4360</v>
      </c>
      <c r="M5">
        <f t="shared" si="3"/>
        <v>9140</v>
      </c>
    </row>
    <row r="9" spans="1:13" x14ac:dyDescent="0.25">
      <c r="F9" t="s">
        <v>44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8D028-5E21-461B-9365-14B5F9EF2299}">
  <dimension ref="A1"/>
  <sheetViews>
    <sheetView topLeftCell="B25" workbookViewId="0">
      <selection activeCell="M47" sqref="M47"/>
    </sheetView>
  </sheetViews>
  <sheetFormatPr defaultRowHeight="15.05" x14ac:dyDescent="0.25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D20F0-EE3D-47C7-A15C-C811FA95AE7F}">
  <dimension ref="A1"/>
  <sheetViews>
    <sheetView zoomScale="70" zoomScaleNormal="70" workbookViewId="0">
      <selection activeCell="T12" sqref="T12"/>
    </sheetView>
  </sheetViews>
  <sheetFormatPr defaultRowHeight="15.05" x14ac:dyDescent="0.25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751EA-86F9-40DB-8139-6E51B7C786B2}">
  <dimension ref="A1"/>
  <sheetViews>
    <sheetView tabSelected="1" topLeftCell="F16" workbookViewId="0">
      <selection activeCell="Q16" sqref="Q16"/>
    </sheetView>
  </sheetViews>
  <sheetFormatPr defaultRowHeight="15.05" x14ac:dyDescent="0.2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工作表1</vt:lpstr>
      <vt:lpstr>hyperlink</vt:lpstr>
      <vt:lpstr>工作表5</vt:lpstr>
      <vt:lpstr>工作表2</vt:lpstr>
      <vt:lpstr>工作表4</vt:lpstr>
      <vt:lpstr>工作表3</vt:lpstr>
      <vt:lpstr>工作表6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2015-06-05T18:19:34Z</dcterms:created>
  <dcterms:modified xsi:type="dcterms:W3CDTF">2022-03-17T13:09:16Z</dcterms:modified>
</cp:coreProperties>
</file>